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1 - Stavební část" sheetId="2" r:id="rId2"/>
    <sheet name="02 - Zdravotechnika" sheetId="3" r:id="rId3"/>
    <sheet name="03 - Vytápění" sheetId="4" r:id="rId4"/>
    <sheet name="04 - Přístupový systém" sheetId="5" r:id="rId5"/>
    <sheet name="05 - Elektroinstalace -oš..." sheetId="6" r:id="rId6"/>
    <sheet name="06 - Doplňková detekce po..." sheetId="7" r:id="rId7"/>
    <sheet name="07 - Strukturovaná kabelá..." sheetId="8" r:id="rId8"/>
    <sheet name="08 - Vedlejší rozpočtové ..." sheetId="9" r:id="rId9"/>
  </sheets>
  <definedNames>
    <definedName name="_xlnm.Print_Area" localSheetId="0">'Rekapitulace stavby'!$D$4:$AO$76,'Rekapitulace stavby'!$C$82:$AQ$103</definedName>
    <definedName name="_xlnm.Print_Titles" localSheetId="0">'Rekapitulace stavby'!$92:$92</definedName>
    <definedName name="_xlnm._FilterDatabase" localSheetId="1" hidden="1">'01 - Stavební část'!$C$137:$K$725</definedName>
    <definedName name="_xlnm.Print_Area" localSheetId="1">'01 - Stavební část'!$C$4:$J$39,'01 - Stavební část'!$C$50:$J$76,'01 - Stavební část'!$C$82:$J$119,'01 - Stavební část'!$C$125:$J$725</definedName>
    <definedName name="_xlnm.Print_Titles" localSheetId="1">'01 - Stavební část'!$137:$137</definedName>
    <definedName name="_xlnm._FilterDatabase" localSheetId="2" hidden="1">'02 - Zdravotechnika'!$C$128:$K$230</definedName>
    <definedName name="_xlnm.Print_Area" localSheetId="2">'02 - Zdravotechnika'!$C$4:$J$39,'02 - Zdravotechnika'!$C$50:$J$76,'02 - Zdravotechnika'!$C$82:$J$110,'02 - Zdravotechnika'!$C$116:$J$230</definedName>
    <definedName name="_xlnm.Print_Titles" localSheetId="2">'02 - Zdravotechnika'!$128:$128</definedName>
    <definedName name="_xlnm._FilterDatabase" localSheetId="3" hidden="1">'03 - Vytápění'!$C$121:$K$153</definedName>
    <definedName name="_xlnm.Print_Area" localSheetId="3">'03 - Vytápění'!$C$4:$J$39,'03 - Vytápění'!$C$50:$J$76,'03 - Vytápění'!$C$82:$J$103,'03 - Vytápění'!$C$109:$J$153</definedName>
    <definedName name="_xlnm.Print_Titles" localSheetId="3">'03 - Vytápění'!$121:$121</definedName>
    <definedName name="_xlnm._FilterDatabase" localSheetId="4" hidden="1">'04 - Přístupový systém'!$C$117:$K$147</definedName>
    <definedName name="_xlnm.Print_Area" localSheetId="4">'04 - Přístupový systém'!$C$4:$J$39,'04 - Přístupový systém'!$C$50:$J$76,'04 - Přístupový systém'!$C$82:$J$99,'04 - Přístupový systém'!$C$105:$J$147</definedName>
    <definedName name="_xlnm.Print_Titles" localSheetId="4">'04 - Přístupový systém'!$117:$117</definedName>
    <definedName name="_xlnm._FilterDatabase" localSheetId="5" hidden="1">'05 - Elektroinstalace -oš...'!$C$117:$K$175</definedName>
    <definedName name="_xlnm.Print_Area" localSheetId="5">'05 - Elektroinstalace -oš...'!$C$4:$J$39,'05 - Elektroinstalace -oš...'!$C$50:$J$76,'05 - Elektroinstalace -oš...'!$C$82:$J$99,'05 - Elektroinstalace -oš...'!$C$105:$J$175</definedName>
    <definedName name="_xlnm.Print_Titles" localSheetId="5">'05 - Elektroinstalace -oš...'!$117:$117</definedName>
    <definedName name="_xlnm._FilterDatabase" localSheetId="6" hidden="1">'06 - Doplňková detekce po...'!$C$117:$K$161</definedName>
    <definedName name="_xlnm.Print_Area" localSheetId="6">'06 - Doplňková detekce po...'!$C$4:$J$39,'06 - Doplňková detekce po...'!$C$50:$J$76,'06 - Doplňková detekce po...'!$C$82:$J$99,'06 - Doplňková detekce po...'!$C$105:$J$161</definedName>
    <definedName name="_xlnm.Print_Titles" localSheetId="6">'06 - Doplňková detekce po...'!$117:$117</definedName>
    <definedName name="_xlnm._FilterDatabase" localSheetId="7" hidden="1">'07 - Strukturovaná kabelá...'!$C$117:$K$163</definedName>
    <definedName name="_xlnm.Print_Area" localSheetId="7">'07 - Strukturovaná kabelá...'!$C$4:$J$39,'07 - Strukturovaná kabelá...'!$C$50:$J$76,'07 - Strukturovaná kabelá...'!$C$82:$J$99,'07 - Strukturovaná kabelá...'!$C$105:$J$163</definedName>
    <definedName name="_xlnm.Print_Titles" localSheetId="7">'07 - Strukturovaná kabelá...'!$117:$117</definedName>
    <definedName name="_xlnm._FilterDatabase" localSheetId="8" hidden="1">'08 - Vedlejší rozpočtové ...'!$C$120:$K$130</definedName>
    <definedName name="_xlnm.Print_Area" localSheetId="8">'08 - Vedlejší rozpočtové ...'!$C$4:$J$39,'08 - Vedlejší rozpočtové ...'!$C$50:$J$76,'08 - Vedlejší rozpočtové ...'!$C$82:$J$102,'08 - Vedlejší rozpočtové ...'!$C$108:$J$130</definedName>
    <definedName name="_xlnm.Print_Titles" localSheetId="8">'08 - Vedlejší rozpočtové ...'!$120:$120</definedName>
  </definedNames>
  <calcPr/>
</workbook>
</file>

<file path=xl/calcChain.xml><?xml version="1.0" encoding="utf-8"?>
<calcChain xmlns="http://schemas.openxmlformats.org/spreadsheetml/2006/main">
  <c i="9" l="1" r="J37"/>
  <c r="J36"/>
  <c i="1" r="AY102"/>
  <c i="9" r="J35"/>
  <c i="1" r="AX102"/>
  <c i="9" r="BI130"/>
  <c r="BH130"/>
  <c r="BG130"/>
  <c r="BF130"/>
  <c r="T130"/>
  <c r="T129"/>
  <c r="R130"/>
  <c r="R129"/>
  <c r="P130"/>
  <c r="P129"/>
  <c r="BI128"/>
  <c r="BH128"/>
  <c r="BG128"/>
  <c r="BF128"/>
  <c r="T128"/>
  <c r="T127"/>
  <c r="R128"/>
  <c r="R127"/>
  <c r="P128"/>
  <c r="P127"/>
  <c r="BI126"/>
  <c r="BH126"/>
  <c r="BG126"/>
  <c r="BF126"/>
  <c r="T126"/>
  <c r="T125"/>
  <c r="R126"/>
  <c r="R125"/>
  <c r="P126"/>
  <c r="P125"/>
  <c r="BI124"/>
  <c r="BH124"/>
  <c r="BG124"/>
  <c r="BF124"/>
  <c r="T124"/>
  <c r="T123"/>
  <c r="T122"/>
  <c r="T121"/>
  <c r="R124"/>
  <c r="R123"/>
  <c r="R122"/>
  <c r="R121"/>
  <c r="P124"/>
  <c r="P123"/>
  <c r="P122"/>
  <c r="P121"/>
  <c i="1" r="AU102"/>
  <c i="9" r="J118"/>
  <c r="J117"/>
  <c r="F117"/>
  <c r="F115"/>
  <c r="E113"/>
  <c r="J92"/>
  <c r="J91"/>
  <c r="F91"/>
  <c r="F89"/>
  <c r="E87"/>
  <c r="J18"/>
  <c r="E18"/>
  <c r="F118"/>
  <c r="J17"/>
  <c r="J12"/>
  <c r="J115"/>
  <c r="E7"/>
  <c r="E111"/>
  <c i="8" r="J37"/>
  <c r="J36"/>
  <c i="1" r="AY101"/>
  <c i="8" r="J35"/>
  <c i="1" r="AX101"/>
  <c i="8"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2"/>
  <c r="BH122"/>
  <c r="BG122"/>
  <c r="BF122"/>
  <c r="T122"/>
  <c r="R122"/>
  <c r="P122"/>
  <c r="BI121"/>
  <c r="BH121"/>
  <c r="BG121"/>
  <c r="BF121"/>
  <c r="T121"/>
  <c r="R121"/>
  <c r="P121"/>
  <c r="J115"/>
  <c r="J114"/>
  <c r="F114"/>
  <c r="F112"/>
  <c r="E110"/>
  <c r="J92"/>
  <c r="J91"/>
  <c r="F91"/>
  <c r="F89"/>
  <c r="E87"/>
  <c r="J18"/>
  <c r="E18"/>
  <c r="F115"/>
  <c r="J17"/>
  <c r="J12"/>
  <c r="J112"/>
  <c r="E7"/>
  <c r="E108"/>
  <c i="7" r="J37"/>
  <c r="J36"/>
  <c i="1" r="AY100"/>
  <c i="7" r="J35"/>
  <c i="1" r="AX100"/>
  <c i="7"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2"/>
  <c r="BH132"/>
  <c r="BG132"/>
  <c r="BF132"/>
  <c r="T132"/>
  <c r="R132"/>
  <c r="P132"/>
  <c r="BI129"/>
  <c r="BH129"/>
  <c r="BG129"/>
  <c r="BF129"/>
  <c r="T129"/>
  <c r="R129"/>
  <c r="P129"/>
  <c r="BI128"/>
  <c r="BH128"/>
  <c r="BG128"/>
  <c r="BF128"/>
  <c r="T128"/>
  <c r="R128"/>
  <c r="P128"/>
  <c r="BI125"/>
  <c r="BH125"/>
  <c r="BG125"/>
  <c r="BF125"/>
  <c r="T125"/>
  <c r="R125"/>
  <c r="P125"/>
  <c r="BI122"/>
  <c r="BH122"/>
  <c r="BG122"/>
  <c r="BF122"/>
  <c r="T122"/>
  <c r="R122"/>
  <c r="P122"/>
  <c r="BI121"/>
  <c r="BH121"/>
  <c r="BG121"/>
  <c r="BF121"/>
  <c r="T121"/>
  <c r="R121"/>
  <c r="P121"/>
  <c r="J115"/>
  <c r="J114"/>
  <c r="F114"/>
  <c r="F112"/>
  <c r="E110"/>
  <c r="J92"/>
  <c r="J91"/>
  <c r="F91"/>
  <c r="F89"/>
  <c r="E87"/>
  <c r="J18"/>
  <c r="E18"/>
  <c r="F115"/>
  <c r="J17"/>
  <c r="J12"/>
  <c r="J89"/>
  <c r="E7"/>
  <c r="E85"/>
  <c i="6" r="J37"/>
  <c r="J36"/>
  <c i="1" r="AY99"/>
  <c i="6" r="J35"/>
  <c i="1" r="AX99"/>
  <c i="6"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4"/>
  <c r="BH144"/>
  <c r="BG144"/>
  <c r="BF144"/>
  <c r="T144"/>
  <c r="R144"/>
  <c r="P144"/>
  <c r="BI143"/>
  <c r="BH143"/>
  <c r="BG143"/>
  <c r="BF143"/>
  <c r="T143"/>
  <c r="R143"/>
  <c r="P143"/>
  <c r="BI140"/>
  <c r="BH140"/>
  <c r="BG140"/>
  <c r="BF140"/>
  <c r="T140"/>
  <c r="R140"/>
  <c r="P140"/>
  <c r="BI139"/>
  <c r="BH139"/>
  <c r="BG139"/>
  <c r="BF139"/>
  <c r="T139"/>
  <c r="R139"/>
  <c r="P139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28"/>
  <c r="BH128"/>
  <c r="BG128"/>
  <c r="BF128"/>
  <c r="T128"/>
  <c r="R128"/>
  <c r="P128"/>
  <c r="BI127"/>
  <c r="BH127"/>
  <c r="BG127"/>
  <c r="BF127"/>
  <c r="T127"/>
  <c r="R127"/>
  <c r="P127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J115"/>
  <c r="J114"/>
  <c r="F114"/>
  <c r="F112"/>
  <c r="E110"/>
  <c r="J92"/>
  <c r="J91"/>
  <c r="F91"/>
  <c r="F89"/>
  <c r="E87"/>
  <c r="J18"/>
  <c r="E18"/>
  <c r="F115"/>
  <c r="J17"/>
  <c r="J12"/>
  <c r="J89"/>
  <c r="E7"/>
  <c r="E108"/>
  <c i="5" r="J37"/>
  <c r="J36"/>
  <c i="1" r="AY98"/>
  <c i="5" r="J35"/>
  <c i="1" r="AX98"/>
  <c i="5"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2"/>
  <c r="BH122"/>
  <c r="BG122"/>
  <c r="BF122"/>
  <c r="T122"/>
  <c r="R122"/>
  <c r="P122"/>
  <c r="BI121"/>
  <c r="BH121"/>
  <c r="BG121"/>
  <c r="BF121"/>
  <c r="T121"/>
  <c r="R121"/>
  <c r="P121"/>
  <c r="J115"/>
  <c r="J114"/>
  <c r="F114"/>
  <c r="F112"/>
  <c r="E110"/>
  <c r="J92"/>
  <c r="J91"/>
  <c r="F91"/>
  <c r="F89"/>
  <c r="E87"/>
  <c r="J18"/>
  <c r="E18"/>
  <c r="F115"/>
  <c r="J17"/>
  <c r="J12"/>
  <c r="J112"/>
  <c r="E7"/>
  <c r="E108"/>
  <c i="4" r="J37"/>
  <c r="J36"/>
  <c i="1" r="AY97"/>
  <c i="4" r="J35"/>
  <c i="1" r="AX97"/>
  <c i="4"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4"/>
  <c r="BH144"/>
  <c r="BG144"/>
  <c r="BF144"/>
  <c r="T144"/>
  <c r="R144"/>
  <c r="P144"/>
  <c r="BI143"/>
  <c r="BH143"/>
  <c r="BG143"/>
  <c r="BF143"/>
  <c r="T143"/>
  <c r="R143"/>
  <c r="P143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J119"/>
  <c r="J118"/>
  <c r="F118"/>
  <c r="F116"/>
  <c r="E114"/>
  <c r="J92"/>
  <c r="J91"/>
  <c r="F91"/>
  <c r="F89"/>
  <c r="E87"/>
  <c r="J18"/>
  <c r="E18"/>
  <c r="F119"/>
  <c r="J17"/>
  <c r="J12"/>
  <c r="J116"/>
  <c r="E7"/>
  <c r="E112"/>
  <c i="3" r="J37"/>
  <c r="J36"/>
  <c i="1" r="AY96"/>
  <c i="3" r="J35"/>
  <c i="1" r="AX96"/>
  <c i="3" r="BI230"/>
  <c r="BH230"/>
  <c r="BG230"/>
  <c r="BF230"/>
  <c r="T230"/>
  <c r="R230"/>
  <c r="P230"/>
  <c r="BI229"/>
  <c r="BH229"/>
  <c r="BG229"/>
  <c r="BF229"/>
  <c r="T229"/>
  <c r="R229"/>
  <c r="P229"/>
  <c r="BI228"/>
  <c r="BH228"/>
  <c r="BG228"/>
  <c r="BF228"/>
  <c r="T228"/>
  <c r="R228"/>
  <c r="P228"/>
  <c r="BI227"/>
  <c r="BH227"/>
  <c r="BG227"/>
  <c r="BF227"/>
  <c r="T227"/>
  <c r="R227"/>
  <c r="P227"/>
  <c r="BI225"/>
  <c r="BH225"/>
  <c r="BG225"/>
  <c r="BF225"/>
  <c r="T225"/>
  <c r="R225"/>
  <c r="P225"/>
  <c r="BI224"/>
  <c r="BH224"/>
  <c r="BG224"/>
  <c r="BF224"/>
  <c r="T224"/>
  <c r="R224"/>
  <c r="P224"/>
  <c r="BI222"/>
  <c r="BH222"/>
  <c r="BG222"/>
  <c r="BF222"/>
  <c r="T222"/>
  <c r="R222"/>
  <c r="P222"/>
  <c r="BI221"/>
  <c r="BH221"/>
  <c r="BG221"/>
  <c r="BF221"/>
  <c r="T221"/>
  <c r="R221"/>
  <c r="P221"/>
  <c r="BI220"/>
  <c r="BH220"/>
  <c r="BG220"/>
  <c r="BF220"/>
  <c r="T220"/>
  <c r="R220"/>
  <c r="P220"/>
  <c r="BI218"/>
  <c r="BH218"/>
  <c r="BG218"/>
  <c r="BF218"/>
  <c r="T218"/>
  <c r="R218"/>
  <c r="P218"/>
  <c r="BI217"/>
  <c r="BH217"/>
  <c r="BG217"/>
  <c r="BF217"/>
  <c r="T217"/>
  <c r="R217"/>
  <c r="P217"/>
  <c r="BI216"/>
  <c r="BH216"/>
  <c r="BG216"/>
  <c r="BF216"/>
  <c r="T216"/>
  <c r="R216"/>
  <c r="P216"/>
  <c r="BI215"/>
  <c r="BH215"/>
  <c r="BG215"/>
  <c r="BF215"/>
  <c r="T215"/>
  <c r="R215"/>
  <c r="P215"/>
  <c r="BI214"/>
  <c r="BH214"/>
  <c r="BG214"/>
  <c r="BF214"/>
  <c r="T214"/>
  <c r="R214"/>
  <c r="P214"/>
  <c r="BI213"/>
  <c r="BH213"/>
  <c r="BG213"/>
  <c r="BF213"/>
  <c r="T213"/>
  <c r="R213"/>
  <c r="P213"/>
  <c r="BI212"/>
  <c r="BH212"/>
  <c r="BG212"/>
  <c r="BF212"/>
  <c r="T212"/>
  <c r="R212"/>
  <c r="P212"/>
  <c r="BI211"/>
  <c r="BH211"/>
  <c r="BG211"/>
  <c r="BF211"/>
  <c r="T211"/>
  <c r="R211"/>
  <c r="P211"/>
  <c r="BI210"/>
  <c r="BH210"/>
  <c r="BG210"/>
  <c r="BF210"/>
  <c r="T210"/>
  <c r="R210"/>
  <c r="P210"/>
  <c r="BI209"/>
  <c r="BH209"/>
  <c r="BG209"/>
  <c r="BF209"/>
  <c r="T209"/>
  <c r="R209"/>
  <c r="P209"/>
  <c r="BI208"/>
  <c r="BH208"/>
  <c r="BG208"/>
  <c r="BF208"/>
  <c r="T208"/>
  <c r="R208"/>
  <c r="P208"/>
  <c r="BI207"/>
  <c r="BH207"/>
  <c r="BG207"/>
  <c r="BF207"/>
  <c r="T207"/>
  <c r="R207"/>
  <c r="P207"/>
  <c r="BI206"/>
  <c r="BH206"/>
  <c r="BG206"/>
  <c r="BF206"/>
  <c r="T206"/>
  <c r="R206"/>
  <c r="P206"/>
  <c r="BI205"/>
  <c r="BH205"/>
  <c r="BG205"/>
  <c r="BF205"/>
  <c r="T205"/>
  <c r="R205"/>
  <c r="P205"/>
  <c r="BI204"/>
  <c r="BH204"/>
  <c r="BG204"/>
  <c r="BF204"/>
  <c r="T204"/>
  <c r="R204"/>
  <c r="P204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J126"/>
  <c r="J125"/>
  <c r="F125"/>
  <c r="F123"/>
  <c r="E121"/>
  <c r="J92"/>
  <c r="J91"/>
  <c r="F91"/>
  <c r="F89"/>
  <c r="E87"/>
  <c r="J18"/>
  <c r="E18"/>
  <c r="F126"/>
  <c r="J17"/>
  <c r="J12"/>
  <c r="J123"/>
  <c r="E7"/>
  <c r="E119"/>
  <c i="2" r="J37"/>
  <c r="J36"/>
  <c i="1" r="AY95"/>
  <c i="2" r="J35"/>
  <c i="1" r="AX95"/>
  <c i="2" r="BI724"/>
  <c r="BH724"/>
  <c r="BG724"/>
  <c r="BF724"/>
  <c r="T724"/>
  <c r="R724"/>
  <c r="P724"/>
  <c r="BI718"/>
  <c r="BH718"/>
  <c r="BG718"/>
  <c r="BF718"/>
  <c r="T718"/>
  <c r="R718"/>
  <c r="P718"/>
  <c r="BI716"/>
  <c r="BH716"/>
  <c r="BG716"/>
  <c r="BF716"/>
  <c r="T716"/>
  <c r="R716"/>
  <c r="P716"/>
  <c r="BI706"/>
  <c r="BH706"/>
  <c r="BG706"/>
  <c r="BF706"/>
  <c r="T706"/>
  <c r="R706"/>
  <c r="P706"/>
  <c r="BI698"/>
  <c r="BH698"/>
  <c r="BG698"/>
  <c r="BF698"/>
  <c r="T698"/>
  <c r="R698"/>
  <c r="P698"/>
  <c r="BI692"/>
  <c r="BH692"/>
  <c r="BG692"/>
  <c r="BF692"/>
  <c r="T692"/>
  <c r="R692"/>
  <c r="P692"/>
  <c r="BI689"/>
  <c r="BH689"/>
  <c r="BG689"/>
  <c r="BF689"/>
  <c r="T689"/>
  <c r="R689"/>
  <c r="P689"/>
  <c r="BI687"/>
  <c r="BH687"/>
  <c r="BG687"/>
  <c r="BF687"/>
  <c r="T687"/>
  <c r="R687"/>
  <c r="P687"/>
  <c r="BI685"/>
  <c r="BH685"/>
  <c r="BG685"/>
  <c r="BF685"/>
  <c r="T685"/>
  <c r="R685"/>
  <c r="P685"/>
  <c r="BI683"/>
  <c r="BH683"/>
  <c r="BG683"/>
  <c r="BF683"/>
  <c r="T683"/>
  <c r="R683"/>
  <c r="P683"/>
  <c r="BI682"/>
  <c r="BH682"/>
  <c r="BG682"/>
  <c r="BF682"/>
  <c r="T682"/>
  <c r="R682"/>
  <c r="P682"/>
  <c r="BI680"/>
  <c r="BH680"/>
  <c r="BG680"/>
  <c r="BF680"/>
  <c r="T680"/>
  <c r="R680"/>
  <c r="P680"/>
  <c r="BI679"/>
  <c r="BH679"/>
  <c r="BG679"/>
  <c r="BF679"/>
  <c r="T679"/>
  <c r="R679"/>
  <c r="P679"/>
  <c r="BI677"/>
  <c r="BH677"/>
  <c r="BG677"/>
  <c r="BF677"/>
  <c r="T677"/>
  <c r="R677"/>
  <c r="P677"/>
  <c r="BI675"/>
  <c r="BH675"/>
  <c r="BG675"/>
  <c r="BF675"/>
  <c r="T675"/>
  <c r="R675"/>
  <c r="P675"/>
  <c r="BI673"/>
  <c r="BH673"/>
  <c r="BG673"/>
  <c r="BF673"/>
  <c r="T673"/>
  <c r="R673"/>
  <c r="P673"/>
  <c r="BI671"/>
  <c r="BH671"/>
  <c r="BG671"/>
  <c r="BF671"/>
  <c r="T671"/>
  <c r="R671"/>
  <c r="P671"/>
  <c r="BI669"/>
  <c r="BH669"/>
  <c r="BG669"/>
  <c r="BF669"/>
  <c r="T669"/>
  <c r="R669"/>
  <c r="P669"/>
  <c r="BI667"/>
  <c r="BH667"/>
  <c r="BG667"/>
  <c r="BF667"/>
  <c r="T667"/>
  <c r="R667"/>
  <c r="P667"/>
  <c r="BI665"/>
  <c r="BH665"/>
  <c r="BG665"/>
  <c r="BF665"/>
  <c r="T665"/>
  <c r="R665"/>
  <c r="P665"/>
  <c r="BI663"/>
  <c r="BH663"/>
  <c r="BG663"/>
  <c r="BF663"/>
  <c r="T663"/>
  <c r="R663"/>
  <c r="P663"/>
  <c r="BI661"/>
  <c r="BH661"/>
  <c r="BG661"/>
  <c r="BF661"/>
  <c r="T661"/>
  <c r="R661"/>
  <c r="P661"/>
  <c r="BI656"/>
  <c r="BH656"/>
  <c r="BG656"/>
  <c r="BF656"/>
  <c r="T656"/>
  <c r="R656"/>
  <c r="P656"/>
  <c r="BI654"/>
  <c r="BH654"/>
  <c r="BG654"/>
  <c r="BF654"/>
  <c r="T654"/>
  <c r="R654"/>
  <c r="P654"/>
  <c r="BI650"/>
  <c r="BH650"/>
  <c r="BG650"/>
  <c r="BF650"/>
  <c r="T650"/>
  <c r="R650"/>
  <c r="P650"/>
  <c r="BI648"/>
  <c r="BH648"/>
  <c r="BG648"/>
  <c r="BF648"/>
  <c r="T648"/>
  <c r="R648"/>
  <c r="P648"/>
  <c r="BI646"/>
  <c r="BH646"/>
  <c r="BG646"/>
  <c r="BF646"/>
  <c r="T646"/>
  <c r="R646"/>
  <c r="P646"/>
  <c r="BI644"/>
  <c r="BH644"/>
  <c r="BG644"/>
  <c r="BF644"/>
  <c r="T644"/>
  <c r="R644"/>
  <c r="P644"/>
  <c r="BI640"/>
  <c r="BH640"/>
  <c r="BG640"/>
  <c r="BF640"/>
  <c r="T640"/>
  <c r="R640"/>
  <c r="P640"/>
  <c r="BI638"/>
  <c r="BH638"/>
  <c r="BG638"/>
  <c r="BF638"/>
  <c r="T638"/>
  <c r="R638"/>
  <c r="P638"/>
  <c r="BI636"/>
  <c r="BH636"/>
  <c r="BG636"/>
  <c r="BF636"/>
  <c r="T636"/>
  <c r="R636"/>
  <c r="P636"/>
  <c r="BI631"/>
  <c r="BH631"/>
  <c r="BG631"/>
  <c r="BF631"/>
  <c r="T631"/>
  <c r="R631"/>
  <c r="P631"/>
  <c r="BI629"/>
  <c r="BH629"/>
  <c r="BG629"/>
  <c r="BF629"/>
  <c r="T629"/>
  <c r="R629"/>
  <c r="P629"/>
  <c r="BI624"/>
  <c r="BH624"/>
  <c r="BG624"/>
  <c r="BF624"/>
  <c r="T624"/>
  <c r="R624"/>
  <c r="P624"/>
  <c r="BI623"/>
  <c r="BH623"/>
  <c r="BG623"/>
  <c r="BF623"/>
  <c r="T623"/>
  <c r="R623"/>
  <c r="P623"/>
  <c r="BI618"/>
  <c r="BH618"/>
  <c r="BG618"/>
  <c r="BF618"/>
  <c r="T618"/>
  <c r="R618"/>
  <c r="P618"/>
  <c r="BI613"/>
  <c r="BH613"/>
  <c r="BG613"/>
  <c r="BF613"/>
  <c r="T613"/>
  <c r="R613"/>
  <c r="P613"/>
  <c r="BI610"/>
  <c r="BH610"/>
  <c r="BG610"/>
  <c r="BF610"/>
  <c r="T610"/>
  <c r="R610"/>
  <c r="P610"/>
  <c r="BI608"/>
  <c r="BH608"/>
  <c r="BG608"/>
  <c r="BF608"/>
  <c r="T608"/>
  <c r="R608"/>
  <c r="P608"/>
  <c r="BI606"/>
  <c r="BH606"/>
  <c r="BG606"/>
  <c r="BF606"/>
  <c r="T606"/>
  <c r="R606"/>
  <c r="P606"/>
  <c r="BI604"/>
  <c r="BH604"/>
  <c r="BG604"/>
  <c r="BF604"/>
  <c r="T604"/>
  <c r="R604"/>
  <c r="P604"/>
  <c r="BI600"/>
  <c r="BH600"/>
  <c r="BG600"/>
  <c r="BF600"/>
  <c r="T600"/>
  <c r="R600"/>
  <c r="P600"/>
  <c r="BI598"/>
  <c r="BH598"/>
  <c r="BG598"/>
  <c r="BF598"/>
  <c r="T598"/>
  <c r="R598"/>
  <c r="P598"/>
  <c r="BI593"/>
  <c r="BH593"/>
  <c r="BG593"/>
  <c r="BF593"/>
  <c r="T593"/>
  <c r="R593"/>
  <c r="P593"/>
  <c r="BI589"/>
  <c r="BH589"/>
  <c r="BG589"/>
  <c r="BF589"/>
  <c r="T589"/>
  <c r="R589"/>
  <c r="P589"/>
  <c r="BI587"/>
  <c r="BH587"/>
  <c r="BG587"/>
  <c r="BF587"/>
  <c r="T587"/>
  <c r="R587"/>
  <c r="P587"/>
  <c r="BI580"/>
  <c r="BH580"/>
  <c r="BG580"/>
  <c r="BF580"/>
  <c r="T580"/>
  <c r="R580"/>
  <c r="P580"/>
  <c r="BI578"/>
  <c r="BH578"/>
  <c r="BG578"/>
  <c r="BF578"/>
  <c r="T578"/>
  <c r="R578"/>
  <c r="P578"/>
  <c r="BI576"/>
  <c r="BH576"/>
  <c r="BG576"/>
  <c r="BF576"/>
  <c r="T576"/>
  <c r="R576"/>
  <c r="P576"/>
  <c r="BI575"/>
  <c r="BH575"/>
  <c r="BG575"/>
  <c r="BF575"/>
  <c r="T575"/>
  <c r="R575"/>
  <c r="P575"/>
  <c r="BI574"/>
  <c r="BH574"/>
  <c r="BG574"/>
  <c r="BF574"/>
  <c r="T574"/>
  <c r="R574"/>
  <c r="P574"/>
  <c r="BI573"/>
  <c r="BH573"/>
  <c r="BG573"/>
  <c r="BF573"/>
  <c r="T573"/>
  <c r="R573"/>
  <c r="P573"/>
  <c r="BI572"/>
  <c r="BH572"/>
  <c r="BG572"/>
  <c r="BF572"/>
  <c r="T572"/>
  <c r="R572"/>
  <c r="P572"/>
  <c r="BI571"/>
  <c r="BH571"/>
  <c r="BG571"/>
  <c r="BF571"/>
  <c r="T571"/>
  <c r="R571"/>
  <c r="P571"/>
  <c r="BI570"/>
  <c r="BH570"/>
  <c r="BG570"/>
  <c r="BF570"/>
  <c r="T570"/>
  <c r="R570"/>
  <c r="P570"/>
  <c r="BI569"/>
  <c r="BH569"/>
  <c r="BG569"/>
  <c r="BF569"/>
  <c r="T569"/>
  <c r="R569"/>
  <c r="P569"/>
  <c r="BI567"/>
  <c r="BH567"/>
  <c r="BG567"/>
  <c r="BF567"/>
  <c r="T567"/>
  <c r="R567"/>
  <c r="P567"/>
  <c r="BI566"/>
  <c r="BH566"/>
  <c r="BG566"/>
  <c r="BF566"/>
  <c r="T566"/>
  <c r="R566"/>
  <c r="P566"/>
  <c r="BI564"/>
  <c r="BH564"/>
  <c r="BG564"/>
  <c r="BF564"/>
  <c r="T564"/>
  <c r="R564"/>
  <c r="P564"/>
  <c r="BI562"/>
  <c r="BH562"/>
  <c r="BG562"/>
  <c r="BF562"/>
  <c r="T562"/>
  <c r="R562"/>
  <c r="P562"/>
  <c r="BI560"/>
  <c r="BH560"/>
  <c r="BG560"/>
  <c r="BF560"/>
  <c r="T560"/>
  <c r="R560"/>
  <c r="P560"/>
  <c r="BI558"/>
  <c r="BH558"/>
  <c r="BG558"/>
  <c r="BF558"/>
  <c r="T558"/>
  <c r="R558"/>
  <c r="P558"/>
  <c r="BI557"/>
  <c r="BH557"/>
  <c r="BG557"/>
  <c r="BF557"/>
  <c r="T557"/>
  <c r="R557"/>
  <c r="P557"/>
  <c r="BI556"/>
  <c r="BH556"/>
  <c r="BG556"/>
  <c r="BF556"/>
  <c r="T556"/>
  <c r="R556"/>
  <c r="P556"/>
  <c r="BI555"/>
  <c r="BH555"/>
  <c r="BG555"/>
  <c r="BF555"/>
  <c r="T555"/>
  <c r="R555"/>
  <c r="P555"/>
  <c r="BI554"/>
  <c r="BH554"/>
  <c r="BG554"/>
  <c r="BF554"/>
  <c r="T554"/>
  <c r="R554"/>
  <c r="P554"/>
  <c r="BI553"/>
  <c r="BH553"/>
  <c r="BG553"/>
  <c r="BF553"/>
  <c r="T553"/>
  <c r="R553"/>
  <c r="P553"/>
  <c r="BI552"/>
  <c r="BH552"/>
  <c r="BG552"/>
  <c r="BF552"/>
  <c r="T552"/>
  <c r="R552"/>
  <c r="P552"/>
  <c r="BI551"/>
  <c r="BH551"/>
  <c r="BG551"/>
  <c r="BF551"/>
  <c r="T551"/>
  <c r="R551"/>
  <c r="P551"/>
  <c r="BI550"/>
  <c r="BH550"/>
  <c r="BG550"/>
  <c r="BF550"/>
  <c r="T550"/>
  <c r="R550"/>
  <c r="P550"/>
  <c r="BI549"/>
  <c r="BH549"/>
  <c r="BG549"/>
  <c r="BF549"/>
  <c r="T549"/>
  <c r="R549"/>
  <c r="P549"/>
  <c r="BI548"/>
  <c r="BH548"/>
  <c r="BG548"/>
  <c r="BF548"/>
  <c r="T548"/>
  <c r="R548"/>
  <c r="P548"/>
  <c r="BI547"/>
  <c r="BH547"/>
  <c r="BG547"/>
  <c r="BF547"/>
  <c r="T547"/>
  <c r="R547"/>
  <c r="P547"/>
  <c r="BI545"/>
  <c r="BH545"/>
  <c r="BG545"/>
  <c r="BF545"/>
  <c r="T545"/>
  <c r="R545"/>
  <c r="P545"/>
  <c r="BI541"/>
  <c r="BH541"/>
  <c r="BG541"/>
  <c r="BF541"/>
  <c r="T541"/>
  <c r="R541"/>
  <c r="P541"/>
  <c r="BI537"/>
  <c r="BH537"/>
  <c r="BG537"/>
  <c r="BF537"/>
  <c r="T537"/>
  <c r="R537"/>
  <c r="P537"/>
  <c r="BI535"/>
  <c r="BH535"/>
  <c r="BG535"/>
  <c r="BF535"/>
  <c r="T535"/>
  <c r="R535"/>
  <c r="P535"/>
  <c r="BI532"/>
  <c r="BH532"/>
  <c r="BG532"/>
  <c r="BF532"/>
  <c r="T532"/>
  <c r="T531"/>
  <c r="R532"/>
  <c r="R531"/>
  <c r="P532"/>
  <c r="P531"/>
  <c r="BI530"/>
  <c r="BH530"/>
  <c r="BG530"/>
  <c r="BF530"/>
  <c r="T530"/>
  <c r="R530"/>
  <c r="P530"/>
  <c r="BI529"/>
  <c r="BH529"/>
  <c r="BG529"/>
  <c r="BF529"/>
  <c r="T529"/>
  <c r="R529"/>
  <c r="P529"/>
  <c r="BI527"/>
  <c r="BH527"/>
  <c r="BG527"/>
  <c r="BF527"/>
  <c r="T527"/>
  <c r="R527"/>
  <c r="P527"/>
  <c r="BI526"/>
  <c r="BH526"/>
  <c r="BG526"/>
  <c r="BF526"/>
  <c r="T526"/>
  <c r="R526"/>
  <c r="P526"/>
  <c r="BI522"/>
  <c r="BH522"/>
  <c r="BG522"/>
  <c r="BF522"/>
  <c r="T522"/>
  <c r="R522"/>
  <c r="P522"/>
  <c r="BI520"/>
  <c r="BH520"/>
  <c r="BG520"/>
  <c r="BF520"/>
  <c r="T520"/>
  <c r="R520"/>
  <c r="P520"/>
  <c r="BI518"/>
  <c r="BH518"/>
  <c r="BG518"/>
  <c r="BF518"/>
  <c r="T518"/>
  <c r="R518"/>
  <c r="P518"/>
  <c r="BI516"/>
  <c r="BH516"/>
  <c r="BG516"/>
  <c r="BF516"/>
  <c r="T516"/>
  <c r="R516"/>
  <c r="P516"/>
  <c r="BI514"/>
  <c r="BH514"/>
  <c r="BG514"/>
  <c r="BF514"/>
  <c r="T514"/>
  <c r="R514"/>
  <c r="P514"/>
  <c r="BI512"/>
  <c r="BH512"/>
  <c r="BG512"/>
  <c r="BF512"/>
  <c r="T512"/>
  <c r="R512"/>
  <c r="P512"/>
  <c r="BI510"/>
  <c r="BH510"/>
  <c r="BG510"/>
  <c r="BF510"/>
  <c r="T510"/>
  <c r="R510"/>
  <c r="P510"/>
  <c r="BI504"/>
  <c r="BH504"/>
  <c r="BG504"/>
  <c r="BF504"/>
  <c r="T504"/>
  <c r="R504"/>
  <c r="P504"/>
  <c r="BI500"/>
  <c r="BH500"/>
  <c r="BG500"/>
  <c r="BF500"/>
  <c r="T500"/>
  <c r="R500"/>
  <c r="P500"/>
  <c r="BI498"/>
  <c r="BH498"/>
  <c r="BG498"/>
  <c r="BF498"/>
  <c r="T498"/>
  <c r="R498"/>
  <c r="P498"/>
  <c r="BI496"/>
  <c r="BH496"/>
  <c r="BG496"/>
  <c r="BF496"/>
  <c r="T496"/>
  <c r="R496"/>
  <c r="P496"/>
  <c r="BI493"/>
  <c r="BH493"/>
  <c r="BG493"/>
  <c r="BF493"/>
  <c r="T493"/>
  <c r="R493"/>
  <c r="P493"/>
  <c r="BI490"/>
  <c r="BH490"/>
  <c r="BG490"/>
  <c r="BF490"/>
  <c r="T490"/>
  <c r="R490"/>
  <c r="P490"/>
  <c r="BI488"/>
  <c r="BH488"/>
  <c r="BG488"/>
  <c r="BF488"/>
  <c r="T488"/>
  <c r="R488"/>
  <c r="P488"/>
  <c r="BI486"/>
  <c r="BH486"/>
  <c r="BG486"/>
  <c r="BF486"/>
  <c r="T486"/>
  <c r="R486"/>
  <c r="P486"/>
  <c r="BI483"/>
  <c r="BH483"/>
  <c r="BG483"/>
  <c r="BF483"/>
  <c r="T483"/>
  <c r="R483"/>
  <c r="P483"/>
  <c r="BI476"/>
  <c r="BH476"/>
  <c r="BG476"/>
  <c r="BF476"/>
  <c r="T476"/>
  <c r="R476"/>
  <c r="P476"/>
  <c r="BI474"/>
  <c r="BH474"/>
  <c r="BG474"/>
  <c r="BF474"/>
  <c r="T474"/>
  <c r="R474"/>
  <c r="P474"/>
  <c r="BI471"/>
  <c r="BH471"/>
  <c r="BG471"/>
  <c r="BF471"/>
  <c r="T471"/>
  <c r="T470"/>
  <c r="R471"/>
  <c r="R470"/>
  <c r="P471"/>
  <c r="P470"/>
  <c r="BI469"/>
  <c r="BH469"/>
  <c r="BG469"/>
  <c r="BF469"/>
  <c r="T469"/>
  <c r="R469"/>
  <c r="P469"/>
  <c r="BI467"/>
  <c r="BH467"/>
  <c r="BG467"/>
  <c r="BF467"/>
  <c r="T467"/>
  <c r="R467"/>
  <c r="P467"/>
  <c r="BI466"/>
  <c r="BH466"/>
  <c r="BG466"/>
  <c r="BF466"/>
  <c r="T466"/>
  <c r="R466"/>
  <c r="P466"/>
  <c r="BI465"/>
  <c r="BH465"/>
  <c r="BG465"/>
  <c r="BF465"/>
  <c r="T465"/>
  <c r="R465"/>
  <c r="P465"/>
  <c r="BI463"/>
  <c r="BH463"/>
  <c r="BG463"/>
  <c r="BF463"/>
  <c r="T463"/>
  <c r="R463"/>
  <c r="P463"/>
  <c r="BI457"/>
  <c r="BH457"/>
  <c r="BG457"/>
  <c r="BF457"/>
  <c r="T457"/>
  <c r="R457"/>
  <c r="P457"/>
  <c r="BI455"/>
  <c r="BH455"/>
  <c r="BG455"/>
  <c r="BF455"/>
  <c r="T455"/>
  <c r="R455"/>
  <c r="P455"/>
  <c r="BI453"/>
  <c r="BH453"/>
  <c r="BG453"/>
  <c r="BF453"/>
  <c r="T453"/>
  <c r="R453"/>
  <c r="P453"/>
  <c r="BI451"/>
  <c r="BH451"/>
  <c r="BG451"/>
  <c r="BF451"/>
  <c r="T451"/>
  <c r="R451"/>
  <c r="P451"/>
  <c r="BI450"/>
  <c r="BH450"/>
  <c r="BG450"/>
  <c r="BF450"/>
  <c r="T450"/>
  <c r="R450"/>
  <c r="P450"/>
  <c r="BI448"/>
  <c r="BH448"/>
  <c r="BG448"/>
  <c r="BF448"/>
  <c r="T448"/>
  <c r="R448"/>
  <c r="P448"/>
  <c r="BI446"/>
  <c r="BH446"/>
  <c r="BG446"/>
  <c r="BF446"/>
  <c r="T446"/>
  <c r="R446"/>
  <c r="P446"/>
  <c r="BI444"/>
  <c r="BH444"/>
  <c r="BG444"/>
  <c r="BF444"/>
  <c r="T444"/>
  <c r="R444"/>
  <c r="P444"/>
  <c r="BI442"/>
  <c r="BH442"/>
  <c r="BG442"/>
  <c r="BF442"/>
  <c r="T442"/>
  <c r="R442"/>
  <c r="P442"/>
  <c r="BI440"/>
  <c r="BH440"/>
  <c r="BG440"/>
  <c r="BF440"/>
  <c r="T440"/>
  <c r="R440"/>
  <c r="P440"/>
  <c r="BI438"/>
  <c r="BH438"/>
  <c r="BG438"/>
  <c r="BF438"/>
  <c r="T438"/>
  <c r="R438"/>
  <c r="P438"/>
  <c r="BI436"/>
  <c r="BH436"/>
  <c r="BG436"/>
  <c r="BF436"/>
  <c r="T436"/>
  <c r="R436"/>
  <c r="P436"/>
  <c r="BI432"/>
  <c r="BH432"/>
  <c r="BG432"/>
  <c r="BF432"/>
  <c r="T432"/>
  <c r="R432"/>
  <c r="P432"/>
  <c r="BI427"/>
  <c r="BH427"/>
  <c r="BG427"/>
  <c r="BF427"/>
  <c r="T427"/>
  <c r="R427"/>
  <c r="P427"/>
  <c r="BI425"/>
  <c r="BH425"/>
  <c r="BG425"/>
  <c r="BF425"/>
  <c r="T425"/>
  <c r="R425"/>
  <c r="P425"/>
  <c r="BI423"/>
  <c r="BH423"/>
  <c r="BG423"/>
  <c r="BF423"/>
  <c r="T423"/>
  <c r="R423"/>
  <c r="P423"/>
  <c r="BI421"/>
  <c r="BH421"/>
  <c r="BG421"/>
  <c r="BF421"/>
  <c r="T421"/>
  <c r="R421"/>
  <c r="P421"/>
  <c r="BI420"/>
  <c r="BH420"/>
  <c r="BG420"/>
  <c r="BF420"/>
  <c r="T420"/>
  <c r="R420"/>
  <c r="P420"/>
  <c r="BI418"/>
  <c r="BH418"/>
  <c r="BG418"/>
  <c r="BF418"/>
  <c r="T418"/>
  <c r="R418"/>
  <c r="P418"/>
  <c r="BI414"/>
  <c r="BH414"/>
  <c r="BG414"/>
  <c r="BF414"/>
  <c r="T414"/>
  <c r="R414"/>
  <c r="P414"/>
  <c r="BI412"/>
  <c r="BH412"/>
  <c r="BG412"/>
  <c r="BF412"/>
  <c r="T412"/>
  <c r="R412"/>
  <c r="P412"/>
  <c r="BI408"/>
  <c r="BH408"/>
  <c r="BG408"/>
  <c r="BF408"/>
  <c r="T408"/>
  <c r="R408"/>
  <c r="P408"/>
  <c r="BI405"/>
  <c r="BH405"/>
  <c r="BG405"/>
  <c r="BF405"/>
  <c r="T405"/>
  <c r="R405"/>
  <c r="P405"/>
  <c r="BI402"/>
  <c r="BH402"/>
  <c r="BG402"/>
  <c r="BF402"/>
  <c r="T402"/>
  <c r="R402"/>
  <c r="P402"/>
  <c r="BI400"/>
  <c r="BH400"/>
  <c r="BG400"/>
  <c r="BF400"/>
  <c r="T400"/>
  <c r="R400"/>
  <c r="P400"/>
  <c r="BI398"/>
  <c r="BH398"/>
  <c r="BG398"/>
  <c r="BF398"/>
  <c r="T398"/>
  <c r="R398"/>
  <c r="P398"/>
  <c r="BI397"/>
  <c r="BH397"/>
  <c r="BG397"/>
  <c r="BF397"/>
  <c r="T397"/>
  <c r="R397"/>
  <c r="P397"/>
  <c r="BI394"/>
  <c r="BH394"/>
  <c r="BG394"/>
  <c r="BF394"/>
  <c r="T394"/>
  <c r="R394"/>
  <c r="P394"/>
  <c r="BI392"/>
  <c r="BH392"/>
  <c r="BG392"/>
  <c r="BF392"/>
  <c r="T392"/>
  <c r="R392"/>
  <c r="P392"/>
  <c r="BI390"/>
  <c r="BH390"/>
  <c r="BG390"/>
  <c r="BF390"/>
  <c r="T390"/>
  <c r="R390"/>
  <c r="P390"/>
  <c r="BI388"/>
  <c r="BH388"/>
  <c r="BG388"/>
  <c r="BF388"/>
  <c r="T388"/>
  <c r="R388"/>
  <c r="P388"/>
  <c r="BI386"/>
  <c r="BH386"/>
  <c r="BG386"/>
  <c r="BF386"/>
  <c r="T386"/>
  <c r="R386"/>
  <c r="P386"/>
  <c r="BI384"/>
  <c r="BH384"/>
  <c r="BG384"/>
  <c r="BF384"/>
  <c r="T384"/>
  <c r="R384"/>
  <c r="P384"/>
  <c r="BI382"/>
  <c r="BH382"/>
  <c r="BG382"/>
  <c r="BF382"/>
  <c r="T382"/>
  <c r="R382"/>
  <c r="P382"/>
  <c r="BI380"/>
  <c r="BH380"/>
  <c r="BG380"/>
  <c r="BF380"/>
  <c r="T380"/>
  <c r="R380"/>
  <c r="P380"/>
  <c r="BI375"/>
  <c r="BH375"/>
  <c r="BG375"/>
  <c r="BF375"/>
  <c r="T375"/>
  <c r="R375"/>
  <c r="P375"/>
  <c r="BI369"/>
  <c r="BH369"/>
  <c r="BG369"/>
  <c r="BF369"/>
  <c r="T369"/>
  <c r="R369"/>
  <c r="P369"/>
  <c r="BI365"/>
  <c r="BH365"/>
  <c r="BG365"/>
  <c r="BF365"/>
  <c r="T365"/>
  <c r="R365"/>
  <c r="P365"/>
  <c r="BI362"/>
  <c r="BH362"/>
  <c r="BG362"/>
  <c r="BF362"/>
  <c r="T362"/>
  <c r="R362"/>
  <c r="P362"/>
  <c r="BI357"/>
  <c r="BH357"/>
  <c r="BG357"/>
  <c r="BF357"/>
  <c r="T357"/>
  <c r="R357"/>
  <c r="P357"/>
  <c r="BI354"/>
  <c r="BH354"/>
  <c r="BG354"/>
  <c r="BF354"/>
  <c r="T354"/>
  <c r="R354"/>
  <c r="P354"/>
  <c r="BI351"/>
  <c r="BH351"/>
  <c r="BG351"/>
  <c r="BF351"/>
  <c r="T351"/>
  <c r="R351"/>
  <c r="P351"/>
  <c r="BI349"/>
  <c r="BH349"/>
  <c r="BG349"/>
  <c r="BF349"/>
  <c r="T349"/>
  <c r="R349"/>
  <c r="P349"/>
  <c r="BI347"/>
  <c r="BH347"/>
  <c r="BG347"/>
  <c r="BF347"/>
  <c r="T347"/>
  <c r="R347"/>
  <c r="P347"/>
  <c r="BI346"/>
  <c r="BH346"/>
  <c r="BG346"/>
  <c r="BF346"/>
  <c r="T346"/>
  <c r="R346"/>
  <c r="P346"/>
  <c r="BI344"/>
  <c r="BH344"/>
  <c r="BG344"/>
  <c r="BF344"/>
  <c r="T344"/>
  <c r="R344"/>
  <c r="P344"/>
  <c r="BI340"/>
  <c r="BH340"/>
  <c r="BG340"/>
  <c r="BF340"/>
  <c r="T340"/>
  <c r="R340"/>
  <c r="P340"/>
  <c r="BI337"/>
  <c r="BH337"/>
  <c r="BG337"/>
  <c r="BF337"/>
  <c r="T337"/>
  <c r="R337"/>
  <c r="P337"/>
  <c r="BI334"/>
  <c r="BH334"/>
  <c r="BG334"/>
  <c r="BF334"/>
  <c r="T334"/>
  <c r="R334"/>
  <c r="P334"/>
  <c r="BI329"/>
  <c r="BH329"/>
  <c r="BG329"/>
  <c r="BF329"/>
  <c r="T329"/>
  <c r="R329"/>
  <c r="P329"/>
  <c r="BI326"/>
  <c r="BH326"/>
  <c r="BG326"/>
  <c r="BF326"/>
  <c r="T326"/>
  <c r="R326"/>
  <c r="P326"/>
  <c r="BI323"/>
  <c r="BH323"/>
  <c r="BG323"/>
  <c r="BF323"/>
  <c r="T323"/>
  <c r="R323"/>
  <c r="P323"/>
  <c r="BI316"/>
  <c r="BH316"/>
  <c r="BG316"/>
  <c r="BF316"/>
  <c r="T316"/>
  <c r="R316"/>
  <c r="P316"/>
  <c r="BI313"/>
  <c r="BH313"/>
  <c r="BG313"/>
  <c r="BF313"/>
  <c r="T313"/>
  <c r="R313"/>
  <c r="P313"/>
  <c r="BI310"/>
  <c r="BH310"/>
  <c r="BG310"/>
  <c r="BF310"/>
  <c r="T310"/>
  <c r="R310"/>
  <c r="P310"/>
  <c r="BI306"/>
  <c r="BH306"/>
  <c r="BG306"/>
  <c r="BF306"/>
  <c r="T306"/>
  <c r="R306"/>
  <c r="P306"/>
  <c r="BI300"/>
  <c r="BH300"/>
  <c r="BG300"/>
  <c r="BF300"/>
  <c r="T300"/>
  <c r="R300"/>
  <c r="P300"/>
  <c r="BI295"/>
  <c r="BH295"/>
  <c r="BG295"/>
  <c r="BF295"/>
  <c r="T295"/>
  <c r="R295"/>
  <c r="P295"/>
  <c r="BI283"/>
  <c r="BH283"/>
  <c r="BG283"/>
  <c r="BF283"/>
  <c r="T283"/>
  <c r="R283"/>
  <c r="P283"/>
  <c r="BI281"/>
  <c r="BH281"/>
  <c r="BG281"/>
  <c r="BF281"/>
  <c r="T281"/>
  <c r="R281"/>
  <c r="P281"/>
  <c r="BI279"/>
  <c r="BH279"/>
  <c r="BG279"/>
  <c r="BF279"/>
  <c r="T279"/>
  <c r="R279"/>
  <c r="P279"/>
  <c r="BI277"/>
  <c r="BH277"/>
  <c r="BG277"/>
  <c r="BF277"/>
  <c r="T277"/>
  <c r="R277"/>
  <c r="P277"/>
  <c r="BI276"/>
  <c r="BH276"/>
  <c r="BG276"/>
  <c r="BF276"/>
  <c r="T276"/>
  <c r="R276"/>
  <c r="P276"/>
  <c r="BI275"/>
  <c r="BH275"/>
  <c r="BG275"/>
  <c r="BF275"/>
  <c r="T275"/>
  <c r="R275"/>
  <c r="P275"/>
  <c r="BI273"/>
  <c r="BH273"/>
  <c r="BG273"/>
  <c r="BF273"/>
  <c r="T273"/>
  <c r="R273"/>
  <c r="P273"/>
  <c r="BI267"/>
  <c r="BH267"/>
  <c r="BG267"/>
  <c r="BF267"/>
  <c r="T267"/>
  <c r="R267"/>
  <c r="P267"/>
  <c r="BI265"/>
  <c r="BH265"/>
  <c r="BG265"/>
  <c r="BF265"/>
  <c r="T265"/>
  <c r="R265"/>
  <c r="P265"/>
  <c r="BI258"/>
  <c r="BH258"/>
  <c r="BG258"/>
  <c r="BF258"/>
  <c r="T258"/>
  <c r="R258"/>
  <c r="P258"/>
  <c r="BI256"/>
  <c r="BH256"/>
  <c r="BG256"/>
  <c r="BF256"/>
  <c r="T256"/>
  <c r="R256"/>
  <c r="P256"/>
  <c r="BI254"/>
  <c r="BH254"/>
  <c r="BG254"/>
  <c r="BF254"/>
  <c r="T254"/>
  <c r="R254"/>
  <c r="P254"/>
  <c r="BI251"/>
  <c r="BH251"/>
  <c r="BG251"/>
  <c r="BF251"/>
  <c r="T251"/>
  <c r="R251"/>
  <c r="P251"/>
  <c r="BI247"/>
  <c r="BH247"/>
  <c r="BG247"/>
  <c r="BF247"/>
  <c r="T247"/>
  <c r="R247"/>
  <c r="P247"/>
  <c r="BI245"/>
  <c r="BH245"/>
  <c r="BG245"/>
  <c r="BF245"/>
  <c r="T245"/>
  <c r="R245"/>
  <c r="P245"/>
  <c r="BI241"/>
  <c r="BH241"/>
  <c r="BG241"/>
  <c r="BF241"/>
  <c r="T241"/>
  <c r="R241"/>
  <c r="P241"/>
  <c r="BI236"/>
  <c r="BH236"/>
  <c r="BG236"/>
  <c r="BF236"/>
  <c r="T236"/>
  <c r="T235"/>
  <c r="R236"/>
  <c r="R235"/>
  <c r="P236"/>
  <c r="P235"/>
  <c r="BI233"/>
  <c r="BH233"/>
  <c r="BG233"/>
  <c r="BF233"/>
  <c r="T233"/>
  <c r="R233"/>
  <c r="P233"/>
  <c r="BI229"/>
  <c r="BH229"/>
  <c r="BG229"/>
  <c r="BF229"/>
  <c r="T229"/>
  <c r="R229"/>
  <c r="P229"/>
  <c r="BI227"/>
  <c r="BH227"/>
  <c r="BG227"/>
  <c r="BF227"/>
  <c r="T227"/>
  <c r="R227"/>
  <c r="P227"/>
  <c r="BI225"/>
  <c r="BH225"/>
  <c r="BG225"/>
  <c r="BF225"/>
  <c r="T225"/>
  <c r="R225"/>
  <c r="P225"/>
  <c r="BI219"/>
  <c r="BH219"/>
  <c r="BG219"/>
  <c r="BF219"/>
  <c r="T219"/>
  <c r="R219"/>
  <c r="P219"/>
  <c r="BI217"/>
  <c r="BH217"/>
  <c r="BG217"/>
  <c r="BF217"/>
  <c r="T217"/>
  <c r="R217"/>
  <c r="P217"/>
  <c r="BI214"/>
  <c r="BH214"/>
  <c r="BG214"/>
  <c r="BF214"/>
  <c r="T214"/>
  <c r="R214"/>
  <c r="P214"/>
  <c r="BI213"/>
  <c r="BH213"/>
  <c r="BG213"/>
  <c r="BF213"/>
  <c r="T213"/>
  <c r="R213"/>
  <c r="P213"/>
  <c r="BI212"/>
  <c r="BH212"/>
  <c r="BG212"/>
  <c r="BF212"/>
  <c r="T212"/>
  <c r="R212"/>
  <c r="P212"/>
  <c r="BI211"/>
  <c r="BH211"/>
  <c r="BG211"/>
  <c r="BF211"/>
  <c r="T211"/>
  <c r="R211"/>
  <c r="P211"/>
  <c r="BI210"/>
  <c r="BH210"/>
  <c r="BG210"/>
  <c r="BF210"/>
  <c r="T210"/>
  <c r="R210"/>
  <c r="P210"/>
  <c r="BI209"/>
  <c r="BH209"/>
  <c r="BG209"/>
  <c r="BF209"/>
  <c r="T209"/>
  <c r="R209"/>
  <c r="P209"/>
  <c r="BI207"/>
  <c r="BH207"/>
  <c r="BG207"/>
  <c r="BF207"/>
  <c r="T207"/>
  <c r="R207"/>
  <c r="P207"/>
  <c r="BI205"/>
  <c r="BH205"/>
  <c r="BG205"/>
  <c r="BF205"/>
  <c r="T205"/>
  <c r="R205"/>
  <c r="P205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7"/>
  <c r="BH197"/>
  <c r="BG197"/>
  <c r="BF197"/>
  <c r="T197"/>
  <c r="R197"/>
  <c r="P197"/>
  <c r="BI196"/>
  <c r="BH196"/>
  <c r="BG196"/>
  <c r="BF196"/>
  <c r="T196"/>
  <c r="R196"/>
  <c r="P196"/>
  <c r="BI194"/>
  <c r="BH194"/>
  <c r="BG194"/>
  <c r="BF194"/>
  <c r="T194"/>
  <c r="R194"/>
  <c r="P194"/>
  <c r="BI190"/>
  <c r="BH190"/>
  <c r="BG190"/>
  <c r="BF190"/>
  <c r="T190"/>
  <c r="R190"/>
  <c r="P190"/>
  <c r="BI186"/>
  <c r="BH186"/>
  <c r="BG186"/>
  <c r="BF186"/>
  <c r="T186"/>
  <c r="R186"/>
  <c r="P186"/>
  <c r="BI184"/>
  <c r="BH184"/>
  <c r="BG184"/>
  <c r="BF184"/>
  <c r="T184"/>
  <c r="R184"/>
  <c r="P184"/>
  <c r="BI182"/>
  <c r="BH182"/>
  <c r="BG182"/>
  <c r="BF182"/>
  <c r="T182"/>
  <c r="R182"/>
  <c r="P182"/>
  <c r="BI176"/>
  <c r="BH176"/>
  <c r="BG176"/>
  <c r="BF176"/>
  <c r="T176"/>
  <c r="R176"/>
  <c r="P176"/>
  <c r="BI174"/>
  <c r="BH174"/>
  <c r="BG174"/>
  <c r="BF174"/>
  <c r="T174"/>
  <c r="R174"/>
  <c r="P174"/>
  <c r="BI172"/>
  <c r="BH172"/>
  <c r="BG172"/>
  <c r="BF172"/>
  <c r="T172"/>
  <c r="R172"/>
  <c r="P172"/>
  <c r="BI171"/>
  <c r="BH171"/>
  <c r="BG171"/>
  <c r="BF171"/>
  <c r="T171"/>
  <c r="R171"/>
  <c r="P171"/>
  <c r="BI169"/>
  <c r="BH169"/>
  <c r="BG169"/>
  <c r="BF169"/>
  <c r="T169"/>
  <c r="R169"/>
  <c r="P169"/>
  <c r="BI167"/>
  <c r="BH167"/>
  <c r="BG167"/>
  <c r="BF167"/>
  <c r="T167"/>
  <c r="R167"/>
  <c r="P167"/>
  <c r="BI166"/>
  <c r="BH166"/>
  <c r="BG166"/>
  <c r="BF166"/>
  <c r="T166"/>
  <c r="R166"/>
  <c r="P166"/>
  <c r="BI164"/>
  <c r="BH164"/>
  <c r="BG164"/>
  <c r="BF164"/>
  <c r="T164"/>
  <c r="R164"/>
  <c r="P164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J135"/>
  <c r="J134"/>
  <c r="F134"/>
  <c r="F132"/>
  <c r="E130"/>
  <c r="J92"/>
  <c r="J91"/>
  <c r="F91"/>
  <c r="F89"/>
  <c r="E87"/>
  <c r="J18"/>
  <c r="E18"/>
  <c r="F135"/>
  <c r="J17"/>
  <c r="J12"/>
  <c r="J89"/>
  <c r="E7"/>
  <c r="E128"/>
  <c i="1" r="L90"/>
  <c r="AM90"/>
  <c r="AM89"/>
  <c r="L89"/>
  <c r="AM87"/>
  <c r="L87"/>
  <c r="L85"/>
  <c r="L84"/>
  <c i="2" r="BK724"/>
  <c r="BK718"/>
  <c r="BK706"/>
  <c r="BK692"/>
  <c r="J687"/>
  <c r="J683"/>
  <c r="J680"/>
  <c r="J677"/>
  <c r="BK673"/>
  <c r="BK669"/>
  <c r="J667"/>
  <c r="BK663"/>
  <c r="BK661"/>
  <c r="J656"/>
  <c r="BK650"/>
  <c r="J646"/>
  <c r="BK640"/>
  <c r="J638"/>
  <c r="BK631"/>
  <c r="BK624"/>
  <c r="J618"/>
  <c r="J610"/>
  <c r="BK606"/>
  <c r="BK600"/>
  <c r="J593"/>
  <c r="J587"/>
  <c r="BK551"/>
  <c r="BK549"/>
  <c r="J548"/>
  <c r="J545"/>
  <c r="BK537"/>
  <c r="BK532"/>
  <c r="J527"/>
  <c r="J522"/>
  <c r="J518"/>
  <c r="BK514"/>
  <c r="BK510"/>
  <c r="BK500"/>
  <c r="J496"/>
  <c r="BK490"/>
  <c r="BK483"/>
  <c r="J474"/>
  <c r="BK469"/>
  <c r="J465"/>
  <c r="J457"/>
  <c r="J453"/>
  <c r="J450"/>
  <c r="BK446"/>
  <c r="J442"/>
  <c r="J440"/>
  <c r="BK432"/>
  <c r="J425"/>
  <c r="J421"/>
  <c r="BK418"/>
  <c r="BK412"/>
  <c r="BK405"/>
  <c r="J400"/>
  <c r="J397"/>
  <c r="BK392"/>
  <c r="J388"/>
  <c r="BK384"/>
  <c r="J380"/>
  <c r="J369"/>
  <c r="J362"/>
  <c r="BK354"/>
  <c r="J349"/>
  <c r="BK346"/>
  <c r="BK340"/>
  <c r="J337"/>
  <c r="BK329"/>
  <c r="J316"/>
  <c r="J313"/>
  <c r="BK306"/>
  <c r="BK279"/>
  <c r="BK276"/>
  <c r="J273"/>
  <c r="J265"/>
  <c r="BK256"/>
  <c r="BK251"/>
  <c r="J247"/>
  <c r="BK241"/>
  <c r="J233"/>
  <c r="BK227"/>
  <c r="J217"/>
  <c r="J213"/>
  <c r="BK211"/>
  <c r="BK210"/>
  <c r="J209"/>
  <c r="J207"/>
  <c r="BK203"/>
  <c r="J199"/>
  <c r="J196"/>
  <c r="BK194"/>
  <c r="J184"/>
  <c r="BK176"/>
  <c r="BK172"/>
  <c r="BK169"/>
  <c r="J166"/>
  <c r="BK160"/>
  <c r="J156"/>
  <c r="J153"/>
  <c r="BK149"/>
  <c r="J147"/>
  <c r="J143"/>
  <c r="J718"/>
  <c r="J716"/>
  <c r="J706"/>
  <c r="BK698"/>
  <c r="J692"/>
  <c r="BK689"/>
  <c r="BK687"/>
  <c r="J685"/>
  <c r="BK683"/>
  <c r="J682"/>
  <c r="BK680"/>
  <c r="BK679"/>
  <c r="BK677"/>
  <c r="BK671"/>
  <c r="BK665"/>
  <c r="J654"/>
  <c r="J648"/>
  <c r="J644"/>
  <c r="BK638"/>
  <c r="J629"/>
  <c r="J623"/>
  <c r="J613"/>
  <c r="J606"/>
  <c r="J600"/>
  <c r="BK593"/>
  <c r="BK587"/>
  <c r="BK578"/>
  <c r="J575"/>
  <c r="J573"/>
  <c r="J572"/>
  <c r="J569"/>
  <c r="BK566"/>
  <c r="BK562"/>
  <c r="J558"/>
  <c r="BK556"/>
  <c r="BK553"/>
  <c r="J552"/>
  <c r="J550"/>
  <c r="J547"/>
  <c r="J541"/>
  <c r="BK535"/>
  <c r="BK530"/>
  <c r="BK527"/>
  <c r="J526"/>
  <c r="BK520"/>
  <c r="J516"/>
  <c r="J512"/>
  <c r="BK504"/>
  <c r="BK496"/>
  <c r="J493"/>
  <c r="BK488"/>
  <c r="J483"/>
  <c r="BK474"/>
  <c r="J469"/>
  <c r="J466"/>
  <c r="BK463"/>
  <c r="J455"/>
  <c r="BK453"/>
  <c r="BK450"/>
  <c r="J446"/>
  <c r="BK442"/>
  <c r="J438"/>
  <c r="J432"/>
  <c r="BK425"/>
  <c r="BK421"/>
  <c r="J418"/>
  <c r="J412"/>
  <c r="J405"/>
  <c r="BK400"/>
  <c r="BK397"/>
  <c r="J392"/>
  <c r="BK388"/>
  <c r="J384"/>
  <c r="BK380"/>
  <c r="BK369"/>
  <c r="BK362"/>
  <c r="J354"/>
  <c r="BK349"/>
  <c r="J346"/>
  <c r="J340"/>
  <c r="BK334"/>
  <c r="BK326"/>
  <c r="BK316"/>
  <c r="BK313"/>
  <c r="J306"/>
  <c r="BK295"/>
  <c r="BK283"/>
  <c r="BK281"/>
  <c r="BK277"/>
  <c r="BK275"/>
  <c r="BK273"/>
  <c r="BK265"/>
  <c r="J256"/>
  <c r="J251"/>
  <c r="J241"/>
  <c r="BK233"/>
  <c r="J227"/>
  <c r="J219"/>
  <c r="J214"/>
  <c r="J212"/>
  <c r="J211"/>
  <c r="BK205"/>
  <c r="BK197"/>
  <c r="J194"/>
  <c r="BK186"/>
  <c r="J182"/>
  <c r="J174"/>
  <c r="J169"/>
  <c r="BK166"/>
  <c r="J160"/>
  <c r="BK156"/>
  <c r="BK153"/>
  <c r="J149"/>
  <c i="1" r="AS94"/>
  <c i="3" r="BK227"/>
  <c r="BK225"/>
  <c r="BK224"/>
  <c r="BK222"/>
  <c r="BK221"/>
  <c r="J220"/>
  <c r="J218"/>
  <c r="J217"/>
  <c r="J216"/>
  <c r="J215"/>
  <c r="J214"/>
  <c r="J213"/>
  <c r="J212"/>
  <c r="J211"/>
  <c r="BK210"/>
  <c r="BK209"/>
  <c r="J208"/>
  <c r="J207"/>
  <c r="J206"/>
  <c r="BK205"/>
  <c r="J200"/>
  <c r="J198"/>
  <c r="J196"/>
  <c r="BK194"/>
  <c r="J191"/>
  <c r="BK189"/>
  <c r="J188"/>
  <c r="BK186"/>
  <c r="J184"/>
  <c r="BK181"/>
  <c r="J179"/>
  <c r="BK177"/>
  <c r="BK174"/>
  <c r="J172"/>
  <c r="J170"/>
  <c r="J169"/>
  <c r="J168"/>
  <c r="J166"/>
  <c r="J163"/>
  <c r="J162"/>
  <c r="J161"/>
  <c r="J159"/>
  <c r="BK157"/>
  <c r="BK155"/>
  <c r="J152"/>
  <c r="BK150"/>
  <c r="BK148"/>
  <c r="J145"/>
  <c r="BK144"/>
  <c r="J141"/>
  <c r="J139"/>
  <c r="J136"/>
  <c r="BK134"/>
  <c r="BK132"/>
  <c r="BK206"/>
  <c r="J204"/>
  <c r="J202"/>
  <c r="J199"/>
  <c r="J197"/>
  <c r="BK195"/>
  <c r="BK193"/>
  <c r="J192"/>
  <c r="BK190"/>
  <c r="BK188"/>
  <c r="J186"/>
  <c r="BK184"/>
  <c r="BK180"/>
  <c r="BK179"/>
  <c r="J177"/>
  <c r="J174"/>
  <c r="BK172"/>
  <c r="J167"/>
  <c r="BK164"/>
  <c r="J158"/>
  <c r="J157"/>
  <c r="J155"/>
  <c r="BK152"/>
  <c r="BK149"/>
  <c r="J147"/>
  <c r="J144"/>
  <c r="BK141"/>
  <c r="BK139"/>
  <c r="BK136"/>
  <c r="J134"/>
  <c r="J132"/>
  <c i="4" r="BK153"/>
  <c r="BK152"/>
  <c r="BK151"/>
  <c r="BK150"/>
  <c r="BK148"/>
  <c r="BK147"/>
  <c r="J146"/>
  <c r="BK144"/>
  <c r="BK143"/>
  <c r="BK141"/>
  <c r="BK140"/>
  <c r="BK139"/>
  <c r="BK138"/>
  <c r="BK137"/>
  <c r="J135"/>
  <c r="BK133"/>
  <c r="BK130"/>
  <c r="J128"/>
  <c r="BK127"/>
  <c r="BK124"/>
  <c r="J133"/>
  <c r="J130"/>
  <c r="J129"/>
  <c r="J127"/>
  <c r="J125"/>
  <c i="5" r="BK147"/>
  <c r="BK144"/>
  <c r="BK142"/>
  <c r="BK140"/>
  <c r="BK138"/>
  <c r="J136"/>
  <c r="BK134"/>
  <c r="J133"/>
  <c r="BK131"/>
  <c r="BK129"/>
  <c r="BK127"/>
  <c r="BK125"/>
  <c r="BK121"/>
  <c r="J145"/>
  <c r="BK143"/>
  <c r="BK141"/>
  <c r="BK139"/>
  <c r="J137"/>
  <c r="BK135"/>
  <c r="BK132"/>
  <c r="J130"/>
  <c r="J128"/>
  <c r="J126"/>
  <c r="BK122"/>
  <c i="6" r="BK174"/>
  <c r="BK172"/>
  <c r="J170"/>
  <c r="BK168"/>
  <c r="J166"/>
  <c r="J164"/>
  <c r="J162"/>
  <c r="J160"/>
  <c r="BK158"/>
  <c r="BK156"/>
  <c r="BK154"/>
  <c r="BK152"/>
  <c r="BK150"/>
  <c r="J148"/>
  <c r="BK144"/>
  <c r="BK140"/>
  <c r="BK136"/>
  <c r="J134"/>
  <c r="BK132"/>
  <c r="J128"/>
  <c r="BK124"/>
  <c r="BK122"/>
  <c r="J175"/>
  <c r="BK173"/>
  <c r="J171"/>
  <c r="BK170"/>
  <c r="BK169"/>
  <c r="J168"/>
  <c r="BK166"/>
  <c r="BK164"/>
  <c r="BK162"/>
  <c r="BK160"/>
  <c r="J158"/>
  <c r="J157"/>
  <c r="J154"/>
  <c r="J152"/>
  <c r="J150"/>
  <c r="BK148"/>
  <c r="J144"/>
  <c r="BK143"/>
  <c r="BK139"/>
  <c r="BK134"/>
  <c r="J132"/>
  <c r="BK128"/>
  <c r="J124"/>
  <c r="J122"/>
  <c i="7" r="J161"/>
  <c r="J159"/>
  <c r="BK157"/>
  <c r="BK155"/>
  <c r="BK153"/>
  <c r="J151"/>
  <c r="BK149"/>
  <c r="J147"/>
  <c r="J145"/>
  <c r="BK143"/>
  <c r="J141"/>
  <c r="J139"/>
  <c r="BK137"/>
  <c r="J136"/>
  <c r="BK132"/>
  <c r="J125"/>
  <c r="J122"/>
  <c r="J121"/>
  <c r="BK160"/>
  <c r="BK158"/>
  <c r="J156"/>
  <c r="J154"/>
  <c r="J152"/>
  <c r="J150"/>
  <c r="BK148"/>
  <c r="J146"/>
  <c r="J144"/>
  <c r="BK142"/>
  <c r="J140"/>
  <c r="J138"/>
  <c r="BK136"/>
  <c r="J132"/>
  <c r="J128"/>
  <c r="BK122"/>
  <c i="8" r="J161"/>
  <c r="J159"/>
  <c r="J157"/>
  <c r="J155"/>
  <c r="J152"/>
  <c r="BK151"/>
  <c r="J147"/>
  <c r="BK145"/>
  <c r="BK143"/>
  <c r="J141"/>
  <c r="BK140"/>
  <c r="J138"/>
  <c r="BK136"/>
  <c r="J134"/>
  <c r="BK132"/>
  <c r="BK130"/>
  <c r="J129"/>
  <c r="J128"/>
  <c r="J126"/>
  <c r="BK122"/>
  <c r="BK163"/>
  <c r="BK161"/>
  <c r="BK159"/>
  <c r="J158"/>
  <c r="BK156"/>
  <c r="BK154"/>
  <c r="BK152"/>
  <c r="J150"/>
  <c r="BK146"/>
  <c r="BK144"/>
  <c r="J142"/>
  <c r="J140"/>
  <c r="BK138"/>
  <c r="J136"/>
  <c r="BK134"/>
  <c r="J132"/>
  <c r="J130"/>
  <c r="BK126"/>
  <c r="J122"/>
  <c i="9" r="BK128"/>
  <c r="BK124"/>
  <c r="J128"/>
  <c r="J124"/>
  <c i="2" r="J724"/>
  <c r="BK716"/>
  <c r="J698"/>
  <c r="J689"/>
  <c r="BK685"/>
  <c r="BK682"/>
  <c r="J679"/>
  <c r="BK675"/>
  <c r="J671"/>
  <c r="J669"/>
  <c r="J665"/>
  <c r="J663"/>
  <c r="J661"/>
  <c r="BK654"/>
  <c r="BK648"/>
  <c r="BK644"/>
  <c r="J640"/>
  <c r="BK636"/>
  <c r="BK629"/>
  <c r="BK623"/>
  <c r="BK613"/>
  <c r="BK608"/>
  <c r="J604"/>
  <c r="BK598"/>
  <c r="BK589"/>
  <c r="J580"/>
  <c r="J578"/>
  <c r="J576"/>
  <c r="BK575"/>
  <c r="BK574"/>
  <c r="BK573"/>
  <c r="BK571"/>
  <c r="J571"/>
  <c r="J570"/>
  <c r="BK569"/>
  <c r="J567"/>
  <c r="J566"/>
  <c r="J564"/>
  <c r="J562"/>
  <c r="BK560"/>
  <c r="BK558"/>
  <c r="J557"/>
  <c r="J556"/>
  <c r="BK555"/>
  <c r="J554"/>
  <c r="J553"/>
  <c r="BK552"/>
  <c r="BK550"/>
  <c r="BK548"/>
  <c r="BK547"/>
  <c r="BK541"/>
  <c r="J535"/>
  <c r="J529"/>
  <c r="BK526"/>
  <c r="J520"/>
  <c r="BK516"/>
  <c r="BK512"/>
  <c r="J504"/>
  <c r="BK498"/>
  <c r="BK493"/>
  <c r="J488"/>
  <c r="J486"/>
  <c r="J476"/>
  <c r="BK471"/>
  <c r="J467"/>
  <c r="BK466"/>
  <c r="J463"/>
  <c r="BK455"/>
  <c r="J451"/>
  <c r="J448"/>
  <c r="BK444"/>
  <c r="BK438"/>
  <c r="BK436"/>
  <c r="BK427"/>
  <c r="J423"/>
  <c r="J420"/>
  <c r="J414"/>
  <c r="J408"/>
  <c r="J402"/>
  <c r="BK398"/>
  <c r="BK394"/>
  <c r="J390"/>
  <c r="J386"/>
  <c r="J382"/>
  <c r="BK375"/>
  <c r="J365"/>
  <c r="J357"/>
  <c r="J351"/>
  <c r="BK347"/>
  <c r="J344"/>
  <c r="J334"/>
  <c r="J326"/>
  <c r="J323"/>
  <c r="J310"/>
  <c r="J300"/>
  <c r="J277"/>
  <c r="J275"/>
  <c r="J267"/>
  <c r="BK258"/>
  <c r="J254"/>
  <c r="BK245"/>
  <c r="J236"/>
  <c r="BK229"/>
  <c r="J225"/>
  <c r="BK219"/>
  <c r="BK214"/>
  <c r="BK212"/>
  <c r="BK209"/>
  <c r="BK207"/>
  <c r="J205"/>
  <c r="J201"/>
  <c r="BK199"/>
  <c r="J197"/>
  <c r="BK190"/>
  <c r="J186"/>
  <c r="BK182"/>
  <c r="BK174"/>
  <c r="J171"/>
  <c r="BK167"/>
  <c r="J164"/>
  <c r="BK158"/>
  <c r="BK155"/>
  <c r="J151"/>
  <c r="BK147"/>
  <c r="BK145"/>
  <c r="BK141"/>
  <c r="J141"/>
  <c r="J675"/>
  <c r="J673"/>
  <c r="BK667"/>
  <c r="BK656"/>
  <c r="J650"/>
  <c r="BK646"/>
  <c r="J636"/>
  <c r="J631"/>
  <c r="J624"/>
  <c r="BK618"/>
  <c r="BK610"/>
  <c r="J608"/>
  <c r="BK604"/>
  <c r="J598"/>
  <c r="J589"/>
  <c r="BK580"/>
  <c r="BK576"/>
  <c r="J574"/>
  <c r="BK572"/>
  <c r="BK570"/>
  <c r="BK567"/>
  <c r="BK564"/>
  <c r="J560"/>
  <c r="BK557"/>
  <c r="J555"/>
  <c r="BK554"/>
  <c r="J551"/>
  <c r="J549"/>
  <c r="BK545"/>
  <c r="J537"/>
  <c r="J532"/>
  <c r="J530"/>
  <c r="BK529"/>
  <c r="BK522"/>
  <c r="BK518"/>
  <c r="J514"/>
  <c r="J510"/>
  <c r="J500"/>
  <c r="J498"/>
  <c r="J490"/>
  <c r="BK486"/>
  <c r="BK476"/>
  <c r="J471"/>
  <c r="BK467"/>
  <c r="BK465"/>
  <c r="BK457"/>
  <c r="BK451"/>
  <c r="BK448"/>
  <c r="J444"/>
  <c r="BK440"/>
  <c r="J436"/>
  <c r="J427"/>
  <c r="BK423"/>
  <c r="BK420"/>
  <c r="BK414"/>
  <c r="BK408"/>
  <c r="BK402"/>
  <c r="J398"/>
  <c r="J394"/>
  <c r="BK390"/>
  <c r="BK386"/>
  <c r="BK382"/>
  <c r="J375"/>
  <c r="BK365"/>
  <c r="BK357"/>
  <c r="BK351"/>
  <c r="J347"/>
  <c r="BK344"/>
  <c r="BK337"/>
  <c r="J329"/>
  <c r="BK323"/>
  <c r="BK310"/>
  <c r="BK300"/>
  <c r="J295"/>
  <c r="J283"/>
  <c r="J281"/>
  <c r="J279"/>
  <c r="J276"/>
  <c r="BK267"/>
  <c r="J258"/>
  <c r="BK254"/>
  <c r="BK247"/>
  <c r="J245"/>
  <c r="BK236"/>
  <c r="J229"/>
  <c r="BK225"/>
  <c r="BK217"/>
  <c r="BK213"/>
  <c r="J210"/>
  <c r="J203"/>
  <c r="BK201"/>
  <c r="BK196"/>
  <c r="J190"/>
  <c r="BK184"/>
  <c r="J176"/>
  <c r="J172"/>
  <c r="BK171"/>
  <c r="J167"/>
  <c r="BK164"/>
  <c r="J158"/>
  <c r="J155"/>
  <c r="BK151"/>
  <c r="J145"/>
  <c r="BK143"/>
  <c i="3" r="BK230"/>
  <c r="J230"/>
  <c r="BK229"/>
  <c r="J229"/>
  <c r="BK228"/>
  <c r="J228"/>
  <c r="J227"/>
  <c r="J225"/>
  <c r="J224"/>
  <c r="J222"/>
  <c r="J221"/>
  <c r="BK220"/>
  <c r="BK218"/>
  <c r="BK217"/>
  <c r="BK216"/>
  <c r="BK215"/>
  <c r="BK214"/>
  <c r="BK213"/>
  <c r="BK212"/>
  <c r="BK211"/>
  <c r="J210"/>
  <c r="J209"/>
  <c r="BK208"/>
  <c r="BK207"/>
  <c r="BK204"/>
  <c r="BK202"/>
  <c r="J201"/>
  <c r="BK199"/>
  <c r="BK197"/>
  <c r="J195"/>
  <c r="J193"/>
  <c r="BK192"/>
  <c r="J190"/>
  <c r="BK187"/>
  <c r="BK185"/>
  <c r="BK182"/>
  <c r="J180"/>
  <c r="BK178"/>
  <c r="J176"/>
  <c r="BK173"/>
  <c r="BK171"/>
  <c r="BK169"/>
  <c r="BK168"/>
  <c r="BK167"/>
  <c r="J164"/>
  <c r="BK162"/>
  <c r="BK161"/>
  <c r="BK159"/>
  <c r="BK158"/>
  <c r="BK156"/>
  <c r="BK153"/>
  <c r="J151"/>
  <c r="J149"/>
  <c r="BK147"/>
  <c r="BK143"/>
  <c r="BK140"/>
  <c r="J137"/>
  <c r="J135"/>
  <c r="J133"/>
  <c r="BK131"/>
  <c r="J205"/>
  <c r="BK201"/>
  <c r="BK200"/>
  <c r="BK198"/>
  <c r="BK196"/>
  <c r="J194"/>
  <c r="BK191"/>
  <c r="J189"/>
  <c r="J187"/>
  <c r="J185"/>
  <c r="J182"/>
  <c r="J181"/>
  <c r="J178"/>
  <c r="BK176"/>
  <c r="J173"/>
  <c r="J171"/>
  <c r="BK170"/>
  <c r="BK166"/>
  <c r="BK163"/>
  <c r="J156"/>
  <c r="J153"/>
  <c r="BK151"/>
  <c r="J150"/>
  <c r="J148"/>
  <c r="BK145"/>
  <c r="J143"/>
  <c r="J140"/>
  <c r="BK137"/>
  <c r="BK135"/>
  <c r="BK133"/>
  <c r="J131"/>
  <c i="4" r="J153"/>
  <c r="J152"/>
  <c r="J151"/>
  <c r="J150"/>
  <c r="J148"/>
  <c r="J147"/>
  <c r="BK146"/>
  <c r="J144"/>
  <c r="J143"/>
  <c r="J141"/>
  <c r="J140"/>
  <c r="J139"/>
  <c r="J138"/>
  <c r="J137"/>
  <c r="BK135"/>
  <c r="BK134"/>
  <c r="BK132"/>
  <c r="BK129"/>
  <c r="BK126"/>
  <c r="BK125"/>
  <c r="J134"/>
  <c r="J132"/>
  <c r="BK128"/>
  <c r="J126"/>
  <c r="J124"/>
  <c i="5" r="BK146"/>
  <c r="BK145"/>
  <c r="J143"/>
  <c r="J141"/>
  <c r="J139"/>
  <c r="BK137"/>
  <c r="J135"/>
  <c r="J134"/>
  <c r="J132"/>
  <c r="BK130"/>
  <c r="BK128"/>
  <c r="BK126"/>
  <c r="J122"/>
  <c r="J147"/>
  <c r="J146"/>
  <c r="J144"/>
  <c r="J142"/>
  <c r="J140"/>
  <c r="J138"/>
  <c r="BK136"/>
  <c r="BK133"/>
  <c r="J131"/>
  <c r="J129"/>
  <c r="J127"/>
  <c r="J125"/>
  <c r="J121"/>
  <c i="6" r="BK175"/>
  <c r="J173"/>
  <c r="BK171"/>
  <c r="J169"/>
  <c r="BK167"/>
  <c r="J165"/>
  <c r="J163"/>
  <c r="BK161"/>
  <c r="J159"/>
  <c r="BK157"/>
  <c r="BK155"/>
  <c r="J153"/>
  <c r="BK151"/>
  <c r="J149"/>
  <c r="J147"/>
  <c r="J143"/>
  <c r="J139"/>
  <c r="BK135"/>
  <c r="BK133"/>
  <c r="BK131"/>
  <c r="J127"/>
  <c r="BK123"/>
  <c r="BK121"/>
  <c r="J174"/>
  <c r="J172"/>
  <c r="J167"/>
  <c r="BK165"/>
  <c r="BK163"/>
  <c r="J161"/>
  <c r="BK159"/>
  <c r="J156"/>
  <c r="J155"/>
  <c r="BK153"/>
  <c r="J151"/>
  <c r="BK149"/>
  <c r="BK147"/>
  <c r="J140"/>
  <c r="J136"/>
  <c r="J135"/>
  <c r="J133"/>
  <c r="J131"/>
  <c r="BK127"/>
  <c r="J123"/>
  <c r="J121"/>
  <c i="7" r="J160"/>
  <c r="J158"/>
  <c r="BK156"/>
  <c r="BK154"/>
  <c r="BK152"/>
  <c r="BK150"/>
  <c r="J148"/>
  <c r="BK146"/>
  <c r="BK144"/>
  <c r="J142"/>
  <c r="BK140"/>
  <c r="BK138"/>
  <c r="BK135"/>
  <c r="BK129"/>
  <c r="BK128"/>
  <c r="BK161"/>
  <c r="BK159"/>
  <c r="J157"/>
  <c r="J155"/>
  <c r="J153"/>
  <c r="BK151"/>
  <c r="J149"/>
  <c r="BK147"/>
  <c r="BK145"/>
  <c r="J143"/>
  <c r="BK141"/>
  <c r="BK139"/>
  <c r="J137"/>
  <c r="J135"/>
  <c r="J129"/>
  <c r="BK125"/>
  <c r="BK121"/>
  <c i="8" r="J163"/>
  <c r="J162"/>
  <c r="BK160"/>
  <c r="J156"/>
  <c r="J154"/>
  <c r="J153"/>
  <c r="BK150"/>
  <c r="J146"/>
  <c r="J144"/>
  <c r="BK142"/>
  <c r="J139"/>
  <c r="BK137"/>
  <c r="J135"/>
  <c r="BK133"/>
  <c r="BK131"/>
  <c r="BK129"/>
  <c r="BK128"/>
  <c r="J127"/>
  <c r="J125"/>
  <c r="BK121"/>
  <c r="BK162"/>
  <c r="J160"/>
  <c r="BK158"/>
  <c r="BK157"/>
  <c r="BK155"/>
  <c r="BK153"/>
  <c r="J151"/>
  <c r="BK147"/>
  <c r="J145"/>
  <c r="J143"/>
  <c r="BK141"/>
  <c r="BK139"/>
  <c r="J137"/>
  <c r="BK135"/>
  <c r="J133"/>
  <c r="J131"/>
  <c r="BK127"/>
  <c r="BK125"/>
  <c r="J121"/>
  <c i="9" r="BK130"/>
  <c r="BK126"/>
  <c r="J130"/>
  <c r="J126"/>
  <c i="2" l="1" r="P140"/>
  <c r="R140"/>
  <c r="BK185"/>
  <c r="J185"/>
  <c r="J99"/>
  <c r="R185"/>
  <c r="BK204"/>
  <c r="J204"/>
  <c r="J100"/>
  <c r="R204"/>
  <c r="BK240"/>
  <c r="J240"/>
  <c r="J102"/>
  <c r="R240"/>
  <c r="T240"/>
  <c r="P253"/>
  <c r="T253"/>
  <c r="P396"/>
  <c r="R396"/>
  <c r="BK464"/>
  <c r="J464"/>
  <c r="J105"/>
  <c r="R464"/>
  <c r="P473"/>
  <c r="R473"/>
  <c r="BK511"/>
  <c r="J511"/>
  <c r="J109"/>
  <c r="R511"/>
  <c r="BK521"/>
  <c r="J521"/>
  <c r="J110"/>
  <c r="T521"/>
  <c r="BK534"/>
  <c r="J534"/>
  <c r="J112"/>
  <c r="R534"/>
  <c r="BK559"/>
  <c r="J559"/>
  <c r="J113"/>
  <c r="R559"/>
  <c r="BK579"/>
  <c r="J579"/>
  <c r="J114"/>
  <c r="T579"/>
  <c r="P637"/>
  <c r="T637"/>
  <c r="P664"/>
  <c r="T664"/>
  <c r="P684"/>
  <c r="BK691"/>
  <c r="J691"/>
  <c r="J118"/>
  <c i="3" r="BK130"/>
  <c r="J130"/>
  <c r="J97"/>
  <c r="T130"/>
  <c r="BK138"/>
  <c r="J138"/>
  <c r="J98"/>
  <c r="T138"/>
  <c r="P142"/>
  <c r="T142"/>
  <c r="P146"/>
  <c r="T146"/>
  <c r="P154"/>
  <c r="T154"/>
  <c r="P160"/>
  <c r="R160"/>
  <c r="P165"/>
  <c r="T165"/>
  <c r="P175"/>
  <c r="T175"/>
  <c r="P183"/>
  <c r="T183"/>
  <c r="P203"/>
  <c r="T203"/>
  <c r="P219"/>
  <c r="T219"/>
  <c r="P223"/>
  <c r="T223"/>
  <c r="P226"/>
  <c r="T226"/>
  <c i="4" r="BK123"/>
  <c r="J123"/>
  <c r="J97"/>
  <c r="R123"/>
  <c r="BK131"/>
  <c r="J131"/>
  <c r="J98"/>
  <c r="R131"/>
  <c r="BK136"/>
  <c r="J136"/>
  <c r="J99"/>
  <c r="R136"/>
  <c r="BK142"/>
  <c r="J142"/>
  <c r="J100"/>
  <c r="R142"/>
  <c r="BK145"/>
  <c r="J145"/>
  <c r="J101"/>
  <c r="R145"/>
  <c r="BK149"/>
  <c r="J149"/>
  <c r="J102"/>
  <c r="R149"/>
  <c i="5" r="BK120"/>
  <c r="J120"/>
  <c r="J98"/>
  <c r="R120"/>
  <c r="R119"/>
  <c r="R118"/>
  <c i="6" r="BK120"/>
  <c r="J120"/>
  <c r="J98"/>
  <c r="T120"/>
  <c r="T119"/>
  <c r="T118"/>
  <c i="7" r="BK120"/>
  <c r="BK119"/>
  <c r="J119"/>
  <c r="J97"/>
  <c r="R120"/>
  <c r="R119"/>
  <c r="R118"/>
  <c i="8" r="P120"/>
  <c r="P119"/>
  <c r="P118"/>
  <c i="1" r="AU101"/>
  <c i="8" r="T120"/>
  <c r="T119"/>
  <c r="T118"/>
  <c i="2" r="BK140"/>
  <c r="J140"/>
  <c r="J98"/>
  <c r="T140"/>
  <c r="P185"/>
  <c r="T185"/>
  <c r="P204"/>
  <c r="T204"/>
  <c r="P240"/>
  <c r="BK253"/>
  <c r="J253"/>
  <c r="J103"/>
  <c r="R253"/>
  <c r="BK396"/>
  <c r="J396"/>
  <c r="J104"/>
  <c r="T396"/>
  <c r="P464"/>
  <c r="T464"/>
  <c r="BK473"/>
  <c r="J473"/>
  <c r="J108"/>
  <c r="T473"/>
  <c r="P511"/>
  <c r="T511"/>
  <c r="P521"/>
  <c r="R521"/>
  <c r="P534"/>
  <c r="T534"/>
  <c r="P559"/>
  <c r="T559"/>
  <c r="P579"/>
  <c r="R579"/>
  <c r="BK637"/>
  <c r="J637"/>
  <c r="J115"/>
  <c r="R637"/>
  <c r="BK664"/>
  <c r="J664"/>
  <c r="J116"/>
  <c r="R664"/>
  <c r="BK684"/>
  <c r="J684"/>
  <c r="J117"/>
  <c r="R684"/>
  <c r="T684"/>
  <c r="P691"/>
  <c r="R691"/>
  <c r="T691"/>
  <c i="3" r="P130"/>
  <c r="R130"/>
  <c r="P138"/>
  <c r="R138"/>
  <c r="BK142"/>
  <c r="J142"/>
  <c r="J99"/>
  <c r="R142"/>
  <c r="BK146"/>
  <c r="J146"/>
  <c r="J100"/>
  <c r="R146"/>
  <c r="BK154"/>
  <c r="J154"/>
  <c r="J101"/>
  <c r="R154"/>
  <c r="BK160"/>
  <c r="J160"/>
  <c r="J102"/>
  <c r="T160"/>
  <c r="BK165"/>
  <c r="J165"/>
  <c r="J103"/>
  <c r="R165"/>
  <c r="BK175"/>
  <c r="J175"/>
  <c r="J104"/>
  <c r="R175"/>
  <c r="BK183"/>
  <c r="J183"/>
  <c r="J105"/>
  <c r="R183"/>
  <c r="BK203"/>
  <c r="J203"/>
  <c r="J106"/>
  <c r="R203"/>
  <c r="BK219"/>
  <c r="J219"/>
  <c r="J107"/>
  <c r="R219"/>
  <c r="BK223"/>
  <c r="J223"/>
  <c r="J108"/>
  <c r="R223"/>
  <c r="BK226"/>
  <c r="J226"/>
  <c r="J109"/>
  <c r="R226"/>
  <c i="4" r="P123"/>
  <c r="T123"/>
  <c r="P131"/>
  <c r="T131"/>
  <c r="P136"/>
  <c r="T136"/>
  <c r="P142"/>
  <c r="T142"/>
  <c r="P145"/>
  <c r="T145"/>
  <c r="P149"/>
  <c r="T149"/>
  <c i="5" r="P120"/>
  <c r="P119"/>
  <c r="P118"/>
  <c i="1" r="AU98"/>
  <c i="5" r="T120"/>
  <c r="T119"/>
  <c r="T118"/>
  <c i="6" r="P120"/>
  <c r="P119"/>
  <c r="P118"/>
  <c i="1" r="AU99"/>
  <c i="6" r="R120"/>
  <c r="R119"/>
  <c r="R118"/>
  <c i="7" r="P120"/>
  <c r="P119"/>
  <c r="P118"/>
  <c i="1" r="AU100"/>
  <c i="7" r="T120"/>
  <c r="T119"/>
  <c r="T118"/>
  <c i="8" r="BK120"/>
  <c r="J120"/>
  <c r="J98"/>
  <c r="R120"/>
  <c r="R119"/>
  <c r="R118"/>
  <c i="2" r="BK235"/>
  <c r="J235"/>
  <c r="J101"/>
  <c r="BK470"/>
  <c r="J470"/>
  <c r="J106"/>
  <c i="9" r="BK125"/>
  <c r="J125"/>
  <c r="J99"/>
  <c i="2" r="BK531"/>
  <c r="J531"/>
  <c r="J111"/>
  <c i="9" r="BK123"/>
  <c r="BK127"/>
  <c r="J127"/>
  <c r="J100"/>
  <c r="BK129"/>
  <c r="J129"/>
  <c r="J101"/>
  <c i="8" r="BK119"/>
  <c r="J119"/>
  <c r="J97"/>
  <c i="9" r="E85"/>
  <c r="J89"/>
  <c r="F92"/>
  <c r="BE128"/>
  <c r="BE124"/>
  <c r="BE126"/>
  <c r="BE130"/>
  <c i="7" r="BK118"/>
  <c r="J118"/>
  <c r="J120"/>
  <c r="J98"/>
  <c i="8" r="J89"/>
  <c r="F92"/>
  <c r="BE127"/>
  <c r="BE130"/>
  <c r="BE132"/>
  <c r="BE133"/>
  <c r="BE137"/>
  <c r="BE138"/>
  <c r="BE139"/>
  <c r="BE141"/>
  <c r="BE143"/>
  <c r="BE145"/>
  <c r="BE146"/>
  <c r="BE151"/>
  <c r="BE152"/>
  <c r="BE154"/>
  <c r="BE155"/>
  <c r="BE157"/>
  <c r="BE158"/>
  <c r="BE159"/>
  <c r="BE162"/>
  <c r="E85"/>
  <c r="BE121"/>
  <c r="BE122"/>
  <c r="BE125"/>
  <c r="BE126"/>
  <c r="BE128"/>
  <c r="BE129"/>
  <c r="BE131"/>
  <c r="BE134"/>
  <c r="BE135"/>
  <c r="BE136"/>
  <c r="BE140"/>
  <c r="BE142"/>
  <c r="BE144"/>
  <c r="BE147"/>
  <c r="BE150"/>
  <c r="BE153"/>
  <c r="BE156"/>
  <c r="BE160"/>
  <c r="BE161"/>
  <c r="BE163"/>
  <c i="7" r="F92"/>
  <c r="E108"/>
  <c r="J112"/>
  <c r="BE121"/>
  <c r="BE122"/>
  <c r="BE128"/>
  <c r="BE135"/>
  <c r="BE136"/>
  <c r="BE138"/>
  <c r="BE140"/>
  <c r="BE141"/>
  <c r="BE144"/>
  <c r="BE146"/>
  <c r="BE150"/>
  <c r="BE152"/>
  <c r="BE158"/>
  <c r="BE159"/>
  <c r="BE161"/>
  <c r="BE125"/>
  <c r="BE129"/>
  <c r="BE132"/>
  <c r="BE137"/>
  <c r="BE139"/>
  <c r="BE142"/>
  <c r="BE143"/>
  <c r="BE145"/>
  <c r="BE147"/>
  <c r="BE148"/>
  <c r="BE149"/>
  <c r="BE151"/>
  <c r="BE153"/>
  <c r="BE154"/>
  <c r="BE155"/>
  <c r="BE156"/>
  <c r="BE157"/>
  <c r="BE160"/>
  <c i="5" r="BK119"/>
  <c r="J119"/>
  <c r="J97"/>
  <c i="6" r="E85"/>
  <c r="F92"/>
  <c r="J112"/>
  <c r="BE121"/>
  <c r="BE124"/>
  <c r="BE128"/>
  <c r="BE132"/>
  <c r="BE133"/>
  <c r="BE136"/>
  <c r="BE140"/>
  <c r="BE143"/>
  <c r="BE144"/>
  <c r="BE148"/>
  <c r="BE152"/>
  <c r="BE153"/>
  <c r="BE158"/>
  <c r="BE159"/>
  <c r="BE161"/>
  <c r="BE162"/>
  <c r="BE164"/>
  <c r="BE165"/>
  <c r="BE168"/>
  <c r="BE169"/>
  <c r="BE171"/>
  <c r="BE122"/>
  <c r="BE123"/>
  <c r="BE127"/>
  <c r="BE131"/>
  <c r="BE134"/>
  <c r="BE135"/>
  <c r="BE139"/>
  <c r="BE147"/>
  <c r="BE149"/>
  <c r="BE150"/>
  <c r="BE151"/>
  <c r="BE154"/>
  <c r="BE155"/>
  <c r="BE156"/>
  <c r="BE157"/>
  <c r="BE160"/>
  <c r="BE163"/>
  <c r="BE166"/>
  <c r="BE167"/>
  <c r="BE170"/>
  <c r="BE172"/>
  <c r="BE173"/>
  <c r="BE174"/>
  <c r="BE175"/>
  <c i="5" r="E85"/>
  <c r="F92"/>
  <c r="BE121"/>
  <c r="BE122"/>
  <c r="BE127"/>
  <c r="BE131"/>
  <c r="BE132"/>
  <c r="BE133"/>
  <c r="BE134"/>
  <c r="BE135"/>
  <c r="BE138"/>
  <c r="BE140"/>
  <c r="BE141"/>
  <c r="BE142"/>
  <c r="BE145"/>
  <c r="J89"/>
  <c r="BE125"/>
  <c r="BE126"/>
  <c r="BE128"/>
  <c r="BE129"/>
  <c r="BE130"/>
  <c r="BE136"/>
  <c r="BE137"/>
  <c r="BE139"/>
  <c r="BE143"/>
  <c r="BE144"/>
  <c r="BE146"/>
  <c r="BE147"/>
  <c i="4" r="J89"/>
  <c r="F92"/>
  <c r="BE127"/>
  <c r="BE129"/>
  <c r="BE134"/>
  <c r="E85"/>
  <c r="BE124"/>
  <c r="BE125"/>
  <c r="BE126"/>
  <c r="BE128"/>
  <c r="BE130"/>
  <c r="BE132"/>
  <c r="BE133"/>
  <c r="BE135"/>
  <c r="BE137"/>
  <c r="BE138"/>
  <c r="BE139"/>
  <c r="BE140"/>
  <c r="BE141"/>
  <c r="BE143"/>
  <c r="BE144"/>
  <c r="BE146"/>
  <c r="BE147"/>
  <c r="BE148"/>
  <c r="BE150"/>
  <c r="BE151"/>
  <c r="BE152"/>
  <c r="BE153"/>
  <c i="3" r="E85"/>
  <c r="J89"/>
  <c r="BE132"/>
  <c r="BE133"/>
  <c r="BE136"/>
  <c r="BE137"/>
  <c r="BE140"/>
  <c r="BE141"/>
  <c r="BE144"/>
  <c r="BE148"/>
  <c r="BE149"/>
  <c r="BE152"/>
  <c r="BE153"/>
  <c r="BE164"/>
  <c r="BE172"/>
  <c r="BE176"/>
  <c r="BE178"/>
  <c r="BE179"/>
  <c r="BE182"/>
  <c r="BE186"/>
  <c r="BE187"/>
  <c r="BE189"/>
  <c r="BE190"/>
  <c r="BE192"/>
  <c r="BE194"/>
  <c r="BE195"/>
  <c r="BE197"/>
  <c r="BE198"/>
  <c r="BE200"/>
  <c r="BE204"/>
  <c r="F92"/>
  <c r="BE131"/>
  <c r="BE134"/>
  <c r="BE135"/>
  <c r="BE139"/>
  <c r="BE143"/>
  <c r="BE145"/>
  <c r="BE147"/>
  <c r="BE150"/>
  <c r="BE151"/>
  <c r="BE155"/>
  <c r="BE156"/>
  <c r="BE157"/>
  <c r="BE158"/>
  <c r="BE159"/>
  <c r="BE161"/>
  <c r="BE162"/>
  <c r="BE163"/>
  <c r="BE166"/>
  <c r="BE167"/>
  <c r="BE168"/>
  <c r="BE169"/>
  <c r="BE170"/>
  <c r="BE171"/>
  <c r="BE173"/>
  <c r="BE174"/>
  <c r="BE177"/>
  <c r="BE180"/>
  <c r="BE181"/>
  <c r="BE184"/>
  <c r="BE185"/>
  <c r="BE188"/>
  <c r="BE191"/>
  <c r="BE193"/>
  <c r="BE196"/>
  <c r="BE199"/>
  <c r="BE201"/>
  <c r="BE202"/>
  <c r="BE205"/>
  <c r="BE206"/>
  <c r="BE207"/>
  <c r="BE208"/>
  <c r="BE209"/>
  <c r="BE210"/>
  <c r="BE211"/>
  <c r="BE212"/>
  <c r="BE213"/>
  <c r="BE214"/>
  <c r="BE215"/>
  <c r="BE216"/>
  <c r="BE217"/>
  <c r="BE218"/>
  <c r="BE220"/>
  <c r="BE221"/>
  <c r="BE222"/>
  <c r="BE224"/>
  <c r="BE225"/>
  <c r="BE227"/>
  <c r="BE228"/>
  <c r="BE229"/>
  <c r="BE230"/>
  <c i="2" r="J132"/>
  <c r="BE141"/>
  <c r="BE145"/>
  <c r="BE147"/>
  <c r="BE153"/>
  <c r="BE160"/>
  <c r="BE164"/>
  <c r="BE166"/>
  <c r="BE172"/>
  <c r="BE182"/>
  <c r="BE190"/>
  <c r="BE194"/>
  <c r="BE196"/>
  <c r="BE199"/>
  <c r="BE203"/>
  <c r="BE205"/>
  <c r="BE212"/>
  <c r="BE214"/>
  <c r="BE219"/>
  <c r="BE227"/>
  <c r="BE229"/>
  <c r="BE236"/>
  <c r="BE241"/>
  <c r="BE245"/>
  <c r="BE254"/>
  <c r="BE258"/>
  <c r="BE273"/>
  <c r="BE276"/>
  <c r="BE277"/>
  <c r="BE281"/>
  <c r="BE283"/>
  <c r="BE295"/>
  <c r="BE300"/>
  <c r="BE310"/>
  <c r="BE313"/>
  <c r="BE316"/>
  <c r="BE326"/>
  <c r="BE340"/>
  <c r="BE347"/>
  <c r="BE351"/>
  <c r="BE354"/>
  <c r="BE362"/>
  <c r="BE365"/>
  <c r="BE375"/>
  <c r="BE380"/>
  <c r="BE388"/>
  <c r="BE398"/>
  <c r="BE400"/>
  <c r="BE405"/>
  <c r="BE408"/>
  <c r="BE412"/>
  <c r="BE418"/>
  <c r="BE421"/>
  <c r="BE423"/>
  <c r="BE427"/>
  <c r="BE436"/>
  <c r="BE440"/>
  <c r="BE444"/>
  <c r="BE448"/>
  <c r="BE450"/>
  <c r="BE455"/>
  <c r="BE457"/>
  <c r="BE465"/>
  <c r="BE466"/>
  <c r="BE469"/>
  <c r="BE471"/>
  <c r="BE483"/>
  <c r="BE496"/>
  <c r="BE504"/>
  <c r="BE516"/>
  <c r="BE518"/>
  <c r="BE526"/>
  <c r="BE527"/>
  <c r="BE530"/>
  <c r="BE537"/>
  <c r="BE541"/>
  <c r="BE547"/>
  <c r="BE548"/>
  <c r="BE551"/>
  <c r="BE552"/>
  <c r="BE556"/>
  <c r="BE562"/>
  <c r="BE569"/>
  <c r="BE572"/>
  <c r="BE575"/>
  <c r="BE580"/>
  <c r="BE587"/>
  <c r="BE589"/>
  <c r="BE606"/>
  <c r="BE613"/>
  <c r="BE618"/>
  <c r="BE624"/>
  <c r="BE631"/>
  <c r="BE636"/>
  <c r="BE640"/>
  <c r="BE644"/>
  <c r="BE650"/>
  <c r="BE656"/>
  <c r="BE665"/>
  <c r="BE669"/>
  <c r="BE675"/>
  <c r="BE679"/>
  <c r="BE683"/>
  <c r="BE685"/>
  <c r="BE687"/>
  <c r="BE692"/>
  <c r="BE706"/>
  <c r="BE718"/>
  <c r="E85"/>
  <c r="F92"/>
  <c r="BE143"/>
  <c r="BE149"/>
  <c r="BE151"/>
  <c r="BE155"/>
  <c r="BE156"/>
  <c r="BE158"/>
  <c r="BE167"/>
  <c r="BE169"/>
  <c r="BE171"/>
  <c r="BE174"/>
  <c r="BE176"/>
  <c r="BE184"/>
  <c r="BE186"/>
  <c r="BE197"/>
  <c r="BE201"/>
  <c r="BE207"/>
  <c r="BE209"/>
  <c r="BE210"/>
  <c r="BE211"/>
  <c r="BE213"/>
  <c r="BE217"/>
  <c r="BE225"/>
  <c r="BE233"/>
  <c r="BE247"/>
  <c r="BE251"/>
  <c r="BE256"/>
  <c r="BE265"/>
  <c r="BE267"/>
  <c r="BE275"/>
  <c r="BE279"/>
  <c r="BE306"/>
  <c r="BE323"/>
  <c r="BE329"/>
  <c r="BE334"/>
  <c r="BE337"/>
  <c r="BE344"/>
  <c r="BE346"/>
  <c r="BE349"/>
  <c r="BE357"/>
  <c r="BE369"/>
  <c r="BE382"/>
  <c r="BE384"/>
  <c r="BE386"/>
  <c r="BE390"/>
  <c r="BE392"/>
  <c r="BE394"/>
  <c r="BE397"/>
  <c r="BE402"/>
  <c r="BE414"/>
  <c r="BE420"/>
  <c r="BE425"/>
  <c r="BE432"/>
  <c r="BE438"/>
  <c r="BE442"/>
  <c r="BE446"/>
  <c r="BE451"/>
  <c r="BE453"/>
  <c r="BE463"/>
  <c r="BE467"/>
  <c r="BE474"/>
  <c r="BE476"/>
  <c r="BE486"/>
  <c r="BE488"/>
  <c r="BE490"/>
  <c r="BE493"/>
  <c r="BE498"/>
  <c r="BE500"/>
  <c r="BE510"/>
  <c r="BE512"/>
  <c r="BE514"/>
  <c r="BE520"/>
  <c r="BE522"/>
  <c r="BE529"/>
  <c r="BE532"/>
  <c r="BE535"/>
  <c r="BE545"/>
  <c r="BE549"/>
  <c r="BE550"/>
  <c r="BE553"/>
  <c r="BE554"/>
  <c r="BE555"/>
  <c r="BE557"/>
  <c r="BE558"/>
  <c r="BE560"/>
  <c r="BE564"/>
  <c r="BE566"/>
  <c r="BE567"/>
  <c r="BE570"/>
  <c r="BE571"/>
  <c r="BE573"/>
  <c r="BE574"/>
  <c r="BE576"/>
  <c r="BE578"/>
  <c r="BE593"/>
  <c r="BE598"/>
  <c r="BE600"/>
  <c r="BE604"/>
  <c r="BE608"/>
  <c r="BE610"/>
  <c r="BE623"/>
  <c r="BE629"/>
  <c r="BE638"/>
  <c r="BE646"/>
  <c r="BE648"/>
  <c r="BE654"/>
  <c r="BE661"/>
  <c r="BE663"/>
  <c r="BE667"/>
  <c r="BE671"/>
  <c r="BE673"/>
  <c r="BE677"/>
  <c r="BE680"/>
  <c r="BE682"/>
  <c r="BE689"/>
  <c r="BE698"/>
  <c r="BE716"/>
  <c r="BE724"/>
  <c r="F37"/>
  <c i="1" r="BD95"/>
  <c i="2" r="F35"/>
  <c i="1" r="BB95"/>
  <c i="3" r="F34"/>
  <c i="1" r="BA96"/>
  <c i="3" r="F37"/>
  <c i="1" r="BD96"/>
  <c i="4" r="F34"/>
  <c i="1" r="BA97"/>
  <c i="4" r="F36"/>
  <c i="1" r="BC97"/>
  <c i="4" r="J34"/>
  <c i="1" r="AW97"/>
  <c i="5" r="F36"/>
  <c i="1" r="BC98"/>
  <c i="5" r="F34"/>
  <c i="1" r="BA98"/>
  <c i="5" r="F35"/>
  <c i="1" r="BB98"/>
  <c i="6" r="F35"/>
  <c i="1" r="BB99"/>
  <c i="6" r="F37"/>
  <c i="1" r="BD99"/>
  <c i="7" r="J34"/>
  <c i="1" r="AW100"/>
  <c i="7" r="F37"/>
  <c i="1" r="BD100"/>
  <c i="8" r="F34"/>
  <c i="1" r="BA101"/>
  <c i="8" r="F37"/>
  <c i="1" r="BD101"/>
  <c i="7" r="J30"/>
  <c i="9" r="J34"/>
  <c i="1" r="AW102"/>
  <c i="9" r="F37"/>
  <c i="1" r="BD102"/>
  <c i="2" r="F34"/>
  <c i="1" r="BA95"/>
  <c i="2" r="J34"/>
  <c i="1" r="AW95"/>
  <c i="2" r="F36"/>
  <c i="1" r="BC95"/>
  <c i="3" r="F35"/>
  <c i="1" r="BB96"/>
  <c i="3" r="J34"/>
  <c i="1" r="AW96"/>
  <c i="3" r="F36"/>
  <c i="1" r="BC96"/>
  <c i="4" r="F35"/>
  <c i="1" r="BB97"/>
  <c i="4" r="F37"/>
  <c i="1" r="BD97"/>
  <c i="5" r="J34"/>
  <c i="1" r="AW98"/>
  <c i="5" r="F37"/>
  <c i="1" r="BD98"/>
  <c i="6" r="F34"/>
  <c i="1" r="BA99"/>
  <c i="6" r="J34"/>
  <c i="1" r="AW99"/>
  <c i="6" r="F36"/>
  <c i="1" r="BC99"/>
  <c i="7" r="F35"/>
  <c i="1" r="BB100"/>
  <c i="7" r="F34"/>
  <c i="1" r="BA100"/>
  <c i="7" r="F36"/>
  <c i="1" r="BC100"/>
  <c i="8" r="F35"/>
  <c i="1" r="BB101"/>
  <c i="8" r="J34"/>
  <c i="1" r="AW101"/>
  <c i="8" r="F36"/>
  <c i="1" r="BC101"/>
  <c i="9" r="F34"/>
  <c i="1" r="BA102"/>
  <c i="9" r="F36"/>
  <c i="1" r="BC102"/>
  <c i="9" r="F35"/>
  <c i="1" r="BB102"/>
  <c i="4" l="1" r="P122"/>
  <c i="1" r="AU97"/>
  <c i="3" r="P129"/>
  <c i="1" r="AU96"/>
  <c i="2" r="T139"/>
  <c i="4" r="R122"/>
  <c i="2" r="R472"/>
  <c r="R139"/>
  <c r="R138"/>
  <c i="9" r="BK122"/>
  <c r="BK121"/>
  <c r="J121"/>
  <c i="4" r="T122"/>
  <c i="3" r="R129"/>
  <c i="2" r="T472"/>
  <c i="3" r="T129"/>
  <c i="2" r="P472"/>
  <c r="P139"/>
  <c r="P138"/>
  <c i="1" r="AU95"/>
  <c i="2" r="BK472"/>
  <c r="J472"/>
  <c r="J107"/>
  <c i="9" r="J123"/>
  <c r="J98"/>
  <c i="2" r="BK139"/>
  <c r="J139"/>
  <c r="J97"/>
  <c i="3" r="BK129"/>
  <c r="J129"/>
  <c r="J96"/>
  <c i="4" r="BK122"/>
  <c r="J122"/>
  <c i="6" r="BK119"/>
  <c r="J119"/>
  <c r="J97"/>
  <c i="8" r="BK118"/>
  <c r="J118"/>
  <c i="1" r="AG100"/>
  <c i="7" r="J96"/>
  <c i="5" r="BK118"/>
  <c r="J118"/>
  <c i="9" r="J30"/>
  <c i="1" r="AG102"/>
  <c i="2" r="F33"/>
  <c i="1" r="AZ95"/>
  <c i="3" r="F33"/>
  <c i="1" r="AZ96"/>
  <c i="4" r="F33"/>
  <c i="1" r="AZ97"/>
  <c i="5" r="J33"/>
  <c i="1" r="AV98"/>
  <c r="AT98"/>
  <c i="6" r="F33"/>
  <c i="1" r="AZ99"/>
  <c i="7" r="J33"/>
  <c i="1" r="AV100"/>
  <c r="AT100"/>
  <c r="AN100"/>
  <c i="8" r="J33"/>
  <c i="1" r="AV101"/>
  <c r="AT101"/>
  <c i="9" r="J33"/>
  <c i="1" r="AV102"/>
  <c r="AT102"/>
  <c r="AN102"/>
  <c i="9" r="F33"/>
  <c i="1" r="AZ102"/>
  <c r="BA94"/>
  <c r="W30"/>
  <c i="4" r="J30"/>
  <c i="1" r="AG97"/>
  <c i="2" r="J33"/>
  <c i="1" r="AV95"/>
  <c r="AT95"/>
  <c i="3" r="J33"/>
  <c i="1" r="AV96"/>
  <c r="AT96"/>
  <c i="4" r="J33"/>
  <c i="1" r="AV97"/>
  <c r="AT97"/>
  <c r="AN97"/>
  <c i="5" r="F33"/>
  <c i="1" r="AZ98"/>
  <c i="5" r="J30"/>
  <c i="1" r="AG98"/>
  <c i="6" r="J33"/>
  <c i="1" r="AV99"/>
  <c r="AT99"/>
  <c i="7" r="F33"/>
  <c i="1" r="AZ100"/>
  <c i="8" r="F33"/>
  <c i="1" r="AZ101"/>
  <c i="8" r="J30"/>
  <c i="1" r="AG101"/>
  <c r="BD94"/>
  <c r="W33"/>
  <c r="BB94"/>
  <c r="AX94"/>
  <c r="BC94"/>
  <c r="W32"/>
  <c i="2" l="1" r="T138"/>
  <c i="4" r="J96"/>
  <c i="6" r="BK118"/>
  <c r="J118"/>
  <c r="J96"/>
  <c i="9" r="J96"/>
  <c r="J122"/>
  <c r="J97"/>
  <c i="2" r="BK138"/>
  <c r="J138"/>
  <c r="J96"/>
  <c i="1" r="AN101"/>
  <c i="8" r="J96"/>
  <c i="9" r="J39"/>
  <c i="8" r="J39"/>
  <c i="7" r="J39"/>
  <c i="1" r="AN98"/>
  <c i="5" r="J96"/>
  <c r="J39"/>
  <c i="4" r="J39"/>
  <c i="1" r="AU94"/>
  <c r="W31"/>
  <c i="3" r="J30"/>
  <c i="1" r="AG96"/>
  <c r="AY94"/>
  <c r="AW94"/>
  <c r="AK30"/>
  <c r="AZ94"/>
  <c r="W29"/>
  <c i="3" l="1" r="J39"/>
  <c i="1" r="AN96"/>
  <c i="6" r="J30"/>
  <c i="1" r="AG99"/>
  <c i="2" r="J30"/>
  <c i="1" r="AG95"/>
  <c r="AV94"/>
  <c r="AK29"/>
  <c i="6" l="1" r="J39"/>
  <c i="2" r="J39"/>
  <c i="1" r="AN95"/>
  <c r="AN99"/>
  <c r="AG94"/>
  <c r="AK26"/>
  <c r="AK3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<sst xmlns="http://schemas.openxmlformats.org/spreadsheetml/2006/main">
  <si>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</si>
  <si>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</si>
  <si>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</si>
  <si>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</si>
  <si>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</si>
  <si>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{fd84dc3f-3033-4d50-a374-b3e9eb043cb1}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</si>
  <si>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</si>
  <si>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</si>
  <si>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</si>
  <si>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</si>
  <si>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</si>
  <si>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</si>
  <si>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</si>
  <si>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</si>
  <si>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0624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</si>
  <si>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</si>
  <si>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</si>
  <si>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Karlovy Vary, ZŠ J.A.Komenského, I.stupeň -Stavební úpravy související s PBŘ (aktualizováno 02/2025)</t>
  </si>
  <si>
    <t>KSO:</t>
  </si>
  <si>
    <t>CC-CZ:</t>
  </si>
  <si>
    <t>Místo:</t>
  </si>
  <si>
    <t xml:space="preserve"> </t>
  </si>
  <si>
    <t>Datum:</t>
  </si>
  <si>
    <t>26. 2. 2025</t>
  </si>
  <si>
    <t>Zadavatel:</t>
  </si>
  <si>
    <t>IČ:</t>
  </si>
  <si>
    <t>Statutární město K.Vary</t>
  </si>
  <si>
    <t>DIČ:</t>
  </si>
  <si>
    <t>Uchazeč:</t>
  </si>
  <si>
    <t>Vyplň údaj</t>
  </si>
  <si>
    <t>Projektant:</t>
  </si>
  <si>
    <t>Porticus s.r.o. K.Vary</t>
  </si>
  <si>
    <t>True</t>
  </si>
  <si>
    <t>Zpracovatel:</t>
  </si>
  <si>
    <t>Šimková Dita, K.Vary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</si>
  <si>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</si>
  <si>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</si>
  <si>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</si>
  <si>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</si>
  <si>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</si>
  <si>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</si>
  <si>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</si>
  <si>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</si>
  <si>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</si>
  <si>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</si>
  <si>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</si>
  <si>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</si>
  <si>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</si>
  <si>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</si>
  <si>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</si>
  <si>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</si>
  <si>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</si>
  <si>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</si>
  <si>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</si>
  <si>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</si>
  <si>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</si>
  <si>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</si>
  <si>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</si>
  <si>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</si>
  <si>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</si>
  <si>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</si>
  <si>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</si>
  <si>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</si>
  <si>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</si>
  <si>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</si>
  <si>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</si>
  <si>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</si>
  <si>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</si>
  <si>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</si>
  <si>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</si>
  <si>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</si>
  <si>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</si>
  <si>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</si>
  <si>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</si>
  <si>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</si>
  <si>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</si>
  <si>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</si>
  <si>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</si>
  <si>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</si>
  <si>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</si>
  <si>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</si>
  <si>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</si>
  <si>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Stavební část</t>
  </si>
  <si>
    <t>STA</t>
  </si>
  <si>
    <t>1</t>
  </si>
  <si>
    <t>{387e44f2-4514-4dc4-a034-f70fed588705}</t>
  </si>
  <si>
    <t>2</t>
  </si>
  <si>
    <t>02</t>
  </si>
  <si>
    <t>Zdravotechnika</t>
  </si>
  <si>
    <t>{2554bf5a-5831-41c5-b252-d5e71f6fd8a0}</t>
  </si>
  <si>
    <t>03</t>
  </si>
  <si>
    <t>Vytápění</t>
  </si>
  <si>
    <t>{6c4f523c-6637-4eaa-bd4b-b78e4612413b}</t>
  </si>
  <si>
    <t>04</t>
  </si>
  <si>
    <t>Přístupový systém</t>
  </si>
  <si>
    <t>{e9829ffc-abbe-43a1-99a7-64ad349b8f0c}</t>
  </si>
  <si>
    <t>05</t>
  </si>
  <si>
    <t>Elektroinstalace -ošetřovna</t>
  </si>
  <si>
    <t>{4733a2b9-49d8-4728-bb09-f19ccec8917a}</t>
  </si>
  <si>
    <t>06</t>
  </si>
  <si>
    <t>Doplňková detekce požáru</t>
  </si>
  <si>
    <t>{cd035f7e-f10c-49db-8d9e-af5778fca626}</t>
  </si>
  <si>
    <t>07</t>
  </si>
  <si>
    <t>Strukturovaná kabeláž, kamerový systém</t>
  </si>
  <si>
    <t>{95f367f0-a092-4ba9-a7b0-87b55b76c1af}</t>
  </si>
  <si>
    <t>08</t>
  </si>
  <si>
    <t>Vedlejší rozpočtové náklady</t>
  </si>
  <si>
    <t>{52fa945f-a5fa-4631-9527-192f54033820}</t>
  </si>
  <si>
    <t>KRYCÍ LIST SOUPISU PRACÍ</t>
  </si>
  <si>
    <t>Objekt:</t>
  </si>
  <si>
    <t>01 - Stavební část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</si>
  <si>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</si>
  <si>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</si>
  <si>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</si>
  <si>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</si>
  <si>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</si>
  <si>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</si>
  <si>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</si>
  <si>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</si>
  <si>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</si>
  <si>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</si>
  <si>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</si>
  <si>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</si>
  <si>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</si>
  <si>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</si>
  <si>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</si>
  <si>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</si>
  <si>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</si>
  <si>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713 - Izolace tepelné</t>
  </si>
  <si>
    <t xml:space="preserve">    763 - Konstrukce suché výstavby</t>
  </si>
  <si>
    <t xml:space="preserve">    764 - Konstrukce klempířské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</si>
  <si>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</si>
  <si>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</si>
  <si>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</si>
  <si>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</si>
  <si>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</si>
  <si>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</si>
  <si>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</si>
  <si>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</si>
  <si>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</si>
  <si>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</si>
  <si>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</si>
  <si>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</si>
  <si>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</si>
  <si>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</si>
  <si>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</si>
  <si>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</si>
  <si>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</si>
  <si>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</si>
  <si>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</si>
  <si>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</si>
  <si>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</si>
  <si>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</si>
  <si>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</si>
  <si>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</si>
  <si>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</si>
  <si>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113106121</t>
  </si>
  <si>
    <t>Rozebrání dlažeb z betonových dlaždic komunikací pro pěší ručně</t>
  </si>
  <si>
    <t>m2</t>
  </si>
  <si>
    <t>4</t>
  </si>
  <si>
    <t>-1190432934</t>
  </si>
  <si>
    <t>VV</t>
  </si>
  <si>
    <t>(3,2+2)*0,4 "úniková cesta</t>
  </si>
  <si>
    <t>113106123</t>
  </si>
  <si>
    <t>Rozebrání dlažeb ze zámkových dlaždic komunikací pro pěší ručně</t>
  </si>
  <si>
    <t>-200833077</t>
  </si>
  <si>
    <t>88 "vstup</t>
  </si>
  <si>
    <t>3</t>
  </si>
  <si>
    <t>113202111</t>
  </si>
  <si>
    <t>Vytrhání obrub krajníků obrubníků stojatých</t>
  </si>
  <si>
    <t>m</t>
  </si>
  <si>
    <t>-2119741056</t>
  </si>
  <si>
    <t>3,25+0,5 "úniková cesta</t>
  </si>
  <si>
    <t>121151103</t>
  </si>
  <si>
    <t>Sejmutí ornice plochy do 100 m2 tl vrstvy do 200 mm strojně</t>
  </si>
  <si>
    <t>-53263662</t>
  </si>
  <si>
    <t>15 "úniková cesta</t>
  </si>
  <si>
    <t>5</t>
  </si>
  <si>
    <t>122251101</t>
  </si>
  <si>
    <t>Odkopávky a prokopávky nezapažené v hornině třídy těžitelnosti I skupiny 3 objem do 20 m3 strojně</t>
  </si>
  <si>
    <t>m3</t>
  </si>
  <si>
    <t>848563892</t>
  </si>
  <si>
    <t>8,5*0,2 "úniková cesta</t>
  </si>
  <si>
    <t>6</t>
  </si>
  <si>
    <t>131251100</t>
  </si>
  <si>
    <t>Hloubení jam nezapažených v hornině třídy těžitelnosti I skupiny 3 objem do 20 m3 strojně</t>
  </si>
  <si>
    <t>1121629862</t>
  </si>
  <si>
    <t xml:space="preserve">((4,7*5)+(5,8*5,55))/2*0,7 "nová recepce </t>
  </si>
  <si>
    <t>7</t>
  </si>
  <si>
    <t>132251101</t>
  </si>
  <si>
    <t>Hloubení rýh nezapažených š do 800 mm v hornině třídy těžitelnosti I skupiny 3 objem do 20 m3 strojně</t>
  </si>
  <si>
    <t>488031775</t>
  </si>
  <si>
    <t>(4,2+4,2+2,35)*0,4*1 "recepce</t>
  </si>
  <si>
    <t>8</t>
  </si>
  <si>
    <t>162751117</t>
  </si>
  <si>
    <t>Vodorovné přemístění přes 9 000 do 10000 m výkopku/sypaniny z horniny třídy těžitelnosti I skupiny 1 až 3</t>
  </si>
  <si>
    <t>-260674688</t>
  </si>
  <si>
    <t>9</t>
  </si>
  <si>
    <t>162751119</t>
  </si>
  <si>
    <t>Příplatek k vodorovnému přemístění výkopku/sypaniny z horniny třídy těžitelnosti I skupiny 1 až 3 ZKD 1000 m přes 10000 m</t>
  </si>
  <si>
    <t>596643774</t>
  </si>
  <si>
    <t>10,933*15 "celkem do 25km</t>
  </si>
  <si>
    <t>10</t>
  </si>
  <si>
    <t>167151101</t>
  </si>
  <si>
    <t>Nakládání výkopku z hornin třídy těžitelnosti I skupiny 1 až 3 do 100 m3</t>
  </si>
  <si>
    <t>313173592</t>
  </si>
  <si>
    <t>1,7+15*0,1-1,3-6,5*0,1+19,492+4,3-8,728-5,381 "zemina, ornice</t>
  </si>
  <si>
    <t>11</t>
  </si>
  <si>
    <t>171151103</t>
  </si>
  <si>
    <t>Uložení sypaniny z hornin soudržných do násypů zhutněných strojně</t>
  </si>
  <si>
    <t>-810584105</t>
  </si>
  <si>
    <t>6,5*0,2 "úniková cesta</t>
  </si>
  <si>
    <t>2,36*3,8*0,6 "pod S2</t>
  </si>
  <si>
    <t>Součet</t>
  </si>
  <si>
    <t>171201231</t>
  </si>
  <si>
    <t>Poplatek za uložení zeminy a kamení na recyklační skládce (skládkovné) kód odpadu 17 05 04</t>
  </si>
  <si>
    <t>t</t>
  </si>
  <si>
    <t>-2022351800</t>
  </si>
  <si>
    <t>10,933*1,8</t>
  </si>
  <si>
    <t>13</t>
  </si>
  <si>
    <t>171251201</t>
  </si>
  <si>
    <t>Uložení sypaniny na skládky nebo meziskládky</t>
  </si>
  <si>
    <t>388083941</t>
  </si>
  <si>
    <t>14</t>
  </si>
  <si>
    <t>174151101</t>
  </si>
  <si>
    <t>Zásyp jam, šachet rýh nebo kolem objektů sypaninou se zhutněním</t>
  </si>
  <si>
    <t>267212415</t>
  </si>
  <si>
    <t>(5,55+5,55+3,15)*0,875*0,7 "recepce</t>
  </si>
  <si>
    <t>15</t>
  </si>
  <si>
    <t>181351003</t>
  </si>
  <si>
    <t>Rozprostření ornice tl vrstvy do 200 mm pl do 100 m2 v rovině nebo ve svahu do 1:5 strojně</t>
  </si>
  <si>
    <t>420049205</t>
  </si>
  <si>
    <t>6,5 " úniková cesta (použití sejmuté ornice)</t>
  </si>
  <si>
    <t>16</t>
  </si>
  <si>
    <t>181411131</t>
  </si>
  <si>
    <t>Založení parkového trávníku výsevem pl do 1000 m2 v rovině a ve svahu do 1:5</t>
  </si>
  <si>
    <t>1323731315</t>
  </si>
  <si>
    <t>17</t>
  </si>
  <si>
    <t>M</t>
  </si>
  <si>
    <t>00572410</t>
  </si>
  <si>
    <t>osivo směs travní parková</t>
  </si>
  <si>
    <t>kg</t>
  </si>
  <si>
    <t>165903050</t>
  </si>
  <si>
    <t>6,5*0,02 'Přepočtené koeficientem množství</t>
  </si>
  <si>
    <t>18</t>
  </si>
  <si>
    <t>181951111</t>
  </si>
  <si>
    <t>Úprava pláně v hornině třídy těžitelnosti I skupiny 1 až 3 bez zhutnění strojně</t>
  </si>
  <si>
    <t>-76992871</t>
  </si>
  <si>
    <t>6,5 "tráva -úniková cesta</t>
  </si>
  <si>
    <t>19</t>
  </si>
  <si>
    <t>181951112</t>
  </si>
  <si>
    <t>Úprava pláně v hornině třídy těžitelnosti I skupiny 1 až 3 se zhutněním strojně</t>
  </si>
  <si>
    <t>360274639</t>
  </si>
  <si>
    <t>19,95 "S1</t>
  </si>
  <si>
    <t>8,97 "S2</t>
  </si>
  <si>
    <t>8,5 "S3</t>
  </si>
  <si>
    <t>88 "S3x</t>
  </si>
  <si>
    <t>20</t>
  </si>
  <si>
    <t>182251101</t>
  </si>
  <si>
    <t>Svahování násypů strojně</t>
  </si>
  <si>
    <t>-502879683</t>
  </si>
  <si>
    <t>6,5 "úniková cesta</t>
  </si>
  <si>
    <t>19550001R</t>
  </si>
  <si>
    <t>Kopané sondy pro stanovení průběhu a hloubky stáv.základ.kcí</t>
  </si>
  <si>
    <t>Kč</t>
  </si>
  <si>
    <t>-1590076732</t>
  </si>
  <si>
    <t>Zakládání</t>
  </si>
  <si>
    <t>22</t>
  </si>
  <si>
    <t>273313811</t>
  </si>
  <si>
    <t>Základové desky z betonu tř. C 25/30</t>
  </si>
  <si>
    <t>-160342893</t>
  </si>
  <si>
    <t>19,95*0,1 "S1</t>
  </si>
  <si>
    <t>8,97*0,1 "S2</t>
  </si>
  <si>
    <t>23</t>
  </si>
  <si>
    <t>273321611</t>
  </si>
  <si>
    <t>Základové desky ze ŽB bez zvýšených nároků na prostředí tř. C 30/37</t>
  </si>
  <si>
    <t>-1661862192</t>
  </si>
  <si>
    <t>19,95*0,2 "S1</t>
  </si>
  <si>
    <t>13,27*0,2 "S2</t>
  </si>
  <si>
    <t>24</t>
  </si>
  <si>
    <t>273351121</t>
  </si>
  <si>
    <t>Zřízení bednění základových desek</t>
  </si>
  <si>
    <t>1439378147</t>
  </si>
  <si>
    <t>(1,5+2,75+11,6)*0,2</t>
  </si>
  <si>
    <t>25</t>
  </si>
  <si>
    <t>273351122</t>
  </si>
  <si>
    <t>Odstranění bednění základových desek</t>
  </si>
  <si>
    <t>1654187265</t>
  </si>
  <si>
    <t>26</t>
  </si>
  <si>
    <t>273362021</t>
  </si>
  <si>
    <t>Výztuž základových desek svařovanými sítěmi Kari</t>
  </si>
  <si>
    <t>1106070860</t>
  </si>
  <si>
    <t>(19,95+13,27)*2*0,0055*1,08 "S1+S2 (síť 150x150x8)</t>
  </si>
  <si>
    <t>27</t>
  </si>
  <si>
    <t>274313711</t>
  </si>
  <si>
    <t>Základové pásy z betonu tř. C 20/25</t>
  </si>
  <si>
    <t>-1823093427</t>
  </si>
  <si>
    <t>(4,2+4,2+2,36)*0,4*1,7 "recepce</t>
  </si>
  <si>
    <t>28</t>
  </si>
  <si>
    <t>274351121</t>
  </si>
  <si>
    <t>Zřízení bednění základových pasů rovného</t>
  </si>
  <si>
    <t>902103520</t>
  </si>
  <si>
    <t xml:space="preserve">(4,2+4,2+2,36)*2*1 </t>
  </si>
  <si>
    <t>29</t>
  </si>
  <si>
    <t>274351122</t>
  </si>
  <si>
    <t>Odstranění bednění základových pasů rovného</t>
  </si>
  <si>
    <t>1140427499</t>
  </si>
  <si>
    <t>Svislé a kompletní konstrukce</t>
  </si>
  <si>
    <t>30</t>
  </si>
  <si>
    <t>310321111</t>
  </si>
  <si>
    <t>Zabetonování otvorů do pl 1 m2 ve zdivu nadzákladovém včetně bednění a výztuže</t>
  </si>
  <si>
    <t>-1162993319</t>
  </si>
  <si>
    <t xml:space="preserve">(2,4+2,35+2,35)*0,2*0,375 "ocel.rám </t>
  </si>
  <si>
    <t>31</t>
  </si>
  <si>
    <t>311272031</t>
  </si>
  <si>
    <t>Zdivo z pórobetonových tvárnic hladkých přes P2 do P4 přes 450 do 600 kg/m3 na tenkovrstvou maltu tl 200 mm</t>
  </si>
  <si>
    <t>921658590</t>
  </si>
  <si>
    <t>(2,75+4,2+4,2)*3,3-1,6*1,2*2-1,1*1,1*1 "1.np recepce</t>
  </si>
  <si>
    <t>32</t>
  </si>
  <si>
    <t>317142422</t>
  </si>
  <si>
    <t>Překlad nenosný pórobetonový š 100 mm v do 250 mm na tenkovrstvou maltu dl přes 1000 do 1250 mm</t>
  </si>
  <si>
    <t>kus</t>
  </si>
  <si>
    <t>1819693400</t>
  </si>
  <si>
    <t>33</t>
  </si>
  <si>
    <t>317142438</t>
  </si>
  <si>
    <t>Překlad nenosný pórobetonový š 125 mm v do 250 mm na tenkovrstvou maltu dl přes 2000 do 2500 mm</t>
  </si>
  <si>
    <t>-1165085954</t>
  </si>
  <si>
    <t>34</t>
  </si>
  <si>
    <t>31714243R</t>
  </si>
  <si>
    <t>Překlad nenosný pórobetonový š 125 mm v do 250 mm na tenkovrstvou maltu dl přes 2500 do 3000 mm</t>
  </si>
  <si>
    <t>-1238419052</t>
  </si>
  <si>
    <t>35</t>
  </si>
  <si>
    <t>317143432</t>
  </si>
  <si>
    <t>Překlad nosný z pórobetonu ve zdech tl 200 mm dl přes 1300 do 1500 mm</t>
  </si>
  <si>
    <t>629356409</t>
  </si>
  <si>
    <t>36</t>
  </si>
  <si>
    <t>317143434</t>
  </si>
  <si>
    <t>Překlad nosný z pórobetonu ve zdech tl 200 mm dl přes 1800 do 2000 mm</t>
  </si>
  <si>
    <t>2144180054</t>
  </si>
  <si>
    <t>37</t>
  </si>
  <si>
    <t>31750001R</t>
  </si>
  <si>
    <t>Dod+mtz ocelový svařovaný rám vč.povrchové úpravy, stavební přípomoci</t>
  </si>
  <si>
    <t>-529243199</t>
  </si>
  <si>
    <t>311,8 "dle statiky</t>
  </si>
  <si>
    <t>311,8*1,1 'Přepočtené koeficientem množství</t>
  </si>
  <si>
    <t>38</t>
  </si>
  <si>
    <t>317944321</t>
  </si>
  <si>
    <t>Válcované nosníky do č.12 dodatečně osazované do připravených otvorů</t>
  </si>
  <si>
    <t>-21130694</t>
  </si>
  <si>
    <t>0,0972*1,08 "IPE 100 (recepce)</t>
  </si>
  <si>
    <t>39</t>
  </si>
  <si>
    <t>342272225</t>
  </si>
  <si>
    <t>Příčka z pórobetonových hladkých tvárnic na tenkovrstvou maltu tl 100 mm</t>
  </si>
  <si>
    <t>-2112225309</t>
  </si>
  <si>
    <t>1,65*0,7 "pod V/2</t>
  </si>
  <si>
    <t>(0,5+0,65+0,65)*3,25 "2.np</t>
  </si>
  <si>
    <t>5,85+1,4*2,5-0,7*2+2,62*(2,5+1,2)/2 "1.np</t>
  </si>
  <si>
    <t>2,7*1,52*5 "1.np zazdívky</t>
  </si>
  <si>
    <t>40</t>
  </si>
  <si>
    <t>342272235</t>
  </si>
  <si>
    <t>Příčka z pórobetonových hladkých tvárnic na tenkovrstvou maltu tl 125 mm</t>
  </si>
  <si>
    <t>-1483610584</t>
  </si>
  <si>
    <t>2,88*2,97-2*2+2,975*3,29-2*2,07 "1.np</t>
  </si>
  <si>
    <t>41</t>
  </si>
  <si>
    <t>342272245</t>
  </si>
  <si>
    <t>Příčka z pórobetonových hladkých tvárnic na tenkovrstvou maltu tl 150 mm</t>
  </si>
  <si>
    <t>-362799946</t>
  </si>
  <si>
    <t>0,9*1,45+0,25*2 "1.np</t>
  </si>
  <si>
    <t>42</t>
  </si>
  <si>
    <t>342291131</t>
  </si>
  <si>
    <t>Ukotvení příček k betonovým konstrukcím plochými kotvami</t>
  </si>
  <si>
    <t>2076972923</t>
  </si>
  <si>
    <t>3,25*2 "2.np</t>
  </si>
  <si>
    <t>3,25*2+1,52*10+2,97*2+1,2+2,5+1,2+3,29 "1.np</t>
  </si>
  <si>
    <t>43</t>
  </si>
  <si>
    <t>346244381</t>
  </si>
  <si>
    <t>Plentování jednostranné v do 200 mm válcovaných nosníků cihlami</t>
  </si>
  <si>
    <t>2025321284</t>
  </si>
  <si>
    <t>1,2*2*0,1 "IPE 100 (recepce)</t>
  </si>
  <si>
    <t>Vodorovné konstrukce</t>
  </si>
  <si>
    <t>44</t>
  </si>
  <si>
    <t>434191423</t>
  </si>
  <si>
    <t>Osazení schodišťových stupňů kamenných pemrlovaných na desku (dodávka stávající) vč.úpravy délky</t>
  </si>
  <si>
    <t>-1633490889</t>
  </si>
  <si>
    <t>2,55 "úniková cesta</t>
  </si>
  <si>
    <t>2,75+1,5+1,5 "vstup</t>
  </si>
  <si>
    <t>Komunikace pozemní</t>
  </si>
  <si>
    <t>45</t>
  </si>
  <si>
    <t>564730101</t>
  </si>
  <si>
    <t>Podklad z kameniva hrubého drceného vel. 16-32 mm plochy do 100 m2 tl 100 mm</t>
  </si>
  <si>
    <t>2546087</t>
  </si>
  <si>
    <t>7+1,5 "S3</t>
  </si>
  <si>
    <t>46</t>
  </si>
  <si>
    <t>564831011</t>
  </si>
  <si>
    <t>Podklad ze štěrkodrtě ŠD plochy do 100 m2 tl 100 mm</t>
  </si>
  <si>
    <t>-489331289</t>
  </si>
  <si>
    <t>47</t>
  </si>
  <si>
    <t>596211120</t>
  </si>
  <si>
    <t>Kladení zámkové dlažby komunikací pro pěší ručně tl 60 mm skupiny B pl do 50 m2</t>
  </si>
  <si>
    <t>-893792995</t>
  </si>
  <si>
    <t>48</t>
  </si>
  <si>
    <t>59245018</t>
  </si>
  <si>
    <t>dlažba skladebná betonová 200x100mm tl 60mm přírodní</t>
  </si>
  <si>
    <t>275940753</t>
  </si>
  <si>
    <t>96,5*1,03 'Přepočtené koeficientem množství</t>
  </si>
  <si>
    <t>Úpravy povrchů, podlahy a osazování výplní</t>
  </si>
  <si>
    <t>49</t>
  </si>
  <si>
    <t>611321141</t>
  </si>
  <si>
    <t>Vápenocementová omítka štuková dvouvrstvá vnitřních stropů rovných nanášená ručně</t>
  </si>
  <si>
    <t>-2091489321</t>
  </si>
  <si>
    <t>17,2 "1.np m.č.104</t>
  </si>
  <si>
    <t>50</t>
  </si>
  <si>
    <t>611321191</t>
  </si>
  <si>
    <t>Příplatek k vápenocementové omítce vnitřních stropů za každých dalších 5 mm tloušťky ručně</t>
  </si>
  <si>
    <t>-1256389787</t>
  </si>
  <si>
    <t>51</t>
  </si>
  <si>
    <t>612142001</t>
  </si>
  <si>
    <t>Pletivo sklovláknité vnitřních stěn vtlačené do tmelu</t>
  </si>
  <si>
    <t>-811141905</t>
  </si>
  <si>
    <t>1,65*0,7 "porobetonová příčka pod V/2</t>
  </si>
  <si>
    <t>(0,7+0,65+0,65)*3,25 "2.np na porobeton</t>
  </si>
  <si>
    <t>(0,7+0,65+0,65)*3,25 "1.np na porobeton</t>
  </si>
  <si>
    <t>2*2,7*1,52*5 "1.np na zazdívky z porobetonu</t>
  </si>
  <si>
    <t>(10,201+6,947+1,805)*2+31,745 "1.np na porobeton</t>
  </si>
  <si>
    <t>52</t>
  </si>
  <si>
    <t>612321121</t>
  </si>
  <si>
    <t>Vápenocementová omítka hladká jednovrstvá vnitřních stěn nanášená ručně</t>
  </si>
  <si>
    <t>-1248685928</t>
  </si>
  <si>
    <t>1,9*1,8 "1.np m.č.104 pod K.O.</t>
  </si>
  <si>
    <t>53</t>
  </si>
  <si>
    <t>612321131</t>
  </si>
  <si>
    <t>Vápenocementový štuk vnitřních stěn tloušťky do 3 mm</t>
  </si>
  <si>
    <t>-1602415042</t>
  </si>
  <si>
    <t>6,5 "1.np na porobeton</t>
  </si>
  <si>
    <t>54</t>
  </si>
  <si>
    <t>612321141</t>
  </si>
  <si>
    <t>Vápenocementová omítka štuková dvouvrstvá vnitřních stěn nanášená ručně</t>
  </si>
  <si>
    <t>-79953975</t>
  </si>
  <si>
    <t>7,3*3,05-0,8*2+3,05 "1.np m-č.104 +sloup</t>
  </si>
  <si>
    <t>55</t>
  </si>
  <si>
    <t>612321191</t>
  </si>
  <si>
    <t>Příplatek k vápenocementové omítce vnitřních stěn za každých dalších 5 mm tloušťky ručně</t>
  </si>
  <si>
    <t>1665406774</t>
  </si>
  <si>
    <t>56</t>
  </si>
  <si>
    <t>61235001R</t>
  </si>
  <si>
    <t>Případná oprava poškozených omítek stáv.stěn</t>
  </si>
  <si>
    <t>1876480002</t>
  </si>
  <si>
    <t>57</t>
  </si>
  <si>
    <t>619991001</t>
  </si>
  <si>
    <t>Zakrytí podlahy fólií</t>
  </si>
  <si>
    <t>1679032535</t>
  </si>
  <si>
    <t>250 "odhad</t>
  </si>
  <si>
    <t>58</t>
  </si>
  <si>
    <t>619991011</t>
  </si>
  <si>
    <t>Obalení samostatných konstrukcí a prvků fólií</t>
  </si>
  <si>
    <t>1497671763</t>
  </si>
  <si>
    <t>150 "odhad</t>
  </si>
  <si>
    <t>59</t>
  </si>
  <si>
    <t>619996117</t>
  </si>
  <si>
    <t>Ochrana podlahy obedněním z OSB desek</t>
  </si>
  <si>
    <t>1668394045</t>
  </si>
  <si>
    <t>3*2 "rohožka u vstupu</t>
  </si>
  <si>
    <t>60</t>
  </si>
  <si>
    <t>622131121</t>
  </si>
  <si>
    <t>Penetrační nátěr vnějších stěn nanášený ručně</t>
  </si>
  <si>
    <t>205866560</t>
  </si>
  <si>
    <t>1,65+1,25 "S4</t>
  </si>
  <si>
    <t>0,15+0,1 "S4x</t>
  </si>
  <si>
    <t>1,7 "S5</t>
  </si>
  <si>
    <t>0,6 "S5x</t>
  </si>
  <si>
    <t>11,6*2,8-1*1,1-1,6*1,2*2 "S6</t>
  </si>
  <si>
    <t>11,2*0,2 "ostění S6</t>
  </si>
  <si>
    <t>9,28 "S7</t>
  </si>
  <si>
    <t>11,6*0,6 "S8</t>
  </si>
  <si>
    <t>1,1+1,05 "S9</t>
  </si>
  <si>
    <t>1,35 "S10</t>
  </si>
  <si>
    <t>61</t>
  </si>
  <si>
    <t>622151031</t>
  </si>
  <si>
    <t>Penetrační silikonový nátěr vnějších pastovitých tenkovrstvých omítek stěn</t>
  </si>
  <si>
    <t>-8252933</t>
  </si>
  <si>
    <t>27,54+2,24 "S6</t>
  </si>
  <si>
    <t>62</t>
  </si>
  <si>
    <t>622151021</t>
  </si>
  <si>
    <t>Penetrační akrylátový nátěr vnějších mozaikových tenkovrstvých omítek stěn</t>
  </si>
  <si>
    <t>1671602051</t>
  </si>
  <si>
    <t>2,15 "S9</t>
  </si>
  <si>
    <t>63</t>
  </si>
  <si>
    <t>622211011</t>
  </si>
  <si>
    <t>Montáž kontaktního zateplení vnějších stěn lepením a mechanickým kotvením polystyrénových desek do betonu a zdiva tl přes 40 do 80 mm</t>
  </si>
  <si>
    <t>658054242</t>
  </si>
  <si>
    <t>0,1 "S4x</t>
  </si>
  <si>
    <t>64</t>
  </si>
  <si>
    <t>28376417</t>
  </si>
  <si>
    <t>deska XPS hrana polodrážková a hladký povrch 300kPA λ=0,035 tl 40-50mm</t>
  </si>
  <si>
    <t>-1603513609</t>
  </si>
  <si>
    <t>0,1</t>
  </si>
  <si>
    <t>0,1*1,05 'Přepočtené koeficientem množství</t>
  </si>
  <si>
    <t>65</t>
  </si>
  <si>
    <t>28376418</t>
  </si>
  <si>
    <t>deska XPS hrana polodrážková a hladký povrch 300kPA λ=0,035 tl 60mm</t>
  </si>
  <si>
    <t>782155671</t>
  </si>
  <si>
    <t>0,6</t>
  </si>
  <si>
    <t>0,6*1,05 'Přepočtené koeficientem množství</t>
  </si>
  <si>
    <t>66</t>
  </si>
  <si>
    <t>622211031</t>
  </si>
  <si>
    <t>Montáž kontaktního zateplení vnějších stěn lepením a mechanickým kotvením polystyrénových desek do betonu a zdiva tl přes 120 do 160 mm</t>
  </si>
  <si>
    <t>1685421237</t>
  </si>
  <si>
    <t>0,15 "S4x</t>
  </si>
  <si>
    <t>6,96 "S8</t>
  </si>
  <si>
    <t>67</t>
  </si>
  <si>
    <t>28376426</t>
  </si>
  <si>
    <t>deska XPS hrana polodrážková a hladký povrch 300kPA λ=0,035 tl 150mm</t>
  </si>
  <si>
    <t>612009215</t>
  </si>
  <si>
    <t>9,28+6,96</t>
  </si>
  <si>
    <t>16,24*1,05 'Přepočtené koeficientem množství</t>
  </si>
  <si>
    <t>68</t>
  </si>
  <si>
    <t>28376425</t>
  </si>
  <si>
    <t>deska XPS hrana polodrážková a hladký povrch 300kPA λ=0,035 tl 160mm</t>
  </si>
  <si>
    <t>2022866874</t>
  </si>
  <si>
    <t>0,15+2,15+1,35</t>
  </si>
  <si>
    <t>3,65*1,05 'Přepočtené koeficientem množství</t>
  </si>
  <si>
    <t>69</t>
  </si>
  <si>
    <t>622221011</t>
  </si>
  <si>
    <t>Montáž kontaktního zateplení vnějších stěn lepením a mechanickým kotvením TI z minerální vlny s podélnou orientací do zdiva a betonu tl přes 40 do 80 mm</t>
  </si>
  <si>
    <t>620276246</t>
  </si>
  <si>
    <t>1,25 "S4 ostění</t>
  </si>
  <si>
    <t>2,24 "S6 ostění</t>
  </si>
  <si>
    <t>70</t>
  </si>
  <si>
    <t>63152260</t>
  </si>
  <si>
    <t>deska tepelně izolační minerální kontaktních fasád podélné vlákno λ=0,034 tl 40-50mm</t>
  </si>
  <si>
    <t>1846623168</t>
  </si>
  <si>
    <t>1,25+2,24</t>
  </si>
  <si>
    <t>3,49*1,05 'Přepočtené koeficientem množství</t>
  </si>
  <si>
    <t>71</t>
  </si>
  <si>
    <t>63152261</t>
  </si>
  <si>
    <t>deska tepelně izolační minerální kontaktních fasád podélné vlákno λ=0,034 tl 60mm</t>
  </si>
  <si>
    <t>865089403</t>
  </si>
  <si>
    <t>1,7</t>
  </si>
  <si>
    <t>1,7*1,05 'Přepočtené koeficientem množství</t>
  </si>
  <si>
    <t>72</t>
  </si>
  <si>
    <t>622221031</t>
  </si>
  <si>
    <t>Montáž kontaktního zateplení vnějších stěn lepením a mechanickým kotvením TI z minerální vlny s podélnou orientací do zdiva a betonu tl přes 120 do 160 mm</t>
  </si>
  <si>
    <t>-176610998</t>
  </si>
  <si>
    <t>1,65 "S4</t>
  </si>
  <si>
    <t>27,54 "S6</t>
  </si>
  <si>
    <t>73</t>
  </si>
  <si>
    <t>63152266</t>
  </si>
  <si>
    <t>deska tepelně izolační minerální kontaktních fasád podélné vlákno λ=0,034 tl 160mm</t>
  </si>
  <si>
    <t>1668074559</t>
  </si>
  <si>
    <t>29,19*1,05 'Přepočtené koeficientem množství</t>
  </si>
  <si>
    <t>74</t>
  </si>
  <si>
    <t>622252001</t>
  </si>
  <si>
    <t>Montáž profilů kontaktního zateplení připevněných mechanicky</t>
  </si>
  <si>
    <t>83969174</t>
  </si>
  <si>
    <t>75</t>
  </si>
  <si>
    <t>59051653</t>
  </si>
  <si>
    <t>profil zakládací Al tl 0,7mm pro ETICS pro izolant tl 160mm</t>
  </si>
  <si>
    <t>-722487609</t>
  </si>
  <si>
    <t>11,6*1,05 'Přepočtené koeficientem množství</t>
  </si>
  <si>
    <t>76</t>
  </si>
  <si>
    <t>622252002</t>
  </si>
  <si>
    <t>Montáž profilů kontaktního zateplení lepených</t>
  </si>
  <si>
    <t>-147723339</t>
  </si>
  <si>
    <t>4,3+6,2+16,8+17,4</t>
  </si>
  <si>
    <t>77</t>
  </si>
  <si>
    <t>59051510</t>
  </si>
  <si>
    <t>profil začišťovací s okapnicí PVC s výztužnou tkaninou pro nadpraží ETICS</t>
  </si>
  <si>
    <t>613031755</t>
  </si>
  <si>
    <t>1,9+1,1+1,6+1,6</t>
  </si>
  <si>
    <t>6,2*1,05 'Přepočtené koeficientem množství</t>
  </si>
  <si>
    <t>78</t>
  </si>
  <si>
    <t>59051512</t>
  </si>
  <si>
    <t>profil začišťovací s okapnicí PVC s výztužnou tkaninou pro parapet ETICS</t>
  </si>
  <si>
    <t>-125865230</t>
  </si>
  <si>
    <t>1,1+1,6+1,6</t>
  </si>
  <si>
    <t>4,3*1,05 'Přepočtené koeficientem množství</t>
  </si>
  <si>
    <t>79</t>
  </si>
  <si>
    <t>63127416</t>
  </si>
  <si>
    <t>profil rohový PVC 23x23mm s výztužnou tkaninou š 100mm pro ETICS</t>
  </si>
  <si>
    <t>1647832144</t>
  </si>
  <si>
    <t>2,1*2+1,1*2+1,2*4</t>
  </si>
  <si>
    <t>2*2,8</t>
  </si>
  <si>
    <t>16,8*1,05 'Přepočtené koeficientem množství</t>
  </si>
  <si>
    <t>80</t>
  </si>
  <si>
    <t>59051476</t>
  </si>
  <si>
    <t>profil začišťovací PVC 9mm s výztužnou tkaninou pro ostění ETICS</t>
  </si>
  <si>
    <t>-834524302</t>
  </si>
  <si>
    <t>6,2+11,2</t>
  </si>
  <si>
    <t>17,4*1,05 'Přepočtené koeficientem množství</t>
  </si>
  <si>
    <t>81</t>
  </si>
  <si>
    <t>622331111</t>
  </si>
  <si>
    <t>Cementová omítka hrubá jednovrstvá zatřená vnějších stěn nanášená ručně</t>
  </si>
  <si>
    <t>51132246</t>
  </si>
  <si>
    <t>82</t>
  </si>
  <si>
    <t>622511112</t>
  </si>
  <si>
    <t>Tenkovrstvá akrylátová mozaiková střednězrnná omítka vnějších stěn</t>
  </si>
  <si>
    <t>-794814848</t>
  </si>
  <si>
    <t>83</t>
  </si>
  <si>
    <t>622531032</t>
  </si>
  <si>
    <t>Tenkovrstvá silikonová zatíraná omítka zrnitost 3,0 mm vnějších stěn se samočistícím efektem</t>
  </si>
  <si>
    <t>-759186104</t>
  </si>
  <si>
    <t>84</t>
  </si>
  <si>
    <t>631311136</t>
  </si>
  <si>
    <t>Mazanina tl přes 120 do 240 mm z betonu prostého bez zvýšených nároků na prostředí tř. C 25/30</t>
  </si>
  <si>
    <t>1692006655</t>
  </si>
  <si>
    <t>2,4*0,2*0,375 "práh ocel.rámu</t>
  </si>
  <si>
    <t>85</t>
  </si>
  <si>
    <t>631312141</t>
  </si>
  <si>
    <t>Doplnění rýh v dosavadních mazaninách betonem prostým</t>
  </si>
  <si>
    <t>328803188</t>
  </si>
  <si>
    <t>2,4*0,2*0,375 "ocel.rám, úniková cesta</t>
  </si>
  <si>
    <t>86</t>
  </si>
  <si>
    <t>631362021</t>
  </si>
  <si>
    <t>Výztuž mazanin svařovanými sítěmi Kari</t>
  </si>
  <si>
    <t>-371537734</t>
  </si>
  <si>
    <t>10,9*0,0035*1,08 "F3.1</t>
  </si>
  <si>
    <t>87</t>
  </si>
  <si>
    <t>632450131</t>
  </si>
  <si>
    <t>Vyrovnávací cementový potěr tl přes 10 do 20 mm ze suchých směsí provedený v ploše</t>
  </si>
  <si>
    <t>-544612742</t>
  </si>
  <si>
    <t>2 "F2</t>
  </si>
  <si>
    <t>88</t>
  </si>
  <si>
    <t>632450133</t>
  </si>
  <si>
    <t>Vyrovnávací cementový potěr tl přes 30 do 40 mm ze suchých směsí provedený v ploše</t>
  </si>
  <si>
    <t>277805380</t>
  </si>
  <si>
    <t>16,4 "F1 (část ve spádu)</t>
  </si>
  <si>
    <t>89</t>
  </si>
  <si>
    <t>632451214</t>
  </si>
  <si>
    <t>Potěr cementový samonivelační litý C20 tl přes 45 do 50 mm</t>
  </si>
  <si>
    <t>681658167</t>
  </si>
  <si>
    <t>10,9 "F3.1</t>
  </si>
  <si>
    <t>90</t>
  </si>
  <si>
    <t>632451291</t>
  </si>
  <si>
    <t>Příplatek k cementovému samonivelačnímu litému potěru C20 ZKD 5 mm tl přes 50 mm</t>
  </si>
  <si>
    <t>-1196383829</t>
  </si>
  <si>
    <t>10,9*10 "F3.1 (celkem 100mm)</t>
  </si>
  <si>
    <t>91</t>
  </si>
  <si>
    <t>632481213</t>
  </si>
  <si>
    <t>Separační vrstva z PE fólie</t>
  </si>
  <si>
    <t>1264628133</t>
  </si>
  <si>
    <t>Ostatní konstrukce a práce, bourání</t>
  </si>
  <si>
    <t>92</t>
  </si>
  <si>
    <t>916131213</t>
  </si>
  <si>
    <t>Osazení silničního obrubníku betonového stojatého s boční opěrou do lože z betonu prostého</t>
  </si>
  <si>
    <t>-7874900</t>
  </si>
  <si>
    <t>93</t>
  </si>
  <si>
    <t>5921703R</t>
  </si>
  <si>
    <t>obrubník silniční betonový 1000x150x350mm</t>
  </si>
  <si>
    <t>-415571192</t>
  </si>
  <si>
    <t>1*1,02 'Přepočtené koeficientem množství</t>
  </si>
  <si>
    <t>94</t>
  </si>
  <si>
    <t>916231213</t>
  </si>
  <si>
    <t>Osazení chodníkového obrubníku betonového stojatého s boční opěrou do lože z betonu prostého</t>
  </si>
  <si>
    <t>1041183759</t>
  </si>
  <si>
    <t>0,5*5+8*1</t>
  </si>
  <si>
    <t>95</t>
  </si>
  <si>
    <t>59217016</t>
  </si>
  <si>
    <t>obrubník betonový chodníkový 1000x80x250mm</t>
  </si>
  <si>
    <t>-1579416218</t>
  </si>
  <si>
    <t>8*1</t>
  </si>
  <si>
    <t>8*1,02 'Přepočtené koeficientem množství</t>
  </si>
  <si>
    <t>96</t>
  </si>
  <si>
    <t>59217012</t>
  </si>
  <si>
    <t>obrubník zahradní betonový 500x80x250mm</t>
  </si>
  <si>
    <t>367500433</t>
  </si>
  <si>
    <t>2*0,5</t>
  </si>
  <si>
    <t>97</t>
  </si>
  <si>
    <t>949101111</t>
  </si>
  <si>
    <t>Lešení pomocné pro objekty pozemních staveb s lešeňovou podlahou v do 1,9 m zatížení do 150 kg/m2</t>
  </si>
  <si>
    <t>1067656031</t>
  </si>
  <si>
    <t>52,33-14,55 "2.np</t>
  </si>
  <si>
    <t>71,47+84,62 "1.np</t>
  </si>
  <si>
    <t>98</t>
  </si>
  <si>
    <t>949101112</t>
  </si>
  <si>
    <t>Lešení pomocné pro objekty pozemních staveb s lešeňovou podlahou v přes 1,9 do 3,5 m zatížení do 150 kg/m2</t>
  </si>
  <si>
    <t>956972811</t>
  </si>
  <si>
    <t>(6,45+3,25)*1,5 "2.np s.v. 5,15m</t>
  </si>
  <si>
    <t>99</t>
  </si>
  <si>
    <t>952901111</t>
  </si>
  <si>
    <t>Vyčištění budov bytové a občanské výstavby při výšce podlaží do 4 m</t>
  </si>
  <si>
    <t>1618517072</t>
  </si>
  <si>
    <t>52,33 "2.np m.č.201</t>
  </si>
  <si>
    <t>71,47+84,62 "1.np m.č.111,112,104,106b,107,108</t>
  </si>
  <si>
    <t>100</t>
  </si>
  <si>
    <t>953312112</t>
  </si>
  <si>
    <t>Vložky do svislých dilatačních spár z fasádních polystyrénových desek tl. přes 10 do 20 mm</t>
  </si>
  <si>
    <t>-1357800867</t>
  </si>
  <si>
    <t>3,5*0,55 "podlaha 1.np m.č.104</t>
  </si>
  <si>
    <t>101</t>
  </si>
  <si>
    <t>95550001R</t>
  </si>
  <si>
    <t>Dočasné přemístění plech.skříněk 44ks a plech.botník 1ks (1.np)</t>
  </si>
  <si>
    <t>24858592</t>
  </si>
  <si>
    <t>102</t>
  </si>
  <si>
    <t>962032231</t>
  </si>
  <si>
    <t>Bourání zdiva z cihel pálených nebo vápenopískových na MV nebo MVC přes 1 m3</t>
  </si>
  <si>
    <t>-1648964061</t>
  </si>
  <si>
    <t>3,06*3,05*0,215 "1.np recepce</t>
  </si>
  <si>
    <t>103</t>
  </si>
  <si>
    <t>963022819</t>
  </si>
  <si>
    <t>Bourání kamenných schodišťových stupňů zhotovených na místě (pro následné použití)</t>
  </si>
  <si>
    <t>-909100220</t>
  </si>
  <si>
    <t>7,7*2 "vstup</t>
  </si>
  <si>
    <t>104</t>
  </si>
  <si>
    <t>965042241</t>
  </si>
  <si>
    <t>Bourání podkladů pod dlažby nebo mazanin betonových tl přes 100 mm pl přes 4 m2</t>
  </si>
  <si>
    <t>1042429321</t>
  </si>
  <si>
    <t>22,7*0,15 "1.np vstup</t>
  </si>
  <si>
    <t>105</t>
  </si>
  <si>
    <t>965045113</t>
  </si>
  <si>
    <t>Bourání potěrů cementových nebo pískocementových tl do 50 mm pl přes 4 m2</t>
  </si>
  <si>
    <t>721545002</t>
  </si>
  <si>
    <t>9,89 "F3.2</t>
  </si>
  <si>
    <t>74,86 "F3.3</t>
  </si>
  <si>
    <t>4,8 "F4.2</t>
  </si>
  <si>
    <t>106</t>
  </si>
  <si>
    <t>968072455</t>
  </si>
  <si>
    <t>Vybourání kovových dveřních zárubní pl do 2 m2</t>
  </si>
  <si>
    <t>-1463366687</t>
  </si>
  <si>
    <t>0,6*0,9*1 "ocel.kontrolní dvířka 1.np</t>
  </si>
  <si>
    <t>0,8*2 "1.np</t>
  </si>
  <si>
    <t>107</t>
  </si>
  <si>
    <t>968072641</t>
  </si>
  <si>
    <t>Vybourání kovových stěn kromě výkladních</t>
  </si>
  <si>
    <t>-264584842</t>
  </si>
  <si>
    <t>2,98*3,04 "1.np ocel.prosklená stěna</t>
  </si>
  <si>
    <t>108</t>
  </si>
  <si>
    <t>968082015</t>
  </si>
  <si>
    <t>Vybourání plastových rámů oken včetně křídel plochy do 1 m2</t>
  </si>
  <si>
    <t>1748970763</t>
  </si>
  <si>
    <t>0,57*1,7*2 "1.np</t>
  </si>
  <si>
    <t>109</t>
  </si>
  <si>
    <t>968072245</t>
  </si>
  <si>
    <t>Vybourání kovových rámů oken jednoduchých včetně křídel pl do 2 m2</t>
  </si>
  <si>
    <t>792309072</t>
  </si>
  <si>
    <t>0,9*1,45*1 "1.np -žaluzie vč.rámu</t>
  </si>
  <si>
    <t>110</t>
  </si>
  <si>
    <t>971033531</t>
  </si>
  <si>
    <t>Vybourání otvorů ve zdivu cihelném pl do 1 m2 na MVC nebo MV tl do 150 mm</t>
  </si>
  <si>
    <t>-893422826</t>
  </si>
  <si>
    <t>0,25*2+0,3*3,05*2 "1.np u recepce</t>
  </si>
  <si>
    <t>111</t>
  </si>
  <si>
    <t>971033651</t>
  </si>
  <si>
    <t>Vybourání otvorů ve zdivu cihelném pl do 4 m2 na MVC nebo MV tl do 600 mm</t>
  </si>
  <si>
    <t>1736042473</t>
  </si>
  <si>
    <t>2,4*2,35*0,375-0,57*1,7*2*0,375 "1.np úniková cesta</t>
  </si>
  <si>
    <t>112</t>
  </si>
  <si>
    <t>974031664</t>
  </si>
  <si>
    <t>Vysekání rýh ve zdivu cihelném pro vtahování nosníků hl do 150 mm v do 150 mm</t>
  </si>
  <si>
    <t>618694386</t>
  </si>
  <si>
    <t>1,2 "pro IPE 100</t>
  </si>
  <si>
    <t>113</t>
  </si>
  <si>
    <t>974042577</t>
  </si>
  <si>
    <t>Vysekání rýh v dlažbě betonové nebo jiné monolitické hl do 200 mm š do 300 mm</t>
  </si>
  <si>
    <t>-254109462</t>
  </si>
  <si>
    <t>2,4 "pro ocel.rám -úniková cesta</t>
  </si>
  <si>
    <t>114</t>
  </si>
  <si>
    <t>974042579</t>
  </si>
  <si>
    <t>Příplatek k vysekání rýh v dlažbě betonové nebo jiné monolitické hl do 200 mm ZKD 100 mm š rýhy</t>
  </si>
  <si>
    <t>1515970424</t>
  </si>
  <si>
    <t>115</t>
  </si>
  <si>
    <t>977151124</t>
  </si>
  <si>
    <t>Jádrové vrty diamantovými korunkami do stavebních materiálů D přes 150 do 180 mm</t>
  </si>
  <si>
    <t>-1075702442</t>
  </si>
  <si>
    <t>0,55 "1.np pro ventilátor</t>
  </si>
  <si>
    <t>116</t>
  </si>
  <si>
    <t>978011191</t>
  </si>
  <si>
    <t>Otlučení (osekání) vnitřní vápenné nebo vápenocementové omítky stropů v rozsahu přes 50 do 100 %</t>
  </si>
  <si>
    <t>1744090467</t>
  </si>
  <si>
    <t>117</t>
  </si>
  <si>
    <t>978013191</t>
  </si>
  <si>
    <t>Otlučení (osekání) vnitřní vápenné nebo vápenocementové omítky stěn v rozsahu přes 50 do 100 %</t>
  </si>
  <si>
    <t>2113283366</t>
  </si>
  <si>
    <t>7,3*3,05-0,8*2 "1.np m-č.104</t>
  </si>
  <si>
    <t>118</t>
  </si>
  <si>
    <t>978071621</t>
  </si>
  <si>
    <t>Otlučení omítky a odstranění izolace z desek hmotnosti do 120 kg/m3 tl přes 50 mm pl přes 1 m2</t>
  </si>
  <si>
    <t>-1788268164</t>
  </si>
  <si>
    <t>2,4*2,35-0,57*1,7*2+2,42 "1.np úniková cesta vč.soklu</t>
  </si>
  <si>
    <t>(0,3+0,5)*2*3,05 "sloup vstup</t>
  </si>
  <si>
    <t>(0,65+0,15+3,05+0,3+0,3+0,65+0,15)*3,05 "1.np recepce</t>
  </si>
  <si>
    <t>(4,2+2,3)*0,25 "1.np vstup -sokl</t>
  </si>
  <si>
    <t>119</t>
  </si>
  <si>
    <t>979024443</t>
  </si>
  <si>
    <t>Očištění vybouraných obrubníků a krajníků silničních (kamen.schod.stupňů)</t>
  </si>
  <si>
    <t>-810301823</t>
  </si>
  <si>
    <t>997</t>
  </si>
  <si>
    <t>Přesun sutě</t>
  </si>
  <si>
    <t>120</t>
  </si>
  <si>
    <t>997013152</t>
  </si>
  <si>
    <t>Vnitrostaveništní doprava suti a vybouraných hmot pro budovy v přes 6 do 9 m s omezením mechanizace</t>
  </si>
  <si>
    <t>970079664</t>
  </si>
  <si>
    <t>121</t>
  </si>
  <si>
    <t>997013501</t>
  </si>
  <si>
    <t>Odvoz suti a vybouraných hmot na skládku nebo meziskládku do 1 km se složením</t>
  </si>
  <si>
    <t>1440047904</t>
  </si>
  <si>
    <t>122</t>
  </si>
  <si>
    <t>997013509</t>
  </si>
  <si>
    <t>Příplatek k odvozu suti a vybouraných hmot na skládku ZKD 1 km přes 1 km</t>
  </si>
  <si>
    <t>1663821395</t>
  </si>
  <si>
    <t>63,492*24 "celkem do 25km</t>
  </si>
  <si>
    <t>123</t>
  </si>
  <si>
    <t>997013631</t>
  </si>
  <si>
    <t>Poplatek za uložení na skládce (skládkovné) stavebního odpadu směsného kód odpadu 17 09 04</t>
  </si>
  <si>
    <t>-442517571</t>
  </si>
  <si>
    <t>998</t>
  </si>
  <si>
    <t>Přesun hmot</t>
  </si>
  <si>
    <t>124</t>
  </si>
  <si>
    <t>998012109</t>
  </si>
  <si>
    <t>Přesun hmot pro budovy monolitické s vyzdívaným obvodovým pláštěm s omezením mechanizace pro budovy v přes 6 do 12 m</t>
  </si>
  <si>
    <t>-1329393279</t>
  </si>
  <si>
    <t>PSV</t>
  </si>
  <si>
    <t>Práce a dodávky PSV</t>
  </si>
  <si>
    <t>711</t>
  </si>
  <si>
    <t>Izolace proti vodě, vlhkosti a plynům</t>
  </si>
  <si>
    <t>125</t>
  </si>
  <si>
    <t>711111001</t>
  </si>
  <si>
    <t>Provedení izolace proti zemní vlhkosti vodorovné za studena nátěrem penetračním</t>
  </si>
  <si>
    <t>-609660666</t>
  </si>
  <si>
    <t>126</t>
  </si>
  <si>
    <t>711112001</t>
  </si>
  <si>
    <t>Provedení izolace proti zemní vlhkosti svislé za studena nátěrem penetračním</t>
  </si>
  <si>
    <t>1165881736</t>
  </si>
  <si>
    <t>11,6*0,8 "S7</t>
  </si>
  <si>
    <t>127</t>
  </si>
  <si>
    <t>11163150</t>
  </si>
  <si>
    <t>lak penetrační asfaltový</t>
  </si>
  <si>
    <t>-1345729559</t>
  </si>
  <si>
    <t>10,9+0,25+0,6+2,15+1,35+9,28</t>
  </si>
  <si>
    <t>24,53*0,0003 'Přepočtené koeficientem množství</t>
  </si>
  <si>
    <t>128</t>
  </si>
  <si>
    <t>711141559</t>
  </si>
  <si>
    <t>Provedení izolace proti zemní vlhkosti pásy přitavením vodorovné NAIP</t>
  </si>
  <si>
    <t>-864920907</t>
  </si>
  <si>
    <t>10,9*2 "F3.1</t>
  </si>
  <si>
    <t>129</t>
  </si>
  <si>
    <t>711142559</t>
  </si>
  <si>
    <t>Provedení izolace proti zemní vlhkosti pásy přitavením svislé NAIP</t>
  </si>
  <si>
    <t>-866915937</t>
  </si>
  <si>
    <t>9,28*2 "S7</t>
  </si>
  <si>
    <t>130</t>
  </si>
  <si>
    <t>62855001</t>
  </si>
  <si>
    <t>pás asfaltový natavitelný modifikovaný SBS s vložkou z polyesterové rohože a spalitelnou PE fólií nebo jemnozrnným minerálním posypem na horním povrchu tl 4,0mm</t>
  </si>
  <si>
    <t>1764599125</t>
  </si>
  <si>
    <t>10,9+9,28</t>
  </si>
  <si>
    <t>20,18*1,15 'Přepočtené koeficientem množství</t>
  </si>
  <si>
    <t>131</t>
  </si>
  <si>
    <t>62853004</t>
  </si>
  <si>
    <t>pás asfaltový natavitelný modifikovaný SBS s vložkou ze skleněné tkaniny a spalitelnou PE fólií nebo jemnozrnným minerálním posypem na horním povrchu tl 4,0mm</t>
  </si>
  <si>
    <t>46367597</t>
  </si>
  <si>
    <t>132</t>
  </si>
  <si>
    <t>711491172</t>
  </si>
  <si>
    <t>Provedení doplňků izolace proti vodě na vodorovné ploše z textilií vrstva ochranná</t>
  </si>
  <si>
    <t>-2141176457</t>
  </si>
  <si>
    <t>133</t>
  </si>
  <si>
    <t>69311172</t>
  </si>
  <si>
    <t>geotextilie PP s ÚV stabilizací 300g/m2</t>
  </si>
  <si>
    <t>1443313696</t>
  </si>
  <si>
    <t>10,9*1,05 'Přepočtené koeficientem množství</t>
  </si>
  <si>
    <t>134</t>
  </si>
  <si>
    <t>711493111</t>
  </si>
  <si>
    <t>Izolace proti podpovrchové a tlakové vodě vodorovná těsnicí hmotou dvousložkovou na bázi cementu</t>
  </si>
  <si>
    <t>-1489326483</t>
  </si>
  <si>
    <t>16,4 "F1</t>
  </si>
  <si>
    <t>135</t>
  </si>
  <si>
    <t>711493121</t>
  </si>
  <si>
    <t>Izolace proti podpovrchové a tlakové vodě svislá těsnicí hmotou dvousložkovou na bázi cementu</t>
  </si>
  <si>
    <t>1665362578</t>
  </si>
  <si>
    <t>136</t>
  </si>
  <si>
    <t>998711112</t>
  </si>
  <si>
    <t>Přesun hmot tonážní pro izolace proti vodě, vlhkosti a plynům s omezením mechanizace v objektech v přes 6 do 12 m</t>
  </si>
  <si>
    <t>1294288801</t>
  </si>
  <si>
    <t>713</t>
  </si>
  <si>
    <t>Izolace tepelné</t>
  </si>
  <si>
    <t>137</t>
  </si>
  <si>
    <t>713121111</t>
  </si>
  <si>
    <t>Montáž izolace tepelné podlah volně kladenými rohožemi, pásy, dílci, deskami 1 vrstva</t>
  </si>
  <si>
    <t>-1274378016</t>
  </si>
  <si>
    <t>138</t>
  </si>
  <si>
    <t>28372312</t>
  </si>
  <si>
    <t>deska EPS 100 pro konstrukce s běžným zatížením λ=0,037 tl 120mm</t>
  </si>
  <si>
    <t>-743631831</t>
  </si>
  <si>
    <t>139</t>
  </si>
  <si>
    <t>713121211</t>
  </si>
  <si>
    <t>Montáž izolace tepelné podlah volně kladenými okrajovými pásky</t>
  </si>
  <si>
    <t>558306230</t>
  </si>
  <si>
    <t>13,5 "F3.1</t>
  </si>
  <si>
    <t>140</t>
  </si>
  <si>
    <t>63152004</t>
  </si>
  <si>
    <t>pásek izolační minerální podlahový λ=0,036 5x100x1000mm</t>
  </si>
  <si>
    <t>1461321100</t>
  </si>
  <si>
    <t>13,5*1,05 'Přepočtené koeficientem množství</t>
  </si>
  <si>
    <t>141</t>
  </si>
  <si>
    <t>998713112</t>
  </si>
  <si>
    <t>Přesun hmot tonážní pro izolace tepelné s omezením mechanizace v objektech v přes 6 do 12 m</t>
  </si>
  <si>
    <t>580234469</t>
  </si>
  <si>
    <t>763</t>
  </si>
  <si>
    <t>Konstrukce suché výstavby</t>
  </si>
  <si>
    <t>142</t>
  </si>
  <si>
    <t>763111326</t>
  </si>
  <si>
    <t>SDK příčka tl 125 mm profil CW+UW 100 desky 1xDF 12,5 s izolací EI 45 Rw do 51 dB</t>
  </si>
  <si>
    <t>-1357351153</t>
  </si>
  <si>
    <t>1,8*1,25*2 "2.np nadpraží</t>
  </si>
  <si>
    <t>4,5 "1.np nadpraží</t>
  </si>
  <si>
    <t>143</t>
  </si>
  <si>
    <t>763111717</t>
  </si>
  <si>
    <t>SDK příčka základní penetrační nátěr (oboustranně)</t>
  </si>
  <si>
    <t>42841759</t>
  </si>
  <si>
    <t>144</t>
  </si>
  <si>
    <t>763121441</t>
  </si>
  <si>
    <t>SDK stěna předsazená tl 65 mm profil CW+UW 50 deska 1xDF 15 s izolací EI 30</t>
  </si>
  <si>
    <t>-2112588475</t>
  </si>
  <si>
    <t>2,5+4,3 "1.np m.č.105</t>
  </si>
  <si>
    <t>145</t>
  </si>
  <si>
    <t>763121714</t>
  </si>
  <si>
    <t>SDK stěna předsazená základní penetrační nátěr</t>
  </si>
  <si>
    <t>-2126168278</t>
  </si>
  <si>
    <t>146</t>
  </si>
  <si>
    <t>998763323</t>
  </si>
  <si>
    <t>Přesun hmot tonážní pro konstrukce montované z desek s omezením mechanizace v objektech v přes 12 do 24 m</t>
  </si>
  <si>
    <t>1133662506</t>
  </si>
  <si>
    <t>764</t>
  </si>
  <si>
    <t>Konstrukce klempířské</t>
  </si>
  <si>
    <t>147</t>
  </si>
  <si>
    <t>764002851</t>
  </si>
  <si>
    <t>Demontáž oplechování parapetů do suti</t>
  </si>
  <si>
    <t>360420772</t>
  </si>
  <si>
    <t>0,57*2 "1.np</t>
  </si>
  <si>
    <t>766</t>
  </si>
  <si>
    <t>Konstrukce truhlářské</t>
  </si>
  <si>
    <t>148</t>
  </si>
  <si>
    <t>766411811</t>
  </si>
  <si>
    <t>Demontáž truhlářského obložení stěn z panelů plochy do 1,5 m2</t>
  </si>
  <si>
    <t>1667261638</t>
  </si>
  <si>
    <t>2,86*0,65*2 "police z lamino desek 1.np a 2.np</t>
  </si>
  <si>
    <t>149</t>
  </si>
  <si>
    <t>766691811</t>
  </si>
  <si>
    <t>Demontáž parapetních desek dřevěných nebo plastových šířky do 300 mm</t>
  </si>
  <si>
    <t>-707076561</t>
  </si>
  <si>
    <t>0,9*1 "1.np recepce</t>
  </si>
  <si>
    <t>150</t>
  </si>
  <si>
    <t>766691914</t>
  </si>
  <si>
    <t>Vyvěšení dřevěných křídel dveří pl do 2 m2</t>
  </si>
  <si>
    <t>616137278</t>
  </si>
  <si>
    <t>1 "2.np</t>
  </si>
  <si>
    <t>1+1 "1.np</t>
  </si>
  <si>
    <t>151</t>
  </si>
  <si>
    <t>766825821</t>
  </si>
  <si>
    <t>Demontáž truhlářských vestavěných skříní dvoukřídlových</t>
  </si>
  <si>
    <t>-604041762</t>
  </si>
  <si>
    <t xml:space="preserve">4+1 "1.np -4x šatní skříň, 1x kryt radiátoru </t>
  </si>
  <si>
    <t>152</t>
  </si>
  <si>
    <t>766-CEP/2</t>
  </si>
  <si>
    <t xml:space="preserve">Dod+mtz vněj.pevná prosklená stěna 1600/1200mm z plast.profilů s podávacím okénkem, vnitř. a vněj. parapet -komplet dle PD </t>
  </si>
  <si>
    <t>696469201</t>
  </si>
  <si>
    <t>153</t>
  </si>
  <si>
    <t>766-CEP/3</t>
  </si>
  <si>
    <t xml:space="preserve">Dod+mtz vněj.okno 1100/1200mm z plast.profilů, vnitř. a vněj. parapet -komplet dle PD </t>
  </si>
  <si>
    <t>-556192286</t>
  </si>
  <si>
    <t>154</t>
  </si>
  <si>
    <t>766-DID/1L</t>
  </si>
  <si>
    <t>Dod+mtz vnitř.dveře 800/1970mm vč. ocel.zárubně, kování -komplet dle PD</t>
  </si>
  <si>
    <t>1704133262</t>
  </si>
  <si>
    <t>155</t>
  </si>
  <si>
    <t>766-DID/2L</t>
  </si>
  <si>
    <t>Dod+mtz vnitř.dveře 700/1970mm PO vč. ocel.zárubně, kování, samozavírače -komplet dle PD</t>
  </si>
  <si>
    <t>-379173919</t>
  </si>
  <si>
    <t>156</t>
  </si>
  <si>
    <t>766-DID/3P</t>
  </si>
  <si>
    <t>Dod+mtz vnitř.dveře 900/1970mm PO vč. kování, samozavírače -komplet dle PD</t>
  </si>
  <si>
    <t>-1748210967</t>
  </si>
  <si>
    <t>157</t>
  </si>
  <si>
    <t>766-DID/4L</t>
  </si>
  <si>
    <t>Dod+mtz vnitř.dveře 1600/1970mm PO vč. dřev.rám.zárubně, kování, samozavírače -komplet dle PD</t>
  </si>
  <si>
    <t>-1589903088</t>
  </si>
  <si>
    <t>158</t>
  </si>
  <si>
    <t>766-DID/4P</t>
  </si>
  <si>
    <t>182937007</t>
  </si>
  <si>
    <t>159</t>
  </si>
  <si>
    <t>766-DID/5L</t>
  </si>
  <si>
    <t>Dod+mtz vnitř.dveře 1800/1970mm PO vč. dřev.rám.zárubně, kování, samozavírače -komplet dle PD</t>
  </si>
  <si>
    <t>-853237826</t>
  </si>
  <si>
    <t>160</t>
  </si>
  <si>
    <t>766-DID/6L</t>
  </si>
  <si>
    <t>Dod+mtz vnitř.dveře 2000/1970mm PO vč. dřev.rám.zárubně, kování, samozavírače -komplet dle PD</t>
  </si>
  <si>
    <t>-1435978628</t>
  </si>
  <si>
    <t>161</t>
  </si>
  <si>
    <t>766-DID/7P</t>
  </si>
  <si>
    <t>Dod+mtz vnitř.dveře 600/900mm PO vč. ocel.rám.zárubně, kování, samozavírače -komplet dle PD</t>
  </si>
  <si>
    <t>1308105295</t>
  </si>
  <si>
    <t>162</t>
  </si>
  <si>
    <t>766-V/2</t>
  </si>
  <si>
    <t>Dod+mtz laminátová pracovní deska tl.38mm -komplet dle PD</t>
  </si>
  <si>
    <t>kpl</t>
  </si>
  <si>
    <t>-1840360532</t>
  </si>
  <si>
    <t>163</t>
  </si>
  <si>
    <t>998766212</t>
  </si>
  <si>
    <t>Přesun hmot procentní pro kce truhlářské s omezením mechanizace v objektech v přes 6 do 12 m</t>
  </si>
  <si>
    <t>%</t>
  </si>
  <si>
    <t>-681957834</t>
  </si>
  <si>
    <t>767</t>
  </si>
  <si>
    <t>Konstrukce zámečnické</t>
  </si>
  <si>
    <t>164</t>
  </si>
  <si>
    <t>767531811</t>
  </si>
  <si>
    <t>Demontáž vstupních kovových nebo plastových čisticích rohoží</t>
  </si>
  <si>
    <t>-1752445906</t>
  </si>
  <si>
    <t>0,9*0,4*4 "1.np vstup</t>
  </si>
  <si>
    <t>165</t>
  </si>
  <si>
    <t>767531821</t>
  </si>
  <si>
    <t>Demontáž rámů k čisticím rohožím</t>
  </si>
  <si>
    <t>-7672723</t>
  </si>
  <si>
    <t xml:space="preserve">2*4+0,5*6 "1.np vstup </t>
  </si>
  <si>
    <t>166</t>
  </si>
  <si>
    <t>767996701</t>
  </si>
  <si>
    <t>Demontáž atypických zámečnických konstrukcí řezáním hm jednotlivých dílů do 50 kg</t>
  </si>
  <si>
    <t>458028542</t>
  </si>
  <si>
    <t xml:space="preserve">2,76*5*2*3,6*1,1 " tyče zábradlí 1.np a 2.np -trubka pr.50mm </t>
  </si>
  <si>
    <t>167</t>
  </si>
  <si>
    <t>767-DEK/1L</t>
  </si>
  <si>
    <t>Dod+mtz vnější 2kř dveře z Al profilů sv. 1100+600/2100mm (stav.otvor 2000/2150mm) -komplet dle PD</t>
  </si>
  <si>
    <t>1772156232</t>
  </si>
  <si>
    <t>168</t>
  </si>
  <si>
    <t>767-KSD/1.1-1.5</t>
  </si>
  <si>
    <t>Dod+mtz hliníkové ploché prahové lišty, šroubovací -dle PD</t>
  </si>
  <si>
    <t>-1620926132</t>
  </si>
  <si>
    <t>0,7*1+0,8*1+1,6*4+1,8*1+2*1</t>
  </si>
  <si>
    <t>169</t>
  </si>
  <si>
    <t>767-KSD/2</t>
  </si>
  <si>
    <t>Dod+mtz Al plochá interiérová lišta pro uzavření dilatační spáry tl.20mm v podlaze z keram.dlažby vč.kotevního materiálu -dle PD</t>
  </si>
  <si>
    <t>-1995341561</t>
  </si>
  <si>
    <t>170</t>
  </si>
  <si>
    <t>767-KSD/3</t>
  </si>
  <si>
    <t>Dod+mtz Al rohová interiérová lišta pro uzavření dilatační spáry tl.20mm ve zdivu vč.kotevního materiálu -dle PD</t>
  </si>
  <si>
    <t>-1394247411</t>
  </si>
  <si>
    <t>171</t>
  </si>
  <si>
    <t>767-KSD/4</t>
  </si>
  <si>
    <t>Dod+mtz Al plochá exteriérová lišta pro uzavření dilatační spáry tl.20mm ve zdivu vč.kotevního materiálu -dle PD</t>
  </si>
  <si>
    <t>1261788989</t>
  </si>
  <si>
    <t>172</t>
  </si>
  <si>
    <t>767-KSD/5</t>
  </si>
  <si>
    <t xml:space="preserve">Dod+mtz vnější samonosná rohož 1000x2000mm ze žárově zinkované oceli, se zapuštěným rámem -komplet dle PD </t>
  </si>
  <si>
    <t>-1791996038</t>
  </si>
  <si>
    <t>173</t>
  </si>
  <si>
    <t>767-KSD/6.1</t>
  </si>
  <si>
    <t>Dod+mtz revizní dvířka 400x400mm z pozink.plechu vč.rámečku a kotevního materiálu</t>
  </si>
  <si>
    <t>-1429488200</t>
  </si>
  <si>
    <t>174</t>
  </si>
  <si>
    <t>767-KSD/6.2</t>
  </si>
  <si>
    <t>Dod+mtz revizní dvířka 200x200mm z pozink.plechu vč.rámečku a kotevního materiálu</t>
  </si>
  <si>
    <t>1223342399</t>
  </si>
  <si>
    <t>175</t>
  </si>
  <si>
    <t>767-KSD/7</t>
  </si>
  <si>
    <t>Dod+mtz Al profil pro napojení živič.hydroizolace proti zemní vlhkosti v dilataci -rohový s pryžovou bitumen.membránou -dle PD</t>
  </si>
  <si>
    <t>-119996353</t>
  </si>
  <si>
    <t>176</t>
  </si>
  <si>
    <t>767-Z/1</t>
  </si>
  <si>
    <t>Dod+mtz ocel. zábradlí na podestách vč. stav. přípomocí a nátěru -komplet dle PD</t>
  </si>
  <si>
    <t>1377696678</t>
  </si>
  <si>
    <t>66,367*2</t>
  </si>
  <si>
    <t>177</t>
  </si>
  <si>
    <t>998767212</t>
  </si>
  <si>
    <t>Přesun hmot procentní pro zámečnické konstrukce s omezením mechanizace v objektech v přes 6 do 12 m</t>
  </si>
  <si>
    <t>1179822886</t>
  </si>
  <si>
    <t>771</t>
  </si>
  <si>
    <t>Podlahy z dlaždic</t>
  </si>
  <si>
    <t>178</t>
  </si>
  <si>
    <t>771121011</t>
  </si>
  <si>
    <t>Nátěr penetrační na podlahu</t>
  </si>
  <si>
    <t>1485228428</t>
  </si>
  <si>
    <t xml:space="preserve">16,4 "F1 </t>
  </si>
  <si>
    <t>9,89 " F3.2</t>
  </si>
  <si>
    <t>179</t>
  </si>
  <si>
    <t>771151012</t>
  </si>
  <si>
    <t>Samonivelační stěrka podlah pevnosti 20 MPa tl přes 3 do 5 mm</t>
  </si>
  <si>
    <t>394454940</t>
  </si>
  <si>
    <t>180</t>
  </si>
  <si>
    <t>771151014</t>
  </si>
  <si>
    <t>Samonivelační stěrka podlah pevnosti 20 MPa tl přes 8 do 10 mm</t>
  </si>
  <si>
    <t>828925682</t>
  </si>
  <si>
    <t>181</t>
  </si>
  <si>
    <t>771471810</t>
  </si>
  <si>
    <t>Demontáž soklíků z dlaždic keramických kladených do malty rovných</t>
  </si>
  <si>
    <t>-65124718</t>
  </si>
  <si>
    <t>9,3-0,9+0,3*6+0,4*5+0,7+3,4+2,95+2,85+1,2+2,1 "2.np</t>
  </si>
  <si>
    <t>9,3-0,9+0,6+3,3+0,4*3+0,3*4+0,7+3,2+3,2+6,1-1,9+1,65+0,25+2,9 "1.np</t>
  </si>
  <si>
    <t>(3,05+1,75)*2-0,8 "1.np recepce</t>
  </si>
  <si>
    <t>182</t>
  </si>
  <si>
    <t>771471830</t>
  </si>
  <si>
    <t>Demontáž soklíků z dlaždic keramických kladených do malty schodišťových</t>
  </si>
  <si>
    <t>1932264837</t>
  </si>
  <si>
    <t>3,5+3,7+2,85+5,1*2 "1.np-2.np</t>
  </si>
  <si>
    <t>183</t>
  </si>
  <si>
    <t>771474113</t>
  </si>
  <si>
    <t>Montáž soklů z dlaždic keramických rovných lepených cementovým flexibilním lepidlem v přes 90 do 120 mm</t>
  </si>
  <si>
    <t>1463973246</t>
  </si>
  <si>
    <t xml:space="preserve">23,4 "2.np </t>
  </si>
  <si>
    <t>46,4 "1.np</t>
  </si>
  <si>
    <t>184</t>
  </si>
  <si>
    <t>771474133</t>
  </si>
  <si>
    <t>Montáž soklů z dlaždic keramických schodišťových stupňovitých lepených cementovým flexibilním lepidlem v přes 90 do 120 mm</t>
  </si>
  <si>
    <t>514260502</t>
  </si>
  <si>
    <t>185</t>
  </si>
  <si>
    <t>771571810</t>
  </si>
  <si>
    <t>Demontáž podlah z dlaždic keramických kladených do malty</t>
  </si>
  <si>
    <t>42221494</t>
  </si>
  <si>
    <t>(0,13+0,1)*2,86*2+(0,13+0,1)*2,85 " zvýšená hrana lemování otvoru 1.np a 2.np</t>
  </si>
  <si>
    <t>186</t>
  </si>
  <si>
    <t>771574416</t>
  </si>
  <si>
    <t>Montáž podlah keramických hladkých lepených cementovým flexibilním lepidlem přes 9 do 12 ks/m2</t>
  </si>
  <si>
    <t>-1316945245</t>
  </si>
  <si>
    <t>187</t>
  </si>
  <si>
    <t>59761166</t>
  </si>
  <si>
    <t>dlažba keramická slinutá mrazuvzdorná protiskluzná tl do 10mm přes 9 do 12ks/m2</t>
  </si>
  <si>
    <t>-165809672</t>
  </si>
  <si>
    <t>16,4</t>
  </si>
  <si>
    <t>16,4*1,1 'Přepočtené koeficientem množství</t>
  </si>
  <si>
    <t>188</t>
  </si>
  <si>
    <t>771574417</t>
  </si>
  <si>
    <t>Montáž podlah keramických hladkých lepených cementovým flexibilním lepidlem přes 12 do 19 ks/m2</t>
  </si>
  <si>
    <t>1458686053</t>
  </si>
  <si>
    <t>189</t>
  </si>
  <si>
    <t>59761128</t>
  </si>
  <si>
    <t>dlažba keramická slinutá nemrazuvzdorná R10 tl do 10mm přes 12 do 19ks/m2</t>
  </si>
  <si>
    <t>2067454213</t>
  </si>
  <si>
    <t>(20,25+69,8)*0,1</t>
  </si>
  <si>
    <t>10,9+9,89+74,86</t>
  </si>
  <si>
    <t>104,655*1,1 'Přepočtené koeficientem množství</t>
  </si>
  <si>
    <t>190</t>
  </si>
  <si>
    <t>77158001R</t>
  </si>
  <si>
    <t>Vyspravení dlažby u posunutých dveří recepce</t>
  </si>
  <si>
    <t>655858850</t>
  </si>
  <si>
    <t>191</t>
  </si>
  <si>
    <t>771581810</t>
  </si>
  <si>
    <t>Demontáž podlah z mozaiky kladených do malty</t>
  </si>
  <si>
    <t>-660524587</t>
  </si>
  <si>
    <t>9,1+11,45+19 "2.np</t>
  </si>
  <si>
    <t>14,7+17,8+11,2+5,2 "1.np</t>
  </si>
  <si>
    <t>22,7 "1.np vstup</t>
  </si>
  <si>
    <t>192</t>
  </si>
  <si>
    <t>771591117</t>
  </si>
  <si>
    <t>Podlahy spárování akrylem</t>
  </si>
  <si>
    <t>-451403222</t>
  </si>
  <si>
    <t>65+20,25 "soklíky</t>
  </si>
  <si>
    <t>193</t>
  </si>
  <si>
    <t>777111141</t>
  </si>
  <si>
    <t>Otryskání podkladu před provedením lité podlahy</t>
  </si>
  <si>
    <t>948688857</t>
  </si>
  <si>
    <t>194</t>
  </si>
  <si>
    <t>998771112</t>
  </si>
  <si>
    <t>Přesun hmot tonážní pro podlahy z dlaždic s omezením mechanizace v objektech v přes 6 do 12 m</t>
  </si>
  <si>
    <t>-253259966</t>
  </si>
  <si>
    <t>776</t>
  </si>
  <si>
    <t>Podlahy povlakové</t>
  </si>
  <si>
    <t>195</t>
  </si>
  <si>
    <t>776111116</t>
  </si>
  <si>
    <t>Odstranění zbytků lepidla z podkladu povlakových podlah broušením</t>
  </si>
  <si>
    <t>-671408719</t>
  </si>
  <si>
    <t>1,8 "F4.1</t>
  </si>
  <si>
    <t>196</t>
  </si>
  <si>
    <t>776121321</t>
  </si>
  <si>
    <t>Neředěná penetrace savého podkladu povlakových podlah</t>
  </si>
  <si>
    <t>1978981570</t>
  </si>
  <si>
    <t>197</t>
  </si>
  <si>
    <t>776141111</t>
  </si>
  <si>
    <t>Stěrka podlahová nivelační pro vyrovnání podkladu povlakových podlah pevnosti 20 MPa tl do 3 mm</t>
  </si>
  <si>
    <t>1057088521</t>
  </si>
  <si>
    <t>198</t>
  </si>
  <si>
    <t>77614111R</t>
  </si>
  <si>
    <t>Stěrka podlahová nivelační pro vyrovnání podkladu povlakových podlah pevnosti 20 MPa tl přes 10 do 20 mm</t>
  </si>
  <si>
    <t>575406347</t>
  </si>
  <si>
    <t>199</t>
  </si>
  <si>
    <t>776201811</t>
  </si>
  <si>
    <t>Demontáž lepených povlakových podlah bez podložky ručně</t>
  </si>
  <si>
    <t>-1547318976</t>
  </si>
  <si>
    <t>200</t>
  </si>
  <si>
    <t>776221111</t>
  </si>
  <si>
    <t>Lepení pásů z PVC standardním lepidlem</t>
  </si>
  <si>
    <t>-1125060288</t>
  </si>
  <si>
    <t>201</t>
  </si>
  <si>
    <t>2841224R</t>
  </si>
  <si>
    <t xml:space="preserve">krytina podlahová PVC  tl 2mm</t>
  </si>
  <si>
    <t>-263067788</t>
  </si>
  <si>
    <t>6,6*1,1 'Přepočtené koeficientem množství</t>
  </si>
  <si>
    <t>202</t>
  </si>
  <si>
    <t>776411111</t>
  </si>
  <si>
    <t>Montáž obvodových soklíků výšky do 80 mm</t>
  </si>
  <si>
    <t>580261956</t>
  </si>
  <si>
    <t>doplnění</t>
  </si>
  <si>
    <t>2 "2.np</t>
  </si>
  <si>
    <t>23 "1.np</t>
  </si>
  <si>
    <t>203</t>
  </si>
  <si>
    <t>28411008</t>
  </si>
  <si>
    <t>lišta soklová PVC 16x60mm</t>
  </si>
  <si>
    <t>-1889767742</t>
  </si>
  <si>
    <t>25*1,02 'Přepočtené koeficientem množství</t>
  </si>
  <si>
    <t>204</t>
  </si>
  <si>
    <t>998776112</t>
  </si>
  <si>
    <t>Přesun hmot tonážní pro podlahy povlakové s omezením mechanizace v objektech v přes 6 do 12 m</t>
  </si>
  <si>
    <t>-2083673290</t>
  </si>
  <si>
    <t>781</t>
  </si>
  <si>
    <t>Dokončovací práce - obklady</t>
  </si>
  <si>
    <t>205</t>
  </si>
  <si>
    <t>781121011</t>
  </si>
  <si>
    <t>Nátěr penetrační na stěnu</t>
  </si>
  <si>
    <t>312328959</t>
  </si>
  <si>
    <t>1,9*1,8 "1.np m.č.104</t>
  </si>
  <si>
    <t>206</t>
  </si>
  <si>
    <t>781471810</t>
  </si>
  <si>
    <t>Demontáž obkladů z obkladaček keramických kladených do malty</t>
  </si>
  <si>
    <t>-815098252</t>
  </si>
  <si>
    <t>0,3*2*0,5 "1.np recepce</t>
  </si>
  <si>
    <t>207</t>
  </si>
  <si>
    <t>781472217</t>
  </si>
  <si>
    <t>Montáž obkladů keramických hladkých lepených cementovým flexibilním lepidlem přes 12 do 19 ks/m2</t>
  </si>
  <si>
    <t>-67005656</t>
  </si>
  <si>
    <t>208</t>
  </si>
  <si>
    <t>59761701</t>
  </si>
  <si>
    <t>obklad keramický nemrazuvzdorný povrch hladký/lesklý tl do 10mm přes 12 do 19ks/m2</t>
  </si>
  <si>
    <t>-2032362534</t>
  </si>
  <si>
    <t>3,42*1,1 'Přepočtené koeficientem množství</t>
  </si>
  <si>
    <t>209</t>
  </si>
  <si>
    <t>78148181R</t>
  </si>
  <si>
    <t>Demontáž obkladů kamenných pásků kladených do malty</t>
  </si>
  <si>
    <t>1318651915</t>
  </si>
  <si>
    <t>1,4*3,05*2-0,9*1,45-0,8*2 "1.np recepce</t>
  </si>
  <si>
    <t>210</t>
  </si>
  <si>
    <t>781492211</t>
  </si>
  <si>
    <t>Montáž profilů rohových lepených flexibilním cementovým lepidlem</t>
  </si>
  <si>
    <t>-2084040154</t>
  </si>
  <si>
    <t>1,8*2</t>
  </si>
  <si>
    <t>211</t>
  </si>
  <si>
    <t>28342003</t>
  </si>
  <si>
    <t>lišta ukončovací z PVC 10mm</t>
  </si>
  <si>
    <t>-80397954</t>
  </si>
  <si>
    <t>3,6*1,05 'Přepočtené koeficientem množství</t>
  </si>
  <si>
    <t>212</t>
  </si>
  <si>
    <t>781492251</t>
  </si>
  <si>
    <t>Montáž profilů ukončovacích lepených flexibilním cementovým lepidlem</t>
  </si>
  <si>
    <t>123608253</t>
  </si>
  <si>
    <t>213</t>
  </si>
  <si>
    <t>-59238424</t>
  </si>
  <si>
    <t>1,9*1,05 'Přepočtené koeficientem množství</t>
  </si>
  <si>
    <t>214</t>
  </si>
  <si>
    <t>781495115</t>
  </si>
  <si>
    <t>Spárování vnitřních obkladů silikonem</t>
  </si>
  <si>
    <t>600643284</t>
  </si>
  <si>
    <t>215</t>
  </si>
  <si>
    <t>998781112</t>
  </si>
  <si>
    <t>Přesun hmot tonážní pro obklady keramické s omezením mechanizace v objektech v přes 6 do 12 m</t>
  </si>
  <si>
    <t>-610567203</t>
  </si>
  <si>
    <t>783</t>
  </si>
  <si>
    <t>Dokončovací práce - nátěry</t>
  </si>
  <si>
    <t>216</t>
  </si>
  <si>
    <t>783301311</t>
  </si>
  <si>
    <t>Odmaštění zámečnických konstrukcí vodou ředitelným odmašťovačem</t>
  </si>
  <si>
    <t>-2077824903</t>
  </si>
  <si>
    <t>4,8*0,2*1+4,7*0,2*1+4,9*0,2*2+2,4*0,2*1 "ocel.zárubně</t>
  </si>
  <si>
    <t>217</t>
  </si>
  <si>
    <t>783314101</t>
  </si>
  <si>
    <t>Základní jednonásobný syntetický nátěr zámečnických konstrukcí</t>
  </si>
  <si>
    <t>-1191199883</t>
  </si>
  <si>
    <t>4,34 "ocel.zárubně</t>
  </si>
  <si>
    <t>218</t>
  </si>
  <si>
    <t>783317101</t>
  </si>
  <si>
    <t>Krycí jednonásobný syntetický standardní nátěr zámečnických konstrukcí</t>
  </si>
  <si>
    <t>2130798169</t>
  </si>
  <si>
    <t xml:space="preserve">(4,8*0,2*1+4,7*0,2*1+4,9*0,2*2+2,4*0,2*1)*2 "2x  ocel.zárubně</t>
  </si>
  <si>
    <t>784</t>
  </si>
  <si>
    <t>Dokončovací práce - malby a tapety</t>
  </si>
  <si>
    <t>219</t>
  </si>
  <si>
    <t>784121001</t>
  </si>
  <si>
    <t>Oškrabání malby v místnostech v do 3,80 m</t>
  </si>
  <si>
    <t>-935403393</t>
  </si>
  <si>
    <t>52,33 "2.np strop m.č.201</t>
  </si>
  <si>
    <t>6,45*(5,15-1,6)+15,65*(3,25-1,6)+3,45*(4,2-1,6) "2.np stáv.stěny dle PD</t>
  </si>
  <si>
    <t>31,1+40,16+52,58+11,25+3,59 "1.np strop m.č.111,112,106b,107,108</t>
  </si>
  <si>
    <t>(44,8+20,3)*(3,25-1,6)+60,8*2,97 "1.np stáv.stěny dle PD</t>
  </si>
  <si>
    <t>220</t>
  </si>
  <si>
    <t>784181121</t>
  </si>
  <si>
    <t>Hloubková jednonásobná bezbarvá penetrace podkladu v místnostech v do 3,80 m</t>
  </si>
  <si>
    <t>-2013943902</t>
  </si>
  <si>
    <t>(0,7+0,65+0,65)*(3,25-1,6) "2.np na porobeton</t>
  </si>
  <si>
    <t>(0,7+0,65+0,65)*(3,25-1,6)+2,7*1,52*5+69,651-6,8*1,6 "1.np na porobeton</t>
  </si>
  <si>
    <t>31,1+40,16+17,2+52,58+11,25+3,59 "1.np strop m.č.111,112,104,106b,107,108</t>
  </si>
  <si>
    <t>(44,8+20,3)*(3,25-1,6)+20,665-3,42-5,4+60,8*2,97+3,05 "1.np stáv.stěny dle PD</t>
  </si>
  <si>
    <t>221</t>
  </si>
  <si>
    <t>784211101</t>
  </si>
  <si>
    <t>Dvojnásobné bílé malby ze směsí za mokra výborně oděruvzdorných v místnostech v do 3,80 m</t>
  </si>
  <si>
    <t>1311614378</t>
  </si>
  <si>
    <t>4,5*2 "SDK nadpraží 2.np</t>
  </si>
  <si>
    <t>3,3+20,52+69,651-6,8*1,6 "1.np na porobeton</t>
  </si>
  <si>
    <t>4,5*2+6,8 "SDK nadpraží+předstěny 1.np</t>
  </si>
  <si>
    <t>(44,8+20,3)*(3,25-1,6)+20,665-3,42-5,4+60,8*2,97-14,6+3,05 "1.np stáv.stěny dle PD</t>
  </si>
  <si>
    <t>222</t>
  </si>
  <si>
    <t>78421110R</t>
  </si>
  <si>
    <t>Dvojnásobné bílé malby ze směsí za mokra výborně omyvatelných v místnostech v do 3,80 m</t>
  </si>
  <si>
    <t>-992268974</t>
  </si>
  <si>
    <t>14,6 "1.np m.č.108</t>
  </si>
  <si>
    <t>223</t>
  </si>
  <si>
    <t>784660111</t>
  </si>
  <si>
    <t>Linkrustace s vrchním nátěrem syntetickým v místnosti v do 3,80 m</t>
  </si>
  <si>
    <t>-1273502764</t>
  </si>
  <si>
    <t>(0,7+0,65+0,65)*1,6 "2.np na nové zdi</t>
  </si>
  <si>
    <t>3,2+6,8*1,6 " 1.np na nové zdi</t>
  </si>
  <si>
    <t>2,7*1,52*5 "1.np na zazdívky z porobetonu</t>
  </si>
  <si>
    <t>3*1,8 "1.np m.č.104</t>
  </si>
  <si>
    <t>224</t>
  </si>
  <si>
    <t>784660141</t>
  </si>
  <si>
    <t>Jednonásobný obnovovací syntetický nátěr linkrusty v místnosti v do 3,80 m</t>
  </si>
  <si>
    <t>163290356</t>
  </si>
  <si>
    <t>50 "odhad -případná oprava poškozených míst</t>
  </si>
  <si>
    <t>02 - Zdravotechnika</t>
  </si>
  <si>
    <t xml:space="preserve">10 - 800 – 721     A 01  Vnitřní kanalizace </t>
  </si>
  <si>
    <t xml:space="preserve">11 - 800 – 721   B 01  Demontáže kanalizačního potrubí</t>
  </si>
  <si>
    <t xml:space="preserve">12 - 800 – 721     C 01  Opravy vnitřní kanalizace</t>
  </si>
  <si>
    <t xml:space="preserve">13 - 800 – 721    A 02  Vnitřní vodovod</t>
  </si>
  <si>
    <t xml:space="preserve">14 - 800 – 721    B 02  Demontáž vnitřního vodovodu</t>
  </si>
  <si>
    <t xml:space="preserve">15 - 800 – 721     C 02  Opravy vnitřního vodovodu</t>
  </si>
  <si>
    <t xml:space="preserve">16 - 800 – 721     A 05  Zařizovací předměty</t>
  </si>
  <si>
    <t xml:space="preserve">17 - 800 – 721     C 05  Opravy zařizovacích předmětů </t>
  </si>
  <si>
    <t xml:space="preserve">18 -  800 - 1      Zemní práce pro kanalizační vpusti</t>
  </si>
  <si>
    <t xml:space="preserve">19 -  827 - 1     Vedení trubní - kanalizace</t>
  </si>
  <si>
    <t xml:space="preserve">20 -  827 - 1    A 01 Podkladní konstrukce pro kanalizační potrubí</t>
  </si>
  <si>
    <t>21 - Vedlejší rozpočtové náklady – průzkumné, geodetické a projektové práce</t>
  </si>
  <si>
    <t>22 - Ostatní náklady</t>
  </si>
  <si>
    <t xml:space="preserve">800 – 721     A 01  Vnitřní kanalizace </t>
  </si>
  <si>
    <t>721 17 4041</t>
  </si>
  <si>
    <t xml:space="preserve">potr  Pps HT systém +tvarovky pro vnitřní kanaliz,  připojovací  DN32</t>
  </si>
  <si>
    <t>1578831370</t>
  </si>
  <si>
    <t>721 17 4042</t>
  </si>
  <si>
    <t xml:space="preserve">potr  Pps HT systém +tvarovky pro vnitřní kanaliz,  připojovací  DN40</t>
  </si>
  <si>
    <t>432668632</t>
  </si>
  <si>
    <t>721 17 4043</t>
  </si>
  <si>
    <t xml:space="preserve">potr  Pps HT systém +tvarovky pro vnitřní kanaliz,  připojovací  DN50</t>
  </si>
  <si>
    <t>2048735153</t>
  </si>
  <si>
    <t>721 19 4104</t>
  </si>
  <si>
    <t>vyvedení a upevnění odpadních výpustek DN40</t>
  </si>
  <si>
    <t>ks</t>
  </si>
  <si>
    <t>495359756</t>
  </si>
  <si>
    <t>721 29 0123</t>
  </si>
  <si>
    <t>zkouška těsnosti kanalizace kouřem do DN 300</t>
  </si>
  <si>
    <t>-1980147080</t>
  </si>
  <si>
    <t>R1</t>
  </si>
  <si>
    <t>dodávka média-koure</t>
  </si>
  <si>
    <t>-1991527771</t>
  </si>
  <si>
    <t>998 72 1203</t>
  </si>
  <si>
    <t>přesun hmot pro vnitřní kanalizaci v ob výšky do 24 m</t>
  </si>
  <si>
    <t>%×100</t>
  </si>
  <si>
    <t>-1748589848</t>
  </si>
  <si>
    <t xml:space="preserve">800 – 721   B 01  Demontáže kanalizačního potrubí</t>
  </si>
  <si>
    <t>721 17 0803</t>
  </si>
  <si>
    <t>demontáž novodurových trub do DN75</t>
  </si>
  <si>
    <t>-1511316618</t>
  </si>
  <si>
    <t>R2</t>
  </si>
  <si>
    <t>demontáž potrubních objímek</t>
  </si>
  <si>
    <t>866857397</t>
  </si>
  <si>
    <t>998 72 1203.3</t>
  </si>
  <si>
    <t>423258002</t>
  </si>
  <si>
    <t xml:space="preserve">800 – 721     C 01  Opravy vnitřní kanalizace</t>
  </si>
  <si>
    <t>721 10 0911</t>
  </si>
  <si>
    <t>opravy potrubí hrdlového – zazátkování hrdla DN50</t>
  </si>
  <si>
    <t>-1028332200</t>
  </si>
  <si>
    <t>721 10 0902</t>
  </si>
  <si>
    <t>přetěsnění hrdla odpadního potrubí do DN100, v místě napojení a v místě osazení zátky</t>
  </si>
  <si>
    <t>1518757097</t>
  </si>
  <si>
    <t>721 17 0972</t>
  </si>
  <si>
    <t>opravy kanalizačního potrubí plastového – krácení trub DN50</t>
  </si>
  <si>
    <t>1151993779</t>
  </si>
  <si>
    <t xml:space="preserve">800 – 721    A 02  Vnitřní vodovod</t>
  </si>
  <si>
    <t>722 17 000R</t>
  </si>
  <si>
    <t xml:space="preserve">vodovod potr PP RCT trubky,tvarovky, tlak řada S4&gt; PN20 celoplast provedení, spojov svařováním bez povrch úpravy potrubí, dle EN ISO 15874, tvarová odolnost v rozsahu 0-90°C, délková tepelná roztažnost: a=0,12mm/m °C, dodávka+ montáž + uchycení objímkami </t>
  </si>
  <si>
    <t>1417535546</t>
  </si>
  <si>
    <t>722 18 000R</t>
  </si>
  <si>
    <t xml:space="preserve">ochr potr tepelně izolač trubicemi z pěněného PE dle ČSN ISO 9001 přilepenými v příčných i podélných spojích, součinitel difúzního odporu vodní páry&gt;4600, hodnota tepelné vodivosti lambda 0°C≤0,003W/(m.K)  tl.izolace  30,0 mm  DN15   zabudované potrubí</t>
  </si>
  <si>
    <t>678265247</t>
  </si>
  <si>
    <t>722 17 000R.1</t>
  </si>
  <si>
    <t>nástěnky a šroubení</t>
  </si>
  <si>
    <t>sb</t>
  </si>
  <si>
    <t>1077984094</t>
  </si>
  <si>
    <t>722 19 0401</t>
  </si>
  <si>
    <t>vyvedení a upevnění výpustek do DN 25</t>
  </si>
  <si>
    <t>729494334</t>
  </si>
  <si>
    <t>722 29 0226</t>
  </si>
  <si>
    <t>tlakové zkoušky vodovod.potrubí do DN50</t>
  </si>
  <si>
    <t>-968211748</t>
  </si>
  <si>
    <t>722 29 0234</t>
  </si>
  <si>
    <t>proplach a desinfekce potrubí do DN 80</t>
  </si>
  <si>
    <t>-86772771</t>
  </si>
  <si>
    <t>998 72 2203</t>
  </si>
  <si>
    <t>přesun hmot pro vnitřní vodovod v obj výšky do 24 m</t>
  </si>
  <si>
    <t>580476468</t>
  </si>
  <si>
    <t xml:space="preserve">800 – 721    B 02  Demontáž vnitřního vodovodu</t>
  </si>
  <si>
    <t>722 17 0801</t>
  </si>
  <si>
    <t>demontáž rozvodů vody z plastových trub do Ø25mm</t>
  </si>
  <si>
    <t>2005461889</t>
  </si>
  <si>
    <t>722 22 0861</t>
  </si>
  <si>
    <t>demontáž armatur závitových se dvěma závity do G ¾ (rohové ventily)</t>
  </si>
  <si>
    <t>-781301087</t>
  </si>
  <si>
    <t>722 18 1812</t>
  </si>
  <si>
    <t>demontáž tepelné izolace z PE</t>
  </si>
  <si>
    <t>-78374059</t>
  </si>
  <si>
    <t>R3</t>
  </si>
  <si>
    <t>demontáž objímek</t>
  </si>
  <si>
    <t>1380132096</t>
  </si>
  <si>
    <t>998 72 2203.3</t>
  </si>
  <si>
    <t>1150399232</t>
  </si>
  <si>
    <t xml:space="preserve">800 – 721     C 02  Opravy vnitřního vodovodu</t>
  </si>
  <si>
    <t>722 13 090R</t>
  </si>
  <si>
    <t>uzavření stávajících rohových ventilů u rušeného umyvadla</t>
  </si>
  <si>
    <t>-2073148039</t>
  </si>
  <si>
    <t>722 17 0942</t>
  </si>
  <si>
    <t>spojky pro trubky nátrubkové G1/2</t>
  </si>
  <si>
    <t>554379625</t>
  </si>
  <si>
    <t>722 19 0901</t>
  </si>
  <si>
    <t>uzavření nebo otevření vodovodního potrubí při opravách, včetně napuštění a vypuštění</t>
  </si>
  <si>
    <t>15888688</t>
  </si>
  <si>
    <t>998 72 2203.1</t>
  </si>
  <si>
    <t>-84091413</t>
  </si>
  <si>
    <t xml:space="preserve">800 – 721     A 05  Zařizovací předměty</t>
  </si>
  <si>
    <t>R4</t>
  </si>
  <si>
    <t>umyvadlo hranaté bez krytu sifonu 500x420x134mm keramické bílé lesklé s přepadem, středový otvor pro stojánkovou baterii , design ostře hranatý, osazení na desku</t>
  </si>
  <si>
    <t>496689384</t>
  </si>
  <si>
    <t>725 21 9102</t>
  </si>
  <si>
    <t>montáž umyvadla na šrouby na desku</t>
  </si>
  <si>
    <t>472386008</t>
  </si>
  <si>
    <t>725 86 1102</t>
  </si>
  <si>
    <t>umyvadlový sifon plastový DN40, Qn=min.0,5l/s, ZU 50mm</t>
  </si>
  <si>
    <t>1986311222</t>
  </si>
  <si>
    <t>R5</t>
  </si>
  <si>
    <t>montážní sada se šrouby M10x140mm pro upevnění umyvadla</t>
  </si>
  <si>
    <t>sada</t>
  </si>
  <si>
    <t>-1177302765</t>
  </si>
  <si>
    <t>725 82 2611</t>
  </si>
  <si>
    <t>baterie umyvadlová stojánková jednootvorová páková chromová jednootvorová bez výpustí , výška baterie: 158mm, délka ramínka: 115mm,</t>
  </si>
  <si>
    <t>1525769086</t>
  </si>
  <si>
    <t>725 81 311R</t>
  </si>
  <si>
    <t>flexi tlaková hadice délky 50cm se šroubením 1/2“- 3/8"</t>
  </si>
  <si>
    <t>354915905</t>
  </si>
  <si>
    <t>725 85 1325</t>
  </si>
  <si>
    <t>ventil odpadní pro umyvadla s přepadem DN32 + krytka ventilu</t>
  </si>
  <si>
    <t>1584538480</t>
  </si>
  <si>
    <t>R6</t>
  </si>
  <si>
    <t>příplatek na montáž nových zařizovacích předmětů do nové polohy – příprava vývodů</t>
  </si>
  <si>
    <t>-1884256608</t>
  </si>
  <si>
    <t>998 72 5203</t>
  </si>
  <si>
    <t>přesun hmot pro zařizovací předměty v obj výšky do 24 m</t>
  </si>
  <si>
    <t>-935828095</t>
  </si>
  <si>
    <t xml:space="preserve">800 – 721     C 05  Opravy zařizovacích předmětů </t>
  </si>
  <si>
    <t>725 21 0911</t>
  </si>
  <si>
    <t>odmontování umyvadla bez výtokových armatur a bez konzol a bez zpětné montáže</t>
  </si>
  <si>
    <t>-1091436275</t>
  </si>
  <si>
    <t>725 21 0974</t>
  </si>
  <si>
    <t>odmontování umyvadlové konzoly</t>
  </si>
  <si>
    <t>1635893606</t>
  </si>
  <si>
    <t>725 21 0982</t>
  </si>
  <si>
    <t>odmontování zápachové uzávěry umyvadlové</t>
  </si>
  <si>
    <t>-590086525</t>
  </si>
  <si>
    <t>725 80 098R</t>
  </si>
  <si>
    <t>odmontování odpadního ventilu umyvadlového</t>
  </si>
  <si>
    <t>-720101291</t>
  </si>
  <si>
    <t>725 80 090R</t>
  </si>
  <si>
    <t>odmontování stojánkové umyvadlové pákové baterie DN15</t>
  </si>
  <si>
    <t>690636888</t>
  </si>
  <si>
    <t>R7</t>
  </si>
  <si>
    <t>příplatek na bezpečné uložení odmontovaných umyvadel, sifonů a baterií – ochrana před poškozením pro jejich případné další využití</t>
  </si>
  <si>
    <t>1712948801</t>
  </si>
  <si>
    <t>725 72 5204</t>
  </si>
  <si>
    <t>přesun hmot pro opravy zařizovacích předmětů v obj výšky do 36m</t>
  </si>
  <si>
    <t>1097224566</t>
  </si>
  <si>
    <t xml:space="preserve"> 800 - 1      Zemní práce pro kanalizační vpusti</t>
  </si>
  <si>
    <t>115 00 1101</t>
  </si>
  <si>
    <t>Převedení vody potrubím DN100</t>
  </si>
  <si>
    <t>-1048525750</t>
  </si>
  <si>
    <t>115 10 1201</t>
  </si>
  <si>
    <t>Čerpání vody do 10m do 500 l/min</t>
  </si>
  <si>
    <t>hod</t>
  </si>
  <si>
    <t>-595048174</t>
  </si>
  <si>
    <t>115 10 1301</t>
  </si>
  <si>
    <t>Pohotovost čerpací soupravy pro dopravní výšku do 10m, přítok do 500l/min</t>
  </si>
  <si>
    <t>den</t>
  </si>
  <si>
    <t>1838220946</t>
  </si>
  <si>
    <t>119 00 3131</t>
  </si>
  <si>
    <t>výstražná páska – zřízení</t>
  </si>
  <si>
    <t>1593651976</t>
  </si>
  <si>
    <t>119 00 3132</t>
  </si>
  <si>
    <t>výstražná páska – odstranění</t>
  </si>
  <si>
    <t>267274894</t>
  </si>
  <si>
    <t>119 00 4111</t>
  </si>
  <si>
    <t>bezpečný vstup nebo výstup do výkopu žebříkem , zřízení</t>
  </si>
  <si>
    <t>1972679139</t>
  </si>
  <si>
    <t>119 00 4112</t>
  </si>
  <si>
    <t>bezpečný vstup nebo výstup do výkopu žebříkem , odstranění</t>
  </si>
  <si>
    <t>-225834034</t>
  </si>
  <si>
    <t>132 30 1201</t>
  </si>
  <si>
    <t xml:space="preserve">Hloubení rýh šířky do 2000mm s urovnáním dna do předepsaného spádu do 100m3, hor.tř.4 š.1,10m , hloubka 1,50m , délka 1,50m  (1,5x1,5x1,1) x2</t>
  </si>
  <si>
    <t>735590990</t>
  </si>
  <si>
    <t>132 30 1209</t>
  </si>
  <si>
    <t>Příplatek za lepivost horniny</t>
  </si>
  <si>
    <t>1826416502</t>
  </si>
  <si>
    <t>151 10 1101</t>
  </si>
  <si>
    <t xml:space="preserve">Zřízení pažení příložné a rozepření stěn rýhy hloubky do 2m   (1,5 x 1,5 x 2 ) x 2</t>
  </si>
  <si>
    <t>1765798212</t>
  </si>
  <si>
    <t>151 10 1111</t>
  </si>
  <si>
    <t>Odstranění pažení příložné hloubky do 2m</t>
  </si>
  <si>
    <t>-148853272</t>
  </si>
  <si>
    <t>161 10 1101</t>
  </si>
  <si>
    <t>Svislé přemístění výkopku z hor. tř. 1-4 a hloubce do 2,5m</t>
  </si>
  <si>
    <t>1524684941</t>
  </si>
  <si>
    <t>162 70 1105</t>
  </si>
  <si>
    <t xml:space="preserve">Vodorovné přem výkop z hor tř.1-4  (1,5 x 1,1 x 0,5) x2</t>
  </si>
  <si>
    <t>-679304456</t>
  </si>
  <si>
    <t>162 70 1109</t>
  </si>
  <si>
    <t>Přípl za přem každých dalších 1000m přes 10000m výkop hor tř.1-4 do 10 000m</t>
  </si>
  <si>
    <t>-1186195953</t>
  </si>
  <si>
    <t>167 10 1101</t>
  </si>
  <si>
    <t>Nakládání výkopku z hor.tř. 1-4 do 100m3</t>
  </si>
  <si>
    <t>-695648239</t>
  </si>
  <si>
    <t>171 20 1101</t>
  </si>
  <si>
    <t>Uložení sypaniny do násypů bez zhutnění</t>
  </si>
  <si>
    <t>1468847770</t>
  </si>
  <si>
    <t>174 10 1101</t>
  </si>
  <si>
    <t xml:space="preserve">Zásyp rýh se zhutněním  (4,95 – 1,65)</t>
  </si>
  <si>
    <t>-1048026672</t>
  </si>
  <si>
    <t>175 11 1101</t>
  </si>
  <si>
    <t xml:space="preserve">obsyp vpusti z písku ručně            (0,5m x 0,30 x 1,00) x 2</t>
  </si>
  <si>
    <t>1467231317</t>
  </si>
  <si>
    <t>171 20 1211</t>
  </si>
  <si>
    <t xml:space="preserve">Poplatek za uložení sypaniny na skládce (skládkovné)  1,65m3 x 1,9t</t>
  </si>
  <si>
    <t>-1580304628</t>
  </si>
  <si>
    <t xml:space="preserve"> 827 - 1     Vedení trubní - kanalizace</t>
  </si>
  <si>
    <t>899 20 2211</t>
  </si>
  <si>
    <t>Demontáž mříží litinových včetně rámů do hmotnosti 100kg</t>
  </si>
  <si>
    <t>545232111</t>
  </si>
  <si>
    <t>899 20 221R</t>
  </si>
  <si>
    <t>Demontáž dvorní vpusti z betonu DN300</t>
  </si>
  <si>
    <t>-1267967423</t>
  </si>
  <si>
    <t>895 94 111R</t>
  </si>
  <si>
    <t>Zřízení vpusti kanalizační plastové dvoudílné s litinovým rámem a litinovou mříží</t>
  </si>
  <si>
    <t>-1775104526</t>
  </si>
  <si>
    <t>894 81 2132</t>
  </si>
  <si>
    <t>roura šachtová korugovaná DN315 z PP bez hrdla, světlé hloubky 2000mm , sifon DN160</t>
  </si>
  <si>
    <t>-1278695279</t>
  </si>
  <si>
    <t>894 81 2132.1</t>
  </si>
  <si>
    <t>Plastový sifon PVC KG DN160</t>
  </si>
  <si>
    <t>1550425704</t>
  </si>
  <si>
    <t>894 81 2141</t>
  </si>
  <si>
    <t xml:space="preserve">roura šachtová teleskopická DN315  z PP , světlé hloubky 375mm</t>
  </si>
  <si>
    <t>-1947275602</t>
  </si>
  <si>
    <t>894 81 2149</t>
  </si>
  <si>
    <t>přípatek k cenám za uříznutí šachtové roury DN315</t>
  </si>
  <si>
    <t>-1688716598</t>
  </si>
  <si>
    <t>894 81 2171</t>
  </si>
  <si>
    <t xml:space="preserve">dešťová litinová mříž  440x345mm do teleskopu, únosnost 40t</t>
  </si>
  <si>
    <t>-435610069</t>
  </si>
  <si>
    <t>R8</t>
  </si>
  <si>
    <t>těsnění dešťové litinové mříže</t>
  </si>
  <si>
    <t>-1264880414</t>
  </si>
  <si>
    <t>894 81 213R</t>
  </si>
  <si>
    <t>plastová zátka potrubí KGM DN315 (slepé dno)</t>
  </si>
  <si>
    <t>344209985</t>
  </si>
  <si>
    <t>R9</t>
  </si>
  <si>
    <t>napojení odtokového potrubí DN160 navržené vpusti na stávající potrubí</t>
  </si>
  <si>
    <t>-1441911851</t>
  </si>
  <si>
    <t>871 31 5221</t>
  </si>
  <si>
    <t xml:space="preserve">kanalizační potrubí z tvrdého PVC v otevřeném výkopu do sklonu 20% hladkého plnostěnného jednovrstvého, tuhost tř.SN8  DN160</t>
  </si>
  <si>
    <t>-990642599</t>
  </si>
  <si>
    <t>359 90 1111</t>
  </si>
  <si>
    <t>vyčištění kanalizačního potrubí jakékoliv výšky</t>
  </si>
  <si>
    <t>-974710065</t>
  </si>
  <si>
    <t>892 35 1111</t>
  </si>
  <si>
    <t>tlakové zkoušky vodou, potrubí DN150 nebo DN200</t>
  </si>
  <si>
    <t>1253812870</t>
  </si>
  <si>
    <t>892 37 2111</t>
  </si>
  <si>
    <t>zabezpečení konců potrubí při tlakových zkouškách do DN300</t>
  </si>
  <si>
    <t>-56716462</t>
  </si>
  <si>
    <t xml:space="preserve"> 827 - 1    A 01 Podkladní konstrukce pro kanalizační potrubí</t>
  </si>
  <si>
    <t>451 57 3111</t>
  </si>
  <si>
    <t xml:space="preserve">lože pod potrubí z písku         10m x 0,15 x 1,0</t>
  </si>
  <si>
    <t>906403402</t>
  </si>
  <si>
    <t>451 57 3111.1</t>
  </si>
  <si>
    <t xml:space="preserve">obsyp potrubí z písku            10m x 0,50 x 1,0</t>
  </si>
  <si>
    <t>1638628468</t>
  </si>
  <si>
    <t>R10</t>
  </si>
  <si>
    <t>Přesun hmot pro práce v otevřeném výkopu</t>
  </si>
  <si>
    <t>0%</t>
  </si>
  <si>
    <t>-1606866830</t>
  </si>
  <si>
    <t>Vedlejší rozpočtové náklady – průzkumné, geodetické a projektové práce</t>
  </si>
  <si>
    <t>012 10 3000</t>
  </si>
  <si>
    <t>průzkumné práce před výstavbou</t>
  </si>
  <si>
    <t>-1955277700</t>
  </si>
  <si>
    <t>012 30 3000</t>
  </si>
  <si>
    <t>geodetické práce po výstavbě</t>
  </si>
  <si>
    <t>1050358540</t>
  </si>
  <si>
    <t>Ostatní náklady</t>
  </si>
  <si>
    <t>R11</t>
  </si>
  <si>
    <t xml:space="preserve">likvidace a odvoz vybour hmot  (po drážkování, průrazech, demontované prvky) včetně poplatku za skládkovné</t>
  </si>
  <si>
    <t>-359549611</t>
  </si>
  <si>
    <t>R12</t>
  </si>
  <si>
    <t>podkladní plachta pro dočasné uložení výkopku 3 x 3m</t>
  </si>
  <si>
    <t>-1636516199</t>
  </si>
  <si>
    <t>R13</t>
  </si>
  <si>
    <t>pomocné stavební práce, drážkování, kotvení, začištění, plentování</t>
  </si>
  <si>
    <t>%x100</t>
  </si>
  <si>
    <t>1408620339</t>
  </si>
  <si>
    <t>R14</t>
  </si>
  <si>
    <t xml:space="preserve">finanční rezerva pro nenadálou situaci  10 000,-Kč</t>
  </si>
  <si>
    <t>2068216082</t>
  </si>
  <si>
    <t>03 - Vytápění</t>
  </si>
  <si>
    <t xml:space="preserve">1 - Demontáže </t>
  </si>
  <si>
    <t xml:space="preserve">2 - Rozvody potrubí </t>
  </si>
  <si>
    <t xml:space="preserve">3 - Armatury </t>
  </si>
  <si>
    <t xml:space="preserve">4 - Otopná tělesa </t>
  </si>
  <si>
    <t>5 - Nátěry a tepelné izolace</t>
  </si>
  <si>
    <t>6 - Ostatní</t>
  </si>
  <si>
    <t xml:space="preserve">Demontáže </t>
  </si>
  <si>
    <t>Pol1</t>
  </si>
  <si>
    <t>Demontáž článkových litinových otopných těles , 14 článků typu 1000/200 , otopná plocha celkem 6,9 m2</t>
  </si>
  <si>
    <t>9903704</t>
  </si>
  <si>
    <t>Pol2</t>
  </si>
  <si>
    <t>Demontáž ocelových deskových otopných těles typu 11K - 600/1000 , včetně konzol</t>
  </si>
  <si>
    <t>-1087649084</t>
  </si>
  <si>
    <t>Pol3</t>
  </si>
  <si>
    <t>Demontáž konzol pro uchycení článkových litinových otopných těles</t>
  </si>
  <si>
    <t>-1614034511</t>
  </si>
  <si>
    <t>Pol4</t>
  </si>
  <si>
    <t xml:space="preserve">Demontáž armatur se 2 závity  G 1/2"</t>
  </si>
  <si>
    <t>1024133931</t>
  </si>
  <si>
    <t>Pol5</t>
  </si>
  <si>
    <t>Demontáž ocelového potrubí do DN 32</t>
  </si>
  <si>
    <t>1310491948</t>
  </si>
  <si>
    <t>Pol6</t>
  </si>
  <si>
    <t>Odstranění nátěrů potrubí do DN 50</t>
  </si>
  <si>
    <t>-1542584330</t>
  </si>
  <si>
    <t>Pol7</t>
  </si>
  <si>
    <t>Demontáž ostatní (vypuštění otopné vody apod.)</t>
  </si>
  <si>
    <t>1354667770</t>
  </si>
  <si>
    <t xml:space="preserve">Rozvody potrubí </t>
  </si>
  <si>
    <t>Pol10</t>
  </si>
  <si>
    <t>Napojení na stávající potrubí ÚT (včetně návarku nebo zhotovení závitu ve stáv. potrubí)</t>
  </si>
  <si>
    <t>1274045253</t>
  </si>
  <si>
    <t>Pol11</t>
  </si>
  <si>
    <t>Oprava stávající hydroizolace</t>
  </si>
  <si>
    <t>-1827116917</t>
  </si>
  <si>
    <t>Pol8</t>
  </si>
  <si>
    <t xml:space="preserve">Měděné potrubí (tvrdá měď)  18 × 1,0  mm</t>
  </si>
  <si>
    <t>-1164232423</t>
  </si>
  <si>
    <t>Pol9</t>
  </si>
  <si>
    <t>Tvarovky (kolena , přechody , redukce apod.)</t>
  </si>
  <si>
    <t>-1755228918</t>
  </si>
  <si>
    <t xml:space="preserve">Armatury </t>
  </si>
  <si>
    <t>Pol12</t>
  </si>
  <si>
    <t xml:space="preserve">Termostatický ventil přímý , dvouregulační  1/2"  , přednastavitelná hodnoty kv , materiál niklovaná mosaz , PN 10</t>
  </si>
  <si>
    <t>1697554868</t>
  </si>
  <si>
    <t>Pol13</t>
  </si>
  <si>
    <t xml:space="preserve">Regulační šroubení  přímé 1/2" , materiál niklovaná mosaz , PN 10</t>
  </si>
  <si>
    <t>609557825</t>
  </si>
  <si>
    <t>Pol14</t>
  </si>
  <si>
    <t xml:space="preserve">Dvojité rohové regulační a uzavírací šroubení  3/4"-Ek" , pro dvoutrubkový systém , materiál niklovaná mosaz , PN 10</t>
  </si>
  <si>
    <t>1489783431</t>
  </si>
  <si>
    <t>Pol15</t>
  </si>
  <si>
    <t xml:space="preserve">Termostatická hlavice  - kapalinová , plastová hlava - mosazná matice , M 30x1,5 , rozsah 6,5÷28°C , s možností aretace na požadovanou teplotu</t>
  </si>
  <si>
    <t>-1342706599</t>
  </si>
  <si>
    <t>Pol16</t>
  </si>
  <si>
    <t>Ostatní drobný montážní nespecifikovaný materiál (vsuvky , redukce , krytka proti odcizení TH apod.)</t>
  </si>
  <si>
    <t>121919588</t>
  </si>
  <si>
    <t xml:space="preserve">Otopná tělesa </t>
  </si>
  <si>
    <t>Pol17</t>
  </si>
  <si>
    <t>Ocelové deskové těleso typ KLASIK 33 K 900/1000 (odstín: bílá RAL 9016) , výška 900 mm , hloubka 150 mm , délka 1000 mm , výkon 3328 W dle normy EN 442 ΔT 50 (75/65/20°C)</t>
  </si>
  <si>
    <t>-1256709996</t>
  </si>
  <si>
    <t>Pol18</t>
  </si>
  <si>
    <t>Ocelové deskové těleso typ VENTIL KOMPAKT 21 VK 600/1600 (odstín: bílá RAL 9016) , výška 600 mm , hloubka 69 mm , délka 1600 mm , výkon 2061 W dle normy EN 442 ΔT 50 (75/65/20°C)</t>
  </si>
  <si>
    <t>1348025629</t>
  </si>
  <si>
    <t>Nátěry a tepelné izolace</t>
  </si>
  <si>
    <t>Pol19</t>
  </si>
  <si>
    <t>Nátěry syntetické potrubí do DN 50 - dvojnásobný s 1× emailováním</t>
  </si>
  <si>
    <t>619293795</t>
  </si>
  <si>
    <t>Pol20</t>
  </si>
  <si>
    <t>Potrubní izolační hadice z PE , vnitřní průměr 18 mm , tloušťka izolace 20 mm , λ = 0,040 W.m-1.K-1 při 40°C , reakce na oheň E , teplota použití do +100°C (85°C) , šedá barva</t>
  </si>
  <si>
    <t>-1486465029</t>
  </si>
  <si>
    <t>Pol21</t>
  </si>
  <si>
    <t>Klipsy</t>
  </si>
  <si>
    <t>-178175165</t>
  </si>
  <si>
    <t>Ostatní</t>
  </si>
  <si>
    <t>Pol22</t>
  </si>
  <si>
    <t>Přesun hmot pro ústřední vytápění (403kg)</t>
  </si>
  <si>
    <t>-2090458757</t>
  </si>
  <si>
    <t>Pol23</t>
  </si>
  <si>
    <t>Topná a tlaková zkouška</t>
  </si>
  <si>
    <t>848552183</t>
  </si>
  <si>
    <t>Pol24</t>
  </si>
  <si>
    <t>Stavební přípomocné práce</t>
  </si>
  <si>
    <t>460043394</t>
  </si>
  <si>
    <t>Pol25</t>
  </si>
  <si>
    <t>Mimostaveništní doprava</t>
  </si>
  <si>
    <t>1191559467</t>
  </si>
  <si>
    <t>04 - Přístupový systém</t>
  </si>
  <si>
    <t xml:space="preserve">    742 - Elektroinstalace - slaboproud</t>
  </si>
  <si>
    <t>742</t>
  </si>
  <si>
    <t>Elektroinstalace - slaboproud</t>
  </si>
  <si>
    <t>742110041</t>
  </si>
  <si>
    <t>Montáž lišt elektroinstalačních vkládacích</t>
  </si>
  <si>
    <t>627704636</t>
  </si>
  <si>
    <t>34571015</t>
  </si>
  <si>
    <t>lišta elektroinstalační hranatá bezhalogenová 40x20mm</t>
  </si>
  <si>
    <t>1331523082</t>
  </si>
  <si>
    <t>20*1,05 "Přepočtené koeficientem množství</t>
  </si>
  <si>
    <t>742240001</t>
  </si>
  <si>
    <t>Montáž elektronické kontroly vstupu čtečky karet</t>
  </si>
  <si>
    <t>1210438531</t>
  </si>
  <si>
    <t>RMAT0002</t>
  </si>
  <si>
    <t>Bezkontaktní čtečka - plně kompatibilní se stávajícími na objektu</t>
  </si>
  <si>
    <t>-538371878</t>
  </si>
  <si>
    <t>742240008</t>
  </si>
  <si>
    <t>Montáž elektronické kontroly vstupu spínavého zdroje s krytem 12V, 3,5 A s akumulátorem 12V/17 Ah</t>
  </si>
  <si>
    <t>2026836969</t>
  </si>
  <si>
    <t>RMAT0001</t>
  </si>
  <si>
    <t>Napájecí zdroj v plech. Krytu 12V / 3A</t>
  </si>
  <si>
    <t>-644335345</t>
  </si>
  <si>
    <t>R-soubor01</t>
  </si>
  <si>
    <t>12V, 18Ah, AGM akumulátor, olověný</t>
  </si>
  <si>
    <t>1870557059</t>
  </si>
  <si>
    <t>R-soubor02</t>
  </si>
  <si>
    <t>Dveřní reverzní elektromagnetický zámek s oblokováním panikou, napájení 12V DC, požární certifikace, včetně montáže a uprav pro montáž do dveří</t>
  </si>
  <si>
    <t>-1059914747</t>
  </si>
  <si>
    <t>R-soubor03</t>
  </si>
  <si>
    <t>Demontáž/montáž zdroje pro napájení čteček a lišty + zapojení a odzkoušení</t>
  </si>
  <si>
    <t>-521737135</t>
  </si>
  <si>
    <t>R-soubor04</t>
  </si>
  <si>
    <t>Demontáž / montáž čtečky pro stavební úpravy + zapojení a odzkoušení</t>
  </si>
  <si>
    <t>1781480109</t>
  </si>
  <si>
    <t>R-soubor05</t>
  </si>
  <si>
    <t>Demontáž / montáž videovrátného pro stavební úpravy + zapojení a odzkoušení</t>
  </si>
  <si>
    <t>1136796226</t>
  </si>
  <si>
    <t>R-soubor06</t>
  </si>
  <si>
    <t>Ostatní elektroinstalační materiál, příslušenství</t>
  </si>
  <si>
    <t>238886539</t>
  </si>
  <si>
    <t>R-soubor07</t>
  </si>
  <si>
    <t>Ostatní elektroinst. materiál, příchytky, svorkovnice, krabice aj.</t>
  </si>
  <si>
    <t>-871054857</t>
  </si>
  <si>
    <t>R-soubor08</t>
  </si>
  <si>
    <t>Dokumentace skutečného stavu</t>
  </si>
  <si>
    <t>-255172289</t>
  </si>
  <si>
    <t>R-soubor09</t>
  </si>
  <si>
    <t>Programování systému ACS, včetně úpravy konfigurace databáze pro žáky a učitele</t>
  </si>
  <si>
    <t>1318561402</t>
  </si>
  <si>
    <t>R-soubor10</t>
  </si>
  <si>
    <t>Měření kabeláže po úsecích</t>
  </si>
  <si>
    <t>1459365202</t>
  </si>
  <si>
    <t>R-soubor11</t>
  </si>
  <si>
    <t>Drobný a nespecifikovaný materiál vč.montáže</t>
  </si>
  <si>
    <t>-1920515383</t>
  </si>
  <si>
    <t>R-soubor12</t>
  </si>
  <si>
    <t>Výchozí revize a protokol</t>
  </si>
  <si>
    <t>-1424911627</t>
  </si>
  <si>
    <t>R-soubor13</t>
  </si>
  <si>
    <t>Funkční zkoušky systému</t>
  </si>
  <si>
    <t>689057185</t>
  </si>
  <si>
    <t>R-soubor14</t>
  </si>
  <si>
    <t>Pomocné stavební práce</t>
  </si>
  <si>
    <t>-594048785</t>
  </si>
  <si>
    <t>R-soubor15</t>
  </si>
  <si>
    <t>Kabelový prostupy zdí do 30mm</t>
  </si>
  <si>
    <t>1747707432</t>
  </si>
  <si>
    <t>R-soubor16</t>
  </si>
  <si>
    <t>Režie a příprava zakázky</t>
  </si>
  <si>
    <t>2113057191</t>
  </si>
  <si>
    <t>R-soubor17</t>
  </si>
  <si>
    <t>Dopravné a skladné</t>
  </si>
  <si>
    <t>1625381030</t>
  </si>
  <si>
    <t>R-soubor18</t>
  </si>
  <si>
    <t>Zaškolení obsluhy</t>
  </si>
  <si>
    <t>1003253558</t>
  </si>
  <si>
    <t>R-soubor19</t>
  </si>
  <si>
    <t>Začištění prostupů a drážek + výmalba</t>
  </si>
  <si>
    <t>-633538102</t>
  </si>
  <si>
    <t>05 - Elektroinstalace -ošetřovna</t>
  </si>
  <si>
    <t xml:space="preserve">    741 - Elektroinstalace - silnoproud</t>
  </si>
  <si>
    <t>741</t>
  </si>
  <si>
    <t>Elektroinstalace - silnoproud</t>
  </si>
  <si>
    <t>1PR1.1</t>
  </si>
  <si>
    <t xml:space="preserve">Doplnění rozvaděče 1P-R1.1  o 3x jištění 10A/B pro zdroje, dle PD, včetně zavedení kabelů a zednického začištění</t>
  </si>
  <si>
    <t>-727358472</t>
  </si>
  <si>
    <t>1PR1.2</t>
  </si>
  <si>
    <t>Přemístění, přepojení, prodloužení kabelů a doplnění rozvaděče 1P-R1.2 dle PD, včetně opláštění pomocí SDK a zednického začištění</t>
  </si>
  <si>
    <t>2040138372</t>
  </si>
  <si>
    <t>741110062</t>
  </si>
  <si>
    <t>Montáž trubek elektroinstalačních s nasunutím nebo našroubováním do krabic plastových ohebných, uložených pod omítku, vnější Ø přes 23 do 35 mm</t>
  </si>
  <si>
    <t>-965486704</t>
  </si>
  <si>
    <t>34571073</t>
  </si>
  <si>
    <t>trubka elektroinstalační ohebná z PVC (EN) 2325</t>
  </si>
  <si>
    <t>836121659</t>
  </si>
  <si>
    <t>50*1,05 "Přepočtené koeficientem množství</t>
  </si>
  <si>
    <t>741110511</t>
  </si>
  <si>
    <t>Montáž lišt a kanálků elektroinstalačních se spojkami, ohyby a rohy a s nasunutím do krabic vkládacích s víčkem, šířky do 60 mm</t>
  </si>
  <si>
    <t>1696923287</t>
  </si>
  <si>
    <t>1274614151</t>
  </si>
  <si>
    <t>30*1,05 "Přepočtené koeficientem množství</t>
  </si>
  <si>
    <t>741112061</t>
  </si>
  <si>
    <t>Montáž krabic elektroinstalačních bez napojení na trubky a lišty, demontáže a montáže víčka a přístroje přístrojových zapuštěných plastových kruhových do zdiva</t>
  </si>
  <si>
    <t>-253554063</t>
  </si>
  <si>
    <t>34571450</t>
  </si>
  <si>
    <t>krabice pod omítku PVC přístrojová kruhová D 70mm</t>
  </si>
  <si>
    <t>567929573</t>
  </si>
  <si>
    <t>741112101</t>
  </si>
  <si>
    <t>Montáž krabic elektroinstalačních bez napojení na trubky a lišty, demontáže a montáže víčka a přístroje rozvodek se zapojením vodičů na svorkovnici zapuštěných plastových kruhových do zdiva</t>
  </si>
  <si>
    <t>-879281701</t>
  </si>
  <si>
    <t>34571521</t>
  </si>
  <si>
    <t>krabice pod omítku PVC odbočná kruhová D 70mm s víčkem a svorkovnicí</t>
  </si>
  <si>
    <t>-32645069</t>
  </si>
  <si>
    <t>741122015</t>
  </si>
  <si>
    <t>Montáž kabelů měděných bez ukončení uložených pod omítku plných kulatých (např. CYKY), počtu a průřezu žil 3x1,5 mm2</t>
  </si>
  <si>
    <t>-2019638150</t>
  </si>
  <si>
    <t>34111030</t>
  </si>
  <si>
    <t>kabel instalační jádro Cu plné izolace PVC plášť PVC 450/750V (CYKY) 3x1,5mm2</t>
  </si>
  <si>
    <t>227480112</t>
  </si>
  <si>
    <t>100*1,15 "Přepočtené koeficientem množství</t>
  </si>
  <si>
    <t>741122016</t>
  </si>
  <si>
    <t>Montáž kabelů měděných bez ukončení uložených pod omítku plných kulatých (např. CYKY), počtu a průřezu žil 3x2,5 až 6 mm2</t>
  </si>
  <si>
    <t>-437140575</t>
  </si>
  <si>
    <t>34111036</t>
  </si>
  <si>
    <t>kabel instalační jádro Cu plné izolace PVC plášť PVC 450/750V (CYKY) 3x2,5mm2</t>
  </si>
  <si>
    <t>-1850152196</t>
  </si>
  <si>
    <t>40*1,15 "Přepočtené koeficientem množství</t>
  </si>
  <si>
    <t>741122031</t>
  </si>
  <si>
    <t>Montáž kabelů měděných bez ukončení uložených pod omítku plných kulatých (např. CYKY), počtu a průřezu žil 5x1,5 až 2,5 mm2</t>
  </si>
  <si>
    <t>-1172136247</t>
  </si>
  <si>
    <t>34111090</t>
  </si>
  <si>
    <t>kabel instalační jádro Cu plné izolace PVC plášť PVC 450/750V (CYKY) 5x1,5mm2</t>
  </si>
  <si>
    <t>-1787592603</t>
  </si>
  <si>
    <t>741310101</t>
  </si>
  <si>
    <t>Montáž spínačů jedno nebo dvoupólových polozapuštěných nebo zapuštěných se zapojením vodičů bezšroubové připojení spínačů, řazení 1-jednopólových</t>
  </si>
  <si>
    <t>1159761078</t>
  </si>
  <si>
    <t>34539010</t>
  </si>
  <si>
    <t>přístroj spínače jednopólového, řazení 1, 1So bezšroubové svorky</t>
  </si>
  <si>
    <t>-1318179985</t>
  </si>
  <si>
    <t>34539049</t>
  </si>
  <si>
    <t>kryt spínače jednoduchý</t>
  </si>
  <si>
    <t>-5627830</t>
  </si>
  <si>
    <t>34539059</t>
  </si>
  <si>
    <t>rámeček jednonásobný</t>
  </si>
  <si>
    <t>1113773220</t>
  </si>
  <si>
    <t>741311004</t>
  </si>
  <si>
    <t>Montáž spínačů speciálních se zapojením vodičů čidla pohybu nástěnného</t>
  </si>
  <si>
    <t>1703040579</t>
  </si>
  <si>
    <t>40461058.1</t>
  </si>
  <si>
    <t>čidlo pohybové a prezenční stropní 360°, venkovní, IP44</t>
  </si>
  <si>
    <t>875095527</t>
  </si>
  <si>
    <t>741313004</t>
  </si>
  <si>
    <t>Montáž zásuvek domovních se zapojením vodičů bezšroubové připojení polozapuštěných nebo zapuštěných 10/16 A, provedení 2x (2P + PE) dvojnásobná šikmá</t>
  </si>
  <si>
    <t>769861523</t>
  </si>
  <si>
    <t>34555242</t>
  </si>
  <si>
    <t>zásuvka zápustná dvojnásobná, šikmá, s clonkami, bezšroubové svorky</t>
  </si>
  <si>
    <t>854005370</t>
  </si>
  <si>
    <t>741372022</t>
  </si>
  <si>
    <t>Montáž svítidel s integrovaným zdrojem LED se zapojením vodičů interiérových přisazených nástěnných hranatých nebo kruhových, plochy přes 0,09 do 0,36 m2</t>
  </si>
  <si>
    <t>-1774566308</t>
  </si>
  <si>
    <t>RMAT0003</t>
  </si>
  <si>
    <t>Svítidlo nástěnné nad umyvadlo</t>
  </si>
  <si>
    <t>1417921662</t>
  </si>
  <si>
    <t>741372062</t>
  </si>
  <si>
    <t>Montáž svítidel s integrovaným zdrojem LED se zapojením vodičů interiérových přisazených stropních hranatých nebo kruhových, plochy přes 0,09 do 0,36 m2</t>
  </si>
  <si>
    <t>-1257169662</t>
  </si>
  <si>
    <t>RMAT0004</t>
  </si>
  <si>
    <t xml:space="preserve">Svítidlo:stropní přisazené  1x LED, 58 W, 6200 lm, Ra 90, 4000K, Světelný tok vyzářený do prostorového 5453lm</t>
  </si>
  <si>
    <t>1189806503</t>
  </si>
  <si>
    <t>741372063</t>
  </si>
  <si>
    <t>Montáž svítidel s integrovaným zdrojem LED se zapojením vodičů exteriérových přisazených nástěnných hranatých nebo kruhových</t>
  </si>
  <si>
    <t>870985649</t>
  </si>
  <si>
    <t>Venkovní světlo s LED 18W tropní s PIR čidlem a časovačem</t>
  </si>
  <si>
    <t>-1996136688</t>
  </si>
  <si>
    <t>Venkovní světlo nástěnné LED 18W</t>
  </si>
  <si>
    <t>996469340</t>
  </si>
  <si>
    <t>741810002</t>
  </si>
  <si>
    <t>Zkoušky a prohlídky elektrických rozvodů a zařízení celková prohlídka a vyhotovení revizní zprávy pro objem montážních prací přes 100 do 500 tis. Kč</t>
  </si>
  <si>
    <t>2067884904</t>
  </si>
  <si>
    <t>998741101</t>
  </si>
  <si>
    <t>Přesun hmot pro silnoproud stanovený z hmotnosti přesunovaného materiálu vodorovná dopravní vzdálenost do 50 m základní v objektech výšky do 6 m</t>
  </si>
  <si>
    <t>-1213642488</t>
  </si>
  <si>
    <t>1749309957</t>
  </si>
  <si>
    <t>-1812258179</t>
  </si>
  <si>
    <t>Drobný a nespecifikovaný materiál vč. montáže</t>
  </si>
  <si>
    <t>-452605062</t>
  </si>
  <si>
    <t>-286990826</t>
  </si>
  <si>
    <t>1393618575</t>
  </si>
  <si>
    <t>Drážkování pro kabeláže, včetně zahození</t>
  </si>
  <si>
    <t>119927313</t>
  </si>
  <si>
    <t>1556489386</t>
  </si>
  <si>
    <t>1920396752</t>
  </si>
  <si>
    <t>1288364004</t>
  </si>
  <si>
    <t>1749245600</t>
  </si>
  <si>
    <t>Požární ucpávky prostupů + označení</t>
  </si>
  <si>
    <t>-723810367</t>
  </si>
  <si>
    <t>vent</t>
  </si>
  <si>
    <t>Fasádní ventilátor ventilátor s řízenou klapkou a vnitřním termostatem do 30st.C , včetně jádrového vrtu, zadnického začištění, napojení na el. přívod, zprovoznění a odzkoušení.</t>
  </si>
  <si>
    <t>1826947780</t>
  </si>
  <si>
    <t>06 - Doplňková detekce požáru</t>
  </si>
  <si>
    <t>1895393481</t>
  </si>
  <si>
    <t>581131371</t>
  </si>
  <si>
    <t>100*1,05 "Přepočtené koeficientem množství</t>
  </si>
  <si>
    <t>34571016</t>
  </si>
  <si>
    <t>lišta elektroinstalační hranatá bezhalogenová 40x40mm</t>
  </si>
  <si>
    <t>1607286104</t>
  </si>
  <si>
    <t>742121001</t>
  </si>
  <si>
    <t>Montáž kabelů sdělovacích pro vnitřní rozvody počtu žil do 15</t>
  </si>
  <si>
    <t>-457715619</t>
  </si>
  <si>
    <t>RMAT0007</t>
  </si>
  <si>
    <t>EUROFIRE EF 180 2x1,5mm</t>
  </si>
  <si>
    <t>-439405521</t>
  </si>
  <si>
    <t>200*1,2 "Přepočtené koeficientem množství</t>
  </si>
  <si>
    <t>1257657</t>
  </si>
  <si>
    <t>KABEL J-H(ST)H 2X2X0,8 CERVENY BUBEN</t>
  </si>
  <si>
    <t>-162356578</t>
  </si>
  <si>
    <t>350*1,2 "Přepočtené koeficientem množství</t>
  </si>
  <si>
    <t>742210128</t>
  </si>
  <si>
    <t>Montáž hlásiče plamene</t>
  </si>
  <si>
    <t>-534856344</t>
  </si>
  <si>
    <t>Optickokořový detektor konvenční, 12V napájení, relé výstup</t>
  </si>
  <si>
    <t>-1666232710</t>
  </si>
  <si>
    <t>742210151</t>
  </si>
  <si>
    <t>Montáž hlásiče tlačítkového se sklíčkem</t>
  </si>
  <si>
    <t>1157028139</t>
  </si>
  <si>
    <t>Konvenční tlačítko červené NO/NC výstup</t>
  </si>
  <si>
    <t>2060697678</t>
  </si>
  <si>
    <t>742210231</t>
  </si>
  <si>
    <t>Montáž magnetu přídržného s tlačítkem</t>
  </si>
  <si>
    <t>-1423765103</t>
  </si>
  <si>
    <t>RMAT0005</t>
  </si>
  <si>
    <t>Magnetická přídž 80kg dveří se zemní konzolí, odblokovací tlačítko (včetně kompoentů a montáže do podlahy a dveří)</t>
  </si>
  <si>
    <t>388255619</t>
  </si>
  <si>
    <t>742220031</t>
  </si>
  <si>
    <t>Montáž koncentrátoru nebo expanderu v krytu pro PZTS do 8 vstupů</t>
  </si>
  <si>
    <t>603296227</t>
  </si>
  <si>
    <t>Expanzní modul 8 zón, podpora zapojení NO, NC, EOL, 2EOL a 3EOL, volitelná hodnota zakončovacích rezistorů, možnost připojení inteligentního napájecího zdroje, tamper vstup, KOMPATIBILNÍ SE STÁVAJÍCÍM SYSTÉMEM</t>
  </si>
  <si>
    <t>-649519087</t>
  </si>
  <si>
    <t>742220051</t>
  </si>
  <si>
    <t>Montáž krabice pro expander uložené na omítce</t>
  </si>
  <si>
    <t>1814407457</t>
  </si>
  <si>
    <t>Plechový kryt pro umístění 2 kusů expandérů. Obsahuje tamper proti otevření skříně</t>
  </si>
  <si>
    <t>616883776</t>
  </si>
  <si>
    <t>742220161</t>
  </si>
  <si>
    <t>Montáž akumulátoru 12 V</t>
  </si>
  <si>
    <t>698039475</t>
  </si>
  <si>
    <t>RMAT0006</t>
  </si>
  <si>
    <t xml:space="preserve">Zálohovaný napájecí zdroj  12V/5A včetně krytu + Aku 18Ah/12V</t>
  </si>
  <si>
    <t>84306808</t>
  </si>
  <si>
    <t>-2029741936</t>
  </si>
  <si>
    <t>Programování systému EPH</t>
  </si>
  <si>
    <t>1257498320</t>
  </si>
  <si>
    <t>-327792593</t>
  </si>
  <si>
    <t>1027551500</t>
  </si>
  <si>
    <t>-1662921230</t>
  </si>
  <si>
    <t>1142345004</t>
  </si>
  <si>
    <t>-1701677647</t>
  </si>
  <si>
    <t>662105782</t>
  </si>
  <si>
    <t>-1557675017</t>
  </si>
  <si>
    <t>-621741685</t>
  </si>
  <si>
    <t>-231077906</t>
  </si>
  <si>
    <t>1828316828</t>
  </si>
  <si>
    <t>1711675282</t>
  </si>
  <si>
    <t>-1384025089</t>
  </si>
  <si>
    <t>R-soubor20</t>
  </si>
  <si>
    <t>Kabelové prostupy stropem do 30mm</t>
  </si>
  <si>
    <t>-1983169459</t>
  </si>
  <si>
    <t>07 - Strukturovaná kabeláž, kamerový systém</t>
  </si>
  <si>
    <t>-1776413346</t>
  </si>
  <si>
    <t>1667397844</t>
  </si>
  <si>
    <t>742110104</t>
  </si>
  <si>
    <t>Montáž kabelového žlabu šířky přes 150 do 250 mm</t>
  </si>
  <si>
    <t>1419905140</t>
  </si>
  <si>
    <t>KOPOS Kanál PK 170x65 D HF_HD dutý bezhalogenový bílý 2m</t>
  </si>
  <si>
    <t>1829294512</t>
  </si>
  <si>
    <t>742124002</t>
  </si>
  <si>
    <t>Montáž kabelů datových FTP, UTP, STP pro vnitřní rozvody do trubky</t>
  </si>
  <si>
    <t>1970650537</t>
  </si>
  <si>
    <t>34121263</t>
  </si>
  <si>
    <t>kabel datový jádro Cu plné plášť PVC (U/UTP) kategorie 6</t>
  </si>
  <si>
    <t>-1616220304</t>
  </si>
  <si>
    <t>R-mat01</t>
  </si>
  <si>
    <t>Patch kabel utp cat. 6 1,5m</t>
  </si>
  <si>
    <t>-1592004058</t>
  </si>
  <si>
    <t>742230001</t>
  </si>
  <si>
    <t>Montáž kamerového systému DVR nebo NAS, nahrávacího zařízení pro kamery</t>
  </si>
  <si>
    <t>1951551710</t>
  </si>
  <si>
    <t>3TB pevný disk vhodný pro DVR, NVR Hikvision, rozhraní SATA II/III</t>
  </si>
  <si>
    <t>-753433743</t>
  </si>
  <si>
    <t>24 portový řízený Gigabitový L2 switch, 8x 10/100/1000 RJ-45, 2x 10/100/1000 SFP, POE+, 250W, možnost zapojení do 19“ racku, management, plně kompatibilní se stávajícími aktivními prvky na objektu</t>
  </si>
  <si>
    <t>-1695716325</t>
  </si>
  <si>
    <t>SFP modul určený pro dodaný SWITCH, Rychlost datového přenosu (maximální): 1000 Mbit/s Konektor pro optická vlákna: LC Typ SFP vysílače, plně kompatibilní se stávajícími aktivními prvky na objektu</t>
  </si>
  <si>
    <t>1252452759</t>
  </si>
  <si>
    <t>742230003</t>
  </si>
  <si>
    <t>Montáž kamerového systému venkovní kamery</t>
  </si>
  <si>
    <t>813081865</t>
  </si>
  <si>
    <t>IP kamera plně kompatibilní se stávajícím systémem min požadavky : 4Mpx, objektiv 2.8mm (103°), micro SDXC, WDR, detekce pohybu 2.0 1/3" progressive scan CMOS sensor, venkovní antivandal ultracitlivá dome Den/Noc kamera s IR přísvitem, max. rozlišení 4Mpx</t>
  </si>
  <si>
    <t>1121656479</t>
  </si>
  <si>
    <t>742230004</t>
  </si>
  <si>
    <t>Montáž kamerového systému vnitřní kamery</t>
  </si>
  <si>
    <t>-966400769</t>
  </si>
  <si>
    <t xml:space="preserve">16 kanálové NVR - plně kompatibilní se stávajícím systémem. Min parametry:  16 kanálů detekce pohybu 2.0 nebo 1 kanál rozpoznání obličejů, 2x SATA max. rozlišení 12Mpx, komprese H.265+/H.265/H.264+/H.264, příchozí/odchozí dat. tok 160/160Mbps, HDMI (4K)/V</t>
  </si>
  <si>
    <t>-1938228480</t>
  </si>
  <si>
    <t>742230005</t>
  </si>
  <si>
    <t>Montáž kamerového systému venkovního kamerového krytu</t>
  </si>
  <si>
    <t>-966036996</t>
  </si>
  <si>
    <t>Kryt pro skrytou montáž kabelů kamery</t>
  </si>
  <si>
    <t>795498258</t>
  </si>
  <si>
    <t>742230103.1</t>
  </si>
  <si>
    <t>Montáž kamerového systému nastavení a instalace nastavení záběru podle přání uživatele</t>
  </si>
  <si>
    <t>-1305653308</t>
  </si>
  <si>
    <t>R-soubor</t>
  </si>
  <si>
    <t>-1504495527</t>
  </si>
  <si>
    <t>Demontáž využívaných prvků z datového rozvaděče 1 ( switche, patch panely, opt vana) a zpětná montáž do rozvaděče 2 + přepojení a vyvázání kabeláže, odzkoušení</t>
  </si>
  <si>
    <t>-1527609145</t>
  </si>
  <si>
    <t>Optický 9/125um SM 1mPatch kabel 1,5m typ konektoru dle osaz prvků</t>
  </si>
  <si>
    <t>-1681622092</t>
  </si>
  <si>
    <t>Ostatní elektroinstalační materiál, příslušenství vč.montáže</t>
  </si>
  <si>
    <t>-1596388484</t>
  </si>
  <si>
    <t>Úpravy datových rozvaděčů-příslušenství pro montáž rozvaděčů</t>
  </si>
  <si>
    <t>-1010922296</t>
  </si>
  <si>
    <t>Zakončovací krabice do racku se zásuvkou na povrch pro napojení silového přívodu a rozvodného panelu 230V vč.montáže</t>
  </si>
  <si>
    <t>1062086437</t>
  </si>
  <si>
    <t>-332083968</t>
  </si>
  <si>
    <t>0,000401606425702811*2490 "Přepočtené koeficientem množství</t>
  </si>
  <si>
    <t>-243069853</t>
  </si>
  <si>
    <t>Demontáž stávajícího podstropního kanálu v délce 50m, vyjmutí a vyvázání kabeláže, zednické vyrovnání, osazení nového kanálu a zpětná instalace stávající + nové kabeláže včeně vyvázání, finální začištění.</t>
  </si>
  <si>
    <t>323579755</t>
  </si>
  <si>
    <t>-1703115382</t>
  </si>
  <si>
    <t>724720619</t>
  </si>
  <si>
    <t>1437672063</t>
  </si>
  <si>
    <t>-754816523</t>
  </si>
  <si>
    <t>1321962130</t>
  </si>
  <si>
    <t>852570405</t>
  </si>
  <si>
    <t>1953040985</t>
  </si>
  <si>
    <t>-1007924116</t>
  </si>
  <si>
    <t>924784683</t>
  </si>
  <si>
    <t>-1883822855</t>
  </si>
  <si>
    <t>-1516714695</t>
  </si>
  <si>
    <t>Certifikované měření kabeláže po úsecích + protokol</t>
  </si>
  <si>
    <t>-467186084</t>
  </si>
  <si>
    <t>08 - Vedlejší rozpočtové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</si>
  <si>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</si>
  <si>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</si>
  <si>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</si>
  <si>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</si>
  <si>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VRN9 - Ostatní náklady</t>
  </si>
  <si>
    <t>VRN</t>
  </si>
  <si>
    <t>VRN1</t>
  </si>
  <si>
    <t>Průzkumné, geodetické a projektové práce</t>
  </si>
  <si>
    <t>013254000</t>
  </si>
  <si>
    <t>Dokumentace skutečného provedení stavby</t>
  </si>
  <si>
    <t>1024</t>
  </si>
  <si>
    <t>-451724194</t>
  </si>
  <si>
    <t>VRN3</t>
  </si>
  <si>
    <t>Zařízení staveniště</t>
  </si>
  <si>
    <t>030001000</t>
  </si>
  <si>
    <t>1710049299</t>
  </si>
  <si>
    <t>VRN4</t>
  </si>
  <si>
    <t>Inženýrská činnost</t>
  </si>
  <si>
    <t>045002000</t>
  </si>
  <si>
    <t>Kompletační a koordinační činnost</t>
  </si>
  <si>
    <t>1982009850</t>
  </si>
  <si>
    <t>VRN9</t>
  </si>
  <si>
    <t>094104000</t>
  </si>
  <si>
    <t>Náklady na opatření BOZP</t>
  </si>
  <si>
    <t>-1705432893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</si>
</sst>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8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22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styles" Target="styles.xml" /><Relationship Id="rId11" Type="http://schemas.openxmlformats.org/officeDocument/2006/relationships/theme" Target="theme/theme1.xml" /><Relationship Id="rId12" Type="http://schemas.openxmlformats.org/officeDocument/2006/relationships/calcChain" Target="calcChain.xml" /><Relationship Id="rId13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9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drawing" Target="../drawings/drawing9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851563" style="1" customWidth="1"/>
    <col min="2" max="2" width="1.710938" style="1" customWidth="1"/>
    <col min="3" max="3" width="4.421875" style="1" customWidth="1"/>
    <col min="4" max="4" width="2.851563" style="1" customWidth="1"/>
    <col min="5" max="5" width="2.851563" style="1" customWidth="1"/>
    <col min="6" max="6" width="2.851563" style="1" customWidth="1"/>
    <col min="7" max="7" width="2.851563" style="1" customWidth="1"/>
    <col min="8" max="8" width="2.851563" style="1" customWidth="1"/>
    <col min="9" max="9" width="2.851563" style="1" customWidth="1"/>
    <col min="10" max="10" width="2.851563" style="1" customWidth="1"/>
    <col min="11" max="11" width="2.851563" style="1" customWidth="1"/>
    <col min="12" max="12" width="2.851563" style="1" customWidth="1"/>
    <col min="13" max="13" width="2.851563" style="1" customWidth="1"/>
    <col min="14" max="14" width="2.851563" style="1" customWidth="1"/>
    <col min="15" max="15" width="2.851563" style="1" customWidth="1"/>
    <col min="16" max="16" width="2.851563" style="1" customWidth="1"/>
    <col min="17" max="17" width="2.851563" style="1" customWidth="1"/>
    <col min="18" max="18" width="2.851563" style="1" customWidth="1"/>
    <col min="19" max="19" width="2.851563" style="1" customWidth="1"/>
    <col min="20" max="20" width="2.851563" style="1" customWidth="1"/>
    <col min="21" max="21" width="2.851563" style="1" customWidth="1"/>
    <col min="22" max="22" width="2.851563" style="1" customWidth="1"/>
    <col min="23" max="23" width="2.851563" style="1" customWidth="1"/>
    <col min="24" max="24" width="2.851563" style="1" customWidth="1"/>
    <col min="25" max="25" width="2.851563" style="1" customWidth="1"/>
    <col min="26" max="26" width="2.851563" style="1" customWidth="1"/>
    <col min="27" max="27" width="2.851563" style="1" customWidth="1"/>
    <col min="28" max="28" width="2.851563" style="1" customWidth="1"/>
    <col min="29" max="29" width="2.851563" style="1" customWidth="1"/>
    <col min="30" max="30" width="2.851563" style="1" customWidth="1"/>
    <col min="31" max="31" width="2.851563" style="1" customWidth="1"/>
    <col min="32" max="32" width="2.851563" style="1" customWidth="1"/>
    <col min="33" max="33" width="2.851563" style="1" customWidth="1"/>
    <col min="34" max="34" width="3.574219" style="1" customWidth="1"/>
    <col min="35" max="35" width="42.28125" style="1" customWidth="1"/>
    <col min="36" max="36" width="2.574219" style="1" customWidth="1"/>
    <col min="37" max="37" width="2.574219" style="1" customWidth="1"/>
    <col min="38" max="38" width="8.851563" style="1" customWidth="1"/>
    <col min="39" max="39" width="3.574219" style="1" customWidth="1"/>
    <col min="40" max="40" width="14.28125" style="1" customWidth="1"/>
    <col min="41" max="41" width="8.003906" style="1" customWidth="1"/>
    <col min="42" max="42" width="4.421875" style="1" customWidth="1"/>
    <col min="43" max="43" width="16.71094" style="1" hidden="1" customWidth="1"/>
    <col min="44" max="44" width="14.57422" style="1" customWidth="1"/>
    <col min="45" max="45" width="27.71094" style="1" hidden="1" customWidth="1"/>
    <col min="46" max="46" width="27.71094" style="1" hidden="1" customWidth="1"/>
    <col min="47" max="47" width="27.71094" style="1" hidden="1" customWidth="1"/>
    <col min="48" max="48" width="23.14063" style="1" hidden="1" customWidth="1"/>
    <col min="49" max="49" width="23.14063" style="1" hidden="1" customWidth="1"/>
    <col min="50" max="50" width="26.71094" style="1" hidden="1" customWidth="1"/>
    <col min="51" max="51" width="26.71094" style="1" hidden="1" customWidth="1"/>
    <col min="52" max="52" width="23.14063" style="1" hidden="1" customWidth="1"/>
    <col min="53" max="53" width="20.57422" style="1" hidden="1" customWidth="1"/>
    <col min="54" max="54" width="26.71094" style="1" hidden="1" customWidth="1"/>
    <col min="55" max="55" width="23.14063" style="1" hidden="1" customWidth="1"/>
    <col min="56" max="56" width="20.57422" style="1" hidden="1" customWidth="1"/>
    <col min="57" max="57" width="71.14063" style="1" customWidth="1"/>
    <col min="71" max="71" width="9.140625" style="1" hidden="1"/>
    <col min="72" max="72" width="9.140625" style="1" hidden="1"/>
    <col min="73" max="73" width="9.140625" style="1" hidden="1"/>
    <col min="74" max="74" width="9.140625" style="1" hidden="1"/>
    <col min="75" max="75" width="9.140625" style="1" hidden="1"/>
    <col min="76" max="76" width="9.140625" style="1" hidden="1"/>
    <col min="77" max="77" width="9.140625" style="1" hidden="1"/>
    <col min="78" max="78" width="9.140625" style="1" hidden="1"/>
    <col min="79" max="79" width="9.140625" style="1" hidden="1"/>
    <col min="80" max="80" width="9.140625" style="1" hidden="1"/>
    <col min="81" max="81" width="9.140625" style="1" hidden="1"/>
    <col min="82" max="82" width="9.140625" style="1" hidden="1"/>
    <col min="83" max="83" width="9.140625" style="1" hidden="1"/>
    <col min="84" max="84" width="9.140625" style="1" hidden="1"/>
    <col min="85" max="85" width="9.140625" style="1" hidden="1"/>
    <col min="86" max="86" width="9.140625" style="1" hidden="1"/>
    <col min="87" max="87" width="9.140625" style="1" hidden="1"/>
    <col min="88" max="88" width="9.140625" style="1" hidden="1"/>
    <col min="89" max="89" width="9.140625" style="1" hidden="1"/>
    <col min="90" max="90" width="9.140625" style="1" hidden="1"/>
    <col min="91" max="91" width="9.140625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32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34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32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4.4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36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37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38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39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40</v>
      </c>
      <c r="E29" s="47"/>
      <c r="F29" s="32" t="s">
        <v>41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42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43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44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45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46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47</v>
      </c>
      <c r="U35" s="54"/>
      <c r="V35" s="54"/>
      <c r="W35" s="54"/>
      <c r="X35" s="56" t="s">
        <v>48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49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50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51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52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51</v>
      </c>
      <c r="AI60" s="42"/>
      <c r="AJ60" s="42"/>
      <c r="AK60" s="42"/>
      <c r="AL60" s="42"/>
      <c r="AM60" s="64" t="s">
        <v>52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53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54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51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52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51</v>
      </c>
      <c r="AI75" s="42"/>
      <c r="AJ75" s="42"/>
      <c r="AK75" s="42"/>
      <c r="AL75" s="42"/>
      <c r="AM75" s="64" t="s">
        <v>52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55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0624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Karlovy Vary, ZŠ J.A.Komenského, I.stupeň -Stavební úpravy související s PBŘ (aktualizováno 02/2025)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 xml:space="preserve"> 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26. 2. 2025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6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Statutární město K.Vary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30</v>
      </c>
      <c r="AJ89" s="40"/>
      <c r="AK89" s="40"/>
      <c r="AL89" s="40"/>
      <c r="AM89" s="80" t="str">
        <f>IF(E17="","",E17)</f>
        <v>Porticus s.r.o. K.Vary</v>
      </c>
      <c r="AN89" s="71"/>
      <c r="AO89" s="71"/>
      <c r="AP89" s="71"/>
      <c r="AQ89" s="40"/>
      <c r="AR89" s="44"/>
      <c r="AS89" s="81" t="s">
        <v>56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6" customHeight="1">
      <c r="A90" s="38"/>
      <c r="B90" s="39"/>
      <c r="C90" s="32" t="s">
        <v>28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33</v>
      </c>
      <c r="AJ90" s="40"/>
      <c r="AK90" s="40"/>
      <c r="AL90" s="40"/>
      <c r="AM90" s="80" t="str">
        <f>IF(E20="","",E20)</f>
        <v>Šimková Dita, K.Vary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57</v>
      </c>
      <c r="D92" s="94"/>
      <c r="E92" s="94"/>
      <c r="F92" s="94"/>
      <c r="G92" s="94"/>
      <c r="H92" s="95"/>
      <c r="I92" s="96" t="s">
        <v>58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59</v>
      </c>
      <c r="AH92" s="94"/>
      <c r="AI92" s="94"/>
      <c r="AJ92" s="94"/>
      <c r="AK92" s="94"/>
      <c r="AL92" s="94"/>
      <c r="AM92" s="94"/>
      <c r="AN92" s="96" t="s">
        <v>60</v>
      </c>
      <c r="AO92" s="94"/>
      <c r="AP92" s="98"/>
      <c r="AQ92" s="99" t="s">
        <v>61</v>
      </c>
      <c r="AR92" s="44"/>
      <c r="AS92" s="100" t="s">
        <v>62</v>
      </c>
      <c r="AT92" s="101" t="s">
        <v>63</v>
      </c>
      <c r="AU92" s="101" t="s">
        <v>64</v>
      </c>
      <c r="AV92" s="101" t="s">
        <v>65</v>
      </c>
      <c r="AW92" s="101" t="s">
        <v>66</v>
      </c>
      <c r="AX92" s="101" t="s">
        <v>67</v>
      </c>
      <c r="AY92" s="101" t="s">
        <v>68</v>
      </c>
      <c r="AZ92" s="101" t="s">
        <v>69</v>
      </c>
      <c r="BA92" s="101" t="s">
        <v>70</v>
      </c>
      <c r="BB92" s="101" t="s">
        <v>71</v>
      </c>
      <c r="BC92" s="101" t="s">
        <v>72</v>
      </c>
      <c r="BD92" s="102" t="s">
        <v>73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74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ROUND(SUM(AG95:AG102),2)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ROUND(SUM(AS95:AS102),2)</f>
        <v>0</v>
      </c>
      <c r="AT94" s="114">
        <f>ROUND(SUM(AV94:AW94),2)</f>
        <v>0</v>
      </c>
      <c r="AU94" s="115">
        <f>ROUND(SUM(AU95:AU102),5)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ROUND(SUM(AZ95:AZ102),2)</f>
        <v>0</v>
      </c>
      <c r="BA94" s="114">
        <f>ROUND(SUM(BA95:BA102),2)</f>
        <v>0</v>
      </c>
      <c r="BB94" s="114">
        <f>ROUND(SUM(BB95:BB102),2)</f>
        <v>0</v>
      </c>
      <c r="BC94" s="114">
        <f>ROUND(SUM(BC95:BC102),2)</f>
        <v>0</v>
      </c>
      <c r="BD94" s="116">
        <f>ROUND(SUM(BD95:BD102),2)</f>
        <v>0</v>
      </c>
      <c r="BE94" s="6"/>
      <c r="BS94" s="117" t="s">
        <v>75</v>
      </c>
      <c r="BT94" s="117" t="s">
        <v>76</v>
      </c>
      <c r="BU94" s="118" t="s">
        <v>77</v>
      </c>
      <c r="BV94" s="117" t="s">
        <v>78</v>
      </c>
      <c r="BW94" s="117" t="s">
        <v>5</v>
      </c>
      <c r="BX94" s="117" t="s">
        <v>79</v>
      </c>
      <c r="CL94" s="117" t="s">
        <v>1</v>
      </c>
    </row>
    <row r="95" s="7" customFormat="1" ht="14.4" customHeight="1">
      <c r="A95" s="119" t="s">
        <v>80</v>
      </c>
      <c r="B95" s="120"/>
      <c r="C95" s="121"/>
      <c r="D95" s="122" t="s">
        <v>81</v>
      </c>
      <c r="E95" s="122"/>
      <c r="F95" s="122"/>
      <c r="G95" s="122"/>
      <c r="H95" s="122"/>
      <c r="I95" s="123"/>
      <c r="J95" s="122" t="s">
        <v>82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'01 - Stavební část'!J30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83</v>
      </c>
      <c r="AR95" s="126"/>
      <c r="AS95" s="127">
        <v>0</v>
      </c>
      <c r="AT95" s="128">
        <f>ROUND(SUM(AV95:AW95),2)</f>
        <v>0</v>
      </c>
      <c r="AU95" s="129">
        <f>'01 - Stavební část'!P138</f>
        <v>0</v>
      </c>
      <c r="AV95" s="128">
        <f>'01 - Stavební část'!J33</f>
        <v>0</v>
      </c>
      <c r="AW95" s="128">
        <f>'01 - Stavební část'!J34</f>
        <v>0</v>
      </c>
      <c r="AX95" s="128">
        <f>'01 - Stavební část'!J35</f>
        <v>0</v>
      </c>
      <c r="AY95" s="128">
        <f>'01 - Stavební část'!J36</f>
        <v>0</v>
      </c>
      <c r="AZ95" s="128">
        <f>'01 - Stavební část'!F33</f>
        <v>0</v>
      </c>
      <c r="BA95" s="128">
        <f>'01 - Stavební část'!F34</f>
        <v>0</v>
      </c>
      <c r="BB95" s="128">
        <f>'01 - Stavební část'!F35</f>
        <v>0</v>
      </c>
      <c r="BC95" s="128">
        <f>'01 - Stavební část'!F36</f>
        <v>0</v>
      </c>
      <c r="BD95" s="130">
        <f>'01 - Stavební část'!F37</f>
        <v>0</v>
      </c>
      <c r="BE95" s="7"/>
      <c r="BT95" s="131" t="s">
        <v>84</v>
      </c>
      <c r="BV95" s="131" t="s">
        <v>78</v>
      </c>
      <c r="BW95" s="131" t="s">
        <v>85</v>
      </c>
      <c r="BX95" s="131" t="s">
        <v>5</v>
      </c>
      <c r="CL95" s="131" t="s">
        <v>1</v>
      </c>
      <c r="CM95" s="131" t="s">
        <v>86</v>
      </c>
    </row>
    <row r="96" s="7" customFormat="1" ht="14.4" customHeight="1">
      <c r="A96" s="119" t="s">
        <v>80</v>
      </c>
      <c r="B96" s="120"/>
      <c r="C96" s="121"/>
      <c r="D96" s="122" t="s">
        <v>87</v>
      </c>
      <c r="E96" s="122"/>
      <c r="F96" s="122"/>
      <c r="G96" s="122"/>
      <c r="H96" s="122"/>
      <c r="I96" s="123"/>
      <c r="J96" s="122" t="s">
        <v>88</v>
      </c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4">
        <f>'02 - Zdravotechnika'!J30</f>
        <v>0</v>
      </c>
      <c r="AH96" s="123"/>
      <c r="AI96" s="123"/>
      <c r="AJ96" s="123"/>
      <c r="AK96" s="123"/>
      <c r="AL96" s="123"/>
      <c r="AM96" s="123"/>
      <c r="AN96" s="124">
        <f>SUM(AG96,AT96)</f>
        <v>0</v>
      </c>
      <c r="AO96" s="123"/>
      <c r="AP96" s="123"/>
      <c r="AQ96" s="125" t="s">
        <v>83</v>
      </c>
      <c r="AR96" s="126"/>
      <c r="AS96" s="127">
        <v>0</v>
      </c>
      <c r="AT96" s="128">
        <f>ROUND(SUM(AV96:AW96),2)</f>
        <v>0</v>
      </c>
      <c r="AU96" s="129">
        <f>'02 - Zdravotechnika'!P129</f>
        <v>0</v>
      </c>
      <c r="AV96" s="128">
        <f>'02 - Zdravotechnika'!J33</f>
        <v>0</v>
      </c>
      <c r="AW96" s="128">
        <f>'02 - Zdravotechnika'!J34</f>
        <v>0</v>
      </c>
      <c r="AX96" s="128">
        <f>'02 - Zdravotechnika'!J35</f>
        <v>0</v>
      </c>
      <c r="AY96" s="128">
        <f>'02 - Zdravotechnika'!J36</f>
        <v>0</v>
      </c>
      <c r="AZ96" s="128">
        <f>'02 - Zdravotechnika'!F33</f>
        <v>0</v>
      </c>
      <c r="BA96" s="128">
        <f>'02 - Zdravotechnika'!F34</f>
        <v>0</v>
      </c>
      <c r="BB96" s="128">
        <f>'02 - Zdravotechnika'!F35</f>
        <v>0</v>
      </c>
      <c r="BC96" s="128">
        <f>'02 - Zdravotechnika'!F36</f>
        <v>0</v>
      </c>
      <c r="BD96" s="130">
        <f>'02 - Zdravotechnika'!F37</f>
        <v>0</v>
      </c>
      <c r="BE96" s="7"/>
      <c r="BT96" s="131" t="s">
        <v>84</v>
      </c>
      <c r="BV96" s="131" t="s">
        <v>78</v>
      </c>
      <c r="BW96" s="131" t="s">
        <v>89</v>
      </c>
      <c r="BX96" s="131" t="s">
        <v>5</v>
      </c>
      <c r="CL96" s="131" t="s">
        <v>1</v>
      </c>
      <c r="CM96" s="131" t="s">
        <v>86</v>
      </c>
    </row>
    <row r="97" s="7" customFormat="1" ht="14.4" customHeight="1">
      <c r="A97" s="119" t="s">
        <v>80</v>
      </c>
      <c r="B97" s="120"/>
      <c r="C97" s="121"/>
      <c r="D97" s="122" t="s">
        <v>90</v>
      </c>
      <c r="E97" s="122"/>
      <c r="F97" s="122"/>
      <c r="G97" s="122"/>
      <c r="H97" s="122"/>
      <c r="I97" s="123"/>
      <c r="J97" s="122" t="s">
        <v>91</v>
      </c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4">
        <f>'03 - Vytápění'!J30</f>
        <v>0</v>
      </c>
      <c r="AH97" s="123"/>
      <c r="AI97" s="123"/>
      <c r="AJ97" s="123"/>
      <c r="AK97" s="123"/>
      <c r="AL97" s="123"/>
      <c r="AM97" s="123"/>
      <c r="AN97" s="124">
        <f>SUM(AG97,AT97)</f>
        <v>0</v>
      </c>
      <c r="AO97" s="123"/>
      <c r="AP97" s="123"/>
      <c r="AQ97" s="125" t="s">
        <v>83</v>
      </c>
      <c r="AR97" s="126"/>
      <c r="AS97" s="127">
        <v>0</v>
      </c>
      <c r="AT97" s="128">
        <f>ROUND(SUM(AV97:AW97),2)</f>
        <v>0</v>
      </c>
      <c r="AU97" s="129">
        <f>'03 - Vytápění'!P122</f>
        <v>0</v>
      </c>
      <c r="AV97" s="128">
        <f>'03 - Vytápění'!J33</f>
        <v>0</v>
      </c>
      <c r="AW97" s="128">
        <f>'03 - Vytápění'!J34</f>
        <v>0</v>
      </c>
      <c r="AX97" s="128">
        <f>'03 - Vytápění'!J35</f>
        <v>0</v>
      </c>
      <c r="AY97" s="128">
        <f>'03 - Vytápění'!J36</f>
        <v>0</v>
      </c>
      <c r="AZ97" s="128">
        <f>'03 - Vytápění'!F33</f>
        <v>0</v>
      </c>
      <c r="BA97" s="128">
        <f>'03 - Vytápění'!F34</f>
        <v>0</v>
      </c>
      <c r="BB97" s="128">
        <f>'03 - Vytápění'!F35</f>
        <v>0</v>
      </c>
      <c r="BC97" s="128">
        <f>'03 - Vytápění'!F36</f>
        <v>0</v>
      </c>
      <c r="BD97" s="130">
        <f>'03 - Vytápění'!F37</f>
        <v>0</v>
      </c>
      <c r="BE97" s="7"/>
      <c r="BT97" s="131" t="s">
        <v>84</v>
      </c>
      <c r="BV97" s="131" t="s">
        <v>78</v>
      </c>
      <c r="BW97" s="131" t="s">
        <v>92</v>
      </c>
      <c r="BX97" s="131" t="s">
        <v>5</v>
      </c>
      <c r="CL97" s="131" t="s">
        <v>1</v>
      </c>
      <c r="CM97" s="131" t="s">
        <v>86</v>
      </c>
    </row>
    <row r="98" s="7" customFormat="1" ht="14.4" customHeight="1">
      <c r="A98" s="119" t="s">
        <v>80</v>
      </c>
      <c r="B98" s="120"/>
      <c r="C98" s="121"/>
      <c r="D98" s="122" t="s">
        <v>93</v>
      </c>
      <c r="E98" s="122"/>
      <c r="F98" s="122"/>
      <c r="G98" s="122"/>
      <c r="H98" s="122"/>
      <c r="I98" s="123"/>
      <c r="J98" s="122" t="s">
        <v>94</v>
      </c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22"/>
      <c r="AG98" s="124">
        <f>'04 - Přístupový systém'!J30</f>
        <v>0</v>
      </c>
      <c r="AH98" s="123"/>
      <c r="AI98" s="123"/>
      <c r="AJ98" s="123"/>
      <c r="AK98" s="123"/>
      <c r="AL98" s="123"/>
      <c r="AM98" s="123"/>
      <c r="AN98" s="124">
        <f>SUM(AG98,AT98)</f>
        <v>0</v>
      </c>
      <c r="AO98" s="123"/>
      <c r="AP98" s="123"/>
      <c r="AQ98" s="125" t="s">
        <v>83</v>
      </c>
      <c r="AR98" s="126"/>
      <c r="AS98" s="127">
        <v>0</v>
      </c>
      <c r="AT98" s="128">
        <f>ROUND(SUM(AV98:AW98),2)</f>
        <v>0</v>
      </c>
      <c r="AU98" s="129">
        <f>'04 - Přístupový systém'!P118</f>
        <v>0</v>
      </c>
      <c r="AV98" s="128">
        <f>'04 - Přístupový systém'!J33</f>
        <v>0</v>
      </c>
      <c r="AW98" s="128">
        <f>'04 - Přístupový systém'!J34</f>
        <v>0</v>
      </c>
      <c r="AX98" s="128">
        <f>'04 - Přístupový systém'!J35</f>
        <v>0</v>
      </c>
      <c r="AY98" s="128">
        <f>'04 - Přístupový systém'!J36</f>
        <v>0</v>
      </c>
      <c r="AZ98" s="128">
        <f>'04 - Přístupový systém'!F33</f>
        <v>0</v>
      </c>
      <c r="BA98" s="128">
        <f>'04 - Přístupový systém'!F34</f>
        <v>0</v>
      </c>
      <c r="BB98" s="128">
        <f>'04 - Přístupový systém'!F35</f>
        <v>0</v>
      </c>
      <c r="BC98" s="128">
        <f>'04 - Přístupový systém'!F36</f>
        <v>0</v>
      </c>
      <c r="BD98" s="130">
        <f>'04 - Přístupový systém'!F37</f>
        <v>0</v>
      </c>
      <c r="BE98" s="7"/>
      <c r="BT98" s="131" t="s">
        <v>84</v>
      </c>
      <c r="BV98" s="131" t="s">
        <v>78</v>
      </c>
      <c r="BW98" s="131" t="s">
        <v>95</v>
      </c>
      <c r="BX98" s="131" t="s">
        <v>5</v>
      </c>
      <c r="CL98" s="131" t="s">
        <v>1</v>
      </c>
      <c r="CM98" s="131" t="s">
        <v>86</v>
      </c>
    </row>
    <row r="99" s="7" customFormat="1" ht="14.4" customHeight="1">
      <c r="A99" s="119" t="s">
        <v>80</v>
      </c>
      <c r="B99" s="120"/>
      <c r="C99" s="121"/>
      <c r="D99" s="122" t="s">
        <v>96</v>
      </c>
      <c r="E99" s="122"/>
      <c r="F99" s="122"/>
      <c r="G99" s="122"/>
      <c r="H99" s="122"/>
      <c r="I99" s="123"/>
      <c r="J99" s="122" t="s">
        <v>97</v>
      </c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  <c r="AA99" s="122"/>
      <c r="AB99" s="122"/>
      <c r="AC99" s="122"/>
      <c r="AD99" s="122"/>
      <c r="AE99" s="122"/>
      <c r="AF99" s="122"/>
      <c r="AG99" s="124">
        <f>'05 - Elektroinstalace -oš...'!J30</f>
        <v>0</v>
      </c>
      <c r="AH99" s="123"/>
      <c r="AI99" s="123"/>
      <c r="AJ99" s="123"/>
      <c r="AK99" s="123"/>
      <c r="AL99" s="123"/>
      <c r="AM99" s="123"/>
      <c r="AN99" s="124">
        <f>SUM(AG99,AT99)</f>
        <v>0</v>
      </c>
      <c r="AO99" s="123"/>
      <c r="AP99" s="123"/>
      <c r="AQ99" s="125" t="s">
        <v>83</v>
      </c>
      <c r="AR99" s="126"/>
      <c r="AS99" s="127">
        <v>0</v>
      </c>
      <c r="AT99" s="128">
        <f>ROUND(SUM(AV99:AW99),2)</f>
        <v>0</v>
      </c>
      <c r="AU99" s="129">
        <f>'05 - Elektroinstalace -oš...'!P118</f>
        <v>0</v>
      </c>
      <c r="AV99" s="128">
        <f>'05 - Elektroinstalace -oš...'!J33</f>
        <v>0</v>
      </c>
      <c r="AW99" s="128">
        <f>'05 - Elektroinstalace -oš...'!J34</f>
        <v>0</v>
      </c>
      <c r="AX99" s="128">
        <f>'05 - Elektroinstalace -oš...'!J35</f>
        <v>0</v>
      </c>
      <c r="AY99" s="128">
        <f>'05 - Elektroinstalace -oš...'!J36</f>
        <v>0</v>
      </c>
      <c r="AZ99" s="128">
        <f>'05 - Elektroinstalace -oš...'!F33</f>
        <v>0</v>
      </c>
      <c r="BA99" s="128">
        <f>'05 - Elektroinstalace -oš...'!F34</f>
        <v>0</v>
      </c>
      <c r="BB99" s="128">
        <f>'05 - Elektroinstalace -oš...'!F35</f>
        <v>0</v>
      </c>
      <c r="BC99" s="128">
        <f>'05 - Elektroinstalace -oš...'!F36</f>
        <v>0</v>
      </c>
      <c r="BD99" s="130">
        <f>'05 - Elektroinstalace -oš...'!F37</f>
        <v>0</v>
      </c>
      <c r="BE99" s="7"/>
      <c r="BT99" s="131" t="s">
        <v>84</v>
      </c>
      <c r="BV99" s="131" t="s">
        <v>78</v>
      </c>
      <c r="BW99" s="131" t="s">
        <v>98</v>
      </c>
      <c r="BX99" s="131" t="s">
        <v>5</v>
      </c>
      <c r="CL99" s="131" t="s">
        <v>1</v>
      </c>
      <c r="CM99" s="131" t="s">
        <v>86</v>
      </c>
    </row>
    <row r="100" s="7" customFormat="1" ht="14.4" customHeight="1">
      <c r="A100" s="119" t="s">
        <v>80</v>
      </c>
      <c r="B100" s="120"/>
      <c r="C100" s="121"/>
      <c r="D100" s="122" t="s">
        <v>99</v>
      </c>
      <c r="E100" s="122"/>
      <c r="F100" s="122"/>
      <c r="G100" s="122"/>
      <c r="H100" s="122"/>
      <c r="I100" s="123"/>
      <c r="J100" s="122" t="s">
        <v>100</v>
      </c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2"/>
      <c r="X100" s="122"/>
      <c r="Y100" s="122"/>
      <c r="Z100" s="122"/>
      <c r="AA100" s="122"/>
      <c r="AB100" s="122"/>
      <c r="AC100" s="122"/>
      <c r="AD100" s="122"/>
      <c r="AE100" s="122"/>
      <c r="AF100" s="122"/>
      <c r="AG100" s="124">
        <f>'06 - Doplňková detekce po...'!J30</f>
        <v>0</v>
      </c>
      <c r="AH100" s="123"/>
      <c r="AI100" s="123"/>
      <c r="AJ100" s="123"/>
      <c r="AK100" s="123"/>
      <c r="AL100" s="123"/>
      <c r="AM100" s="123"/>
      <c r="AN100" s="124">
        <f>SUM(AG100,AT100)</f>
        <v>0</v>
      </c>
      <c r="AO100" s="123"/>
      <c r="AP100" s="123"/>
      <c r="AQ100" s="125" t="s">
        <v>83</v>
      </c>
      <c r="AR100" s="126"/>
      <c r="AS100" s="127">
        <v>0</v>
      </c>
      <c r="AT100" s="128">
        <f>ROUND(SUM(AV100:AW100),2)</f>
        <v>0</v>
      </c>
      <c r="AU100" s="129">
        <f>'06 - Doplňková detekce po...'!P118</f>
        <v>0</v>
      </c>
      <c r="AV100" s="128">
        <f>'06 - Doplňková detekce po...'!J33</f>
        <v>0</v>
      </c>
      <c r="AW100" s="128">
        <f>'06 - Doplňková detekce po...'!J34</f>
        <v>0</v>
      </c>
      <c r="AX100" s="128">
        <f>'06 - Doplňková detekce po...'!J35</f>
        <v>0</v>
      </c>
      <c r="AY100" s="128">
        <f>'06 - Doplňková detekce po...'!J36</f>
        <v>0</v>
      </c>
      <c r="AZ100" s="128">
        <f>'06 - Doplňková detekce po...'!F33</f>
        <v>0</v>
      </c>
      <c r="BA100" s="128">
        <f>'06 - Doplňková detekce po...'!F34</f>
        <v>0</v>
      </c>
      <c r="BB100" s="128">
        <f>'06 - Doplňková detekce po...'!F35</f>
        <v>0</v>
      </c>
      <c r="BC100" s="128">
        <f>'06 - Doplňková detekce po...'!F36</f>
        <v>0</v>
      </c>
      <c r="BD100" s="130">
        <f>'06 - Doplňková detekce po...'!F37</f>
        <v>0</v>
      </c>
      <c r="BE100" s="7"/>
      <c r="BT100" s="131" t="s">
        <v>84</v>
      </c>
      <c r="BV100" s="131" t="s">
        <v>78</v>
      </c>
      <c r="BW100" s="131" t="s">
        <v>101</v>
      </c>
      <c r="BX100" s="131" t="s">
        <v>5</v>
      </c>
      <c r="CL100" s="131" t="s">
        <v>1</v>
      </c>
      <c r="CM100" s="131" t="s">
        <v>86</v>
      </c>
    </row>
    <row r="101" s="7" customFormat="1" ht="14.4" customHeight="1">
      <c r="A101" s="119" t="s">
        <v>80</v>
      </c>
      <c r="B101" s="120"/>
      <c r="C101" s="121"/>
      <c r="D101" s="122" t="s">
        <v>102</v>
      </c>
      <c r="E101" s="122"/>
      <c r="F101" s="122"/>
      <c r="G101" s="122"/>
      <c r="H101" s="122"/>
      <c r="I101" s="123"/>
      <c r="J101" s="122" t="s">
        <v>103</v>
      </c>
      <c r="K101" s="122"/>
      <c r="L101" s="122"/>
      <c r="M101" s="122"/>
      <c r="N101" s="122"/>
      <c r="O101" s="122"/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  <c r="Z101" s="122"/>
      <c r="AA101" s="122"/>
      <c r="AB101" s="122"/>
      <c r="AC101" s="122"/>
      <c r="AD101" s="122"/>
      <c r="AE101" s="122"/>
      <c r="AF101" s="122"/>
      <c r="AG101" s="124">
        <f>'07 - Strukturovaná kabelá...'!J30</f>
        <v>0</v>
      </c>
      <c r="AH101" s="123"/>
      <c r="AI101" s="123"/>
      <c r="AJ101" s="123"/>
      <c r="AK101" s="123"/>
      <c r="AL101" s="123"/>
      <c r="AM101" s="123"/>
      <c r="AN101" s="124">
        <f>SUM(AG101,AT101)</f>
        <v>0</v>
      </c>
      <c r="AO101" s="123"/>
      <c r="AP101" s="123"/>
      <c r="AQ101" s="125" t="s">
        <v>83</v>
      </c>
      <c r="AR101" s="126"/>
      <c r="AS101" s="127">
        <v>0</v>
      </c>
      <c r="AT101" s="128">
        <f>ROUND(SUM(AV101:AW101),2)</f>
        <v>0</v>
      </c>
      <c r="AU101" s="129">
        <f>'07 - Strukturovaná kabelá...'!P118</f>
        <v>0</v>
      </c>
      <c r="AV101" s="128">
        <f>'07 - Strukturovaná kabelá...'!J33</f>
        <v>0</v>
      </c>
      <c r="AW101" s="128">
        <f>'07 - Strukturovaná kabelá...'!J34</f>
        <v>0</v>
      </c>
      <c r="AX101" s="128">
        <f>'07 - Strukturovaná kabelá...'!J35</f>
        <v>0</v>
      </c>
      <c r="AY101" s="128">
        <f>'07 - Strukturovaná kabelá...'!J36</f>
        <v>0</v>
      </c>
      <c r="AZ101" s="128">
        <f>'07 - Strukturovaná kabelá...'!F33</f>
        <v>0</v>
      </c>
      <c r="BA101" s="128">
        <f>'07 - Strukturovaná kabelá...'!F34</f>
        <v>0</v>
      </c>
      <c r="BB101" s="128">
        <f>'07 - Strukturovaná kabelá...'!F35</f>
        <v>0</v>
      </c>
      <c r="BC101" s="128">
        <f>'07 - Strukturovaná kabelá...'!F36</f>
        <v>0</v>
      </c>
      <c r="BD101" s="130">
        <f>'07 - Strukturovaná kabelá...'!F37</f>
        <v>0</v>
      </c>
      <c r="BE101" s="7"/>
      <c r="BT101" s="131" t="s">
        <v>84</v>
      </c>
      <c r="BV101" s="131" t="s">
        <v>78</v>
      </c>
      <c r="BW101" s="131" t="s">
        <v>104</v>
      </c>
      <c r="BX101" s="131" t="s">
        <v>5</v>
      </c>
      <c r="CL101" s="131" t="s">
        <v>1</v>
      </c>
      <c r="CM101" s="131" t="s">
        <v>86</v>
      </c>
    </row>
    <row r="102" s="7" customFormat="1" ht="14.4" customHeight="1">
      <c r="A102" s="119" t="s">
        <v>80</v>
      </c>
      <c r="B102" s="120"/>
      <c r="C102" s="121"/>
      <c r="D102" s="122" t="s">
        <v>105</v>
      </c>
      <c r="E102" s="122"/>
      <c r="F102" s="122"/>
      <c r="G102" s="122"/>
      <c r="H102" s="122"/>
      <c r="I102" s="123"/>
      <c r="J102" s="122" t="s">
        <v>106</v>
      </c>
      <c r="K102" s="122"/>
      <c r="L102" s="122"/>
      <c r="M102" s="122"/>
      <c r="N102" s="122"/>
      <c r="O102" s="122"/>
      <c r="P102" s="122"/>
      <c r="Q102" s="122"/>
      <c r="R102" s="122"/>
      <c r="S102" s="122"/>
      <c r="T102" s="122"/>
      <c r="U102" s="122"/>
      <c r="V102" s="122"/>
      <c r="W102" s="122"/>
      <c r="X102" s="122"/>
      <c r="Y102" s="122"/>
      <c r="Z102" s="122"/>
      <c r="AA102" s="122"/>
      <c r="AB102" s="122"/>
      <c r="AC102" s="122"/>
      <c r="AD102" s="122"/>
      <c r="AE102" s="122"/>
      <c r="AF102" s="122"/>
      <c r="AG102" s="124">
        <f>'08 - Vedlejší rozpočtové ...'!J30</f>
        <v>0</v>
      </c>
      <c r="AH102" s="123"/>
      <c r="AI102" s="123"/>
      <c r="AJ102" s="123"/>
      <c r="AK102" s="123"/>
      <c r="AL102" s="123"/>
      <c r="AM102" s="123"/>
      <c r="AN102" s="124">
        <f>SUM(AG102,AT102)</f>
        <v>0</v>
      </c>
      <c r="AO102" s="123"/>
      <c r="AP102" s="123"/>
      <c r="AQ102" s="125" t="s">
        <v>83</v>
      </c>
      <c r="AR102" s="126"/>
      <c r="AS102" s="132">
        <v>0</v>
      </c>
      <c r="AT102" s="133">
        <f>ROUND(SUM(AV102:AW102),2)</f>
        <v>0</v>
      </c>
      <c r="AU102" s="134">
        <f>'08 - Vedlejší rozpočtové ...'!P121</f>
        <v>0</v>
      </c>
      <c r="AV102" s="133">
        <f>'08 - Vedlejší rozpočtové ...'!J33</f>
        <v>0</v>
      </c>
      <c r="AW102" s="133">
        <f>'08 - Vedlejší rozpočtové ...'!J34</f>
        <v>0</v>
      </c>
      <c r="AX102" s="133">
        <f>'08 - Vedlejší rozpočtové ...'!J35</f>
        <v>0</v>
      </c>
      <c r="AY102" s="133">
        <f>'08 - Vedlejší rozpočtové ...'!J36</f>
        <v>0</v>
      </c>
      <c r="AZ102" s="133">
        <f>'08 - Vedlejší rozpočtové ...'!F33</f>
        <v>0</v>
      </c>
      <c r="BA102" s="133">
        <f>'08 - Vedlejší rozpočtové ...'!F34</f>
        <v>0</v>
      </c>
      <c r="BB102" s="133">
        <f>'08 - Vedlejší rozpočtové ...'!F35</f>
        <v>0</v>
      </c>
      <c r="BC102" s="133">
        <f>'08 - Vedlejší rozpočtové ...'!F36</f>
        <v>0</v>
      </c>
      <c r="BD102" s="135">
        <f>'08 - Vedlejší rozpočtové ...'!F37</f>
        <v>0</v>
      </c>
      <c r="BE102" s="7"/>
      <c r="BT102" s="131" t="s">
        <v>84</v>
      </c>
      <c r="BV102" s="131" t="s">
        <v>78</v>
      </c>
      <c r="BW102" s="131" t="s">
        <v>107</v>
      </c>
      <c r="BX102" s="131" t="s">
        <v>5</v>
      </c>
      <c r="CL102" s="131" t="s">
        <v>1</v>
      </c>
      <c r="CM102" s="131" t="s">
        <v>86</v>
      </c>
    </row>
    <row r="103" s="2" customFormat="1" ht="30" customHeight="1">
      <c r="A103" s="38"/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4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</row>
    <row r="104" s="2" customFormat="1" ht="6.96" customHeight="1">
      <c r="A104" s="38"/>
      <c r="B104" s="66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44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</row>
  </sheetData>
  <sheetProtection sheet="1" formatColumns="0" formatRows="0" objects="1" scenarios="1" spinCount="100000" saltValue="2a9H3rieTBIujM5wlfEqBBA5W9QnlMfVso2oQnlZ9W3FjA7uQSSQPrfprH2XlxnfOt4yPtHmTNXIQzYSG8T6Tw==" hashValue="u1Zj5FpMUNdeYrtDu2+Unikegz6sEnzhEJDyZSlInQBNSyL8/Py4fwTjC0oT+kdUY+tawuxKBAkycOenz8duuA==" algorithmName="SHA-512" password="CC35"/>
  <mergeCells count="70">
    <mergeCell ref="L85:AJ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AN102:AP102"/>
    <mergeCell ref="AG102:AM102"/>
    <mergeCell ref="D102:H102"/>
    <mergeCell ref="J102:AF102"/>
    <mergeCell ref="AG94:AM94"/>
    <mergeCell ref="AN94:AP94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01 - Stavební část'!C2" display="/"/>
    <hyperlink ref="A96" location="'02 - Zdravotechnika'!C2" display="/"/>
    <hyperlink ref="A97" location="'03 - Vytápění'!C2" display="/"/>
    <hyperlink ref="A98" location="'04 - Přístupový systém'!C2" display="/"/>
    <hyperlink ref="A99" location="'05 - Elektroinstalace -oš...'!C2" display="/"/>
    <hyperlink ref="A100" location="'06 - Doplňková detekce po...'!C2" display="/"/>
    <hyperlink ref="A101" location="'07 - Strukturovaná kabelá...'!C2" display="/"/>
    <hyperlink ref="A102" location="'08 - Vedlejší rozpočtové 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108.0039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85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108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27" customHeight="1">
      <c r="B7" s="20"/>
      <c r="E7" s="141" t="str">
        <f>'Rekapitulace stavby'!K6</f>
        <v>Karlovy Vary, ZŠ J.A.Komenského, I.stupeň -Stavební úpravy související s PBŘ (aktualizováno 02/2025)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109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5.6" customHeight="1">
      <c r="A9" s="38"/>
      <c r="B9" s="44"/>
      <c r="C9" s="38"/>
      <c r="D9" s="38"/>
      <c r="E9" s="142" t="s">
        <v>110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26. 2. 2025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34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4.4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36</v>
      </c>
      <c r="E30" s="38"/>
      <c r="F30" s="38"/>
      <c r="G30" s="38"/>
      <c r="H30" s="38"/>
      <c r="I30" s="38"/>
      <c r="J30" s="151">
        <f>ROUND(J138,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38</v>
      </c>
      <c r="G32" s="38"/>
      <c r="H32" s="38"/>
      <c r="I32" s="152" t="s">
        <v>37</v>
      </c>
      <c r="J32" s="152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40</v>
      </c>
      <c r="E33" s="140" t="s">
        <v>41</v>
      </c>
      <c r="F33" s="154">
        <f>ROUND((SUM(BE138:BE725)),  2)</f>
        <v>0</v>
      </c>
      <c r="G33" s="38"/>
      <c r="H33" s="38"/>
      <c r="I33" s="155">
        <v>0.20999999999999999</v>
      </c>
      <c r="J33" s="154">
        <f>ROUND(((SUM(BE138:BE725))*I33),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42</v>
      </c>
      <c r="F34" s="154">
        <f>ROUND((SUM(BF138:BF725)),  2)</f>
        <v>0</v>
      </c>
      <c r="G34" s="38"/>
      <c r="H34" s="38"/>
      <c r="I34" s="155">
        <v>0.12</v>
      </c>
      <c r="J34" s="154">
        <f>ROUND(((SUM(BF138:BF725))*I34),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43</v>
      </c>
      <c r="F35" s="154">
        <f>ROUND((SUM(BG138:BG725)),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44</v>
      </c>
      <c r="F36" s="154">
        <f>ROUND((SUM(BH138:BH725)),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45</v>
      </c>
      <c r="F37" s="154">
        <f>ROUND((SUM(BI138:BI725)),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111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7" customHeight="1">
      <c r="A85" s="38"/>
      <c r="B85" s="39"/>
      <c r="C85" s="40"/>
      <c r="D85" s="40"/>
      <c r="E85" s="174" t="str">
        <f>E7</f>
        <v>Karlovy Vary, ZŠ J.A.Komenského, I.stupeň -Stavební úpravy související s PBŘ (aktualizováno 02/2025)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109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5.6" customHeight="1">
      <c r="A87" s="38"/>
      <c r="B87" s="39"/>
      <c r="C87" s="40"/>
      <c r="D87" s="40"/>
      <c r="E87" s="76" t="str">
        <f>E9</f>
        <v>01 - Stavební část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26. 2. 2025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6" customHeight="1">
      <c r="A91" s="38"/>
      <c r="B91" s="39"/>
      <c r="C91" s="32" t="s">
        <v>24</v>
      </c>
      <c r="D91" s="40"/>
      <c r="E91" s="40"/>
      <c r="F91" s="27" t="str">
        <f>E15</f>
        <v>Statutární město K.Vary</v>
      </c>
      <c r="G91" s="40"/>
      <c r="H91" s="40"/>
      <c r="I91" s="32" t="s">
        <v>30</v>
      </c>
      <c r="J91" s="36" t="str">
        <f>E21</f>
        <v>Porticus s.r.o. K.Vary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6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Šimková Dita, K.Vary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112</v>
      </c>
      <c r="D94" s="176"/>
      <c r="E94" s="176"/>
      <c r="F94" s="176"/>
      <c r="G94" s="176"/>
      <c r="H94" s="176"/>
      <c r="I94" s="176"/>
      <c r="J94" s="177" t="s">
        <v>113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114</v>
      </c>
      <c r="D96" s="40"/>
      <c r="E96" s="40"/>
      <c r="F96" s="40"/>
      <c r="G96" s="40"/>
      <c r="H96" s="40"/>
      <c r="I96" s="40"/>
      <c r="J96" s="110">
        <f>J138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115</v>
      </c>
    </row>
    <row r="97" s="9" customFormat="1" ht="24.96" customHeight="1">
      <c r="A97" s="9"/>
      <c r="B97" s="179"/>
      <c r="C97" s="180"/>
      <c r="D97" s="181" t="s">
        <v>116</v>
      </c>
      <c r="E97" s="182"/>
      <c r="F97" s="182"/>
      <c r="G97" s="182"/>
      <c r="H97" s="182"/>
      <c r="I97" s="182"/>
      <c r="J97" s="183">
        <f>J139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117</v>
      </c>
      <c r="E98" s="188"/>
      <c r="F98" s="188"/>
      <c r="G98" s="188"/>
      <c r="H98" s="188"/>
      <c r="I98" s="188"/>
      <c r="J98" s="189">
        <f>J140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118</v>
      </c>
      <c r="E99" s="188"/>
      <c r="F99" s="188"/>
      <c r="G99" s="188"/>
      <c r="H99" s="188"/>
      <c r="I99" s="188"/>
      <c r="J99" s="189">
        <f>J185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119</v>
      </c>
      <c r="E100" s="188"/>
      <c r="F100" s="188"/>
      <c r="G100" s="188"/>
      <c r="H100" s="188"/>
      <c r="I100" s="188"/>
      <c r="J100" s="189">
        <f>J204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120</v>
      </c>
      <c r="E101" s="188"/>
      <c r="F101" s="188"/>
      <c r="G101" s="188"/>
      <c r="H101" s="188"/>
      <c r="I101" s="188"/>
      <c r="J101" s="189">
        <f>J235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5"/>
      <c r="C102" s="186"/>
      <c r="D102" s="187" t="s">
        <v>121</v>
      </c>
      <c r="E102" s="188"/>
      <c r="F102" s="188"/>
      <c r="G102" s="188"/>
      <c r="H102" s="188"/>
      <c r="I102" s="188"/>
      <c r="J102" s="189">
        <f>J240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5"/>
      <c r="C103" s="186"/>
      <c r="D103" s="187" t="s">
        <v>122</v>
      </c>
      <c r="E103" s="188"/>
      <c r="F103" s="188"/>
      <c r="G103" s="188"/>
      <c r="H103" s="188"/>
      <c r="I103" s="188"/>
      <c r="J103" s="189">
        <f>J253</f>
        <v>0</v>
      </c>
      <c r="K103" s="186"/>
      <c r="L103" s="19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5"/>
      <c r="C104" s="186"/>
      <c r="D104" s="187" t="s">
        <v>123</v>
      </c>
      <c r="E104" s="188"/>
      <c r="F104" s="188"/>
      <c r="G104" s="188"/>
      <c r="H104" s="188"/>
      <c r="I104" s="188"/>
      <c r="J104" s="189">
        <f>J396</f>
        <v>0</v>
      </c>
      <c r="K104" s="186"/>
      <c r="L104" s="19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5"/>
      <c r="C105" s="186"/>
      <c r="D105" s="187" t="s">
        <v>124</v>
      </c>
      <c r="E105" s="188"/>
      <c r="F105" s="188"/>
      <c r="G105" s="188"/>
      <c r="H105" s="188"/>
      <c r="I105" s="188"/>
      <c r="J105" s="189">
        <f>J464</f>
        <v>0</v>
      </c>
      <c r="K105" s="186"/>
      <c r="L105" s="19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5"/>
      <c r="C106" s="186"/>
      <c r="D106" s="187" t="s">
        <v>125</v>
      </c>
      <c r="E106" s="188"/>
      <c r="F106" s="188"/>
      <c r="G106" s="188"/>
      <c r="H106" s="188"/>
      <c r="I106" s="188"/>
      <c r="J106" s="189">
        <f>J470</f>
        <v>0</v>
      </c>
      <c r="K106" s="186"/>
      <c r="L106" s="19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4.96" customHeight="1">
      <c r="A107" s="9"/>
      <c r="B107" s="179"/>
      <c r="C107" s="180"/>
      <c r="D107" s="181" t="s">
        <v>126</v>
      </c>
      <c r="E107" s="182"/>
      <c r="F107" s="182"/>
      <c r="G107" s="182"/>
      <c r="H107" s="182"/>
      <c r="I107" s="182"/>
      <c r="J107" s="183">
        <f>J472</f>
        <v>0</v>
      </c>
      <c r="K107" s="180"/>
      <c r="L107" s="184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185"/>
      <c r="C108" s="186"/>
      <c r="D108" s="187" t="s">
        <v>127</v>
      </c>
      <c r="E108" s="188"/>
      <c r="F108" s="188"/>
      <c r="G108" s="188"/>
      <c r="H108" s="188"/>
      <c r="I108" s="188"/>
      <c r="J108" s="189">
        <f>J473</f>
        <v>0</v>
      </c>
      <c r="K108" s="186"/>
      <c r="L108" s="19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5"/>
      <c r="C109" s="186"/>
      <c r="D109" s="187" t="s">
        <v>128</v>
      </c>
      <c r="E109" s="188"/>
      <c r="F109" s="188"/>
      <c r="G109" s="188"/>
      <c r="H109" s="188"/>
      <c r="I109" s="188"/>
      <c r="J109" s="189">
        <f>J511</f>
        <v>0</v>
      </c>
      <c r="K109" s="186"/>
      <c r="L109" s="19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5"/>
      <c r="C110" s="186"/>
      <c r="D110" s="187" t="s">
        <v>129</v>
      </c>
      <c r="E110" s="188"/>
      <c r="F110" s="188"/>
      <c r="G110" s="188"/>
      <c r="H110" s="188"/>
      <c r="I110" s="188"/>
      <c r="J110" s="189">
        <f>J521</f>
        <v>0</v>
      </c>
      <c r="K110" s="186"/>
      <c r="L110" s="19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85"/>
      <c r="C111" s="186"/>
      <c r="D111" s="187" t="s">
        <v>130</v>
      </c>
      <c r="E111" s="188"/>
      <c r="F111" s="188"/>
      <c r="G111" s="188"/>
      <c r="H111" s="188"/>
      <c r="I111" s="188"/>
      <c r="J111" s="189">
        <f>J531</f>
        <v>0</v>
      </c>
      <c r="K111" s="186"/>
      <c r="L111" s="19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85"/>
      <c r="C112" s="186"/>
      <c r="D112" s="187" t="s">
        <v>131</v>
      </c>
      <c r="E112" s="188"/>
      <c r="F112" s="188"/>
      <c r="G112" s="188"/>
      <c r="H112" s="188"/>
      <c r="I112" s="188"/>
      <c r="J112" s="189">
        <f>J534</f>
        <v>0</v>
      </c>
      <c r="K112" s="186"/>
      <c r="L112" s="19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85"/>
      <c r="C113" s="186"/>
      <c r="D113" s="187" t="s">
        <v>132</v>
      </c>
      <c r="E113" s="188"/>
      <c r="F113" s="188"/>
      <c r="G113" s="188"/>
      <c r="H113" s="188"/>
      <c r="I113" s="188"/>
      <c r="J113" s="189">
        <f>J559</f>
        <v>0</v>
      </c>
      <c r="K113" s="186"/>
      <c r="L113" s="19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85"/>
      <c r="C114" s="186"/>
      <c r="D114" s="187" t="s">
        <v>133</v>
      </c>
      <c r="E114" s="188"/>
      <c r="F114" s="188"/>
      <c r="G114" s="188"/>
      <c r="H114" s="188"/>
      <c r="I114" s="188"/>
      <c r="J114" s="189">
        <f>J579</f>
        <v>0</v>
      </c>
      <c r="K114" s="186"/>
      <c r="L114" s="19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185"/>
      <c r="C115" s="186"/>
      <c r="D115" s="187" t="s">
        <v>134</v>
      </c>
      <c r="E115" s="188"/>
      <c r="F115" s="188"/>
      <c r="G115" s="188"/>
      <c r="H115" s="188"/>
      <c r="I115" s="188"/>
      <c r="J115" s="189">
        <f>J637</f>
        <v>0</v>
      </c>
      <c r="K115" s="186"/>
      <c r="L115" s="19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10" customFormat="1" ht="19.92" customHeight="1">
      <c r="A116" s="10"/>
      <c r="B116" s="185"/>
      <c r="C116" s="186"/>
      <c r="D116" s="187" t="s">
        <v>135</v>
      </c>
      <c r="E116" s="188"/>
      <c r="F116" s="188"/>
      <c r="G116" s="188"/>
      <c r="H116" s="188"/>
      <c r="I116" s="188"/>
      <c r="J116" s="189">
        <f>J664</f>
        <v>0</v>
      </c>
      <c r="K116" s="186"/>
      <c r="L116" s="19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="10" customFormat="1" ht="19.92" customHeight="1">
      <c r="A117" s="10"/>
      <c r="B117" s="185"/>
      <c r="C117" s="186"/>
      <c r="D117" s="187" t="s">
        <v>136</v>
      </c>
      <c r="E117" s="188"/>
      <c r="F117" s="188"/>
      <c r="G117" s="188"/>
      <c r="H117" s="188"/>
      <c r="I117" s="188"/>
      <c r="J117" s="189">
        <f>J684</f>
        <v>0</v>
      </c>
      <c r="K117" s="186"/>
      <c r="L117" s="19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10" customFormat="1" ht="19.92" customHeight="1">
      <c r="A118" s="10"/>
      <c r="B118" s="185"/>
      <c r="C118" s="186"/>
      <c r="D118" s="187" t="s">
        <v>137</v>
      </c>
      <c r="E118" s="188"/>
      <c r="F118" s="188"/>
      <c r="G118" s="188"/>
      <c r="H118" s="188"/>
      <c r="I118" s="188"/>
      <c r="J118" s="189">
        <f>J691</f>
        <v>0</v>
      </c>
      <c r="K118" s="186"/>
      <c r="L118" s="19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s="2" customFormat="1" ht="21.84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66"/>
      <c r="C120" s="67"/>
      <c r="D120" s="67"/>
      <c r="E120" s="67"/>
      <c r="F120" s="67"/>
      <c r="G120" s="67"/>
      <c r="H120" s="67"/>
      <c r="I120" s="67"/>
      <c r="J120" s="67"/>
      <c r="K120" s="67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4" s="2" customFormat="1" ht="6.96" customHeight="1">
      <c r="A124" s="38"/>
      <c r="B124" s="68"/>
      <c r="C124" s="69"/>
      <c r="D124" s="69"/>
      <c r="E124" s="69"/>
      <c r="F124" s="69"/>
      <c r="G124" s="69"/>
      <c r="H124" s="69"/>
      <c r="I124" s="69"/>
      <c r="J124" s="69"/>
      <c r="K124" s="69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24.96" customHeight="1">
      <c r="A125" s="38"/>
      <c r="B125" s="39"/>
      <c r="C125" s="23" t="s">
        <v>138</v>
      </c>
      <c r="D125" s="40"/>
      <c r="E125" s="40"/>
      <c r="F125" s="40"/>
      <c r="G125" s="40"/>
      <c r="H125" s="40"/>
      <c r="I125" s="40"/>
      <c r="J125" s="40"/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6.96" customHeight="1">
      <c r="A126" s="38"/>
      <c r="B126" s="39"/>
      <c r="C126" s="40"/>
      <c r="D126" s="40"/>
      <c r="E126" s="40"/>
      <c r="F126" s="40"/>
      <c r="G126" s="40"/>
      <c r="H126" s="40"/>
      <c r="I126" s="40"/>
      <c r="J126" s="40"/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12" customHeight="1">
      <c r="A127" s="38"/>
      <c r="B127" s="39"/>
      <c r="C127" s="32" t="s">
        <v>16</v>
      </c>
      <c r="D127" s="40"/>
      <c r="E127" s="40"/>
      <c r="F127" s="40"/>
      <c r="G127" s="40"/>
      <c r="H127" s="40"/>
      <c r="I127" s="40"/>
      <c r="J127" s="40"/>
      <c r="K127" s="40"/>
      <c r="L127" s="63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27" customHeight="1">
      <c r="A128" s="38"/>
      <c r="B128" s="39"/>
      <c r="C128" s="40"/>
      <c r="D128" s="40"/>
      <c r="E128" s="174" t="str">
        <f>E7</f>
        <v>Karlovy Vary, ZŠ J.A.Komenského, I.stupeň -Stavební úpravy související s PBŘ (aktualizováno 02/2025)</v>
      </c>
      <c r="F128" s="32"/>
      <c r="G128" s="32"/>
      <c r="H128" s="32"/>
      <c r="I128" s="40"/>
      <c r="J128" s="40"/>
      <c r="K128" s="40"/>
      <c r="L128" s="63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2" customFormat="1" ht="12" customHeight="1">
      <c r="A129" s="38"/>
      <c r="B129" s="39"/>
      <c r="C129" s="32" t="s">
        <v>109</v>
      </c>
      <c r="D129" s="40"/>
      <c r="E129" s="40"/>
      <c r="F129" s="40"/>
      <c r="G129" s="40"/>
      <c r="H129" s="40"/>
      <c r="I129" s="40"/>
      <c r="J129" s="40"/>
      <c r="K129" s="40"/>
      <c r="L129" s="63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  <row r="130" s="2" customFormat="1" ht="15.6" customHeight="1">
      <c r="A130" s="38"/>
      <c r="B130" s="39"/>
      <c r="C130" s="40"/>
      <c r="D130" s="40"/>
      <c r="E130" s="76" t="str">
        <f>E9</f>
        <v>01 - Stavební část</v>
      </c>
      <c r="F130" s="40"/>
      <c r="G130" s="40"/>
      <c r="H130" s="40"/>
      <c r="I130" s="40"/>
      <c r="J130" s="40"/>
      <c r="K130" s="40"/>
      <c r="L130" s="63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</row>
    <row r="131" s="2" customFormat="1" ht="6.96" customHeight="1">
      <c r="A131" s="38"/>
      <c r="B131" s="39"/>
      <c r="C131" s="40"/>
      <c r="D131" s="40"/>
      <c r="E131" s="40"/>
      <c r="F131" s="40"/>
      <c r="G131" s="40"/>
      <c r="H131" s="40"/>
      <c r="I131" s="40"/>
      <c r="J131" s="40"/>
      <c r="K131" s="40"/>
      <c r="L131" s="63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</row>
    <row r="132" s="2" customFormat="1" ht="12" customHeight="1">
      <c r="A132" s="38"/>
      <c r="B132" s="39"/>
      <c r="C132" s="32" t="s">
        <v>20</v>
      </c>
      <c r="D132" s="40"/>
      <c r="E132" s="40"/>
      <c r="F132" s="27" t="str">
        <f>F12</f>
        <v xml:space="preserve"> </v>
      </c>
      <c r="G132" s="40"/>
      <c r="H132" s="40"/>
      <c r="I132" s="32" t="s">
        <v>22</v>
      </c>
      <c r="J132" s="79" t="str">
        <f>IF(J12="","",J12)</f>
        <v>26. 2. 2025</v>
      </c>
      <c r="K132" s="40"/>
      <c r="L132" s="63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</row>
    <row r="133" s="2" customFormat="1" ht="6.96" customHeight="1">
      <c r="A133" s="38"/>
      <c r="B133" s="39"/>
      <c r="C133" s="40"/>
      <c r="D133" s="40"/>
      <c r="E133" s="40"/>
      <c r="F133" s="40"/>
      <c r="G133" s="40"/>
      <c r="H133" s="40"/>
      <c r="I133" s="40"/>
      <c r="J133" s="40"/>
      <c r="K133" s="40"/>
      <c r="L133" s="63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</row>
    <row r="134" s="2" customFormat="1" ht="15.6" customHeight="1">
      <c r="A134" s="38"/>
      <c r="B134" s="39"/>
      <c r="C134" s="32" t="s">
        <v>24</v>
      </c>
      <c r="D134" s="40"/>
      <c r="E134" s="40"/>
      <c r="F134" s="27" t="str">
        <f>E15</f>
        <v>Statutární město K.Vary</v>
      </c>
      <c r="G134" s="40"/>
      <c r="H134" s="40"/>
      <c r="I134" s="32" t="s">
        <v>30</v>
      </c>
      <c r="J134" s="36" t="str">
        <f>E21</f>
        <v>Porticus s.r.o. K.Vary</v>
      </c>
      <c r="K134" s="40"/>
      <c r="L134" s="63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</row>
    <row r="135" s="2" customFormat="1" ht="15.6" customHeight="1">
      <c r="A135" s="38"/>
      <c r="B135" s="39"/>
      <c r="C135" s="32" t="s">
        <v>28</v>
      </c>
      <c r="D135" s="40"/>
      <c r="E135" s="40"/>
      <c r="F135" s="27" t="str">
        <f>IF(E18="","",E18)</f>
        <v>Vyplň údaj</v>
      </c>
      <c r="G135" s="40"/>
      <c r="H135" s="40"/>
      <c r="I135" s="32" t="s">
        <v>33</v>
      </c>
      <c r="J135" s="36" t="str">
        <f>E24</f>
        <v>Šimková Dita, K.Vary</v>
      </c>
      <c r="K135" s="40"/>
      <c r="L135" s="63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</row>
    <row r="136" s="2" customFormat="1" ht="10.32" customHeight="1">
      <c r="A136" s="38"/>
      <c r="B136" s="39"/>
      <c r="C136" s="40"/>
      <c r="D136" s="40"/>
      <c r="E136" s="40"/>
      <c r="F136" s="40"/>
      <c r="G136" s="40"/>
      <c r="H136" s="40"/>
      <c r="I136" s="40"/>
      <c r="J136" s="40"/>
      <c r="K136" s="40"/>
      <c r="L136" s="63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</row>
    <row r="137" s="11" customFormat="1" ht="29.28" customHeight="1">
      <c r="A137" s="191"/>
      <c r="B137" s="192"/>
      <c r="C137" s="193" t="s">
        <v>139</v>
      </c>
      <c r="D137" s="194" t="s">
        <v>61</v>
      </c>
      <c r="E137" s="194" t="s">
        <v>57</v>
      </c>
      <c r="F137" s="194" t="s">
        <v>58</v>
      </c>
      <c r="G137" s="194" t="s">
        <v>140</v>
      </c>
      <c r="H137" s="194" t="s">
        <v>141</v>
      </c>
      <c r="I137" s="194" t="s">
        <v>142</v>
      </c>
      <c r="J137" s="195" t="s">
        <v>113</v>
      </c>
      <c r="K137" s="196" t="s">
        <v>143</v>
      </c>
      <c r="L137" s="197"/>
      <c r="M137" s="100" t="s">
        <v>1</v>
      </c>
      <c r="N137" s="101" t="s">
        <v>40</v>
      </c>
      <c r="O137" s="101" t="s">
        <v>144</v>
      </c>
      <c r="P137" s="101" t="s">
        <v>145</v>
      </c>
      <c r="Q137" s="101" t="s">
        <v>146</v>
      </c>
      <c r="R137" s="101" t="s">
        <v>147</v>
      </c>
      <c r="S137" s="101" t="s">
        <v>148</v>
      </c>
      <c r="T137" s="102" t="s">
        <v>149</v>
      </c>
      <c r="U137" s="191"/>
      <c r="V137" s="191"/>
      <c r="W137" s="191"/>
      <c r="X137" s="191"/>
      <c r="Y137" s="191"/>
      <c r="Z137" s="191"/>
      <c r="AA137" s="191"/>
      <c r="AB137" s="191"/>
      <c r="AC137" s="191"/>
      <c r="AD137" s="191"/>
      <c r="AE137" s="191"/>
    </row>
    <row r="138" s="2" customFormat="1" ht="22.8" customHeight="1">
      <c r="A138" s="38"/>
      <c r="B138" s="39"/>
      <c r="C138" s="107" t="s">
        <v>150</v>
      </c>
      <c r="D138" s="40"/>
      <c r="E138" s="40"/>
      <c r="F138" s="40"/>
      <c r="G138" s="40"/>
      <c r="H138" s="40"/>
      <c r="I138" s="40"/>
      <c r="J138" s="198">
        <f>BK138</f>
        <v>0</v>
      </c>
      <c r="K138" s="40"/>
      <c r="L138" s="44"/>
      <c r="M138" s="103"/>
      <c r="N138" s="199"/>
      <c r="O138" s="104"/>
      <c r="P138" s="200">
        <f>P139+P472</f>
        <v>0</v>
      </c>
      <c r="Q138" s="104"/>
      <c r="R138" s="200">
        <f>R139+R472</f>
        <v>118.22293704999999</v>
      </c>
      <c r="S138" s="104"/>
      <c r="T138" s="201">
        <f>T139+T472</f>
        <v>63.491892180000008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T138" s="17" t="s">
        <v>75</v>
      </c>
      <c r="AU138" s="17" t="s">
        <v>115</v>
      </c>
      <c r="BK138" s="202">
        <f>BK139+BK472</f>
        <v>0</v>
      </c>
    </row>
    <row r="139" s="12" customFormat="1" ht="25.92" customHeight="1">
      <c r="A139" s="12"/>
      <c r="B139" s="203"/>
      <c r="C139" s="204"/>
      <c r="D139" s="205" t="s">
        <v>75</v>
      </c>
      <c r="E139" s="206" t="s">
        <v>151</v>
      </c>
      <c r="F139" s="206" t="s">
        <v>152</v>
      </c>
      <c r="G139" s="204"/>
      <c r="H139" s="204"/>
      <c r="I139" s="207"/>
      <c r="J139" s="208">
        <f>BK139</f>
        <v>0</v>
      </c>
      <c r="K139" s="204"/>
      <c r="L139" s="209"/>
      <c r="M139" s="210"/>
      <c r="N139" s="211"/>
      <c r="O139" s="211"/>
      <c r="P139" s="212">
        <f>P140+P185+P204+P235+P240+P253+P396+P464+P470</f>
        <v>0</v>
      </c>
      <c r="Q139" s="211"/>
      <c r="R139" s="212">
        <f>R140+R185+R204+R235+R240+R253+R396+R464+R470</f>
        <v>108.64250758999999</v>
      </c>
      <c r="S139" s="211"/>
      <c r="T139" s="213">
        <f>T140+T185+T204+T235+T240+T253+T396+T464+T470</f>
        <v>52.469314000000004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14" t="s">
        <v>84</v>
      </c>
      <c r="AT139" s="215" t="s">
        <v>75</v>
      </c>
      <c r="AU139" s="215" t="s">
        <v>76</v>
      </c>
      <c r="AY139" s="214" t="s">
        <v>153</v>
      </c>
      <c r="BK139" s="216">
        <f>BK140+BK185+BK204+BK235+BK240+BK253+BK396+BK464+BK470</f>
        <v>0</v>
      </c>
    </row>
    <row r="140" s="12" customFormat="1" ht="22.8" customHeight="1">
      <c r="A140" s="12"/>
      <c r="B140" s="203"/>
      <c r="C140" s="204"/>
      <c r="D140" s="205" t="s">
        <v>75</v>
      </c>
      <c r="E140" s="217" t="s">
        <v>84</v>
      </c>
      <c r="F140" s="217" t="s">
        <v>154</v>
      </c>
      <c r="G140" s="204"/>
      <c r="H140" s="204"/>
      <c r="I140" s="207"/>
      <c r="J140" s="218">
        <f>BK140</f>
        <v>0</v>
      </c>
      <c r="K140" s="204"/>
      <c r="L140" s="209"/>
      <c r="M140" s="210"/>
      <c r="N140" s="211"/>
      <c r="O140" s="211"/>
      <c r="P140" s="212">
        <f>SUM(P141:P184)</f>
        <v>0</v>
      </c>
      <c r="Q140" s="211"/>
      <c r="R140" s="212">
        <f>SUM(R141:R184)</f>
        <v>0.00013000000000000002</v>
      </c>
      <c r="S140" s="211"/>
      <c r="T140" s="213">
        <f>SUM(T141:T184)</f>
        <v>24.179150000000003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14" t="s">
        <v>84</v>
      </c>
      <c r="AT140" s="215" t="s">
        <v>75</v>
      </c>
      <c r="AU140" s="215" t="s">
        <v>84</v>
      </c>
      <c r="AY140" s="214" t="s">
        <v>153</v>
      </c>
      <c r="BK140" s="216">
        <f>SUM(BK141:BK184)</f>
        <v>0</v>
      </c>
    </row>
    <row r="141" s="2" customFormat="1" ht="14.4" customHeight="1">
      <c r="A141" s="38"/>
      <c r="B141" s="39"/>
      <c r="C141" s="219" t="s">
        <v>84</v>
      </c>
      <c r="D141" s="219" t="s">
        <v>155</v>
      </c>
      <c r="E141" s="220" t="s">
        <v>156</v>
      </c>
      <c r="F141" s="221" t="s">
        <v>157</v>
      </c>
      <c r="G141" s="222" t="s">
        <v>158</v>
      </c>
      <c r="H141" s="223">
        <v>2.0800000000000001</v>
      </c>
      <c r="I141" s="224"/>
      <c r="J141" s="225">
        <f>ROUND(I141*H141,2)</f>
        <v>0</v>
      </c>
      <c r="K141" s="226"/>
      <c r="L141" s="44"/>
      <c r="M141" s="227" t="s">
        <v>1</v>
      </c>
      <c r="N141" s="228" t="s">
        <v>41</v>
      </c>
      <c r="O141" s="91"/>
      <c r="P141" s="229">
        <f>O141*H141</f>
        <v>0</v>
      </c>
      <c r="Q141" s="229">
        <v>0</v>
      </c>
      <c r="R141" s="229">
        <f>Q141*H141</f>
        <v>0</v>
      </c>
      <c r="S141" s="229">
        <v>0.255</v>
      </c>
      <c r="T141" s="230">
        <f>S141*H141</f>
        <v>0.53039999999999998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1" t="s">
        <v>159</v>
      </c>
      <c r="AT141" s="231" t="s">
        <v>155</v>
      </c>
      <c r="AU141" s="231" t="s">
        <v>86</v>
      </c>
      <c r="AY141" s="17" t="s">
        <v>153</v>
      </c>
      <c r="BE141" s="232">
        <f>IF(N141="základní",J141,0)</f>
        <v>0</v>
      </c>
      <c r="BF141" s="232">
        <f>IF(N141="snížená",J141,0)</f>
        <v>0</v>
      </c>
      <c r="BG141" s="232">
        <f>IF(N141="zákl. přenesená",J141,0)</f>
        <v>0</v>
      </c>
      <c r="BH141" s="232">
        <f>IF(N141="sníž. přenesená",J141,0)</f>
        <v>0</v>
      </c>
      <c r="BI141" s="232">
        <f>IF(N141="nulová",J141,0)</f>
        <v>0</v>
      </c>
      <c r="BJ141" s="17" t="s">
        <v>84</v>
      </c>
      <c r="BK141" s="232">
        <f>ROUND(I141*H141,2)</f>
        <v>0</v>
      </c>
      <c r="BL141" s="17" t="s">
        <v>159</v>
      </c>
      <c r="BM141" s="231" t="s">
        <v>160</v>
      </c>
    </row>
    <row r="142" s="13" customFormat="1">
      <c r="A142" s="13"/>
      <c r="B142" s="233"/>
      <c r="C142" s="234"/>
      <c r="D142" s="235" t="s">
        <v>161</v>
      </c>
      <c r="E142" s="236" t="s">
        <v>1</v>
      </c>
      <c r="F142" s="237" t="s">
        <v>162</v>
      </c>
      <c r="G142" s="234"/>
      <c r="H142" s="238">
        <v>2.0800000000000001</v>
      </c>
      <c r="I142" s="239"/>
      <c r="J142" s="234"/>
      <c r="K142" s="234"/>
      <c r="L142" s="240"/>
      <c r="M142" s="241"/>
      <c r="N142" s="242"/>
      <c r="O142" s="242"/>
      <c r="P142" s="242"/>
      <c r="Q142" s="242"/>
      <c r="R142" s="242"/>
      <c r="S142" s="242"/>
      <c r="T142" s="24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4" t="s">
        <v>161</v>
      </c>
      <c r="AU142" s="244" t="s">
        <v>86</v>
      </c>
      <c r="AV142" s="13" t="s">
        <v>86</v>
      </c>
      <c r="AW142" s="13" t="s">
        <v>32</v>
      </c>
      <c r="AX142" s="13" t="s">
        <v>84</v>
      </c>
      <c r="AY142" s="244" t="s">
        <v>153</v>
      </c>
    </row>
    <row r="143" s="2" customFormat="1" ht="14.4" customHeight="1">
      <c r="A143" s="38"/>
      <c r="B143" s="39"/>
      <c r="C143" s="219" t="s">
        <v>86</v>
      </c>
      <c r="D143" s="219" t="s">
        <v>155</v>
      </c>
      <c r="E143" s="220" t="s">
        <v>163</v>
      </c>
      <c r="F143" s="221" t="s">
        <v>164</v>
      </c>
      <c r="G143" s="222" t="s">
        <v>158</v>
      </c>
      <c r="H143" s="223">
        <v>88</v>
      </c>
      <c r="I143" s="224"/>
      <c r="J143" s="225">
        <f>ROUND(I143*H143,2)</f>
        <v>0</v>
      </c>
      <c r="K143" s="226"/>
      <c r="L143" s="44"/>
      <c r="M143" s="227" t="s">
        <v>1</v>
      </c>
      <c r="N143" s="228" t="s">
        <v>41</v>
      </c>
      <c r="O143" s="91"/>
      <c r="P143" s="229">
        <f>O143*H143</f>
        <v>0</v>
      </c>
      <c r="Q143" s="229">
        <v>0</v>
      </c>
      <c r="R143" s="229">
        <f>Q143*H143</f>
        <v>0</v>
      </c>
      <c r="S143" s="229">
        <v>0.26000000000000001</v>
      </c>
      <c r="T143" s="230">
        <f>S143*H143</f>
        <v>22.880000000000003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1" t="s">
        <v>159</v>
      </c>
      <c r="AT143" s="231" t="s">
        <v>155</v>
      </c>
      <c r="AU143" s="231" t="s">
        <v>86</v>
      </c>
      <c r="AY143" s="17" t="s">
        <v>153</v>
      </c>
      <c r="BE143" s="232">
        <f>IF(N143="základní",J143,0)</f>
        <v>0</v>
      </c>
      <c r="BF143" s="232">
        <f>IF(N143="snížená",J143,0)</f>
        <v>0</v>
      </c>
      <c r="BG143" s="232">
        <f>IF(N143="zákl. přenesená",J143,0)</f>
        <v>0</v>
      </c>
      <c r="BH143" s="232">
        <f>IF(N143="sníž. přenesená",J143,0)</f>
        <v>0</v>
      </c>
      <c r="BI143" s="232">
        <f>IF(N143="nulová",J143,0)</f>
        <v>0</v>
      </c>
      <c r="BJ143" s="17" t="s">
        <v>84</v>
      </c>
      <c r="BK143" s="232">
        <f>ROUND(I143*H143,2)</f>
        <v>0</v>
      </c>
      <c r="BL143" s="17" t="s">
        <v>159</v>
      </c>
      <c r="BM143" s="231" t="s">
        <v>165</v>
      </c>
    </row>
    <row r="144" s="13" customFormat="1">
      <c r="A144" s="13"/>
      <c r="B144" s="233"/>
      <c r="C144" s="234"/>
      <c r="D144" s="235" t="s">
        <v>161</v>
      </c>
      <c r="E144" s="236" t="s">
        <v>1</v>
      </c>
      <c r="F144" s="237" t="s">
        <v>166</v>
      </c>
      <c r="G144" s="234"/>
      <c r="H144" s="238">
        <v>88</v>
      </c>
      <c r="I144" s="239"/>
      <c r="J144" s="234"/>
      <c r="K144" s="234"/>
      <c r="L144" s="240"/>
      <c r="M144" s="241"/>
      <c r="N144" s="242"/>
      <c r="O144" s="242"/>
      <c r="P144" s="242"/>
      <c r="Q144" s="242"/>
      <c r="R144" s="242"/>
      <c r="S144" s="242"/>
      <c r="T144" s="24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4" t="s">
        <v>161</v>
      </c>
      <c r="AU144" s="244" t="s">
        <v>86</v>
      </c>
      <c r="AV144" s="13" t="s">
        <v>86</v>
      </c>
      <c r="AW144" s="13" t="s">
        <v>32</v>
      </c>
      <c r="AX144" s="13" t="s">
        <v>84</v>
      </c>
      <c r="AY144" s="244" t="s">
        <v>153</v>
      </c>
    </row>
    <row r="145" s="2" customFormat="1" ht="14.4" customHeight="1">
      <c r="A145" s="38"/>
      <c r="B145" s="39"/>
      <c r="C145" s="219" t="s">
        <v>167</v>
      </c>
      <c r="D145" s="219" t="s">
        <v>155</v>
      </c>
      <c r="E145" s="220" t="s">
        <v>168</v>
      </c>
      <c r="F145" s="221" t="s">
        <v>169</v>
      </c>
      <c r="G145" s="222" t="s">
        <v>170</v>
      </c>
      <c r="H145" s="223">
        <v>3.75</v>
      </c>
      <c r="I145" s="224"/>
      <c r="J145" s="225">
        <f>ROUND(I145*H145,2)</f>
        <v>0</v>
      </c>
      <c r="K145" s="226"/>
      <c r="L145" s="44"/>
      <c r="M145" s="227" t="s">
        <v>1</v>
      </c>
      <c r="N145" s="228" t="s">
        <v>41</v>
      </c>
      <c r="O145" s="91"/>
      <c r="P145" s="229">
        <f>O145*H145</f>
        <v>0</v>
      </c>
      <c r="Q145" s="229">
        <v>0</v>
      </c>
      <c r="R145" s="229">
        <f>Q145*H145</f>
        <v>0</v>
      </c>
      <c r="S145" s="229">
        <v>0.20499999999999999</v>
      </c>
      <c r="T145" s="230">
        <f>S145*H145</f>
        <v>0.76874999999999993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31" t="s">
        <v>159</v>
      </c>
      <c r="AT145" s="231" t="s">
        <v>155</v>
      </c>
      <c r="AU145" s="231" t="s">
        <v>86</v>
      </c>
      <c r="AY145" s="17" t="s">
        <v>153</v>
      </c>
      <c r="BE145" s="232">
        <f>IF(N145="základní",J145,0)</f>
        <v>0</v>
      </c>
      <c r="BF145" s="232">
        <f>IF(N145="snížená",J145,0)</f>
        <v>0</v>
      </c>
      <c r="BG145" s="232">
        <f>IF(N145="zákl. přenesená",J145,0)</f>
        <v>0</v>
      </c>
      <c r="BH145" s="232">
        <f>IF(N145="sníž. přenesená",J145,0)</f>
        <v>0</v>
      </c>
      <c r="BI145" s="232">
        <f>IF(N145="nulová",J145,0)</f>
        <v>0</v>
      </c>
      <c r="BJ145" s="17" t="s">
        <v>84</v>
      </c>
      <c r="BK145" s="232">
        <f>ROUND(I145*H145,2)</f>
        <v>0</v>
      </c>
      <c r="BL145" s="17" t="s">
        <v>159</v>
      </c>
      <c r="BM145" s="231" t="s">
        <v>171</v>
      </c>
    </row>
    <row r="146" s="13" customFormat="1">
      <c r="A146" s="13"/>
      <c r="B146" s="233"/>
      <c r="C146" s="234"/>
      <c r="D146" s="235" t="s">
        <v>161</v>
      </c>
      <c r="E146" s="236" t="s">
        <v>1</v>
      </c>
      <c r="F146" s="237" t="s">
        <v>172</v>
      </c>
      <c r="G146" s="234"/>
      <c r="H146" s="238">
        <v>3.75</v>
      </c>
      <c r="I146" s="239"/>
      <c r="J146" s="234"/>
      <c r="K146" s="234"/>
      <c r="L146" s="240"/>
      <c r="M146" s="241"/>
      <c r="N146" s="242"/>
      <c r="O146" s="242"/>
      <c r="P146" s="242"/>
      <c r="Q146" s="242"/>
      <c r="R146" s="242"/>
      <c r="S146" s="242"/>
      <c r="T146" s="24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4" t="s">
        <v>161</v>
      </c>
      <c r="AU146" s="244" t="s">
        <v>86</v>
      </c>
      <c r="AV146" s="13" t="s">
        <v>86</v>
      </c>
      <c r="AW146" s="13" t="s">
        <v>32</v>
      </c>
      <c r="AX146" s="13" t="s">
        <v>84</v>
      </c>
      <c r="AY146" s="244" t="s">
        <v>153</v>
      </c>
    </row>
    <row r="147" s="2" customFormat="1" ht="14.4" customHeight="1">
      <c r="A147" s="38"/>
      <c r="B147" s="39"/>
      <c r="C147" s="219" t="s">
        <v>159</v>
      </c>
      <c r="D147" s="219" t="s">
        <v>155</v>
      </c>
      <c r="E147" s="220" t="s">
        <v>173</v>
      </c>
      <c r="F147" s="221" t="s">
        <v>174</v>
      </c>
      <c r="G147" s="222" t="s">
        <v>158</v>
      </c>
      <c r="H147" s="223">
        <v>15</v>
      </c>
      <c r="I147" s="224"/>
      <c r="J147" s="225">
        <f>ROUND(I147*H147,2)</f>
        <v>0</v>
      </c>
      <c r="K147" s="226"/>
      <c r="L147" s="44"/>
      <c r="M147" s="227" t="s">
        <v>1</v>
      </c>
      <c r="N147" s="228" t="s">
        <v>41</v>
      </c>
      <c r="O147" s="91"/>
      <c r="P147" s="229">
        <f>O147*H147</f>
        <v>0</v>
      </c>
      <c r="Q147" s="229">
        <v>0</v>
      </c>
      <c r="R147" s="229">
        <f>Q147*H147</f>
        <v>0</v>
      </c>
      <c r="S147" s="229">
        <v>0</v>
      </c>
      <c r="T147" s="230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31" t="s">
        <v>159</v>
      </c>
      <c r="AT147" s="231" t="s">
        <v>155</v>
      </c>
      <c r="AU147" s="231" t="s">
        <v>86</v>
      </c>
      <c r="AY147" s="17" t="s">
        <v>153</v>
      </c>
      <c r="BE147" s="232">
        <f>IF(N147="základní",J147,0)</f>
        <v>0</v>
      </c>
      <c r="BF147" s="232">
        <f>IF(N147="snížená",J147,0)</f>
        <v>0</v>
      </c>
      <c r="BG147" s="232">
        <f>IF(N147="zákl. přenesená",J147,0)</f>
        <v>0</v>
      </c>
      <c r="BH147" s="232">
        <f>IF(N147="sníž. přenesená",J147,0)</f>
        <v>0</v>
      </c>
      <c r="BI147" s="232">
        <f>IF(N147="nulová",J147,0)</f>
        <v>0</v>
      </c>
      <c r="BJ147" s="17" t="s">
        <v>84</v>
      </c>
      <c r="BK147" s="232">
        <f>ROUND(I147*H147,2)</f>
        <v>0</v>
      </c>
      <c r="BL147" s="17" t="s">
        <v>159</v>
      </c>
      <c r="BM147" s="231" t="s">
        <v>175</v>
      </c>
    </row>
    <row r="148" s="13" customFormat="1">
      <c r="A148" s="13"/>
      <c r="B148" s="233"/>
      <c r="C148" s="234"/>
      <c r="D148" s="235" t="s">
        <v>161</v>
      </c>
      <c r="E148" s="236" t="s">
        <v>1</v>
      </c>
      <c r="F148" s="237" t="s">
        <v>176</v>
      </c>
      <c r="G148" s="234"/>
      <c r="H148" s="238">
        <v>15</v>
      </c>
      <c r="I148" s="239"/>
      <c r="J148" s="234"/>
      <c r="K148" s="234"/>
      <c r="L148" s="240"/>
      <c r="M148" s="241"/>
      <c r="N148" s="242"/>
      <c r="O148" s="242"/>
      <c r="P148" s="242"/>
      <c r="Q148" s="242"/>
      <c r="R148" s="242"/>
      <c r="S148" s="242"/>
      <c r="T148" s="24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4" t="s">
        <v>161</v>
      </c>
      <c r="AU148" s="244" t="s">
        <v>86</v>
      </c>
      <c r="AV148" s="13" t="s">
        <v>86</v>
      </c>
      <c r="AW148" s="13" t="s">
        <v>32</v>
      </c>
      <c r="AX148" s="13" t="s">
        <v>84</v>
      </c>
      <c r="AY148" s="244" t="s">
        <v>153</v>
      </c>
    </row>
    <row r="149" s="2" customFormat="1" ht="19.8" customHeight="1">
      <c r="A149" s="38"/>
      <c r="B149" s="39"/>
      <c r="C149" s="219" t="s">
        <v>177</v>
      </c>
      <c r="D149" s="219" t="s">
        <v>155</v>
      </c>
      <c r="E149" s="220" t="s">
        <v>178</v>
      </c>
      <c r="F149" s="221" t="s">
        <v>179</v>
      </c>
      <c r="G149" s="222" t="s">
        <v>180</v>
      </c>
      <c r="H149" s="223">
        <v>1.7</v>
      </c>
      <c r="I149" s="224"/>
      <c r="J149" s="225">
        <f>ROUND(I149*H149,2)</f>
        <v>0</v>
      </c>
      <c r="K149" s="226"/>
      <c r="L149" s="44"/>
      <c r="M149" s="227" t="s">
        <v>1</v>
      </c>
      <c r="N149" s="228" t="s">
        <v>41</v>
      </c>
      <c r="O149" s="91"/>
      <c r="P149" s="229">
        <f>O149*H149</f>
        <v>0</v>
      </c>
      <c r="Q149" s="229">
        <v>0</v>
      </c>
      <c r="R149" s="229">
        <f>Q149*H149</f>
        <v>0</v>
      </c>
      <c r="S149" s="229">
        <v>0</v>
      </c>
      <c r="T149" s="230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31" t="s">
        <v>159</v>
      </c>
      <c r="AT149" s="231" t="s">
        <v>155</v>
      </c>
      <c r="AU149" s="231" t="s">
        <v>86</v>
      </c>
      <c r="AY149" s="17" t="s">
        <v>153</v>
      </c>
      <c r="BE149" s="232">
        <f>IF(N149="základní",J149,0)</f>
        <v>0</v>
      </c>
      <c r="BF149" s="232">
        <f>IF(N149="snížená",J149,0)</f>
        <v>0</v>
      </c>
      <c r="BG149" s="232">
        <f>IF(N149="zákl. přenesená",J149,0)</f>
        <v>0</v>
      </c>
      <c r="BH149" s="232">
        <f>IF(N149="sníž. přenesená",J149,0)</f>
        <v>0</v>
      </c>
      <c r="BI149" s="232">
        <f>IF(N149="nulová",J149,0)</f>
        <v>0</v>
      </c>
      <c r="BJ149" s="17" t="s">
        <v>84</v>
      </c>
      <c r="BK149" s="232">
        <f>ROUND(I149*H149,2)</f>
        <v>0</v>
      </c>
      <c r="BL149" s="17" t="s">
        <v>159</v>
      </c>
      <c r="BM149" s="231" t="s">
        <v>181</v>
      </c>
    </row>
    <row r="150" s="13" customFormat="1">
      <c r="A150" s="13"/>
      <c r="B150" s="233"/>
      <c r="C150" s="234"/>
      <c r="D150" s="235" t="s">
        <v>161</v>
      </c>
      <c r="E150" s="236" t="s">
        <v>1</v>
      </c>
      <c r="F150" s="237" t="s">
        <v>182</v>
      </c>
      <c r="G150" s="234"/>
      <c r="H150" s="238">
        <v>1.7</v>
      </c>
      <c r="I150" s="239"/>
      <c r="J150" s="234"/>
      <c r="K150" s="234"/>
      <c r="L150" s="240"/>
      <c r="M150" s="241"/>
      <c r="N150" s="242"/>
      <c r="O150" s="242"/>
      <c r="P150" s="242"/>
      <c r="Q150" s="242"/>
      <c r="R150" s="242"/>
      <c r="S150" s="242"/>
      <c r="T150" s="24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4" t="s">
        <v>161</v>
      </c>
      <c r="AU150" s="244" t="s">
        <v>86</v>
      </c>
      <c r="AV150" s="13" t="s">
        <v>86</v>
      </c>
      <c r="AW150" s="13" t="s">
        <v>32</v>
      </c>
      <c r="AX150" s="13" t="s">
        <v>84</v>
      </c>
      <c r="AY150" s="244" t="s">
        <v>153</v>
      </c>
    </row>
    <row r="151" s="2" customFormat="1" ht="14.4" customHeight="1">
      <c r="A151" s="38"/>
      <c r="B151" s="39"/>
      <c r="C151" s="219" t="s">
        <v>183</v>
      </c>
      <c r="D151" s="219" t="s">
        <v>155</v>
      </c>
      <c r="E151" s="220" t="s">
        <v>184</v>
      </c>
      <c r="F151" s="221" t="s">
        <v>185</v>
      </c>
      <c r="G151" s="222" t="s">
        <v>180</v>
      </c>
      <c r="H151" s="223">
        <v>19.492000000000001</v>
      </c>
      <c r="I151" s="224"/>
      <c r="J151" s="225">
        <f>ROUND(I151*H151,2)</f>
        <v>0</v>
      </c>
      <c r="K151" s="226"/>
      <c r="L151" s="44"/>
      <c r="M151" s="227" t="s">
        <v>1</v>
      </c>
      <c r="N151" s="228" t="s">
        <v>41</v>
      </c>
      <c r="O151" s="91"/>
      <c r="P151" s="229">
        <f>O151*H151</f>
        <v>0</v>
      </c>
      <c r="Q151" s="229">
        <v>0</v>
      </c>
      <c r="R151" s="229">
        <f>Q151*H151</f>
        <v>0</v>
      </c>
      <c r="S151" s="229">
        <v>0</v>
      </c>
      <c r="T151" s="230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31" t="s">
        <v>159</v>
      </c>
      <c r="AT151" s="231" t="s">
        <v>155</v>
      </c>
      <c r="AU151" s="231" t="s">
        <v>86</v>
      </c>
      <c r="AY151" s="17" t="s">
        <v>153</v>
      </c>
      <c r="BE151" s="232">
        <f>IF(N151="základní",J151,0)</f>
        <v>0</v>
      </c>
      <c r="BF151" s="232">
        <f>IF(N151="snížená",J151,0)</f>
        <v>0</v>
      </c>
      <c r="BG151" s="232">
        <f>IF(N151="zákl. přenesená",J151,0)</f>
        <v>0</v>
      </c>
      <c r="BH151" s="232">
        <f>IF(N151="sníž. přenesená",J151,0)</f>
        <v>0</v>
      </c>
      <c r="BI151" s="232">
        <f>IF(N151="nulová",J151,0)</f>
        <v>0</v>
      </c>
      <c r="BJ151" s="17" t="s">
        <v>84</v>
      </c>
      <c r="BK151" s="232">
        <f>ROUND(I151*H151,2)</f>
        <v>0</v>
      </c>
      <c r="BL151" s="17" t="s">
        <v>159</v>
      </c>
      <c r="BM151" s="231" t="s">
        <v>186</v>
      </c>
    </row>
    <row r="152" s="13" customFormat="1">
      <c r="A152" s="13"/>
      <c r="B152" s="233"/>
      <c r="C152" s="234"/>
      <c r="D152" s="235" t="s">
        <v>161</v>
      </c>
      <c r="E152" s="236" t="s">
        <v>1</v>
      </c>
      <c r="F152" s="237" t="s">
        <v>187</v>
      </c>
      <c r="G152" s="234"/>
      <c r="H152" s="238">
        <v>19.492000000000001</v>
      </c>
      <c r="I152" s="239"/>
      <c r="J152" s="234"/>
      <c r="K152" s="234"/>
      <c r="L152" s="240"/>
      <c r="M152" s="241"/>
      <c r="N152" s="242"/>
      <c r="O152" s="242"/>
      <c r="P152" s="242"/>
      <c r="Q152" s="242"/>
      <c r="R152" s="242"/>
      <c r="S152" s="242"/>
      <c r="T152" s="24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4" t="s">
        <v>161</v>
      </c>
      <c r="AU152" s="244" t="s">
        <v>86</v>
      </c>
      <c r="AV152" s="13" t="s">
        <v>86</v>
      </c>
      <c r="AW152" s="13" t="s">
        <v>32</v>
      </c>
      <c r="AX152" s="13" t="s">
        <v>84</v>
      </c>
      <c r="AY152" s="244" t="s">
        <v>153</v>
      </c>
    </row>
    <row r="153" s="2" customFormat="1" ht="19.8" customHeight="1">
      <c r="A153" s="38"/>
      <c r="B153" s="39"/>
      <c r="C153" s="219" t="s">
        <v>188</v>
      </c>
      <c r="D153" s="219" t="s">
        <v>155</v>
      </c>
      <c r="E153" s="220" t="s">
        <v>189</v>
      </c>
      <c r="F153" s="221" t="s">
        <v>190</v>
      </c>
      <c r="G153" s="222" t="s">
        <v>180</v>
      </c>
      <c r="H153" s="223">
        <v>4.2999999999999998</v>
      </c>
      <c r="I153" s="224"/>
      <c r="J153" s="225">
        <f>ROUND(I153*H153,2)</f>
        <v>0</v>
      </c>
      <c r="K153" s="226"/>
      <c r="L153" s="44"/>
      <c r="M153" s="227" t="s">
        <v>1</v>
      </c>
      <c r="N153" s="228" t="s">
        <v>41</v>
      </c>
      <c r="O153" s="91"/>
      <c r="P153" s="229">
        <f>O153*H153</f>
        <v>0</v>
      </c>
      <c r="Q153" s="229">
        <v>0</v>
      </c>
      <c r="R153" s="229">
        <f>Q153*H153</f>
        <v>0</v>
      </c>
      <c r="S153" s="229">
        <v>0</v>
      </c>
      <c r="T153" s="230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31" t="s">
        <v>159</v>
      </c>
      <c r="AT153" s="231" t="s">
        <v>155</v>
      </c>
      <c r="AU153" s="231" t="s">
        <v>86</v>
      </c>
      <c r="AY153" s="17" t="s">
        <v>153</v>
      </c>
      <c r="BE153" s="232">
        <f>IF(N153="základní",J153,0)</f>
        <v>0</v>
      </c>
      <c r="BF153" s="232">
        <f>IF(N153="snížená",J153,0)</f>
        <v>0</v>
      </c>
      <c r="BG153" s="232">
        <f>IF(N153="zákl. přenesená",J153,0)</f>
        <v>0</v>
      </c>
      <c r="BH153" s="232">
        <f>IF(N153="sníž. přenesená",J153,0)</f>
        <v>0</v>
      </c>
      <c r="BI153" s="232">
        <f>IF(N153="nulová",J153,0)</f>
        <v>0</v>
      </c>
      <c r="BJ153" s="17" t="s">
        <v>84</v>
      </c>
      <c r="BK153" s="232">
        <f>ROUND(I153*H153,2)</f>
        <v>0</v>
      </c>
      <c r="BL153" s="17" t="s">
        <v>159</v>
      </c>
      <c r="BM153" s="231" t="s">
        <v>191</v>
      </c>
    </row>
    <row r="154" s="13" customFormat="1">
      <c r="A154" s="13"/>
      <c r="B154" s="233"/>
      <c r="C154" s="234"/>
      <c r="D154" s="235" t="s">
        <v>161</v>
      </c>
      <c r="E154" s="236" t="s">
        <v>1</v>
      </c>
      <c r="F154" s="237" t="s">
        <v>192</v>
      </c>
      <c r="G154" s="234"/>
      <c r="H154" s="238">
        <v>4.2999999999999998</v>
      </c>
      <c r="I154" s="239"/>
      <c r="J154" s="234"/>
      <c r="K154" s="234"/>
      <c r="L154" s="240"/>
      <c r="M154" s="241"/>
      <c r="N154" s="242"/>
      <c r="O154" s="242"/>
      <c r="P154" s="242"/>
      <c r="Q154" s="242"/>
      <c r="R154" s="242"/>
      <c r="S154" s="242"/>
      <c r="T154" s="24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4" t="s">
        <v>161</v>
      </c>
      <c r="AU154" s="244" t="s">
        <v>86</v>
      </c>
      <c r="AV154" s="13" t="s">
        <v>86</v>
      </c>
      <c r="AW154" s="13" t="s">
        <v>32</v>
      </c>
      <c r="AX154" s="13" t="s">
        <v>84</v>
      </c>
      <c r="AY154" s="244" t="s">
        <v>153</v>
      </c>
    </row>
    <row r="155" s="2" customFormat="1" ht="19.8" customHeight="1">
      <c r="A155" s="38"/>
      <c r="B155" s="39"/>
      <c r="C155" s="219" t="s">
        <v>193</v>
      </c>
      <c r="D155" s="219" t="s">
        <v>155</v>
      </c>
      <c r="E155" s="220" t="s">
        <v>194</v>
      </c>
      <c r="F155" s="221" t="s">
        <v>195</v>
      </c>
      <c r="G155" s="222" t="s">
        <v>180</v>
      </c>
      <c r="H155" s="223">
        <v>10.933</v>
      </c>
      <c r="I155" s="224"/>
      <c r="J155" s="225">
        <f>ROUND(I155*H155,2)</f>
        <v>0</v>
      </c>
      <c r="K155" s="226"/>
      <c r="L155" s="44"/>
      <c r="M155" s="227" t="s">
        <v>1</v>
      </c>
      <c r="N155" s="228" t="s">
        <v>41</v>
      </c>
      <c r="O155" s="91"/>
      <c r="P155" s="229">
        <f>O155*H155</f>
        <v>0</v>
      </c>
      <c r="Q155" s="229">
        <v>0</v>
      </c>
      <c r="R155" s="229">
        <f>Q155*H155</f>
        <v>0</v>
      </c>
      <c r="S155" s="229">
        <v>0</v>
      </c>
      <c r="T155" s="230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31" t="s">
        <v>159</v>
      </c>
      <c r="AT155" s="231" t="s">
        <v>155</v>
      </c>
      <c r="AU155" s="231" t="s">
        <v>86</v>
      </c>
      <c r="AY155" s="17" t="s">
        <v>153</v>
      </c>
      <c r="BE155" s="232">
        <f>IF(N155="základní",J155,0)</f>
        <v>0</v>
      </c>
      <c r="BF155" s="232">
        <f>IF(N155="snížená",J155,0)</f>
        <v>0</v>
      </c>
      <c r="BG155" s="232">
        <f>IF(N155="zákl. přenesená",J155,0)</f>
        <v>0</v>
      </c>
      <c r="BH155" s="232">
        <f>IF(N155="sníž. přenesená",J155,0)</f>
        <v>0</v>
      </c>
      <c r="BI155" s="232">
        <f>IF(N155="nulová",J155,0)</f>
        <v>0</v>
      </c>
      <c r="BJ155" s="17" t="s">
        <v>84</v>
      </c>
      <c r="BK155" s="232">
        <f>ROUND(I155*H155,2)</f>
        <v>0</v>
      </c>
      <c r="BL155" s="17" t="s">
        <v>159</v>
      </c>
      <c r="BM155" s="231" t="s">
        <v>196</v>
      </c>
    </row>
    <row r="156" s="2" customFormat="1" ht="22.2" customHeight="1">
      <c r="A156" s="38"/>
      <c r="B156" s="39"/>
      <c r="C156" s="219" t="s">
        <v>197</v>
      </c>
      <c r="D156" s="219" t="s">
        <v>155</v>
      </c>
      <c r="E156" s="220" t="s">
        <v>198</v>
      </c>
      <c r="F156" s="221" t="s">
        <v>199</v>
      </c>
      <c r="G156" s="222" t="s">
        <v>180</v>
      </c>
      <c r="H156" s="223">
        <v>163.99500000000001</v>
      </c>
      <c r="I156" s="224"/>
      <c r="J156" s="225">
        <f>ROUND(I156*H156,2)</f>
        <v>0</v>
      </c>
      <c r="K156" s="226"/>
      <c r="L156" s="44"/>
      <c r="M156" s="227" t="s">
        <v>1</v>
      </c>
      <c r="N156" s="228" t="s">
        <v>41</v>
      </c>
      <c r="O156" s="91"/>
      <c r="P156" s="229">
        <f>O156*H156</f>
        <v>0</v>
      </c>
      <c r="Q156" s="229">
        <v>0</v>
      </c>
      <c r="R156" s="229">
        <f>Q156*H156</f>
        <v>0</v>
      </c>
      <c r="S156" s="229">
        <v>0</v>
      </c>
      <c r="T156" s="230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1" t="s">
        <v>159</v>
      </c>
      <c r="AT156" s="231" t="s">
        <v>155</v>
      </c>
      <c r="AU156" s="231" t="s">
        <v>86</v>
      </c>
      <c r="AY156" s="17" t="s">
        <v>153</v>
      </c>
      <c r="BE156" s="232">
        <f>IF(N156="základní",J156,0)</f>
        <v>0</v>
      </c>
      <c r="BF156" s="232">
        <f>IF(N156="snížená",J156,0)</f>
        <v>0</v>
      </c>
      <c r="BG156" s="232">
        <f>IF(N156="zákl. přenesená",J156,0)</f>
        <v>0</v>
      </c>
      <c r="BH156" s="232">
        <f>IF(N156="sníž. přenesená",J156,0)</f>
        <v>0</v>
      </c>
      <c r="BI156" s="232">
        <f>IF(N156="nulová",J156,0)</f>
        <v>0</v>
      </c>
      <c r="BJ156" s="17" t="s">
        <v>84</v>
      </c>
      <c r="BK156" s="232">
        <f>ROUND(I156*H156,2)</f>
        <v>0</v>
      </c>
      <c r="BL156" s="17" t="s">
        <v>159</v>
      </c>
      <c r="BM156" s="231" t="s">
        <v>200</v>
      </c>
    </row>
    <row r="157" s="13" customFormat="1">
      <c r="A157" s="13"/>
      <c r="B157" s="233"/>
      <c r="C157" s="234"/>
      <c r="D157" s="235" t="s">
        <v>161</v>
      </c>
      <c r="E157" s="236" t="s">
        <v>1</v>
      </c>
      <c r="F157" s="237" t="s">
        <v>201</v>
      </c>
      <c r="G157" s="234"/>
      <c r="H157" s="238">
        <v>163.99500000000001</v>
      </c>
      <c r="I157" s="239"/>
      <c r="J157" s="234"/>
      <c r="K157" s="234"/>
      <c r="L157" s="240"/>
      <c r="M157" s="241"/>
      <c r="N157" s="242"/>
      <c r="O157" s="242"/>
      <c r="P157" s="242"/>
      <c r="Q157" s="242"/>
      <c r="R157" s="242"/>
      <c r="S157" s="242"/>
      <c r="T157" s="24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4" t="s">
        <v>161</v>
      </c>
      <c r="AU157" s="244" t="s">
        <v>86</v>
      </c>
      <c r="AV157" s="13" t="s">
        <v>86</v>
      </c>
      <c r="AW157" s="13" t="s">
        <v>32</v>
      </c>
      <c r="AX157" s="13" t="s">
        <v>84</v>
      </c>
      <c r="AY157" s="244" t="s">
        <v>153</v>
      </c>
    </row>
    <row r="158" s="2" customFormat="1" ht="14.4" customHeight="1">
      <c r="A158" s="38"/>
      <c r="B158" s="39"/>
      <c r="C158" s="219" t="s">
        <v>202</v>
      </c>
      <c r="D158" s="219" t="s">
        <v>155</v>
      </c>
      <c r="E158" s="220" t="s">
        <v>203</v>
      </c>
      <c r="F158" s="221" t="s">
        <v>204</v>
      </c>
      <c r="G158" s="222" t="s">
        <v>180</v>
      </c>
      <c r="H158" s="223">
        <v>10.933</v>
      </c>
      <c r="I158" s="224"/>
      <c r="J158" s="225">
        <f>ROUND(I158*H158,2)</f>
        <v>0</v>
      </c>
      <c r="K158" s="226"/>
      <c r="L158" s="44"/>
      <c r="M158" s="227" t="s">
        <v>1</v>
      </c>
      <c r="N158" s="228" t="s">
        <v>41</v>
      </c>
      <c r="O158" s="91"/>
      <c r="P158" s="229">
        <f>O158*H158</f>
        <v>0</v>
      </c>
      <c r="Q158" s="229">
        <v>0</v>
      </c>
      <c r="R158" s="229">
        <f>Q158*H158</f>
        <v>0</v>
      </c>
      <c r="S158" s="229">
        <v>0</v>
      </c>
      <c r="T158" s="230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31" t="s">
        <v>159</v>
      </c>
      <c r="AT158" s="231" t="s">
        <v>155</v>
      </c>
      <c r="AU158" s="231" t="s">
        <v>86</v>
      </c>
      <c r="AY158" s="17" t="s">
        <v>153</v>
      </c>
      <c r="BE158" s="232">
        <f>IF(N158="základní",J158,0)</f>
        <v>0</v>
      </c>
      <c r="BF158" s="232">
        <f>IF(N158="snížená",J158,0)</f>
        <v>0</v>
      </c>
      <c r="BG158" s="232">
        <f>IF(N158="zákl. přenesená",J158,0)</f>
        <v>0</v>
      </c>
      <c r="BH158" s="232">
        <f>IF(N158="sníž. přenesená",J158,0)</f>
        <v>0</v>
      </c>
      <c r="BI158" s="232">
        <f>IF(N158="nulová",J158,0)</f>
        <v>0</v>
      </c>
      <c r="BJ158" s="17" t="s">
        <v>84</v>
      </c>
      <c r="BK158" s="232">
        <f>ROUND(I158*H158,2)</f>
        <v>0</v>
      </c>
      <c r="BL158" s="17" t="s">
        <v>159</v>
      </c>
      <c r="BM158" s="231" t="s">
        <v>205</v>
      </c>
    </row>
    <row r="159" s="13" customFormat="1">
      <c r="A159" s="13"/>
      <c r="B159" s="233"/>
      <c r="C159" s="234"/>
      <c r="D159" s="235" t="s">
        <v>161</v>
      </c>
      <c r="E159" s="236" t="s">
        <v>1</v>
      </c>
      <c r="F159" s="237" t="s">
        <v>206</v>
      </c>
      <c r="G159" s="234"/>
      <c r="H159" s="238">
        <v>10.933</v>
      </c>
      <c r="I159" s="239"/>
      <c r="J159" s="234"/>
      <c r="K159" s="234"/>
      <c r="L159" s="240"/>
      <c r="M159" s="241"/>
      <c r="N159" s="242"/>
      <c r="O159" s="242"/>
      <c r="P159" s="242"/>
      <c r="Q159" s="242"/>
      <c r="R159" s="242"/>
      <c r="S159" s="242"/>
      <c r="T159" s="24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4" t="s">
        <v>161</v>
      </c>
      <c r="AU159" s="244" t="s">
        <v>86</v>
      </c>
      <c r="AV159" s="13" t="s">
        <v>86</v>
      </c>
      <c r="AW159" s="13" t="s">
        <v>32</v>
      </c>
      <c r="AX159" s="13" t="s">
        <v>84</v>
      </c>
      <c r="AY159" s="244" t="s">
        <v>153</v>
      </c>
    </row>
    <row r="160" s="2" customFormat="1" ht="14.4" customHeight="1">
      <c r="A160" s="38"/>
      <c r="B160" s="39"/>
      <c r="C160" s="219" t="s">
        <v>207</v>
      </c>
      <c r="D160" s="219" t="s">
        <v>155</v>
      </c>
      <c r="E160" s="220" t="s">
        <v>208</v>
      </c>
      <c r="F160" s="221" t="s">
        <v>209</v>
      </c>
      <c r="G160" s="222" t="s">
        <v>180</v>
      </c>
      <c r="H160" s="223">
        <v>6.681</v>
      </c>
      <c r="I160" s="224"/>
      <c r="J160" s="225">
        <f>ROUND(I160*H160,2)</f>
        <v>0</v>
      </c>
      <c r="K160" s="226"/>
      <c r="L160" s="44"/>
      <c r="M160" s="227" t="s">
        <v>1</v>
      </c>
      <c r="N160" s="228" t="s">
        <v>41</v>
      </c>
      <c r="O160" s="91"/>
      <c r="P160" s="229">
        <f>O160*H160</f>
        <v>0</v>
      </c>
      <c r="Q160" s="229">
        <v>0</v>
      </c>
      <c r="R160" s="229">
        <f>Q160*H160</f>
        <v>0</v>
      </c>
      <c r="S160" s="229">
        <v>0</v>
      </c>
      <c r="T160" s="230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31" t="s">
        <v>159</v>
      </c>
      <c r="AT160" s="231" t="s">
        <v>155</v>
      </c>
      <c r="AU160" s="231" t="s">
        <v>86</v>
      </c>
      <c r="AY160" s="17" t="s">
        <v>153</v>
      </c>
      <c r="BE160" s="232">
        <f>IF(N160="základní",J160,0)</f>
        <v>0</v>
      </c>
      <c r="BF160" s="232">
        <f>IF(N160="snížená",J160,0)</f>
        <v>0</v>
      </c>
      <c r="BG160" s="232">
        <f>IF(N160="zákl. přenesená",J160,0)</f>
        <v>0</v>
      </c>
      <c r="BH160" s="232">
        <f>IF(N160="sníž. přenesená",J160,0)</f>
        <v>0</v>
      </c>
      <c r="BI160" s="232">
        <f>IF(N160="nulová",J160,0)</f>
        <v>0</v>
      </c>
      <c r="BJ160" s="17" t="s">
        <v>84</v>
      </c>
      <c r="BK160" s="232">
        <f>ROUND(I160*H160,2)</f>
        <v>0</v>
      </c>
      <c r="BL160" s="17" t="s">
        <v>159</v>
      </c>
      <c r="BM160" s="231" t="s">
        <v>210</v>
      </c>
    </row>
    <row r="161" s="13" customFormat="1">
      <c r="A161" s="13"/>
      <c r="B161" s="233"/>
      <c r="C161" s="234"/>
      <c r="D161" s="235" t="s">
        <v>161</v>
      </c>
      <c r="E161" s="236" t="s">
        <v>1</v>
      </c>
      <c r="F161" s="237" t="s">
        <v>211</v>
      </c>
      <c r="G161" s="234"/>
      <c r="H161" s="238">
        <v>1.3</v>
      </c>
      <c r="I161" s="239"/>
      <c r="J161" s="234"/>
      <c r="K161" s="234"/>
      <c r="L161" s="240"/>
      <c r="M161" s="241"/>
      <c r="N161" s="242"/>
      <c r="O161" s="242"/>
      <c r="P161" s="242"/>
      <c r="Q161" s="242"/>
      <c r="R161" s="242"/>
      <c r="S161" s="242"/>
      <c r="T161" s="24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4" t="s">
        <v>161</v>
      </c>
      <c r="AU161" s="244" t="s">
        <v>86</v>
      </c>
      <c r="AV161" s="13" t="s">
        <v>86</v>
      </c>
      <c r="AW161" s="13" t="s">
        <v>32</v>
      </c>
      <c r="AX161" s="13" t="s">
        <v>76</v>
      </c>
      <c r="AY161" s="244" t="s">
        <v>153</v>
      </c>
    </row>
    <row r="162" s="13" customFormat="1">
      <c r="A162" s="13"/>
      <c r="B162" s="233"/>
      <c r="C162" s="234"/>
      <c r="D162" s="235" t="s">
        <v>161</v>
      </c>
      <c r="E162" s="236" t="s">
        <v>1</v>
      </c>
      <c r="F162" s="237" t="s">
        <v>212</v>
      </c>
      <c r="G162" s="234"/>
      <c r="H162" s="238">
        <v>5.3810000000000002</v>
      </c>
      <c r="I162" s="239"/>
      <c r="J162" s="234"/>
      <c r="K162" s="234"/>
      <c r="L162" s="240"/>
      <c r="M162" s="241"/>
      <c r="N162" s="242"/>
      <c r="O162" s="242"/>
      <c r="P162" s="242"/>
      <c r="Q162" s="242"/>
      <c r="R162" s="242"/>
      <c r="S162" s="242"/>
      <c r="T162" s="24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4" t="s">
        <v>161</v>
      </c>
      <c r="AU162" s="244" t="s">
        <v>86</v>
      </c>
      <c r="AV162" s="13" t="s">
        <v>86</v>
      </c>
      <c r="AW162" s="13" t="s">
        <v>32</v>
      </c>
      <c r="AX162" s="13" t="s">
        <v>76</v>
      </c>
      <c r="AY162" s="244" t="s">
        <v>153</v>
      </c>
    </row>
    <row r="163" s="14" customFormat="1">
      <c r="A163" s="14"/>
      <c r="B163" s="245"/>
      <c r="C163" s="246"/>
      <c r="D163" s="235" t="s">
        <v>161</v>
      </c>
      <c r="E163" s="247" t="s">
        <v>1</v>
      </c>
      <c r="F163" s="248" t="s">
        <v>213</v>
      </c>
      <c r="G163" s="246"/>
      <c r="H163" s="249">
        <v>6.681</v>
      </c>
      <c r="I163" s="250"/>
      <c r="J163" s="246"/>
      <c r="K163" s="246"/>
      <c r="L163" s="251"/>
      <c r="M163" s="252"/>
      <c r="N163" s="253"/>
      <c r="O163" s="253"/>
      <c r="P163" s="253"/>
      <c r="Q163" s="253"/>
      <c r="R163" s="253"/>
      <c r="S163" s="253"/>
      <c r="T163" s="25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55" t="s">
        <v>161</v>
      </c>
      <c r="AU163" s="255" t="s">
        <v>86</v>
      </c>
      <c r="AV163" s="14" t="s">
        <v>159</v>
      </c>
      <c r="AW163" s="14" t="s">
        <v>32</v>
      </c>
      <c r="AX163" s="14" t="s">
        <v>84</v>
      </c>
      <c r="AY163" s="255" t="s">
        <v>153</v>
      </c>
    </row>
    <row r="164" s="2" customFormat="1" ht="14.4" customHeight="1">
      <c r="A164" s="38"/>
      <c r="B164" s="39"/>
      <c r="C164" s="219" t="s">
        <v>8</v>
      </c>
      <c r="D164" s="219" t="s">
        <v>155</v>
      </c>
      <c r="E164" s="220" t="s">
        <v>214</v>
      </c>
      <c r="F164" s="221" t="s">
        <v>215</v>
      </c>
      <c r="G164" s="222" t="s">
        <v>216</v>
      </c>
      <c r="H164" s="223">
        <v>19.678999999999998</v>
      </c>
      <c r="I164" s="224"/>
      <c r="J164" s="225">
        <f>ROUND(I164*H164,2)</f>
        <v>0</v>
      </c>
      <c r="K164" s="226"/>
      <c r="L164" s="44"/>
      <c r="M164" s="227" t="s">
        <v>1</v>
      </c>
      <c r="N164" s="228" t="s">
        <v>41</v>
      </c>
      <c r="O164" s="91"/>
      <c r="P164" s="229">
        <f>O164*H164</f>
        <v>0</v>
      </c>
      <c r="Q164" s="229">
        <v>0</v>
      </c>
      <c r="R164" s="229">
        <f>Q164*H164</f>
        <v>0</v>
      </c>
      <c r="S164" s="229">
        <v>0</v>
      </c>
      <c r="T164" s="230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31" t="s">
        <v>159</v>
      </c>
      <c r="AT164" s="231" t="s">
        <v>155</v>
      </c>
      <c r="AU164" s="231" t="s">
        <v>86</v>
      </c>
      <c r="AY164" s="17" t="s">
        <v>153</v>
      </c>
      <c r="BE164" s="232">
        <f>IF(N164="základní",J164,0)</f>
        <v>0</v>
      </c>
      <c r="BF164" s="232">
        <f>IF(N164="snížená",J164,0)</f>
        <v>0</v>
      </c>
      <c r="BG164" s="232">
        <f>IF(N164="zákl. přenesená",J164,0)</f>
        <v>0</v>
      </c>
      <c r="BH164" s="232">
        <f>IF(N164="sníž. přenesená",J164,0)</f>
        <v>0</v>
      </c>
      <c r="BI164" s="232">
        <f>IF(N164="nulová",J164,0)</f>
        <v>0</v>
      </c>
      <c r="BJ164" s="17" t="s">
        <v>84</v>
      </c>
      <c r="BK164" s="232">
        <f>ROUND(I164*H164,2)</f>
        <v>0</v>
      </c>
      <c r="BL164" s="17" t="s">
        <v>159</v>
      </c>
      <c r="BM164" s="231" t="s">
        <v>217</v>
      </c>
    </row>
    <row r="165" s="13" customFormat="1">
      <c r="A165" s="13"/>
      <c r="B165" s="233"/>
      <c r="C165" s="234"/>
      <c r="D165" s="235" t="s">
        <v>161</v>
      </c>
      <c r="E165" s="236" t="s">
        <v>1</v>
      </c>
      <c r="F165" s="237" t="s">
        <v>218</v>
      </c>
      <c r="G165" s="234"/>
      <c r="H165" s="238">
        <v>19.678999999999998</v>
      </c>
      <c r="I165" s="239"/>
      <c r="J165" s="234"/>
      <c r="K165" s="234"/>
      <c r="L165" s="240"/>
      <c r="M165" s="241"/>
      <c r="N165" s="242"/>
      <c r="O165" s="242"/>
      <c r="P165" s="242"/>
      <c r="Q165" s="242"/>
      <c r="R165" s="242"/>
      <c r="S165" s="242"/>
      <c r="T165" s="24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4" t="s">
        <v>161</v>
      </c>
      <c r="AU165" s="244" t="s">
        <v>86</v>
      </c>
      <c r="AV165" s="13" t="s">
        <v>86</v>
      </c>
      <c r="AW165" s="13" t="s">
        <v>32</v>
      </c>
      <c r="AX165" s="13" t="s">
        <v>84</v>
      </c>
      <c r="AY165" s="244" t="s">
        <v>153</v>
      </c>
    </row>
    <row r="166" s="2" customFormat="1" ht="14.4" customHeight="1">
      <c r="A166" s="38"/>
      <c r="B166" s="39"/>
      <c r="C166" s="219" t="s">
        <v>219</v>
      </c>
      <c r="D166" s="219" t="s">
        <v>155</v>
      </c>
      <c r="E166" s="220" t="s">
        <v>220</v>
      </c>
      <c r="F166" s="221" t="s">
        <v>221</v>
      </c>
      <c r="G166" s="222" t="s">
        <v>180</v>
      </c>
      <c r="H166" s="223">
        <v>10.933</v>
      </c>
      <c r="I166" s="224"/>
      <c r="J166" s="225">
        <f>ROUND(I166*H166,2)</f>
        <v>0</v>
      </c>
      <c r="K166" s="226"/>
      <c r="L166" s="44"/>
      <c r="M166" s="227" t="s">
        <v>1</v>
      </c>
      <c r="N166" s="228" t="s">
        <v>41</v>
      </c>
      <c r="O166" s="91"/>
      <c r="P166" s="229">
        <f>O166*H166</f>
        <v>0</v>
      </c>
      <c r="Q166" s="229">
        <v>0</v>
      </c>
      <c r="R166" s="229">
        <f>Q166*H166</f>
        <v>0</v>
      </c>
      <c r="S166" s="229">
        <v>0</v>
      </c>
      <c r="T166" s="230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31" t="s">
        <v>159</v>
      </c>
      <c r="AT166" s="231" t="s">
        <v>155</v>
      </c>
      <c r="AU166" s="231" t="s">
        <v>86</v>
      </c>
      <c r="AY166" s="17" t="s">
        <v>153</v>
      </c>
      <c r="BE166" s="232">
        <f>IF(N166="základní",J166,0)</f>
        <v>0</v>
      </c>
      <c r="BF166" s="232">
        <f>IF(N166="snížená",J166,0)</f>
        <v>0</v>
      </c>
      <c r="BG166" s="232">
        <f>IF(N166="zákl. přenesená",J166,0)</f>
        <v>0</v>
      </c>
      <c r="BH166" s="232">
        <f>IF(N166="sníž. přenesená",J166,0)</f>
        <v>0</v>
      </c>
      <c r="BI166" s="232">
        <f>IF(N166="nulová",J166,0)</f>
        <v>0</v>
      </c>
      <c r="BJ166" s="17" t="s">
        <v>84</v>
      </c>
      <c r="BK166" s="232">
        <f>ROUND(I166*H166,2)</f>
        <v>0</v>
      </c>
      <c r="BL166" s="17" t="s">
        <v>159</v>
      </c>
      <c r="BM166" s="231" t="s">
        <v>222</v>
      </c>
    </row>
    <row r="167" s="2" customFormat="1" ht="14.4" customHeight="1">
      <c r="A167" s="38"/>
      <c r="B167" s="39"/>
      <c r="C167" s="219" t="s">
        <v>223</v>
      </c>
      <c r="D167" s="219" t="s">
        <v>155</v>
      </c>
      <c r="E167" s="220" t="s">
        <v>224</v>
      </c>
      <c r="F167" s="221" t="s">
        <v>225</v>
      </c>
      <c r="G167" s="222" t="s">
        <v>180</v>
      </c>
      <c r="H167" s="223">
        <v>8.7279999999999998</v>
      </c>
      <c r="I167" s="224"/>
      <c r="J167" s="225">
        <f>ROUND(I167*H167,2)</f>
        <v>0</v>
      </c>
      <c r="K167" s="226"/>
      <c r="L167" s="44"/>
      <c r="M167" s="227" t="s">
        <v>1</v>
      </c>
      <c r="N167" s="228" t="s">
        <v>41</v>
      </c>
      <c r="O167" s="91"/>
      <c r="P167" s="229">
        <f>O167*H167</f>
        <v>0</v>
      </c>
      <c r="Q167" s="229">
        <v>0</v>
      </c>
      <c r="R167" s="229">
        <f>Q167*H167</f>
        <v>0</v>
      </c>
      <c r="S167" s="229">
        <v>0</v>
      </c>
      <c r="T167" s="230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31" t="s">
        <v>159</v>
      </c>
      <c r="AT167" s="231" t="s">
        <v>155</v>
      </c>
      <c r="AU167" s="231" t="s">
        <v>86</v>
      </c>
      <c r="AY167" s="17" t="s">
        <v>153</v>
      </c>
      <c r="BE167" s="232">
        <f>IF(N167="základní",J167,0)</f>
        <v>0</v>
      </c>
      <c r="BF167" s="232">
        <f>IF(N167="snížená",J167,0)</f>
        <v>0</v>
      </c>
      <c r="BG167" s="232">
        <f>IF(N167="zákl. přenesená",J167,0)</f>
        <v>0</v>
      </c>
      <c r="BH167" s="232">
        <f>IF(N167="sníž. přenesená",J167,0)</f>
        <v>0</v>
      </c>
      <c r="BI167" s="232">
        <f>IF(N167="nulová",J167,0)</f>
        <v>0</v>
      </c>
      <c r="BJ167" s="17" t="s">
        <v>84</v>
      </c>
      <c r="BK167" s="232">
        <f>ROUND(I167*H167,2)</f>
        <v>0</v>
      </c>
      <c r="BL167" s="17" t="s">
        <v>159</v>
      </c>
      <c r="BM167" s="231" t="s">
        <v>226</v>
      </c>
    </row>
    <row r="168" s="13" customFormat="1">
      <c r="A168" s="13"/>
      <c r="B168" s="233"/>
      <c r="C168" s="234"/>
      <c r="D168" s="235" t="s">
        <v>161</v>
      </c>
      <c r="E168" s="236" t="s">
        <v>1</v>
      </c>
      <c r="F168" s="237" t="s">
        <v>227</v>
      </c>
      <c r="G168" s="234"/>
      <c r="H168" s="238">
        <v>8.7279999999999998</v>
      </c>
      <c r="I168" s="239"/>
      <c r="J168" s="234"/>
      <c r="K168" s="234"/>
      <c r="L168" s="240"/>
      <c r="M168" s="241"/>
      <c r="N168" s="242"/>
      <c r="O168" s="242"/>
      <c r="P168" s="242"/>
      <c r="Q168" s="242"/>
      <c r="R168" s="242"/>
      <c r="S168" s="242"/>
      <c r="T168" s="24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4" t="s">
        <v>161</v>
      </c>
      <c r="AU168" s="244" t="s">
        <v>86</v>
      </c>
      <c r="AV168" s="13" t="s">
        <v>86</v>
      </c>
      <c r="AW168" s="13" t="s">
        <v>32</v>
      </c>
      <c r="AX168" s="13" t="s">
        <v>84</v>
      </c>
      <c r="AY168" s="244" t="s">
        <v>153</v>
      </c>
    </row>
    <row r="169" s="2" customFormat="1" ht="14.4" customHeight="1">
      <c r="A169" s="38"/>
      <c r="B169" s="39"/>
      <c r="C169" s="219" t="s">
        <v>228</v>
      </c>
      <c r="D169" s="219" t="s">
        <v>155</v>
      </c>
      <c r="E169" s="220" t="s">
        <v>229</v>
      </c>
      <c r="F169" s="221" t="s">
        <v>230</v>
      </c>
      <c r="G169" s="222" t="s">
        <v>158</v>
      </c>
      <c r="H169" s="223">
        <v>6.5</v>
      </c>
      <c r="I169" s="224"/>
      <c r="J169" s="225">
        <f>ROUND(I169*H169,2)</f>
        <v>0</v>
      </c>
      <c r="K169" s="226"/>
      <c r="L169" s="44"/>
      <c r="M169" s="227" t="s">
        <v>1</v>
      </c>
      <c r="N169" s="228" t="s">
        <v>41</v>
      </c>
      <c r="O169" s="91"/>
      <c r="P169" s="229">
        <f>O169*H169</f>
        <v>0</v>
      </c>
      <c r="Q169" s="229">
        <v>0</v>
      </c>
      <c r="R169" s="229">
        <f>Q169*H169</f>
        <v>0</v>
      </c>
      <c r="S169" s="229">
        <v>0</v>
      </c>
      <c r="T169" s="230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31" t="s">
        <v>159</v>
      </c>
      <c r="AT169" s="231" t="s">
        <v>155</v>
      </c>
      <c r="AU169" s="231" t="s">
        <v>86</v>
      </c>
      <c r="AY169" s="17" t="s">
        <v>153</v>
      </c>
      <c r="BE169" s="232">
        <f>IF(N169="základní",J169,0)</f>
        <v>0</v>
      </c>
      <c r="BF169" s="232">
        <f>IF(N169="snížená",J169,0)</f>
        <v>0</v>
      </c>
      <c r="BG169" s="232">
        <f>IF(N169="zákl. přenesená",J169,0)</f>
        <v>0</v>
      </c>
      <c r="BH169" s="232">
        <f>IF(N169="sníž. přenesená",J169,0)</f>
        <v>0</v>
      </c>
      <c r="BI169" s="232">
        <f>IF(N169="nulová",J169,0)</f>
        <v>0</v>
      </c>
      <c r="BJ169" s="17" t="s">
        <v>84</v>
      </c>
      <c r="BK169" s="232">
        <f>ROUND(I169*H169,2)</f>
        <v>0</v>
      </c>
      <c r="BL169" s="17" t="s">
        <v>159</v>
      </c>
      <c r="BM169" s="231" t="s">
        <v>231</v>
      </c>
    </row>
    <row r="170" s="13" customFormat="1">
      <c r="A170" s="13"/>
      <c r="B170" s="233"/>
      <c r="C170" s="234"/>
      <c r="D170" s="235" t="s">
        <v>161</v>
      </c>
      <c r="E170" s="236" t="s">
        <v>1</v>
      </c>
      <c r="F170" s="237" t="s">
        <v>232</v>
      </c>
      <c r="G170" s="234"/>
      <c r="H170" s="238">
        <v>6.5</v>
      </c>
      <c r="I170" s="239"/>
      <c r="J170" s="234"/>
      <c r="K170" s="234"/>
      <c r="L170" s="240"/>
      <c r="M170" s="241"/>
      <c r="N170" s="242"/>
      <c r="O170" s="242"/>
      <c r="P170" s="242"/>
      <c r="Q170" s="242"/>
      <c r="R170" s="242"/>
      <c r="S170" s="242"/>
      <c r="T170" s="24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4" t="s">
        <v>161</v>
      </c>
      <c r="AU170" s="244" t="s">
        <v>86</v>
      </c>
      <c r="AV170" s="13" t="s">
        <v>86</v>
      </c>
      <c r="AW170" s="13" t="s">
        <v>32</v>
      </c>
      <c r="AX170" s="13" t="s">
        <v>84</v>
      </c>
      <c r="AY170" s="244" t="s">
        <v>153</v>
      </c>
    </row>
    <row r="171" s="2" customFormat="1" ht="14.4" customHeight="1">
      <c r="A171" s="38"/>
      <c r="B171" s="39"/>
      <c r="C171" s="219" t="s">
        <v>233</v>
      </c>
      <c r="D171" s="219" t="s">
        <v>155</v>
      </c>
      <c r="E171" s="220" t="s">
        <v>234</v>
      </c>
      <c r="F171" s="221" t="s">
        <v>235</v>
      </c>
      <c r="G171" s="222" t="s">
        <v>158</v>
      </c>
      <c r="H171" s="223">
        <v>6.5</v>
      </c>
      <c r="I171" s="224"/>
      <c r="J171" s="225">
        <f>ROUND(I171*H171,2)</f>
        <v>0</v>
      </c>
      <c r="K171" s="226"/>
      <c r="L171" s="44"/>
      <c r="M171" s="227" t="s">
        <v>1</v>
      </c>
      <c r="N171" s="228" t="s">
        <v>41</v>
      </c>
      <c r="O171" s="91"/>
      <c r="P171" s="229">
        <f>O171*H171</f>
        <v>0</v>
      </c>
      <c r="Q171" s="229">
        <v>0</v>
      </c>
      <c r="R171" s="229">
        <f>Q171*H171</f>
        <v>0</v>
      </c>
      <c r="S171" s="229">
        <v>0</v>
      </c>
      <c r="T171" s="230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31" t="s">
        <v>159</v>
      </c>
      <c r="AT171" s="231" t="s">
        <v>155</v>
      </c>
      <c r="AU171" s="231" t="s">
        <v>86</v>
      </c>
      <c r="AY171" s="17" t="s">
        <v>153</v>
      </c>
      <c r="BE171" s="232">
        <f>IF(N171="základní",J171,0)</f>
        <v>0</v>
      </c>
      <c r="BF171" s="232">
        <f>IF(N171="snížená",J171,0)</f>
        <v>0</v>
      </c>
      <c r="BG171" s="232">
        <f>IF(N171="zákl. přenesená",J171,0)</f>
        <v>0</v>
      </c>
      <c r="BH171" s="232">
        <f>IF(N171="sníž. přenesená",J171,0)</f>
        <v>0</v>
      </c>
      <c r="BI171" s="232">
        <f>IF(N171="nulová",J171,0)</f>
        <v>0</v>
      </c>
      <c r="BJ171" s="17" t="s">
        <v>84</v>
      </c>
      <c r="BK171" s="232">
        <f>ROUND(I171*H171,2)</f>
        <v>0</v>
      </c>
      <c r="BL171" s="17" t="s">
        <v>159</v>
      </c>
      <c r="BM171" s="231" t="s">
        <v>236</v>
      </c>
    </row>
    <row r="172" s="2" customFormat="1" ht="14.4" customHeight="1">
      <c r="A172" s="38"/>
      <c r="B172" s="39"/>
      <c r="C172" s="256" t="s">
        <v>237</v>
      </c>
      <c r="D172" s="256" t="s">
        <v>238</v>
      </c>
      <c r="E172" s="257" t="s">
        <v>239</v>
      </c>
      <c r="F172" s="258" t="s">
        <v>240</v>
      </c>
      <c r="G172" s="259" t="s">
        <v>241</v>
      </c>
      <c r="H172" s="260">
        <v>0.13</v>
      </c>
      <c r="I172" s="261"/>
      <c r="J172" s="262">
        <f>ROUND(I172*H172,2)</f>
        <v>0</v>
      </c>
      <c r="K172" s="263"/>
      <c r="L172" s="264"/>
      <c r="M172" s="265" t="s">
        <v>1</v>
      </c>
      <c r="N172" s="266" t="s">
        <v>41</v>
      </c>
      <c r="O172" s="91"/>
      <c r="P172" s="229">
        <f>O172*H172</f>
        <v>0</v>
      </c>
      <c r="Q172" s="229">
        <v>0.001</v>
      </c>
      <c r="R172" s="229">
        <f>Q172*H172</f>
        <v>0.00013000000000000002</v>
      </c>
      <c r="S172" s="229">
        <v>0</v>
      </c>
      <c r="T172" s="230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31" t="s">
        <v>193</v>
      </c>
      <c r="AT172" s="231" t="s">
        <v>238</v>
      </c>
      <c r="AU172" s="231" t="s">
        <v>86</v>
      </c>
      <c r="AY172" s="17" t="s">
        <v>153</v>
      </c>
      <c r="BE172" s="232">
        <f>IF(N172="základní",J172,0)</f>
        <v>0</v>
      </c>
      <c r="BF172" s="232">
        <f>IF(N172="snížená",J172,0)</f>
        <v>0</v>
      </c>
      <c r="BG172" s="232">
        <f>IF(N172="zákl. přenesená",J172,0)</f>
        <v>0</v>
      </c>
      <c r="BH172" s="232">
        <f>IF(N172="sníž. přenesená",J172,0)</f>
        <v>0</v>
      </c>
      <c r="BI172" s="232">
        <f>IF(N172="nulová",J172,0)</f>
        <v>0</v>
      </c>
      <c r="BJ172" s="17" t="s">
        <v>84</v>
      </c>
      <c r="BK172" s="232">
        <f>ROUND(I172*H172,2)</f>
        <v>0</v>
      </c>
      <c r="BL172" s="17" t="s">
        <v>159</v>
      </c>
      <c r="BM172" s="231" t="s">
        <v>242</v>
      </c>
    </row>
    <row r="173" s="13" customFormat="1">
      <c r="A173" s="13"/>
      <c r="B173" s="233"/>
      <c r="C173" s="234"/>
      <c r="D173" s="235" t="s">
        <v>161</v>
      </c>
      <c r="E173" s="234"/>
      <c r="F173" s="237" t="s">
        <v>243</v>
      </c>
      <c r="G173" s="234"/>
      <c r="H173" s="238">
        <v>0.13</v>
      </c>
      <c r="I173" s="239"/>
      <c r="J173" s="234"/>
      <c r="K173" s="234"/>
      <c r="L173" s="240"/>
      <c r="M173" s="241"/>
      <c r="N173" s="242"/>
      <c r="O173" s="242"/>
      <c r="P173" s="242"/>
      <c r="Q173" s="242"/>
      <c r="R173" s="242"/>
      <c r="S173" s="242"/>
      <c r="T173" s="24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4" t="s">
        <v>161</v>
      </c>
      <c r="AU173" s="244" t="s">
        <v>86</v>
      </c>
      <c r="AV173" s="13" t="s">
        <v>86</v>
      </c>
      <c r="AW173" s="13" t="s">
        <v>4</v>
      </c>
      <c r="AX173" s="13" t="s">
        <v>84</v>
      </c>
      <c r="AY173" s="244" t="s">
        <v>153</v>
      </c>
    </row>
    <row r="174" s="2" customFormat="1" ht="14.4" customHeight="1">
      <c r="A174" s="38"/>
      <c r="B174" s="39"/>
      <c r="C174" s="219" t="s">
        <v>244</v>
      </c>
      <c r="D174" s="219" t="s">
        <v>155</v>
      </c>
      <c r="E174" s="220" t="s">
        <v>245</v>
      </c>
      <c r="F174" s="221" t="s">
        <v>246</v>
      </c>
      <c r="G174" s="222" t="s">
        <v>158</v>
      </c>
      <c r="H174" s="223">
        <v>6.5</v>
      </c>
      <c r="I174" s="224"/>
      <c r="J174" s="225">
        <f>ROUND(I174*H174,2)</f>
        <v>0</v>
      </c>
      <c r="K174" s="226"/>
      <c r="L174" s="44"/>
      <c r="M174" s="227" t="s">
        <v>1</v>
      </c>
      <c r="N174" s="228" t="s">
        <v>41</v>
      </c>
      <c r="O174" s="91"/>
      <c r="P174" s="229">
        <f>O174*H174</f>
        <v>0</v>
      </c>
      <c r="Q174" s="229">
        <v>0</v>
      </c>
      <c r="R174" s="229">
        <f>Q174*H174</f>
        <v>0</v>
      </c>
      <c r="S174" s="229">
        <v>0</v>
      </c>
      <c r="T174" s="230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31" t="s">
        <v>159</v>
      </c>
      <c r="AT174" s="231" t="s">
        <v>155</v>
      </c>
      <c r="AU174" s="231" t="s">
        <v>86</v>
      </c>
      <c r="AY174" s="17" t="s">
        <v>153</v>
      </c>
      <c r="BE174" s="232">
        <f>IF(N174="základní",J174,0)</f>
        <v>0</v>
      </c>
      <c r="BF174" s="232">
        <f>IF(N174="snížená",J174,0)</f>
        <v>0</v>
      </c>
      <c r="BG174" s="232">
        <f>IF(N174="zákl. přenesená",J174,0)</f>
        <v>0</v>
      </c>
      <c r="BH174" s="232">
        <f>IF(N174="sníž. přenesená",J174,0)</f>
        <v>0</v>
      </c>
      <c r="BI174" s="232">
        <f>IF(N174="nulová",J174,0)</f>
        <v>0</v>
      </c>
      <c r="BJ174" s="17" t="s">
        <v>84</v>
      </c>
      <c r="BK174" s="232">
        <f>ROUND(I174*H174,2)</f>
        <v>0</v>
      </c>
      <c r="BL174" s="17" t="s">
        <v>159</v>
      </c>
      <c r="BM174" s="231" t="s">
        <v>247</v>
      </c>
    </row>
    <row r="175" s="13" customFormat="1">
      <c r="A175" s="13"/>
      <c r="B175" s="233"/>
      <c r="C175" s="234"/>
      <c r="D175" s="235" t="s">
        <v>161</v>
      </c>
      <c r="E175" s="236" t="s">
        <v>1</v>
      </c>
      <c r="F175" s="237" t="s">
        <v>248</v>
      </c>
      <c r="G175" s="234"/>
      <c r="H175" s="238">
        <v>6.5</v>
      </c>
      <c r="I175" s="239"/>
      <c r="J175" s="234"/>
      <c r="K175" s="234"/>
      <c r="L175" s="240"/>
      <c r="M175" s="241"/>
      <c r="N175" s="242"/>
      <c r="O175" s="242"/>
      <c r="P175" s="242"/>
      <c r="Q175" s="242"/>
      <c r="R175" s="242"/>
      <c r="S175" s="242"/>
      <c r="T175" s="24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4" t="s">
        <v>161</v>
      </c>
      <c r="AU175" s="244" t="s">
        <v>86</v>
      </c>
      <c r="AV175" s="13" t="s">
        <v>86</v>
      </c>
      <c r="AW175" s="13" t="s">
        <v>32</v>
      </c>
      <c r="AX175" s="13" t="s">
        <v>84</v>
      </c>
      <c r="AY175" s="244" t="s">
        <v>153</v>
      </c>
    </row>
    <row r="176" s="2" customFormat="1" ht="14.4" customHeight="1">
      <c r="A176" s="38"/>
      <c r="B176" s="39"/>
      <c r="C176" s="219" t="s">
        <v>249</v>
      </c>
      <c r="D176" s="219" t="s">
        <v>155</v>
      </c>
      <c r="E176" s="220" t="s">
        <v>250</v>
      </c>
      <c r="F176" s="221" t="s">
        <v>251</v>
      </c>
      <c r="G176" s="222" t="s">
        <v>158</v>
      </c>
      <c r="H176" s="223">
        <v>125.42</v>
      </c>
      <c r="I176" s="224"/>
      <c r="J176" s="225">
        <f>ROUND(I176*H176,2)</f>
        <v>0</v>
      </c>
      <c r="K176" s="226"/>
      <c r="L176" s="44"/>
      <c r="M176" s="227" t="s">
        <v>1</v>
      </c>
      <c r="N176" s="228" t="s">
        <v>41</v>
      </c>
      <c r="O176" s="91"/>
      <c r="P176" s="229">
        <f>O176*H176</f>
        <v>0</v>
      </c>
      <c r="Q176" s="229">
        <v>0</v>
      </c>
      <c r="R176" s="229">
        <f>Q176*H176</f>
        <v>0</v>
      </c>
      <c r="S176" s="229">
        <v>0</v>
      </c>
      <c r="T176" s="230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31" t="s">
        <v>159</v>
      </c>
      <c r="AT176" s="231" t="s">
        <v>155</v>
      </c>
      <c r="AU176" s="231" t="s">
        <v>86</v>
      </c>
      <c r="AY176" s="17" t="s">
        <v>153</v>
      </c>
      <c r="BE176" s="232">
        <f>IF(N176="základní",J176,0)</f>
        <v>0</v>
      </c>
      <c r="BF176" s="232">
        <f>IF(N176="snížená",J176,0)</f>
        <v>0</v>
      </c>
      <c r="BG176" s="232">
        <f>IF(N176="zákl. přenesená",J176,0)</f>
        <v>0</v>
      </c>
      <c r="BH176" s="232">
        <f>IF(N176="sníž. přenesená",J176,0)</f>
        <v>0</v>
      </c>
      <c r="BI176" s="232">
        <f>IF(N176="nulová",J176,0)</f>
        <v>0</v>
      </c>
      <c r="BJ176" s="17" t="s">
        <v>84</v>
      </c>
      <c r="BK176" s="232">
        <f>ROUND(I176*H176,2)</f>
        <v>0</v>
      </c>
      <c r="BL176" s="17" t="s">
        <v>159</v>
      </c>
      <c r="BM176" s="231" t="s">
        <v>252</v>
      </c>
    </row>
    <row r="177" s="13" customFormat="1">
      <c r="A177" s="13"/>
      <c r="B177" s="233"/>
      <c r="C177" s="234"/>
      <c r="D177" s="235" t="s">
        <v>161</v>
      </c>
      <c r="E177" s="236" t="s">
        <v>1</v>
      </c>
      <c r="F177" s="237" t="s">
        <v>253</v>
      </c>
      <c r="G177" s="234"/>
      <c r="H177" s="238">
        <v>19.949999999999999</v>
      </c>
      <c r="I177" s="239"/>
      <c r="J177" s="234"/>
      <c r="K177" s="234"/>
      <c r="L177" s="240"/>
      <c r="M177" s="241"/>
      <c r="N177" s="242"/>
      <c r="O177" s="242"/>
      <c r="P177" s="242"/>
      <c r="Q177" s="242"/>
      <c r="R177" s="242"/>
      <c r="S177" s="242"/>
      <c r="T177" s="24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4" t="s">
        <v>161</v>
      </c>
      <c r="AU177" s="244" t="s">
        <v>86</v>
      </c>
      <c r="AV177" s="13" t="s">
        <v>86</v>
      </c>
      <c r="AW177" s="13" t="s">
        <v>32</v>
      </c>
      <c r="AX177" s="13" t="s">
        <v>76</v>
      </c>
      <c r="AY177" s="244" t="s">
        <v>153</v>
      </c>
    </row>
    <row r="178" s="13" customFormat="1">
      <c r="A178" s="13"/>
      <c r="B178" s="233"/>
      <c r="C178" s="234"/>
      <c r="D178" s="235" t="s">
        <v>161</v>
      </c>
      <c r="E178" s="236" t="s">
        <v>1</v>
      </c>
      <c r="F178" s="237" t="s">
        <v>254</v>
      </c>
      <c r="G178" s="234"/>
      <c r="H178" s="238">
        <v>8.9700000000000006</v>
      </c>
      <c r="I178" s="239"/>
      <c r="J178" s="234"/>
      <c r="K178" s="234"/>
      <c r="L178" s="240"/>
      <c r="M178" s="241"/>
      <c r="N178" s="242"/>
      <c r="O178" s="242"/>
      <c r="P178" s="242"/>
      <c r="Q178" s="242"/>
      <c r="R178" s="242"/>
      <c r="S178" s="242"/>
      <c r="T178" s="24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4" t="s">
        <v>161</v>
      </c>
      <c r="AU178" s="244" t="s">
        <v>86</v>
      </c>
      <c r="AV178" s="13" t="s">
        <v>86</v>
      </c>
      <c r="AW178" s="13" t="s">
        <v>32</v>
      </c>
      <c r="AX178" s="13" t="s">
        <v>76</v>
      </c>
      <c r="AY178" s="244" t="s">
        <v>153</v>
      </c>
    </row>
    <row r="179" s="13" customFormat="1">
      <c r="A179" s="13"/>
      <c r="B179" s="233"/>
      <c r="C179" s="234"/>
      <c r="D179" s="235" t="s">
        <v>161</v>
      </c>
      <c r="E179" s="236" t="s">
        <v>1</v>
      </c>
      <c r="F179" s="237" t="s">
        <v>255</v>
      </c>
      <c r="G179" s="234"/>
      <c r="H179" s="238">
        <v>8.5</v>
      </c>
      <c r="I179" s="239"/>
      <c r="J179" s="234"/>
      <c r="K179" s="234"/>
      <c r="L179" s="240"/>
      <c r="M179" s="241"/>
      <c r="N179" s="242"/>
      <c r="O179" s="242"/>
      <c r="P179" s="242"/>
      <c r="Q179" s="242"/>
      <c r="R179" s="242"/>
      <c r="S179" s="242"/>
      <c r="T179" s="24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4" t="s">
        <v>161</v>
      </c>
      <c r="AU179" s="244" t="s">
        <v>86</v>
      </c>
      <c r="AV179" s="13" t="s">
        <v>86</v>
      </c>
      <c r="AW179" s="13" t="s">
        <v>32</v>
      </c>
      <c r="AX179" s="13" t="s">
        <v>76</v>
      </c>
      <c r="AY179" s="244" t="s">
        <v>153</v>
      </c>
    </row>
    <row r="180" s="13" customFormat="1">
      <c r="A180" s="13"/>
      <c r="B180" s="233"/>
      <c r="C180" s="234"/>
      <c r="D180" s="235" t="s">
        <v>161</v>
      </c>
      <c r="E180" s="236" t="s">
        <v>1</v>
      </c>
      <c r="F180" s="237" t="s">
        <v>256</v>
      </c>
      <c r="G180" s="234"/>
      <c r="H180" s="238">
        <v>88</v>
      </c>
      <c r="I180" s="239"/>
      <c r="J180" s="234"/>
      <c r="K180" s="234"/>
      <c r="L180" s="240"/>
      <c r="M180" s="241"/>
      <c r="N180" s="242"/>
      <c r="O180" s="242"/>
      <c r="P180" s="242"/>
      <c r="Q180" s="242"/>
      <c r="R180" s="242"/>
      <c r="S180" s="242"/>
      <c r="T180" s="24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4" t="s">
        <v>161</v>
      </c>
      <c r="AU180" s="244" t="s">
        <v>86</v>
      </c>
      <c r="AV180" s="13" t="s">
        <v>86</v>
      </c>
      <c r="AW180" s="13" t="s">
        <v>32</v>
      </c>
      <c r="AX180" s="13" t="s">
        <v>76</v>
      </c>
      <c r="AY180" s="244" t="s">
        <v>153</v>
      </c>
    </row>
    <row r="181" s="14" customFormat="1">
      <c r="A181" s="14"/>
      <c r="B181" s="245"/>
      <c r="C181" s="246"/>
      <c r="D181" s="235" t="s">
        <v>161</v>
      </c>
      <c r="E181" s="247" t="s">
        <v>1</v>
      </c>
      <c r="F181" s="248" t="s">
        <v>213</v>
      </c>
      <c r="G181" s="246"/>
      <c r="H181" s="249">
        <v>125.42</v>
      </c>
      <c r="I181" s="250"/>
      <c r="J181" s="246"/>
      <c r="K181" s="246"/>
      <c r="L181" s="251"/>
      <c r="M181" s="252"/>
      <c r="N181" s="253"/>
      <c r="O181" s="253"/>
      <c r="P181" s="253"/>
      <c r="Q181" s="253"/>
      <c r="R181" s="253"/>
      <c r="S181" s="253"/>
      <c r="T181" s="25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55" t="s">
        <v>161</v>
      </c>
      <c r="AU181" s="255" t="s">
        <v>86</v>
      </c>
      <c r="AV181" s="14" t="s">
        <v>159</v>
      </c>
      <c r="AW181" s="14" t="s">
        <v>32</v>
      </c>
      <c r="AX181" s="14" t="s">
        <v>84</v>
      </c>
      <c r="AY181" s="255" t="s">
        <v>153</v>
      </c>
    </row>
    <row r="182" s="2" customFormat="1" ht="14.4" customHeight="1">
      <c r="A182" s="38"/>
      <c r="B182" s="39"/>
      <c r="C182" s="219" t="s">
        <v>257</v>
      </c>
      <c r="D182" s="219" t="s">
        <v>155</v>
      </c>
      <c r="E182" s="220" t="s">
        <v>258</v>
      </c>
      <c r="F182" s="221" t="s">
        <v>259</v>
      </c>
      <c r="G182" s="222" t="s">
        <v>158</v>
      </c>
      <c r="H182" s="223">
        <v>6.5</v>
      </c>
      <c r="I182" s="224"/>
      <c r="J182" s="225">
        <f>ROUND(I182*H182,2)</f>
        <v>0</v>
      </c>
      <c r="K182" s="226"/>
      <c r="L182" s="44"/>
      <c r="M182" s="227" t="s">
        <v>1</v>
      </c>
      <c r="N182" s="228" t="s">
        <v>41</v>
      </c>
      <c r="O182" s="91"/>
      <c r="P182" s="229">
        <f>O182*H182</f>
        <v>0</v>
      </c>
      <c r="Q182" s="229">
        <v>0</v>
      </c>
      <c r="R182" s="229">
        <f>Q182*H182</f>
        <v>0</v>
      </c>
      <c r="S182" s="229">
        <v>0</v>
      </c>
      <c r="T182" s="230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31" t="s">
        <v>159</v>
      </c>
      <c r="AT182" s="231" t="s">
        <v>155</v>
      </c>
      <c r="AU182" s="231" t="s">
        <v>86</v>
      </c>
      <c r="AY182" s="17" t="s">
        <v>153</v>
      </c>
      <c r="BE182" s="232">
        <f>IF(N182="základní",J182,0)</f>
        <v>0</v>
      </c>
      <c r="BF182" s="232">
        <f>IF(N182="snížená",J182,0)</f>
        <v>0</v>
      </c>
      <c r="BG182" s="232">
        <f>IF(N182="zákl. přenesená",J182,0)</f>
        <v>0</v>
      </c>
      <c r="BH182" s="232">
        <f>IF(N182="sníž. přenesená",J182,0)</f>
        <v>0</v>
      </c>
      <c r="BI182" s="232">
        <f>IF(N182="nulová",J182,0)</f>
        <v>0</v>
      </c>
      <c r="BJ182" s="17" t="s">
        <v>84</v>
      </c>
      <c r="BK182" s="232">
        <f>ROUND(I182*H182,2)</f>
        <v>0</v>
      </c>
      <c r="BL182" s="17" t="s">
        <v>159</v>
      </c>
      <c r="BM182" s="231" t="s">
        <v>260</v>
      </c>
    </row>
    <row r="183" s="13" customFormat="1">
      <c r="A183" s="13"/>
      <c r="B183" s="233"/>
      <c r="C183" s="234"/>
      <c r="D183" s="235" t="s">
        <v>161</v>
      </c>
      <c r="E183" s="236" t="s">
        <v>1</v>
      </c>
      <c r="F183" s="237" t="s">
        <v>261</v>
      </c>
      <c r="G183" s="234"/>
      <c r="H183" s="238">
        <v>6.5</v>
      </c>
      <c r="I183" s="239"/>
      <c r="J183" s="234"/>
      <c r="K183" s="234"/>
      <c r="L183" s="240"/>
      <c r="M183" s="241"/>
      <c r="N183" s="242"/>
      <c r="O183" s="242"/>
      <c r="P183" s="242"/>
      <c r="Q183" s="242"/>
      <c r="R183" s="242"/>
      <c r="S183" s="242"/>
      <c r="T183" s="24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4" t="s">
        <v>161</v>
      </c>
      <c r="AU183" s="244" t="s">
        <v>86</v>
      </c>
      <c r="AV183" s="13" t="s">
        <v>86</v>
      </c>
      <c r="AW183" s="13" t="s">
        <v>32</v>
      </c>
      <c r="AX183" s="13" t="s">
        <v>84</v>
      </c>
      <c r="AY183" s="244" t="s">
        <v>153</v>
      </c>
    </row>
    <row r="184" s="2" customFormat="1" ht="14.4" customHeight="1">
      <c r="A184" s="38"/>
      <c r="B184" s="39"/>
      <c r="C184" s="219" t="s">
        <v>7</v>
      </c>
      <c r="D184" s="219" t="s">
        <v>155</v>
      </c>
      <c r="E184" s="220" t="s">
        <v>262</v>
      </c>
      <c r="F184" s="221" t="s">
        <v>263</v>
      </c>
      <c r="G184" s="222" t="s">
        <v>264</v>
      </c>
      <c r="H184" s="223">
        <v>1</v>
      </c>
      <c r="I184" s="224"/>
      <c r="J184" s="225">
        <f>ROUND(I184*H184,2)</f>
        <v>0</v>
      </c>
      <c r="K184" s="226"/>
      <c r="L184" s="44"/>
      <c r="M184" s="227" t="s">
        <v>1</v>
      </c>
      <c r="N184" s="228" t="s">
        <v>41</v>
      </c>
      <c r="O184" s="91"/>
      <c r="P184" s="229">
        <f>O184*H184</f>
        <v>0</v>
      </c>
      <c r="Q184" s="229">
        <v>0</v>
      </c>
      <c r="R184" s="229">
        <f>Q184*H184</f>
        <v>0</v>
      </c>
      <c r="S184" s="229">
        <v>0</v>
      </c>
      <c r="T184" s="230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31" t="s">
        <v>159</v>
      </c>
      <c r="AT184" s="231" t="s">
        <v>155</v>
      </c>
      <c r="AU184" s="231" t="s">
        <v>86</v>
      </c>
      <c r="AY184" s="17" t="s">
        <v>153</v>
      </c>
      <c r="BE184" s="232">
        <f>IF(N184="základní",J184,0)</f>
        <v>0</v>
      </c>
      <c r="BF184" s="232">
        <f>IF(N184="snížená",J184,0)</f>
        <v>0</v>
      </c>
      <c r="BG184" s="232">
        <f>IF(N184="zákl. přenesená",J184,0)</f>
        <v>0</v>
      </c>
      <c r="BH184" s="232">
        <f>IF(N184="sníž. přenesená",J184,0)</f>
        <v>0</v>
      </c>
      <c r="BI184" s="232">
        <f>IF(N184="nulová",J184,0)</f>
        <v>0</v>
      </c>
      <c r="BJ184" s="17" t="s">
        <v>84</v>
      </c>
      <c r="BK184" s="232">
        <f>ROUND(I184*H184,2)</f>
        <v>0</v>
      </c>
      <c r="BL184" s="17" t="s">
        <v>159</v>
      </c>
      <c r="BM184" s="231" t="s">
        <v>265</v>
      </c>
    </row>
    <row r="185" s="12" customFormat="1" ht="22.8" customHeight="1">
      <c r="A185" s="12"/>
      <c r="B185" s="203"/>
      <c r="C185" s="204"/>
      <c r="D185" s="205" t="s">
        <v>75</v>
      </c>
      <c r="E185" s="217" t="s">
        <v>86</v>
      </c>
      <c r="F185" s="217" t="s">
        <v>266</v>
      </c>
      <c r="G185" s="204"/>
      <c r="H185" s="204"/>
      <c r="I185" s="207"/>
      <c r="J185" s="218">
        <f>BK185</f>
        <v>0</v>
      </c>
      <c r="K185" s="204"/>
      <c r="L185" s="209"/>
      <c r="M185" s="210"/>
      <c r="N185" s="211"/>
      <c r="O185" s="211"/>
      <c r="P185" s="212">
        <f>SUM(P186:P203)</f>
        <v>0</v>
      </c>
      <c r="Q185" s="211"/>
      <c r="R185" s="212">
        <f>SUM(R186:R203)</f>
        <v>42.651017859999996</v>
      </c>
      <c r="S185" s="211"/>
      <c r="T185" s="213">
        <f>SUM(T186:T203)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214" t="s">
        <v>84</v>
      </c>
      <c r="AT185" s="215" t="s">
        <v>75</v>
      </c>
      <c r="AU185" s="215" t="s">
        <v>84</v>
      </c>
      <c r="AY185" s="214" t="s">
        <v>153</v>
      </c>
      <c r="BK185" s="216">
        <f>SUM(BK186:BK203)</f>
        <v>0</v>
      </c>
    </row>
    <row r="186" s="2" customFormat="1" ht="14.4" customHeight="1">
      <c r="A186" s="38"/>
      <c r="B186" s="39"/>
      <c r="C186" s="219" t="s">
        <v>267</v>
      </c>
      <c r="D186" s="219" t="s">
        <v>155</v>
      </c>
      <c r="E186" s="220" t="s">
        <v>268</v>
      </c>
      <c r="F186" s="221" t="s">
        <v>269</v>
      </c>
      <c r="G186" s="222" t="s">
        <v>180</v>
      </c>
      <c r="H186" s="223">
        <v>2.8919999999999999</v>
      </c>
      <c r="I186" s="224"/>
      <c r="J186" s="225">
        <f>ROUND(I186*H186,2)</f>
        <v>0</v>
      </c>
      <c r="K186" s="226"/>
      <c r="L186" s="44"/>
      <c r="M186" s="227" t="s">
        <v>1</v>
      </c>
      <c r="N186" s="228" t="s">
        <v>41</v>
      </c>
      <c r="O186" s="91"/>
      <c r="P186" s="229">
        <f>O186*H186</f>
        <v>0</v>
      </c>
      <c r="Q186" s="229">
        <v>2.5018699999999998</v>
      </c>
      <c r="R186" s="229">
        <f>Q186*H186</f>
        <v>7.2354080399999994</v>
      </c>
      <c r="S186" s="229">
        <v>0</v>
      </c>
      <c r="T186" s="230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31" t="s">
        <v>159</v>
      </c>
      <c r="AT186" s="231" t="s">
        <v>155</v>
      </c>
      <c r="AU186" s="231" t="s">
        <v>86</v>
      </c>
      <c r="AY186" s="17" t="s">
        <v>153</v>
      </c>
      <c r="BE186" s="232">
        <f>IF(N186="základní",J186,0)</f>
        <v>0</v>
      </c>
      <c r="BF186" s="232">
        <f>IF(N186="snížená",J186,0)</f>
        <v>0</v>
      </c>
      <c r="BG186" s="232">
        <f>IF(N186="zákl. přenesená",J186,0)</f>
        <v>0</v>
      </c>
      <c r="BH186" s="232">
        <f>IF(N186="sníž. přenesená",J186,0)</f>
        <v>0</v>
      </c>
      <c r="BI186" s="232">
        <f>IF(N186="nulová",J186,0)</f>
        <v>0</v>
      </c>
      <c r="BJ186" s="17" t="s">
        <v>84</v>
      </c>
      <c r="BK186" s="232">
        <f>ROUND(I186*H186,2)</f>
        <v>0</v>
      </c>
      <c r="BL186" s="17" t="s">
        <v>159</v>
      </c>
      <c r="BM186" s="231" t="s">
        <v>270</v>
      </c>
    </row>
    <row r="187" s="13" customFormat="1">
      <c r="A187" s="13"/>
      <c r="B187" s="233"/>
      <c r="C187" s="234"/>
      <c r="D187" s="235" t="s">
        <v>161</v>
      </c>
      <c r="E187" s="236" t="s">
        <v>1</v>
      </c>
      <c r="F187" s="237" t="s">
        <v>271</v>
      </c>
      <c r="G187" s="234"/>
      <c r="H187" s="238">
        <v>1.9950000000000001</v>
      </c>
      <c r="I187" s="239"/>
      <c r="J187" s="234"/>
      <c r="K187" s="234"/>
      <c r="L187" s="240"/>
      <c r="M187" s="241"/>
      <c r="N187" s="242"/>
      <c r="O187" s="242"/>
      <c r="P187" s="242"/>
      <c r="Q187" s="242"/>
      <c r="R187" s="242"/>
      <c r="S187" s="242"/>
      <c r="T187" s="24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4" t="s">
        <v>161</v>
      </c>
      <c r="AU187" s="244" t="s">
        <v>86</v>
      </c>
      <c r="AV187" s="13" t="s">
        <v>86</v>
      </c>
      <c r="AW187" s="13" t="s">
        <v>32</v>
      </c>
      <c r="AX187" s="13" t="s">
        <v>76</v>
      </c>
      <c r="AY187" s="244" t="s">
        <v>153</v>
      </c>
    </row>
    <row r="188" s="13" customFormat="1">
      <c r="A188" s="13"/>
      <c r="B188" s="233"/>
      <c r="C188" s="234"/>
      <c r="D188" s="235" t="s">
        <v>161</v>
      </c>
      <c r="E188" s="236" t="s">
        <v>1</v>
      </c>
      <c r="F188" s="237" t="s">
        <v>272</v>
      </c>
      <c r="G188" s="234"/>
      <c r="H188" s="238">
        <v>0.89700000000000002</v>
      </c>
      <c r="I188" s="239"/>
      <c r="J188" s="234"/>
      <c r="K188" s="234"/>
      <c r="L188" s="240"/>
      <c r="M188" s="241"/>
      <c r="N188" s="242"/>
      <c r="O188" s="242"/>
      <c r="P188" s="242"/>
      <c r="Q188" s="242"/>
      <c r="R188" s="242"/>
      <c r="S188" s="242"/>
      <c r="T188" s="24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4" t="s">
        <v>161</v>
      </c>
      <c r="AU188" s="244" t="s">
        <v>86</v>
      </c>
      <c r="AV188" s="13" t="s">
        <v>86</v>
      </c>
      <c r="AW188" s="13" t="s">
        <v>32</v>
      </c>
      <c r="AX188" s="13" t="s">
        <v>76</v>
      </c>
      <c r="AY188" s="244" t="s">
        <v>153</v>
      </c>
    </row>
    <row r="189" s="14" customFormat="1">
      <c r="A189" s="14"/>
      <c r="B189" s="245"/>
      <c r="C189" s="246"/>
      <c r="D189" s="235" t="s">
        <v>161</v>
      </c>
      <c r="E189" s="247" t="s">
        <v>1</v>
      </c>
      <c r="F189" s="248" t="s">
        <v>213</v>
      </c>
      <c r="G189" s="246"/>
      <c r="H189" s="249">
        <v>2.8920000000000003</v>
      </c>
      <c r="I189" s="250"/>
      <c r="J189" s="246"/>
      <c r="K189" s="246"/>
      <c r="L189" s="251"/>
      <c r="M189" s="252"/>
      <c r="N189" s="253"/>
      <c r="O189" s="253"/>
      <c r="P189" s="253"/>
      <c r="Q189" s="253"/>
      <c r="R189" s="253"/>
      <c r="S189" s="253"/>
      <c r="T189" s="25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5" t="s">
        <v>161</v>
      </c>
      <c r="AU189" s="255" t="s">
        <v>86</v>
      </c>
      <c r="AV189" s="14" t="s">
        <v>159</v>
      </c>
      <c r="AW189" s="14" t="s">
        <v>32</v>
      </c>
      <c r="AX189" s="14" t="s">
        <v>84</v>
      </c>
      <c r="AY189" s="255" t="s">
        <v>153</v>
      </c>
    </row>
    <row r="190" s="2" customFormat="1" ht="14.4" customHeight="1">
      <c r="A190" s="38"/>
      <c r="B190" s="39"/>
      <c r="C190" s="219" t="s">
        <v>273</v>
      </c>
      <c r="D190" s="219" t="s">
        <v>155</v>
      </c>
      <c r="E190" s="220" t="s">
        <v>274</v>
      </c>
      <c r="F190" s="221" t="s">
        <v>275</v>
      </c>
      <c r="G190" s="222" t="s">
        <v>180</v>
      </c>
      <c r="H190" s="223">
        <v>6.6440000000000001</v>
      </c>
      <c r="I190" s="224"/>
      <c r="J190" s="225">
        <f>ROUND(I190*H190,2)</f>
        <v>0</v>
      </c>
      <c r="K190" s="226"/>
      <c r="L190" s="44"/>
      <c r="M190" s="227" t="s">
        <v>1</v>
      </c>
      <c r="N190" s="228" t="s">
        <v>41</v>
      </c>
      <c r="O190" s="91"/>
      <c r="P190" s="229">
        <f>O190*H190</f>
        <v>0</v>
      </c>
      <c r="Q190" s="229">
        <v>2.5018699999999998</v>
      </c>
      <c r="R190" s="229">
        <f>Q190*H190</f>
        <v>16.622424280000001</v>
      </c>
      <c r="S190" s="229">
        <v>0</v>
      </c>
      <c r="T190" s="230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31" t="s">
        <v>159</v>
      </c>
      <c r="AT190" s="231" t="s">
        <v>155</v>
      </c>
      <c r="AU190" s="231" t="s">
        <v>86</v>
      </c>
      <c r="AY190" s="17" t="s">
        <v>153</v>
      </c>
      <c r="BE190" s="232">
        <f>IF(N190="základní",J190,0)</f>
        <v>0</v>
      </c>
      <c r="BF190" s="232">
        <f>IF(N190="snížená",J190,0)</f>
        <v>0</v>
      </c>
      <c r="BG190" s="232">
        <f>IF(N190="zákl. přenesená",J190,0)</f>
        <v>0</v>
      </c>
      <c r="BH190" s="232">
        <f>IF(N190="sníž. přenesená",J190,0)</f>
        <v>0</v>
      </c>
      <c r="BI190" s="232">
        <f>IF(N190="nulová",J190,0)</f>
        <v>0</v>
      </c>
      <c r="BJ190" s="17" t="s">
        <v>84</v>
      </c>
      <c r="BK190" s="232">
        <f>ROUND(I190*H190,2)</f>
        <v>0</v>
      </c>
      <c r="BL190" s="17" t="s">
        <v>159</v>
      </c>
      <c r="BM190" s="231" t="s">
        <v>276</v>
      </c>
    </row>
    <row r="191" s="13" customFormat="1">
      <c r="A191" s="13"/>
      <c r="B191" s="233"/>
      <c r="C191" s="234"/>
      <c r="D191" s="235" t="s">
        <v>161</v>
      </c>
      <c r="E191" s="236" t="s">
        <v>1</v>
      </c>
      <c r="F191" s="237" t="s">
        <v>277</v>
      </c>
      <c r="G191" s="234"/>
      <c r="H191" s="238">
        <v>3.9900000000000002</v>
      </c>
      <c r="I191" s="239"/>
      <c r="J191" s="234"/>
      <c r="K191" s="234"/>
      <c r="L191" s="240"/>
      <c r="M191" s="241"/>
      <c r="N191" s="242"/>
      <c r="O191" s="242"/>
      <c r="P191" s="242"/>
      <c r="Q191" s="242"/>
      <c r="R191" s="242"/>
      <c r="S191" s="242"/>
      <c r="T191" s="24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4" t="s">
        <v>161</v>
      </c>
      <c r="AU191" s="244" t="s">
        <v>86</v>
      </c>
      <c r="AV191" s="13" t="s">
        <v>86</v>
      </c>
      <c r="AW191" s="13" t="s">
        <v>32</v>
      </c>
      <c r="AX191" s="13" t="s">
        <v>76</v>
      </c>
      <c r="AY191" s="244" t="s">
        <v>153</v>
      </c>
    </row>
    <row r="192" s="13" customFormat="1">
      <c r="A192" s="13"/>
      <c r="B192" s="233"/>
      <c r="C192" s="234"/>
      <c r="D192" s="235" t="s">
        <v>161</v>
      </c>
      <c r="E192" s="236" t="s">
        <v>1</v>
      </c>
      <c r="F192" s="237" t="s">
        <v>278</v>
      </c>
      <c r="G192" s="234"/>
      <c r="H192" s="238">
        <v>2.6539999999999999</v>
      </c>
      <c r="I192" s="239"/>
      <c r="J192" s="234"/>
      <c r="K192" s="234"/>
      <c r="L192" s="240"/>
      <c r="M192" s="241"/>
      <c r="N192" s="242"/>
      <c r="O192" s="242"/>
      <c r="P192" s="242"/>
      <c r="Q192" s="242"/>
      <c r="R192" s="242"/>
      <c r="S192" s="242"/>
      <c r="T192" s="24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4" t="s">
        <v>161</v>
      </c>
      <c r="AU192" s="244" t="s">
        <v>86</v>
      </c>
      <c r="AV192" s="13" t="s">
        <v>86</v>
      </c>
      <c r="AW192" s="13" t="s">
        <v>32</v>
      </c>
      <c r="AX192" s="13" t="s">
        <v>76</v>
      </c>
      <c r="AY192" s="244" t="s">
        <v>153</v>
      </c>
    </row>
    <row r="193" s="14" customFormat="1">
      <c r="A193" s="14"/>
      <c r="B193" s="245"/>
      <c r="C193" s="246"/>
      <c r="D193" s="235" t="s">
        <v>161</v>
      </c>
      <c r="E193" s="247" t="s">
        <v>1</v>
      </c>
      <c r="F193" s="248" t="s">
        <v>213</v>
      </c>
      <c r="G193" s="246"/>
      <c r="H193" s="249">
        <v>6.6440000000000001</v>
      </c>
      <c r="I193" s="250"/>
      <c r="J193" s="246"/>
      <c r="K193" s="246"/>
      <c r="L193" s="251"/>
      <c r="M193" s="252"/>
      <c r="N193" s="253"/>
      <c r="O193" s="253"/>
      <c r="P193" s="253"/>
      <c r="Q193" s="253"/>
      <c r="R193" s="253"/>
      <c r="S193" s="253"/>
      <c r="T193" s="25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55" t="s">
        <v>161</v>
      </c>
      <c r="AU193" s="255" t="s">
        <v>86</v>
      </c>
      <c r="AV193" s="14" t="s">
        <v>159</v>
      </c>
      <c r="AW193" s="14" t="s">
        <v>32</v>
      </c>
      <c r="AX193" s="14" t="s">
        <v>84</v>
      </c>
      <c r="AY193" s="255" t="s">
        <v>153</v>
      </c>
    </row>
    <row r="194" s="2" customFormat="1" ht="14.4" customHeight="1">
      <c r="A194" s="38"/>
      <c r="B194" s="39"/>
      <c r="C194" s="219" t="s">
        <v>279</v>
      </c>
      <c r="D194" s="219" t="s">
        <v>155</v>
      </c>
      <c r="E194" s="220" t="s">
        <v>280</v>
      </c>
      <c r="F194" s="221" t="s">
        <v>281</v>
      </c>
      <c r="G194" s="222" t="s">
        <v>158</v>
      </c>
      <c r="H194" s="223">
        <v>3.1699999999999999</v>
      </c>
      <c r="I194" s="224"/>
      <c r="J194" s="225">
        <f>ROUND(I194*H194,2)</f>
        <v>0</v>
      </c>
      <c r="K194" s="226"/>
      <c r="L194" s="44"/>
      <c r="M194" s="227" t="s">
        <v>1</v>
      </c>
      <c r="N194" s="228" t="s">
        <v>41</v>
      </c>
      <c r="O194" s="91"/>
      <c r="P194" s="229">
        <f>O194*H194</f>
        <v>0</v>
      </c>
      <c r="Q194" s="229">
        <v>0.0029399999999999999</v>
      </c>
      <c r="R194" s="229">
        <f>Q194*H194</f>
        <v>0.0093197999999999996</v>
      </c>
      <c r="S194" s="229">
        <v>0</v>
      </c>
      <c r="T194" s="230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31" t="s">
        <v>159</v>
      </c>
      <c r="AT194" s="231" t="s">
        <v>155</v>
      </c>
      <c r="AU194" s="231" t="s">
        <v>86</v>
      </c>
      <c r="AY194" s="17" t="s">
        <v>153</v>
      </c>
      <c r="BE194" s="232">
        <f>IF(N194="základní",J194,0)</f>
        <v>0</v>
      </c>
      <c r="BF194" s="232">
        <f>IF(N194="snížená",J194,0)</f>
        <v>0</v>
      </c>
      <c r="BG194" s="232">
        <f>IF(N194="zákl. přenesená",J194,0)</f>
        <v>0</v>
      </c>
      <c r="BH194" s="232">
        <f>IF(N194="sníž. přenesená",J194,0)</f>
        <v>0</v>
      </c>
      <c r="BI194" s="232">
        <f>IF(N194="nulová",J194,0)</f>
        <v>0</v>
      </c>
      <c r="BJ194" s="17" t="s">
        <v>84</v>
      </c>
      <c r="BK194" s="232">
        <f>ROUND(I194*H194,2)</f>
        <v>0</v>
      </c>
      <c r="BL194" s="17" t="s">
        <v>159</v>
      </c>
      <c r="BM194" s="231" t="s">
        <v>282</v>
      </c>
    </row>
    <row r="195" s="13" customFormat="1">
      <c r="A195" s="13"/>
      <c r="B195" s="233"/>
      <c r="C195" s="234"/>
      <c r="D195" s="235" t="s">
        <v>161</v>
      </c>
      <c r="E195" s="236" t="s">
        <v>1</v>
      </c>
      <c r="F195" s="237" t="s">
        <v>283</v>
      </c>
      <c r="G195" s="234"/>
      <c r="H195" s="238">
        <v>3.1699999999999999</v>
      </c>
      <c r="I195" s="239"/>
      <c r="J195" s="234"/>
      <c r="K195" s="234"/>
      <c r="L195" s="240"/>
      <c r="M195" s="241"/>
      <c r="N195" s="242"/>
      <c r="O195" s="242"/>
      <c r="P195" s="242"/>
      <c r="Q195" s="242"/>
      <c r="R195" s="242"/>
      <c r="S195" s="242"/>
      <c r="T195" s="24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4" t="s">
        <v>161</v>
      </c>
      <c r="AU195" s="244" t="s">
        <v>86</v>
      </c>
      <c r="AV195" s="13" t="s">
        <v>86</v>
      </c>
      <c r="AW195" s="13" t="s">
        <v>32</v>
      </c>
      <c r="AX195" s="13" t="s">
        <v>84</v>
      </c>
      <c r="AY195" s="244" t="s">
        <v>153</v>
      </c>
    </row>
    <row r="196" s="2" customFormat="1" ht="14.4" customHeight="1">
      <c r="A196" s="38"/>
      <c r="B196" s="39"/>
      <c r="C196" s="219" t="s">
        <v>284</v>
      </c>
      <c r="D196" s="219" t="s">
        <v>155</v>
      </c>
      <c r="E196" s="220" t="s">
        <v>285</v>
      </c>
      <c r="F196" s="221" t="s">
        <v>286</v>
      </c>
      <c r="G196" s="222" t="s">
        <v>158</v>
      </c>
      <c r="H196" s="223">
        <v>3.1699999999999999</v>
      </c>
      <c r="I196" s="224"/>
      <c r="J196" s="225">
        <f>ROUND(I196*H196,2)</f>
        <v>0</v>
      </c>
      <c r="K196" s="226"/>
      <c r="L196" s="44"/>
      <c r="M196" s="227" t="s">
        <v>1</v>
      </c>
      <c r="N196" s="228" t="s">
        <v>41</v>
      </c>
      <c r="O196" s="91"/>
      <c r="P196" s="229">
        <f>O196*H196</f>
        <v>0</v>
      </c>
      <c r="Q196" s="229">
        <v>0</v>
      </c>
      <c r="R196" s="229">
        <f>Q196*H196</f>
        <v>0</v>
      </c>
      <c r="S196" s="229">
        <v>0</v>
      </c>
      <c r="T196" s="230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31" t="s">
        <v>159</v>
      </c>
      <c r="AT196" s="231" t="s">
        <v>155</v>
      </c>
      <c r="AU196" s="231" t="s">
        <v>86</v>
      </c>
      <c r="AY196" s="17" t="s">
        <v>153</v>
      </c>
      <c r="BE196" s="232">
        <f>IF(N196="základní",J196,0)</f>
        <v>0</v>
      </c>
      <c r="BF196" s="232">
        <f>IF(N196="snížená",J196,0)</f>
        <v>0</v>
      </c>
      <c r="BG196" s="232">
        <f>IF(N196="zákl. přenesená",J196,0)</f>
        <v>0</v>
      </c>
      <c r="BH196" s="232">
        <f>IF(N196="sníž. přenesená",J196,0)</f>
        <v>0</v>
      </c>
      <c r="BI196" s="232">
        <f>IF(N196="nulová",J196,0)</f>
        <v>0</v>
      </c>
      <c r="BJ196" s="17" t="s">
        <v>84</v>
      </c>
      <c r="BK196" s="232">
        <f>ROUND(I196*H196,2)</f>
        <v>0</v>
      </c>
      <c r="BL196" s="17" t="s">
        <v>159</v>
      </c>
      <c r="BM196" s="231" t="s">
        <v>287</v>
      </c>
    </row>
    <row r="197" s="2" customFormat="1" ht="14.4" customHeight="1">
      <c r="A197" s="38"/>
      <c r="B197" s="39"/>
      <c r="C197" s="219" t="s">
        <v>288</v>
      </c>
      <c r="D197" s="219" t="s">
        <v>155</v>
      </c>
      <c r="E197" s="220" t="s">
        <v>289</v>
      </c>
      <c r="F197" s="221" t="s">
        <v>290</v>
      </c>
      <c r="G197" s="222" t="s">
        <v>216</v>
      </c>
      <c r="H197" s="223">
        <v>0.39500000000000002</v>
      </c>
      <c r="I197" s="224"/>
      <c r="J197" s="225">
        <f>ROUND(I197*H197,2)</f>
        <v>0</v>
      </c>
      <c r="K197" s="226"/>
      <c r="L197" s="44"/>
      <c r="M197" s="227" t="s">
        <v>1</v>
      </c>
      <c r="N197" s="228" t="s">
        <v>41</v>
      </c>
      <c r="O197" s="91"/>
      <c r="P197" s="229">
        <f>O197*H197</f>
        <v>0</v>
      </c>
      <c r="Q197" s="229">
        <v>1.06277</v>
      </c>
      <c r="R197" s="229">
        <f>Q197*H197</f>
        <v>0.41979415000000003</v>
      </c>
      <c r="S197" s="229">
        <v>0</v>
      </c>
      <c r="T197" s="230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31" t="s">
        <v>159</v>
      </c>
      <c r="AT197" s="231" t="s">
        <v>155</v>
      </c>
      <c r="AU197" s="231" t="s">
        <v>86</v>
      </c>
      <c r="AY197" s="17" t="s">
        <v>153</v>
      </c>
      <c r="BE197" s="232">
        <f>IF(N197="základní",J197,0)</f>
        <v>0</v>
      </c>
      <c r="BF197" s="232">
        <f>IF(N197="snížená",J197,0)</f>
        <v>0</v>
      </c>
      <c r="BG197" s="232">
        <f>IF(N197="zákl. přenesená",J197,0)</f>
        <v>0</v>
      </c>
      <c r="BH197" s="232">
        <f>IF(N197="sníž. přenesená",J197,0)</f>
        <v>0</v>
      </c>
      <c r="BI197" s="232">
        <f>IF(N197="nulová",J197,0)</f>
        <v>0</v>
      </c>
      <c r="BJ197" s="17" t="s">
        <v>84</v>
      </c>
      <c r="BK197" s="232">
        <f>ROUND(I197*H197,2)</f>
        <v>0</v>
      </c>
      <c r="BL197" s="17" t="s">
        <v>159</v>
      </c>
      <c r="BM197" s="231" t="s">
        <v>291</v>
      </c>
    </row>
    <row r="198" s="13" customFormat="1">
      <c r="A198" s="13"/>
      <c r="B198" s="233"/>
      <c r="C198" s="234"/>
      <c r="D198" s="235" t="s">
        <v>161</v>
      </c>
      <c r="E198" s="236" t="s">
        <v>1</v>
      </c>
      <c r="F198" s="237" t="s">
        <v>292</v>
      </c>
      <c r="G198" s="234"/>
      <c r="H198" s="238">
        <v>0.39500000000000002</v>
      </c>
      <c r="I198" s="239"/>
      <c r="J198" s="234"/>
      <c r="K198" s="234"/>
      <c r="L198" s="240"/>
      <c r="M198" s="241"/>
      <c r="N198" s="242"/>
      <c r="O198" s="242"/>
      <c r="P198" s="242"/>
      <c r="Q198" s="242"/>
      <c r="R198" s="242"/>
      <c r="S198" s="242"/>
      <c r="T198" s="24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4" t="s">
        <v>161</v>
      </c>
      <c r="AU198" s="244" t="s">
        <v>86</v>
      </c>
      <c r="AV198" s="13" t="s">
        <v>86</v>
      </c>
      <c r="AW198" s="13" t="s">
        <v>32</v>
      </c>
      <c r="AX198" s="13" t="s">
        <v>84</v>
      </c>
      <c r="AY198" s="244" t="s">
        <v>153</v>
      </c>
    </row>
    <row r="199" s="2" customFormat="1" ht="14.4" customHeight="1">
      <c r="A199" s="38"/>
      <c r="B199" s="39"/>
      <c r="C199" s="219" t="s">
        <v>293</v>
      </c>
      <c r="D199" s="219" t="s">
        <v>155</v>
      </c>
      <c r="E199" s="220" t="s">
        <v>294</v>
      </c>
      <c r="F199" s="221" t="s">
        <v>295</v>
      </c>
      <c r="G199" s="222" t="s">
        <v>180</v>
      </c>
      <c r="H199" s="223">
        <v>7.3170000000000002</v>
      </c>
      <c r="I199" s="224"/>
      <c r="J199" s="225">
        <f>ROUND(I199*H199,2)</f>
        <v>0</v>
      </c>
      <c r="K199" s="226"/>
      <c r="L199" s="44"/>
      <c r="M199" s="227" t="s">
        <v>1</v>
      </c>
      <c r="N199" s="228" t="s">
        <v>41</v>
      </c>
      <c r="O199" s="91"/>
      <c r="P199" s="229">
        <f>O199*H199</f>
        <v>0</v>
      </c>
      <c r="Q199" s="229">
        <v>2.5018699999999998</v>
      </c>
      <c r="R199" s="229">
        <f>Q199*H199</f>
        <v>18.306182789999998</v>
      </c>
      <c r="S199" s="229">
        <v>0</v>
      </c>
      <c r="T199" s="230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31" t="s">
        <v>159</v>
      </c>
      <c r="AT199" s="231" t="s">
        <v>155</v>
      </c>
      <c r="AU199" s="231" t="s">
        <v>86</v>
      </c>
      <c r="AY199" s="17" t="s">
        <v>153</v>
      </c>
      <c r="BE199" s="232">
        <f>IF(N199="základní",J199,0)</f>
        <v>0</v>
      </c>
      <c r="BF199" s="232">
        <f>IF(N199="snížená",J199,0)</f>
        <v>0</v>
      </c>
      <c r="BG199" s="232">
        <f>IF(N199="zákl. přenesená",J199,0)</f>
        <v>0</v>
      </c>
      <c r="BH199" s="232">
        <f>IF(N199="sníž. přenesená",J199,0)</f>
        <v>0</v>
      </c>
      <c r="BI199" s="232">
        <f>IF(N199="nulová",J199,0)</f>
        <v>0</v>
      </c>
      <c r="BJ199" s="17" t="s">
        <v>84</v>
      </c>
      <c r="BK199" s="232">
        <f>ROUND(I199*H199,2)</f>
        <v>0</v>
      </c>
      <c r="BL199" s="17" t="s">
        <v>159</v>
      </c>
      <c r="BM199" s="231" t="s">
        <v>296</v>
      </c>
    </row>
    <row r="200" s="13" customFormat="1">
      <c r="A200" s="13"/>
      <c r="B200" s="233"/>
      <c r="C200" s="234"/>
      <c r="D200" s="235" t="s">
        <v>161</v>
      </c>
      <c r="E200" s="236" t="s">
        <v>1</v>
      </c>
      <c r="F200" s="237" t="s">
        <v>297</v>
      </c>
      <c r="G200" s="234"/>
      <c r="H200" s="238">
        <v>7.3170000000000002</v>
      </c>
      <c r="I200" s="239"/>
      <c r="J200" s="234"/>
      <c r="K200" s="234"/>
      <c r="L200" s="240"/>
      <c r="M200" s="241"/>
      <c r="N200" s="242"/>
      <c r="O200" s="242"/>
      <c r="P200" s="242"/>
      <c r="Q200" s="242"/>
      <c r="R200" s="242"/>
      <c r="S200" s="242"/>
      <c r="T200" s="24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4" t="s">
        <v>161</v>
      </c>
      <c r="AU200" s="244" t="s">
        <v>86</v>
      </c>
      <c r="AV200" s="13" t="s">
        <v>86</v>
      </c>
      <c r="AW200" s="13" t="s">
        <v>32</v>
      </c>
      <c r="AX200" s="13" t="s">
        <v>84</v>
      </c>
      <c r="AY200" s="244" t="s">
        <v>153</v>
      </c>
    </row>
    <row r="201" s="2" customFormat="1" ht="14.4" customHeight="1">
      <c r="A201" s="38"/>
      <c r="B201" s="39"/>
      <c r="C201" s="219" t="s">
        <v>298</v>
      </c>
      <c r="D201" s="219" t="s">
        <v>155</v>
      </c>
      <c r="E201" s="220" t="s">
        <v>299</v>
      </c>
      <c r="F201" s="221" t="s">
        <v>300</v>
      </c>
      <c r="G201" s="222" t="s">
        <v>158</v>
      </c>
      <c r="H201" s="223">
        <v>21.52</v>
      </c>
      <c r="I201" s="224"/>
      <c r="J201" s="225">
        <f>ROUND(I201*H201,2)</f>
        <v>0</v>
      </c>
      <c r="K201" s="226"/>
      <c r="L201" s="44"/>
      <c r="M201" s="227" t="s">
        <v>1</v>
      </c>
      <c r="N201" s="228" t="s">
        <v>41</v>
      </c>
      <c r="O201" s="91"/>
      <c r="P201" s="229">
        <f>O201*H201</f>
        <v>0</v>
      </c>
      <c r="Q201" s="229">
        <v>0.0026900000000000001</v>
      </c>
      <c r="R201" s="229">
        <f>Q201*H201</f>
        <v>0.057888800000000004</v>
      </c>
      <c r="S201" s="229">
        <v>0</v>
      </c>
      <c r="T201" s="230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31" t="s">
        <v>159</v>
      </c>
      <c r="AT201" s="231" t="s">
        <v>155</v>
      </c>
      <c r="AU201" s="231" t="s">
        <v>86</v>
      </c>
      <c r="AY201" s="17" t="s">
        <v>153</v>
      </c>
      <c r="BE201" s="232">
        <f>IF(N201="základní",J201,0)</f>
        <v>0</v>
      </c>
      <c r="BF201" s="232">
        <f>IF(N201="snížená",J201,0)</f>
        <v>0</v>
      </c>
      <c r="BG201" s="232">
        <f>IF(N201="zákl. přenesená",J201,0)</f>
        <v>0</v>
      </c>
      <c r="BH201" s="232">
        <f>IF(N201="sníž. přenesená",J201,0)</f>
        <v>0</v>
      </c>
      <c r="BI201" s="232">
        <f>IF(N201="nulová",J201,0)</f>
        <v>0</v>
      </c>
      <c r="BJ201" s="17" t="s">
        <v>84</v>
      </c>
      <c r="BK201" s="232">
        <f>ROUND(I201*H201,2)</f>
        <v>0</v>
      </c>
      <c r="BL201" s="17" t="s">
        <v>159</v>
      </c>
      <c r="BM201" s="231" t="s">
        <v>301</v>
      </c>
    </row>
    <row r="202" s="13" customFormat="1">
      <c r="A202" s="13"/>
      <c r="B202" s="233"/>
      <c r="C202" s="234"/>
      <c r="D202" s="235" t="s">
        <v>161</v>
      </c>
      <c r="E202" s="236" t="s">
        <v>1</v>
      </c>
      <c r="F202" s="237" t="s">
        <v>302</v>
      </c>
      <c r="G202" s="234"/>
      <c r="H202" s="238">
        <v>21.52</v>
      </c>
      <c r="I202" s="239"/>
      <c r="J202" s="234"/>
      <c r="K202" s="234"/>
      <c r="L202" s="240"/>
      <c r="M202" s="241"/>
      <c r="N202" s="242"/>
      <c r="O202" s="242"/>
      <c r="P202" s="242"/>
      <c r="Q202" s="242"/>
      <c r="R202" s="242"/>
      <c r="S202" s="242"/>
      <c r="T202" s="24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4" t="s">
        <v>161</v>
      </c>
      <c r="AU202" s="244" t="s">
        <v>86</v>
      </c>
      <c r="AV202" s="13" t="s">
        <v>86</v>
      </c>
      <c r="AW202" s="13" t="s">
        <v>32</v>
      </c>
      <c r="AX202" s="13" t="s">
        <v>84</v>
      </c>
      <c r="AY202" s="244" t="s">
        <v>153</v>
      </c>
    </row>
    <row r="203" s="2" customFormat="1" ht="14.4" customHeight="1">
      <c r="A203" s="38"/>
      <c r="B203" s="39"/>
      <c r="C203" s="219" t="s">
        <v>303</v>
      </c>
      <c r="D203" s="219" t="s">
        <v>155</v>
      </c>
      <c r="E203" s="220" t="s">
        <v>304</v>
      </c>
      <c r="F203" s="221" t="s">
        <v>305</v>
      </c>
      <c r="G203" s="222" t="s">
        <v>158</v>
      </c>
      <c r="H203" s="223">
        <v>21.52</v>
      </c>
      <c r="I203" s="224"/>
      <c r="J203" s="225">
        <f>ROUND(I203*H203,2)</f>
        <v>0</v>
      </c>
      <c r="K203" s="226"/>
      <c r="L203" s="44"/>
      <c r="M203" s="227" t="s">
        <v>1</v>
      </c>
      <c r="N203" s="228" t="s">
        <v>41</v>
      </c>
      <c r="O203" s="91"/>
      <c r="P203" s="229">
        <f>O203*H203</f>
        <v>0</v>
      </c>
      <c r="Q203" s="229">
        <v>0</v>
      </c>
      <c r="R203" s="229">
        <f>Q203*H203</f>
        <v>0</v>
      </c>
      <c r="S203" s="229">
        <v>0</v>
      </c>
      <c r="T203" s="230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31" t="s">
        <v>159</v>
      </c>
      <c r="AT203" s="231" t="s">
        <v>155</v>
      </c>
      <c r="AU203" s="231" t="s">
        <v>86</v>
      </c>
      <c r="AY203" s="17" t="s">
        <v>153</v>
      </c>
      <c r="BE203" s="232">
        <f>IF(N203="základní",J203,0)</f>
        <v>0</v>
      </c>
      <c r="BF203" s="232">
        <f>IF(N203="snížená",J203,0)</f>
        <v>0</v>
      </c>
      <c r="BG203" s="232">
        <f>IF(N203="zákl. přenesená",J203,0)</f>
        <v>0</v>
      </c>
      <c r="BH203" s="232">
        <f>IF(N203="sníž. přenesená",J203,0)</f>
        <v>0</v>
      </c>
      <c r="BI203" s="232">
        <f>IF(N203="nulová",J203,0)</f>
        <v>0</v>
      </c>
      <c r="BJ203" s="17" t="s">
        <v>84</v>
      </c>
      <c r="BK203" s="232">
        <f>ROUND(I203*H203,2)</f>
        <v>0</v>
      </c>
      <c r="BL203" s="17" t="s">
        <v>159</v>
      </c>
      <c r="BM203" s="231" t="s">
        <v>306</v>
      </c>
    </row>
    <row r="204" s="12" customFormat="1" ht="22.8" customHeight="1">
      <c r="A204" s="12"/>
      <c r="B204" s="203"/>
      <c r="C204" s="204"/>
      <c r="D204" s="205" t="s">
        <v>75</v>
      </c>
      <c r="E204" s="217" t="s">
        <v>167</v>
      </c>
      <c r="F204" s="217" t="s">
        <v>307</v>
      </c>
      <c r="G204" s="204"/>
      <c r="H204" s="204"/>
      <c r="I204" s="207"/>
      <c r="J204" s="218">
        <f>BK204</f>
        <v>0</v>
      </c>
      <c r="K204" s="204"/>
      <c r="L204" s="209"/>
      <c r="M204" s="210"/>
      <c r="N204" s="211"/>
      <c r="O204" s="211"/>
      <c r="P204" s="212">
        <f>SUM(P205:P234)</f>
        <v>0</v>
      </c>
      <c r="Q204" s="211"/>
      <c r="R204" s="212">
        <f>SUM(R205:R234)</f>
        <v>10.366519180000001</v>
      </c>
      <c r="S204" s="211"/>
      <c r="T204" s="213">
        <f>SUM(T205:T234)</f>
        <v>0</v>
      </c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R204" s="214" t="s">
        <v>84</v>
      </c>
      <c r="AT204" s="215" t="s">
        <v>75</v>
      </c>
      <c r="AU204" s="215" t="s">
        <v>84</v>
      </c>
      <c r="AY204" s="214" t="s">
        <v>153</v>
      </c>
      <c r="BK204" s="216">
        <f>SUM(BK205:BK234)</f>
        <v>0</v>
      </c>
    </row>
    <row r="205" s="2" customFormat="1" ht="14.4" customHeight="1">
      <c r="A205" s="38"/>
      <c r="B205" s="39"/>
      <c r="C205" s="219" t="s">
        <v>308</v>
      </c>
      <c r="D205" s="219" t="s">
        <v>155</v>
      </c>
      <c r="E205" s="220" t="s">
        <v>309</v>
      </c>
      <c r="F205" s="221" t="s">
        <v>310</v>
      </c>
      <c r="G205" s="222" t="s">
        <v>180</v>
      </c>
      <c r="H205" s="223">
        <v>0.53300000000000003</v>
      </c>
      <c r="I205" s="224"/>
      <c r="J205" s="225">
        <f>ROUND(I205*H205,2)</f>
        <v>0</v>
      </c>
      <c r="K205" s="226"/>
      <c r="L205" s="44"/>
      <c r="M205" s="227" t="s">
        <v>1</v>
      </c>
      <c r="N205" s="228" t="s">
        <v>41</v>
      </c>
      <c r="O205" s="91"/>
      <c r="P205" s="229">
        <f>O205*H205</f>
        <v>0</v>
      </c>
      <c r="Q205" s="229">
        <v>2.39757</v>
      </c>
      <c r="R205" s="229">
        <f>Q205*H205</f>
        <v>1.2779048100000001</v>
      </c>
      <c r="S205" s="229">
        <v>0</v>
      </c>
      <c r="T205" s="230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31" t="s">
        <v>159</v>
      </c>
      <c r="AT205" s="231" t="s">
        <v>155</v>
      </c>
      <c r="AU205" s="231" t="s">
        <v>86</v>
      </c>
      <c r="AY205" s="17" t="s">
        <v>153</v>
      </c>
      <c r="BE205" s="232">
        <f>IF(N205="základní",J205,0)</f>
        <v>0</v>
      </c>
      <c r="BF205" s="232">
        <f>IF(N205="snížená",J205,0)</f>
        <v>0</v>
      </c>
      <c r="BG205" s="232">
        <f>IF(N205="zákl. přenesená",J205,0)</f>
        <v>0</v>
      </c>
      <c r="BH205" s="232">
        <f>IF(N205="sníž. přenesená",J205,0)</f>
        <v>0</v>
      </c>
      <c r="BI205" s="232">
        <f>IF(N205="nulová",J205,0)</f>
        <v>0</v>
      </c>
      <c r="BJ205" s="17" t="s">
        <v>84</v>
      </c>
      <c r="BK205" s="232">
        <f>ROUND(I205*H205,2)</f>
        <v>0</v>
      </c>
      <c r="BL205" s="17" t="s">
        <v>159</v>
      </c>
      <c r="BM205" s="231" t="s">
        <v>311</v>
      </c>
    </row>
    <row r="206" s="13" customFormat="1">
      <c r="A206" s="13"/>
      <c r="B206" s="233"/>
      <c r="C206" s="234"/>
      <c r="D206" s="235" t="s">
        <v>161</v>
      </c>
      <c r="E206" s="236" t="s">
        <v>1</v>
      </c>
      <c r="F206" s="237" t="s">
        <v>312</v>
      </c>
      <c r="G206" s="234"/>
      <c r="H206" s="238">
        <v>0.53300000000000003</v>
      </c>
      <c r="I206" s="239"/>
      <c r="J206" s="234"/>
      <c r="K206" s="234"/>
      <c r="L206" s="240"/>
      <c r="M206" s="241"/>
      <c r="N206" s="242"/>
      <c r="O206" s="242"/>
      <c r="P206" s="242"/>
      <c r="Q206" s="242"/>
      <c r="R206" s="242"/>
      <c r="S206" s="242"/>
      <c r="T206" s="24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4" t="s">
        <v>161</v>
      </c>
      <c r="AU206" s="244" t="s">
        <v>86</v>
      </c>
      <c r="AV206" s="13" t="s">
        <v>86</v>
      </c>
      <c r="AW206" s="13" t="s">
        <v>32</v>
      </c>
      <c r="AX206" s="13" t="s">
        <v>84</v>
      </c>
      <c r="AY206" s="244" t="s">
        <v>153</v>
      </c>
    </row>
    <row r="207" s="2" customFormat="1" ht="19.8" customHeight="1">
      <c r="A207" s="38"/>
      <c r="B207" s="39"/>
      <c r="C207" s="219" t="s">
        <v>313</v>
      </c>
      <c r="D207" s="219" t="s">
        <v>155</v>
      </c>
      <c r="E207" s="220" t="s">
        <v>314</v>
      </c>
      <c r="F207" s="221" t="s">
        <v>315</v>
      </c>
      <c r="G207" s="222" t="s">
        <v>158</v>
      </c>
      <c r="H207" s="223">
        <v>31.745000000000001</v>
      </c>
      <c r="I207" s="224"/>
      <c r="J207" s="225">
        <f>ROUND(I207*H207,2)</f>
        <v>0</v>
      </c>
      <c r="K207" s="226"/>
      <c r="L207" s="44"/>
      <c r="M207" s="227" t="s">
        <v>1</v>
      </c>
      <c r="N207" s="228" t="s">
        <v>41</v>
      </c>
      <c r="O207" s="91"/>
      <c r="P207" s="229">
        <f>O207*H207</f>
        <v>0</v>
      </c>
      <c r="Q207" s="229">
        <v>0.15273999999999999</v>
      </c>
      <c r="R207" s="229">
        <f>Q207*H207</f>
        <v>4.8487312999999999</v>
      </c>
      <c r="S207" s="229">
        <v>0</v>
      </c>
      <c r="T207" s="230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31" t="s">
        <v>159</v>
      </c>
      <c r="AT207" s="231" t="s">
        <v>155</v>
      </c>
      <c r="AU207" s="231" t="s">
        <v>86</v>
      </c>
      <c r="AY207" s="17" t="s">
        <v>153</v>
      </c>
      <c r="BE207" s="232">
        <f>IF(N207="základní",J207,0)</f>
        <v>0</v>
      </c>
      <c r="BF207" s="232">
        <f>IF(N207="snížená",J207,0)</f>
        <v>0</v>
      </c>
      <c r="BG207" s="232">
        <f>IF(N207="zákl. přenesená",J207,0)</f>
        <v>0</v>
      </c>
      <c r="BH207" s="232">
        <f>IF(N207="sníž. přenesená",J207,0)</f>
        <v>0</v>
      </c>
      <c r="BI207" s="232">
        <f>IF(N207="nulová",J207,0)</f>
        <v>0</v>
      </c>
      <c r="BJ207" s="17" t="s">
        <v>84</v>
      </c>
      <c r="BK207" s="232">
        <f>ROUND(I207*H207,2)</f>
        <v>0</v>
      </c>
      <c r="BL207" s="17" t="s">
        <v>159</v>
      </c>
      <c r="BM207" s="231" t="s">
        <v>316</v>
      </c>
    </row>
    <row r="208" s="13" customFormat="1">
      <c r="A208" s="13"/>
      <c r="B208" s="233"/>
      <c r="C208" s="234"/>
      <c r="D208" s="235" t="s">
        <v>161</v>
      </c>
      <c r="E208" s="236" t="s">
        <v>1</v>
      </c>
      <c r="F208" s="237" t="s">
        <v>317</v>
      </c>
      <c r="G208" s="234"/>
      <c r="H208" s="238">
        <v>31.745000000000001</v>
      </c>
      <c r="I208" s="239"/>
      <c r="J208" s="234"/>
      <c r="K208" s="234"/>
      <c r="L208" s="240"/>
      <c r="M208" s="241"/>
      <c r="N208" s="242"/>
      <c r="O208" s="242"/>
      <c r="P208" s="242"/>
      <c r="Q208" s="242"/>
      <c r="R208" s="242"/>
      <c r="S208" s="242"/>
      <c r="T208" s="24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4" t="s">
        <v>161</v>
      </c>
      <c r="AU208" s="244" t="s">
        <v>86</v>
      </c>
      <c r="AV208" s="13" t="s">
        <v>86</v>
      </c>
      <c r="AW208" s="13" t="s">
        <v>32</v>
      </c>
      <c r="AX208" s="13" t="s">
        <v>84</v>
      </c>
      <c r="AY208" s="244" t="s">
        <v>153</v>
      </c>
    </row>
    <row r="209" s="2" customFormat="1" ht="19.8" customHeight="1">
      <c r="A209" s="38"/>
      <c r="B209" s="39"/>
      <c r="C209" s="219" t="s">
        <v>318</v>
      </c>
      <c r="D209" s="219" t="s">
        <v>155</v>
      </c>
      <c r="E209" s="220" t="s">
        <v>319</v>
      </c>
      <c r="F209" s="221" t="s">
        <v>320</v>
      </c>
      <c r="G209" s="222" t="s">
        <v>321</v>
      </c>
      <c r="H209" s="223">
        <v>1</v>
      </c>
      <c r="I209" s="224"/>
      <c r="J209" s="225">
        <f>ROUND(I209*H209,2)</f>
        <v>0</v>
      </c>
      <c r="K209" s="226"/>
      <c r="L209" s="44"/>
      <c r="M209" s="227" t="s">
        <v>1</v>
      </c>
      <c r="N209" s="228" t="s">
        <v>41</v>
      </c>
      <c r="O209" s="91"/>
      <c r="P209" s="229">
        <f>O209*H209</f>
        <v>0</v>
      </c>
      <c r="Q209" s="229">
        <v>0.026280000000000001</v>
      </c>
      <c r="R209" s="229">
        <f>Q209*H209</f>
        <v>0.026280000000000001</v>
      </c>
      <c r="S209" s="229">
        <v>0</v>
      </c>
      <c r="T209" s="230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31" t="s">
        <v>159</v>
      </c>
      <c r="AT209" s="231" t="s">
        <v>155</v>
      </c>
      <c r="AU209" s="231" t="s">
        <v>86</v>
      </c>
      <c r="AY209" s="17" t="s">
        <v>153</v>
      </c>
      <c r="BE209" s="232">
        <f>IF(N209="základní",J209,0)</f>
        <v>0</v>
      </c>
      <c r="BF209" s="232">
        <f>IF(N209="snížená",J209,0)</f>
        <v>0</v>
      </c>
      <c r="BG209" s="232">
        <f>IF(N209="zákl. přenesená",J209,0)</f>
        <v>0</v>
      </c>
      <c r="BH209" s="232">
        <f>IF(N209="sníž. přenesená",J209,0)</f>
        <v>0</v>
      </c>
      <c r="BI209" s="232">
        <f>IF(N209="nulová",J209,0)</f>
        <v>0</v>
      </c>
      <c r="BJ209" s="17" t="s">
        <v>84</v>
      </c>
      <c r="BK209" s="232">
        <f>ROUND(I209*H209,2)</f>
        <v>0</v>
      </c>
      <c r="BL209" s="17" t="s">
        <v>159</v>
      </c>
      <c r="BM209" s="231" t="s">
        <v>322</v>
      </c>
    </row>
    <row r="210" s="2" customFormat="1" ht="19.8" customHeight="1">
      <c r="A210" s="38"/>
      <c r="B210" s="39"/>
      <c r="C210" s="219" t="s">
        <v>323</v>
      </c>
      <c r="D210" s="219" t="s">
        <v>155</v>
      </c>
      <c r="E210" s="220" t="s">
        <v>324</v>
      </c>
      <c r="F210" s="221" t="s">
        <v>325</v>
      </c>
      <c r="G210" s="222" t="s">
        <v>321</v>
      </c>
      <c r="H210" s="223">
        <v>1</v>
      </c>
      <c r="I210" s="224"/>
      <c r="J210" s="225">
        <f>ROUND(I210*H210,2)</f>
        <v>0</v>
      </c>
      <c r="K210" s="226"/>
      <c r="L210" s="44"/>
      <c r="M210" s="227" t="s">
        <v>1</v>
      </c>
      <c r="N210" s="228" t="s">
        <v>41</v>
      </c>
      <c r="O210" s="91"/>
      <c r="P210" s="229">
        <f>O210*H210</f>
        <v>0</v>
      </c>
      <c r="Q210" s="229">
        <v>0.065350000000000005</v>
      </c>
      <c r="R210" s="229">
        <f>Q210*H210</f>
        <v>0.065350000000000005</v>
      </c>
      <c r="S210" s="229">
        <v>0</v>
      </c>
      <c r="T210" s="230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31" t="s">
        <v>159</v>
      </c>
      <c r="AT210" s="231" t="s">
        <v>155</v>
      </c>
      <c r="AU210" s="231" t="s">
        <v>86</v>
      </c>
      <c r="AY210" s="17" t="s">
        <v>153</v>
      </c>
      <c r="BE210" s="232">
        <f>IF(N210="základní",J210,0)</f>
        <v>0</v>
      </c>
      <c r="BF210" s="232">
        <f>IF(N210="snížená",J210,0)</f>
        <v>0</v>
      </c>
      <c r="BG210" s="232">
        <f>IF(N210="zákl. přenesená",J210,0)</f>
        <v>0</v>
      </c>
      <c r="BH210" s="232">
        <f>IF(N210="sníž. přenesená",J210,0)</f>
        <v>0</v>
      </c>
      <c r="BI210" s="232">
        <f>IF(N210="nulová",J210,0)</f>
        <v>0</v>
      </c>
      <c r="BJ210" s="17" t="s">
        <v>84</v>
      </c>
      <c r="BK210" s="232">
        <f>ROUND(I210*H210,2)</f>
        <v>0</v>
      </c>
      <c r="BL210" s="17" t="s">
        <v>159</v>
      </c>
      <c r="BM210" s="231" t="s">
        <v>326</v>
      </c>
    </row>
    <row r="211" s="2" customFormat="1" ht="19.8" customHeight="1">
      <c r="A211" s="38"/>
      <c r="B211" s="39"/>
      <c r="C211" s="219" t="s">
        <v>327</v>
      </c>
      <c r="D211" s="219" t="s">
        <v>155</v>
      </c>
      <c r="E211" s="220" t="s">
        <v>328</v>
      </c>
      <c r="F211" s="221" t="s">
        <v>329</v>
      </c>
      <c r="G211" s="222" t="s">
        <v>321</v>
      </c>
      <c r="H211" s="223">
        <v>1</v>
      </c>
      <c r="I211" s="224"/>
      <c r="J211" s="225">
        <f>ROUND(I211*H211,2)</f>
        <v>0</v>
      </c>
      <c r="K211" s="226"/>
      <c r="L211" s="44"/>
      <c r="M211" s="227" t="s">
        <v>1</v>
      </c>
      <c r="N211" s="228" t="s">
        <v>41</v>
      </c>
      <c r="O211" s="91"/>
      <c r="P211" s="229">
        <f>O211*H211</f>
        <v>0</v>
      </c>
      <c r="Q211" s="229">
        <v>0.065350000000000005</v>
      </c>
      <c r="R211" s="229">
        <f>Q211*H211</f>
        <v>0.065350000000000005</v>
      </c>
      <c r="S211" s="229">
        <v>0</v>
      </c>
      <c r="T211" s="230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31" t="s">
        <v>159</v>
      </c>
      <c r="AT211" s="231" t="s">
        <v>155</v>
      </c>
      <c r="AU211" s="231" t="s">
        <v>86</v>
      </c>
      <c r="AY211" s="17" t="s">
        <v>153</v>
      </c>
      <c r="BE211" s="232">
        <f>IF(N211="základní",J211,0)</f>
        <v>0</v>
      </c>
      <c r="BF211" s="232">
        <f>IF(N211="snížená",J211,0)</f>
        <v>0</v>
      </c>
      <c r="BG211" s="232">
        <f>IF(N211="zákl. přenesená",J211,0)</f>
        <v>0</v>
      </c>
      <c r="BH211" s="232">
        <f>IF(N211="sníž. přenesená",J211,0)</f>
        <v>0</v>
      </c>
      <c r="BI211" s="232">
        <f>IF(N211="nulová",J211,0)</f>
        <v>0</v>
      </c>
      <c r="BJ211" s="17" t="s">
        <v>84</v>
      </c>
      <c r="BK211" s="232">
        <f>ROUND(I211*H211,2)</f>
        <v>0</v>
      </c>
      <c r="BL211" s="17" t="s">
        <v>159</v>
      </c>
      <c r="BM211" s="231" t="s">
        <v>330</v>
      </c>
    </row>
    <row r="212" s="2" customFormat="1" ht="14.4" customHeight="1">
      <c r="A212" s="38"/>
      <c r="B212" s="39"/>
      <c r="C212" s="219" t="s">
        <v>331</v>
      </c>
      <c r="D212" s="219" t="s">
        <v>155</v>
      </c>
      <c r="E212" s="220" t="s">
        <v>332</v>
      </c>
      <c r="F212" s="221" t="s">
        <v>333</v>
      </c>
      <c r="G212" s="222" t="s">
        <v>321</v>
      </c>
      <c r="H212" s="223">
        <v>1</v>
      </c>
      <c r="I212" s="224"/>
      <c r="J212" s="225">
        <f>ROUND(I212*H212,2)</f>
        <v>0</v>
      </c>
      <c r="K212" s="226"/>
      <c r="L212" s="44"/>
      <c r="M212" s="227" t="s">
        <v>1</v>
      </c>
      <c r="N212" s="228" t="s">
        <v>41</v>
      </c>
      <c r="O212" s="91"/>
      <c r="P212" s="229">
        <f>O212*H212</f>
        <v>0</v>
      </c>
      <c r="Q212" s="229">
        <v>0.062210000000000001</v>
      </c>
      <c r="R212" s="229">
        <f>Q212*H212</f>
        <v>0.062210000000000001</v>
      </c>
      <c r="S212" s="229">
        <v>0</v>
      </c>
      <c r="T212" s="230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31" t="s">
        <v>159</v>
      </c>
      <c r="AT212" s="231" t="s">
        <v>155</v>
      </c>
      <c r="AU212" s="231" t="s">
        <v>86</v>
      </c>
      <c r="AY212" s="17" t="s">
        <v>153</v>
      </c>
      <c r="BE212" s="232">
        <f>IF(N212="základní",J212,0)</f>
        <v>0</v>
      </c>
      <c r="BF212" s="232">
        <f>IF(N212="snížená",J212,0)</f>
        <v>0</v>
      </c>
      <c r="BG212" s="232">
        <f>IF(N212="zákl. přenesená",J212,0)</f>
        <v>0</v>
      </c>
      <c r="BH212" s="232">
        <f>IF(N212="sníž. přenesená",J212,0)</f>
        <v>0</v>
      </c>
      <c r="BI212" s="232">
        <f>IF(N212="nulová",J212,0)</f>
        <v>0</v>
      </c>
      <c r="BJ212" s="17" t="s">
        <v>84</v>
      </c>
      <c r="BK212" s="232">
        <f>ROUND(I212*H212,2)</f>
        <v>0</v>
      </c>
      <c r="BL212" s="17" t="s">
        <v>159</v>
      </c>
      <c r="BM212" s="231" t="s">
        <v>334</v>
      </c>
    </row>
    <row r="213" s="2" customFormat="1" ht="14.4" customHeight="1">
      <c r="A213" s="38"/>
      <c r="B213" s="39"/>
      <c r="C213" s="219" t="s">
        <v>335</v>
      </c>
      <c r="D213" s="219" t="s">
        <v>155</v>
      </c>
      <c r="E213" s="220" t="s">
        <v>336</v>
      </c>
      <c r="F213" s="221" t="s">
        <v>337</v>
      </c>
      <c r="G213" s="222" t="s">
        <v>321</v>
      </c>
      <c r="H213" s="223">
        <v>2</v>
      </c>
      <c r="I213" s="224"/>
      <c r="J213" s="225">
        <f>ROUND(I213*H213,2)</f>
        <v>0</v>
      </c>
      <c r="K213" s="226"/>
      <c r="L213" s="44"/>
      <c r="M213" s="227" t="s">
        <v>1</v>
      </c>
      <c r="N213" s="228" t="s">
        <v>41</v>
      </c>
      <c r="O213" s="91"/>
      <c r="P213" s="229">
        <f>O213*H213</f>
        <v>0</v>
      </c>
      <c r="Q213" s="229">
        <v>0.083260000000000001</v>
      </c>
      <c r="R213" s="229">
        <f>Q213*H213</f>
        <v>0.16652</v>
      </c>
      <c r="S213" s="229">
        <v>0</v>
      </c>
      <c r="T213" s="230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31" t="s">
        <v>159</v>
      </c>
      <c r="AT213" s="231" t="s">
        <v>155</v>
      </c>
      <c r="AU213" s="231" t="s">
        <v>86</v>
      </c>
      <c r="AY213" s="17" t="s">
        <v>153</v>
      </c>
      <c r="BE213" s="232">
        <f>IF(N213="základní",J213,0)</f>
        <v>0</v>
      </c>
      <c r="BF213" s="232">
        <f>IF(N213="snížená",J213,0)</f>
        <v>0</v>
      </c>
      <c r="BG213" s="232">
        <f>IF(N213="zákl. přenesená",J213,0)</f>
        <v>0</v>
      </c>
      <c r="BH213" s="232">
        <f>IF(N213="sníž. přenesená",J213,0)</f>
        <v>0</v>
      </c>
      <c r="BI213" s="232">
        <f>IF(N213="nulová",J213,0)</f>
        <v>0</v>
      </c>
      <c r="BJ213" s="17" t="s">
        <v>84</v>
      </c>
      <c r="BK213" s="232">
        <f>ROUND(I213*H213,2)</f>
        <v>0</v>
      </c>
      <c r="BL213" s="17" t="s">
        <v>159</v>
      </c>
      <c r="BM213" s="231" t="s">
        <v>338</v>
      </c>
    </row>
    <row r="214" s="2" customFormat="1" ht="14.4" customHeight="1">
      <c r="A214" s="38"/>
      <c r="B214" s="39"/>
      <c r="C214" s="219" t="s">
        <v>339</v>
      </c>
      <c r="D214" s="219" t="s">
        <v>155</v>
      </c>
      <c r="E214" s="220" t="s">
        <v>340</v>
      </c>
      <c r="F214" s="221" t="s">
        <v>341</v>
      </c>
      <c r="G214" s="222" t="s">
        <v>241</v>
      </c>
      <c r="H214" s="223">
        <v>342.98000000000002</v>
      </c>
      <c r="I214" s="224"/>
      <c r="J214" s="225">
        <f>ROUND(I214*H214,2)</f>
        <v>0</v>
      </c>
      <c r="K214" s="226"/>
      <c r="L214" s="44"/>
      <c r="M214" s="227" t="s">
        <v>1</v>
      </c>
      <c r="N214" s="228" t="s">
        <v>41</v>
      </c>
      <c r="O214" s="91"/>
      <c r="P214" s="229">
        <f>O214*H214</f>
        <v>0</v>
      </c>
      <c r="Q214" s="229">
        <v>0.001</v>
      </c>
      <c r="R214" s="229">
        <f>Q214*H214</f>
        <v>0.34298000000000001</v>
      </c>
      <c r="S214" s="229">
        <v>0</v>
      </c>
      <c r="T214" s="230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31" t="s">
        <v>159</v>
      </c>
      <c r="AT214" s="231" t="s">
        <v>155</v>
      </c>
      <c r="AU214" s="231" t="s">
        <v>86</v>
      </c>
      <c r="AY214" s="17" t="s">
        <v>153</v>
      </c>
      <c r="BE214" s="232">
        <f>IF(N214="základní",J214,0)</f>
        <v>0</v>
      </c>
      <c r="BF214" s="232">
        <f>IF(N214="snížená",J214,0)</f>
        <v>0</v>
      </c>
      <c r="BG214" s="232">
        <f>IF(N214="zákl. přenesená",J214,0)</f>
        <v>0</v>
      </c>
      <c r="BH214" s="232">
        <f>IF(N214="sníž. přenesená",J214,0)</f>
        <v>0</v>
      </c>
      <c r="BI214" s="232">
        <f>IF(N214="nulová",J214,0)</f>
        <v>0</v>
      </c>
      <c r="BJ214" s="17" t="s">
        <v>84</v>
      </c>
      <c r="BK214" s="232">
        <f>ROUND(I214*H214,2)</f>
        <v>0</v>
      </c>
      <c r="BL214" s="17" t="s">
        <v>159</v>
      </c>
      <c r="BM214" s="231" t="s">
        <v>342</v>
      </c>
    </row>
    <row r="215" s="13" customFormat="1">
      <c r="A215" s="13"/>
      <c r="B215" s="233"/>
      <c r="C215" s="234"/>
      <c r="D215" s="235" t="s">
        <v>161</v>
      </c>
      <c r="E215" s="236" t="s">
        <v>1</v>
      </c>
      <c r="F215" s="237" t="s">
        <v>343</v>
      </c>
      <c r="G215" s="234"/>
      <c r="H215" s="238">
        <v>311.80000000000001</v>
      </c>
      <c r="I215" s="239"/>
      <c r="J215" s="234"/>
      <c r="K215" s="234"/>
      <c r="L215" s="240"/>
      <c r="M215" s="241"/>
      <c r="N215" s="242"/>
      <c r="O215" s="242"/>
      <c r="P215" s="242"/>
      <c r="Q215" s="242"/>
      <c r="R215" s="242"/>
      <c r="S215" s="242"/>
      <c r="T215" s="24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44" t="s">
        <v>161</v>
      </c>
      <c r="AU215" s="244" t="s">
        <v>86</v>
      </c>
      <c r="AV215" s="13" t="s">
        <v>86</v>
      </c>
      <c r="AW215" s="13" t="s">
        <v>32</v>
      </c>
      <c r="AX215" s="13" t="s">
        <v>84</v>
      </c>
      <c r="AY215" s="244" t="s">
        <v>153</v>
      </c>
    </row>
    <row r="216" s="13" customFormat="1">
      <c r="A216" s="13"/>
      <c r="B216" s="233"/>
      <c r="C216" s="234"/>
      <c r="D216" s="235" t="s">
        <v>161</v>
      </c>
      <c r="E216" s="234"/>
      <c r="F216" s="237" t="s">
        <v>344</v>
      </c>
      <c r="G216" s="234"/>
      <c r="H216" s="238">
        <v>342.98000000000002</v>
      </c>
      <c r="I216" s="239"/>
      <c r="J216" s="234"/>
      <c r="K216" s="234"/>
      <c r="L216" s="240"/>
      <c r="M216" s="241"/>
      <c r="N216" s="242"/>
      <c r="O216" s="242"/>
      <c r="P216" s="242"/>
      <c r="Q216" s="242"/>
      <c r="R216" s="242"/>
      <c r="S216" s="242"/>
      <c r="T216" s="24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4" t="s">
        <v>161</v>
      </c>
      <c r="AU216" s="244" t="s">
        <v>86</v>
      </c>
      <c r="AV216" s="13" t="s">
        <v>86</v>
      </c>
      <c r="AW216" s="13" t="s">
        <v>4</v>
      </c>
      <c r="AX216" s="13" t="s">
        <v>84</v>
      </c>
      <c r="AY216" s="244" t="s">
        <v>153</v>
      </c>
    </row>
    <row r="217" s="2" customFormat="1" ht="14.4" customHeight="1">
      <c r="A217" s="38"/>
      <c r="B217" s="39"/>
      <c r="C217" s="219" t="s">
        <v>345</v>
      </c>
      <c r="D217" s="219" t="s">
        <v>155</v>
      </c>
      <c r="E217" s="220" t="s">
        <v>346</v>
      </c>
      <c r="F217" s="221" t="s">
        <v>347</v>
      </c>
      <c r="G217" s="222" t="s">
        <v>216</v>
      </c>
      <c r="H217" s="223">
        <v>0.105</v>
      </c>
      <c r="I217" s="224"/>
      <c r="J217" s="225">
        <f>ROUND(I217*H217,2)</f>
        <v>0</v>
      </c>
      <c r="K217" s="226"/>
      <c r="L217" s="44"/>
      <c r="M217" s="227" t="s">
        <v>1</v>
      </c>
      <c r="N217" s="228" t="s">
        <v>41</v>
      </c>
      <c r="O217" s="91"/>
      <c r="P217" s="229">
        <f>O217*H217</f>
        <v>0</v>
      </c>
      <c r="Q217" s="229">
        <v>1.0900000000000001</v>
      </c>
      <c r="R217" s="229">
        <f>Q217*H217</f>
        <v>0.11445000000000001</v>
      </c>
      <c r="S217" s="229">
        <v>0</v>
      </c>
      <c r="T217" s="230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31" t="s">
        <v>159</v>
      </c>
      <c r="AT217" s="231" t="s">
        <v>155</v>
      </c>
      <c r="AU217" s="231" t="s">
        <v>86</v>
      </c>
      <c r="AY217" s="17" t="s">
        <v>153</v>
      </c>
      <c r="BE217" s="232">
        <f>IF(N217="základní",J217,0)</f>
        <v>0</v>
      </c>
      <c r="BF217" s="232">
        <f>IF(N217="snížená",J217,0)</f>
        <v>0</v>
      </c>
      <c r="BG217" s="232">
        <f>IF(N217="zákl. přenesená",J217,0)</f>
        <v>0</v>
      </c>
      <c r="BH217" s="232">
        <f>IF(N217="sníž. přenesená",J217,0)</f>
        <v>0</v>
      </c>
      <c r="BI217" s="232">
        <f>IF(N217="nulová",J217,0)</f>
        <v>0</v>
      </c>
      <c r="BJ217" s="17" t="s">
        <v>84</v>
      </c>
      <c r="BK217" s="232">
        <f>ROUND(I217*H217,2)</f>
        <v>0</v>
      </c>
      <c r="BL217" s="17" t="s">
        <v>159</v>
      </c>
      <c r="BM217" s="231" t="s">
        <v>348</v>
      </c>
    </row>
    <row r="218" s="13" customFormat="1">
      <c r="A218" s="13"/>
      <c r="B218" s="233"/>
      <c r="C218" s="234"/>
      <c r="D218" s="235" t="s">
        <v>161</v>
      </c>
      <c r="E218" s="236" t="s">
        <v>1</v>
      </c>
      <c r="F218" s="237" t="s">
        <v>349</v>
      </c>
      <c r="G218" s="234"/>
      <c r="H218" s="238">
        <v>0.105</v>
      </c>
      <c r="I218" s="239"/>
      <c r="J218" s="234"/>
      <c r="K218" s="234"/>
      <c r="L218" s="240"/>
      <c r="M218" s="241"/>
      <c r="N218" s="242"/>
      <c r="O218" s="242"/>
      <c r="P218" s="242"/>
      <c r="Q218" s="242"/>
      <c r="R218" s="242"/>
      <c r="S218" s="242"/>
      <c r="T218" s="24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4" t="s">
        <v>161</v>
      </c>
      <c r="AU218" s="244" t="s">
        <v>86</v>
      </c>
      <c r="AV218" s="13" t="s">
        <v>86</v>
      </c>
      <c r="AW218" s="13" t="s">
        <v>32</v>
      </c>
      <c r="AX218" s="13" t="s">
        <v>84</v>
      </c>
      <c r="AY218" s="244" t="s">
        <v>153</v>
      </c>
    </row>
    <row r="219" s="2" customFormat="1" ht="14.4" customHeight="1">
      <c r="A219" s="38"/>
      <c r="B219" s="39"/>
      <c r="C219" s="219" t="s">
        <v>350</v>
      </c>
      <c r="D219" s="219" t="s">
        <v>155</v>
      </c>
      <c r="E219" s="220" t="s">
        <v>351</v>
      </c>
      <c r="F219" s="221" t="s">
        <v>352</v>
      </c>
      <c r="G219" s="222" t="s">
        <v>158</v>
      </c>
      <c r="H219" s="223">
        <v>40.322000000000003</v>
      </c>
      <c r="I219" s="224"/>
      <c r="J219" s="225">
        <f>ROUND(I219*H219,2)</f>
        <v>0</v>
      </c>
      <c r="K219" s="226"/>
      <c r="L219" s="44"/>
      <c r="M219" s="227" t="s">
        <v>1</v>
      </c>
      <c r="N219" s="228" t="s">
        <v>41</v>
      </c>
      <c r="O219" s="91"/>
      <c r="P219" s="229">
        <f>O219*H219</f>
        <v>0</v>
      </c>
      <c r="Q219" s="229">
        <v>0.061719999999999997</v>
      </c>
      <c r="R219" s="229">
        <f>Q219*H219</f>
        <v>2.4886738400000001</v>
      </c>
      <c r="S219" s="229">
        <v>0</v>
      </c>
      <c r="T219" s="230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31" t="s">
        <v>159</v>
      </c>
      <c r="AT219" s="231" t="s">
        <v>155</v>
      </c>
      <c r="AU219" s="231" t="s">
        <v>86</v>
      </c>
      <c r="AY219" s="17" t="s">
        <v>153</v>
      </c>
      <c r="BE219" s="232">
        <f>IF(N219="základní",J219,0)</f>
        <v>0</v>
      </c>
      <c r="BF219" s="232">
        <f>IF(N219="snížená",J219,0)</f>
        <v>0</v>
      </c>
      <c r="BG219" s="232">
        <f>IF(N219="zákl. přenesená",J219,0)</f>
        <v>0</v>
      </c>
      <c r="BH219" s="232">
        <f>IF(N219="sníž. přenesená",J219,0)</f>
        <v>0</v>
      </c>
      <c r="BI219" s="232">
        <f>IF(N219="nulová",J219,0)</f>
        <v>0</v>
      </c>
      <c r="BJ219" s="17" t="s">
        <v>84</v>
      </c>
      <c r="BK219" s="232">
        <f>ROUND(I219*H219,2)</f>
        <v>0</v>
      </c>
      <c r="BL219" s="17" t="s">
        <v>159</v>
      </c>
      <c r="BM219" s="231" t="s">
        <v>353</v>
      </c>
    </row>
    <row r="220" s="13" customFormat="1">
      <c r="A220" s="13"/>
      <c r="B220" s="233"/>
      <c r="C220" s="234"/>
      <c r="D220" s="235" t="s">
        <v>161</v>
      </c>
      <c r="E220" s="236" t="s">
        <v>1</v>
      </c>
      <c r="F220" s="237" t="s">
        <v>354</v>
      </c>
      <c r="G220" s="234"/>
      <c r="H220" s="238">
        <v>1.155</v>
      </c>
      <c r="I220" s="239"/>
      <c r="J220" s="234"/>
      <c r="K220" s="234"/>
      <c r="L220" s="240"/>
      <c r="M220" s="241"/>
      <c r="N220" s="242"/>
      <c r="O220" s="242"/>
      <c r="P220" s="242"/>
      <c r="Q220" s="242"/>
      <c r="R220" s="242"/>
      <c r="S220" s="242"/>
      <c r="T220" s="24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4" t="s">
        <v>161</v>
      </c>
      <c r="AU220" s="244" t="s">
        <v>86</v>
      </c>
      <c r="AV220" s="13" t="s">
        <v>86</v>
      </c>
      <c r="AW220" s="13" t="s">
        <v>32</v>
      </c>
      <c r="AX220" s="13" t="s">
        <v>76</v>
      </c>
      <c r="AY220" s="244" t="s">
        <v>153</v>
      </c>
    </row>
    <row r="221" s="13" customFormat="1">
      <c r="A221" s="13"/>
      <c r="B221" s="233"/>
      <c r="C221" s="234"/>
      <c r="D221" s="235" t="s">
        <v>161</v>
      </c>
      <c r="E221" s="236" t="s">
        <v>1</v>
      </c>
      <c r="F221" s="237" t="s">
        <v>355</v>
      </c>
      <c r="G221" s="234"/>
      <c r="H221" s="238">
        <v>5.8499999999999996</v>
      </c>
      <c r="I221" s="239"/>
      <c r="J221" s="234"/>
      <c r="K221" s="234"/>
      <c r="L221" s="240"/>
      <c r="M221" s="241"/>
      <c r="N221" s="242"/>
      <c r="O221" s="242"/>
      <c r="P221" s="242"/>
      <c r="Q221" s="242"/>
      <c r="R221" s="242"/>
      <c r="S221" s="242"/>
      <c r="T221" s="24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4" t="s">
        <v>161</v>
      </c>
      <c r="AU221" s="244" t="s">
        <v>86</v>
      </c>
      <c r="AV221" s="13" t="s">
        <v>86</v>
      </c>
      <c r="AW221" s="13" t="s">
        <v>32</v>
      </c>
      <c r="AX221" s="13" t="s">
        <v>76</v>
      </c>
      <c r="AY221" s="244" t="s">
        <v>153</v>
      </c>
    </row>
    <row r="222" s="13" customFormat="1">
      <c r="A222" s="13"/>
      <c r="B222" s="233"/>
      <c r="C222" s="234"/>
      <c r="D222" s="235" t="s">
        <v>161</v>
      </c>
      <c r="E222" s="236" t="s">
        <v>1</v>
      </c>
      <c r="F222" s="237" t="s">
        <v>356</v>
      </c>
      <c r="G222" s="234"/>
      <c r="H222" s="238">
        <v>12.797000000000001</v>
      </c>
      <c r="I222" s="239"/>
      <c r="J222" s="234"/>
      <c r="K222" s="234"/>
      <c r="L222" s="240"/>
      <c r="M222" s="241"/>
      <c r="N222" s="242"/>
      <c r="O222" s="242"/>
      <c r="P222" s="242"/>
      <c r="Q222" s="242"/>
      <c r="R222" s="242"/>
      <c r="S222" s="242"/>
      <c r="T222" s="24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44" t="s">
        <v>161</v>
      </c>
      <c r="AU222" s="244" t="s">
        <v>86</v>
      </c>
      <c r="AV222" s="13" t="s">
        <v>86</v>
      </c>
      <c r="AW222" s="13" t="s">
        <v>32</v>
      </c>
      <c r="AX222" s="13" t="s">
        <v>76</v>
      </c>
      <c r="AY222" s="244" t="s">
        <v>153</v>
      </c>
    </row>
    <row r="223" s="13" customFormat="1">
      <c r="A223" s="13"/>
      <c r="B223" s="233"/>
      <c r="C223" s="234"/>
      <c r="D223" s="235" t="s">
        <v>161</v>
      </c>
      <c r="E223" s="236" t="s">
        <v>1</v>
      </c>
      <c r="F223" s="237" t="s">
        <v>357</v>
      </c>
      <c r="G223" s="234"/>
      <c r="H223" s="238">
        <v>20.52</v>
      </c>
      <c r="I223" s="239"/>
      <c r="J223" s="234"/>
      <c r="K223" s="234"/>
      <c r="L223" s="240"/>
      <c r="M223" s="241"/>
      <c r="N223" s="242"/>
      <c r="O223" s="242"/>
      <c r="P223" s="242"/>
      <c r="Q223" s="242"/>
      <c r="R223" s="242"/>
      <c r="S223" s="242"/>
      <c r="T223" s="24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4" t="s">
        <v>161</v>
      </c>
      <c r="AU223" s="244" t="s">
        <v>86</v>
      </c>
      <c r="AV223" s="13" t="s">
        <v>86</v>
      </c>
      <c r="AW223" s="13" t="s">
        <v>32</v>
      </c>
      <c r="AX223" s="13" t="s">
        <v>76</v>
      </c>
      <c r="AY223" s="244" t="s">
        <v>153</v>
      </c>
    </row>
    <row r="224" s="14" customFormat="1">
      <c r="A224" s="14"/>
      <c r="B224" s="245"/>
      <c r="C224" s="246"/>
      <c r="D224" s="235" t="s">
        <v>161</v>
      </c>
      <c r="E224" s="247" t="s">
        <v>1</v>
      </c>
      <c r="F224" s="248" t="s">
        <v>213</v>
      </c>
      <c r="G224" s="246"/>
      <c r="H224" s="249">
        <v>40.322000000000003</v>
      </c>
      <c r="I224" s="250"/>
      <c r="J224" s="246"/>
      <c r="K224" s="246"/>
      <c r="L224" s="251"/>
      <c r="M224" s="252"/>
      <c r="N224" s="253"/>
      <c r="O224" s="253"/>
      <c r="P224" s="253"/>
      <c r="Q224" s="253"/>
      <c r="R224" s="253"/>
      <c r="S224" s="253"/>
      <c r="T224" s="25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55" t="s">
        <v>161</v>
      </c>
      <c r="AU224" s="255" t="s">
        <v>86</v>
      </c>
      <c r="AV224" s="14" t="s">
        <v>159</v>
      </c>
      <c r="AW224" s="14" t="s">
        <v>32</v>
      </c>
      <c r="AX224" s="14" t="s">
        <v>84</v>
      </c>
      <c r="AY224" s="255" t="s">
        <v>153</v>
      </c>
    </row>
    <row r="225" s="2" customFormat="1" ht="14.4" customHeight="1">
      <c r="A225" s="38"/>
      <c r="B225" s="39"/>
      <c r="C225" s="219" t="s">
        <v>358</v>
      </c>
      <c r="D225" s="219" t="s">
        <v>155</v>
      </c>
      <c r="E225" s="220" t="s">
        <v>359</v>
      </c>
      <c r="F225" s="221" t="s">
        <v>360</v>
      </c>
      <c r="G225" s="222" t="s">
        <v>158</v>
      </c>
      <c r="H225" s="223">
        <v>10.201000000000001</v>
      </c>
      <c r="I225" s="224"/>
      <c r="J225" s="225">
        <f>ROUND(I225*H225,2)</f>
        <v>0</v>
      </c>
      <c r="K225" s="226"/>
      <c r="L225" s="44"/>
      <c r="M225" s="227" t="s">
        <v>1</v>
      </c>
      <c r="N225" s="228" t="s">
        <v>41</v>
      </c>
      <c r="O225" s="91"/>
      <c r="P225" s="229">
        <f>O225*H225</f>
        <v>0</v>
      </c>
      <c r="Q225" s="229">
        <v>0.069980000000000001</v>
      </c>
      <c r="R225" s="229">
        <f>Q225*H225</f>
        <v>0.71386598000000001</v>
      </c>
      <c r="S225" s="229">
        <v>0</v>
      </c>
      <c r="T225" s="230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31" t="s">
        <v>159</v>
      </c>
      <c r="AT225" s="231" t="s">
        <v>155</v>
      </c>
      <c r="AU225" s="231" t="s">
        <v>86</v>
      </c>
      <c r="AY225" s="17" t="s">
        <v>153</v>
      </c>
      <c r="BE225" s="232">
        <f>IF(N225="základní",J225,0)</f>
        <v>0</v>
      </c>
      <c r="BF225" s="232">
        <f>IF(N225="snížená",J225,0)</f>
        <v>0</v>
      </c>
      <c r="BG225" s="232">
        <f>IF(N225="zákl. přenesená",J225,0)</f>
        <v>0</v>
      </c>
      <c r="BH225" s="232">
        <f>IF(N225="sníž. přenesená",J225,0)</f>
        <v>0</v>
      </c>
      <c r="BI225" s="232">
        <f>IF(N225="nulová",J225,0)</f>
        <v>0</v>
      </c>
      <c r="BJ225" s="17" t="s">
        <v>84</v>
      </c>
      <c r="BK225" s="232">
        <f>ROUND(I225*H225,2)</f>
        <v>0</v>
      </c>
      <c r="BL225" s="17" t="s">
        <v>159</v>
      </c>
      <c r="BM225" s="231" t="s">
        <v>361</v>
      </c>
    </row>
    <row r="226" s="13" customFormat="1">
      <c r="A226" s="13"/>
      <c r="B226" s="233"/>
      <c r="C226" s="234"/>
      <c r="D226" s="235" t="s">
        <v>161</v>
      </c>
      <c r="E226" s="236" t="s">
        <v>1</v>
      </c>
      <c r="F226" s="237" t="s">
        <v>362</v>
      </c>
      <c r="G226" s="234"/>
      <c r="H226" s="238">
        <v>10.201000000000001</v>
      </c>
      <c r="I226" s="239"/>
      <c r="J226" s="234"/>
      <c r="K226" s="234"/>
      <c r="L226" s="240"/>
      <c r="M226" s="241"/>
      <c r="N226" s="242"/>
      <c r="O226" s="242"/>
      <c r="P226" s="242"/>
      <c r="Q226" s="242"/>
      <c r="R226" s="242"/>
      <c r="S226" s="242"/>
      <c r="T226" s="24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44" t="s">
        <v>161</v>
      </c>
      <c r="AU226" s="244" t="s">
        <v>86</v>
      </c>
      <c r="AV226" s="13" t="s">
        <v>86</v>
      </c>
      <c r="AW226" s="13" t="s">
        <v>32</v>
      </c>
      <c r="AX226" s="13" t="s">
        <v>84</v>
      </c>
      <c r="AY226" s="244" t="s">
        <v>153</v>
      </c>
    </row>
    <row r="227" s="2" customFormat="1" ht="14.4" customHeight="1">
      <c r="A227" s="38"/>
      <c r="B227" s="39"/>
      <c r="C227" s="219" t="s">
        <v>363</v>
      </c>
      <c r="D227" s="219" t="s">
        <v>155</v>
      </c>
      <c r="E227" s="220" t="s">
        <v>364</v>
      </c>
      <c r="F227" s="221" t="s">
        <v>365</v>
      </c>
      <c r="G227" s="222" t="s">
        <v>158</v>
      </c>
      <c r="H227" s="223">
        <v>1.8049999999999999</v>
      </c>
      <c r="I227" s="224"/>
      <c r="J227" s="225">
        <f>ROUND(I227*H227,2)</f>
        <v>0</v>
      </c>
      <c r="K227" s="226"/>
      <c r="L227" s="44"/>
      <c r="M227" s="227" t="s">
        <v>1</v>
      </c>
      <c r="N227" s="228" t="s">
        <v>41</v>
      </c>
      <c r="O227" s="91"/>
      <c r="P227" s="229">
        <f>O227*H227</f>
        <v>0</v>
      </c>
      <c r="Q227" s="229">
        <v>0.079210000000000003</v>
      </c>
      <c r="R227" s="229">
        <f>Q227*H227</f>
        <v>0.14297404999999999</v>
      </c>
      <c r="S227" s="229">
        <v>0</v>
      </c>
      <c r="T227" s="230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231" t="s">
        <v>159</v>
      </c>
      <c r="AT227" s="231" t="s">
        <v>155</v>
      </c>
      <c r="AU227" s="231" t="s">
        <v>86</v>
      </c>
      <c r="AY227" s="17" t="s">
        <v>153</v>
      </c>
      <c r="BE227" s="232">
        <f>IF(N227="základní",J227,0)</f>
        <v>0</v>
      </c>
      <c r="BF227" s="232">
        <f>IF(N227="snížená",J227,0)</f>
        <v>0</v>
      </c>
      <c r="BG227" s="232">
        <f>IF(N227="zákl. přenesená",J227,0)</f>
        <v>0</v>
      </c>
      <c r="BH227" s="232">
        <f>IF(N227="sníž. přenesená",J227,0)</f>
        <v>0</v>
      </c>
      <c r="BI227" s="232">
        <f>IF(N227="nulová",J227,0)</f>
        <v>0</v>
      </c>
      <c r="BJ227" s="17" t="s">
        <v>84</v>
      </c>
      <c r="BK227" s="232">
        <f>ROUND(I227*H227,2)</f>
        <v>0</v>
      </c>
      <c r="BL227" s="17" t="s">
        <v>159</v>
      </c>
      <c r="BM227" s="231" t="s">
        <v>366</v>
      </c>
    </row>
    <row r="228" s="13" customFormat="1">
      <c r="A228" s="13"/>
      <c r="B228" s="233"/>
      <c r="C228" s="234"/>
      <c r="D228" s="235" t="s">
        <v>161</v>
      </c>
      <c r="E228" s="236" t="s">
        <v>1</v>
      </c>
      <c r="F228" s="237" t="s">
        <v>367</v>
      </c>
      <c r="G228" s="234"/>
      <c r="H228" s="238">
        <v>1.8049999999999999</v>
      </c>
      <c r="I228" s="239"/>
      <c r="J228" s="234"/>
      <c r="K228" s="234"/>
      <c r="L228" s="240"/>
      <c r="M228" s="241"/>
      <c r="N228" s="242"/>
      <c r="O228" s="242"/>
      <c r="P228" s="242"/>
      <c r="Q228" s="242"/>
      <c r="R228" s="242"/>
      <c r="S228" s="242"/>
      <c r="T228" s="24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44" t="s">
        <v>161</v>
      </c>
      <c r="AU228" s="244" t="s">
        <v>86</v>
      </c>
      <c r="AV228" s="13" t="s">
        <v>86</v>
      </c>
      <c r="AW228" s="13" t="s">
        <v>32</v>
      </c>
      <c r="AX228" s="13" t="s">
        <v>84</v>
      </c>
      <c r="AY228" s="244" t="s">
        <v>153</v>
      </c>
    </row>
    <row r="229" s="2" customFormat="1" ht="14.4" customHeight="1">
      <c r="A229" s="38"/>
      <c r="B229" s="39"/>
      <c r="C229" s="219" t="s">
        <v>368</v>
      </c>
      <c r="D229" s="219" t="s">
        <v>155</v>
      </c>
      <c r="E229" s="220" t="s">
        <v>369</v>
      </c>
      <c r="F229" s="221" t="s">
        <v>370</v>
      </c>
      <c r="G229" s="222" t="s">
        <v>170</v>
      </c>
      <c r="H229" s="223">
        <v>42.329999999999998</v>
      </c>
      <c r="I229" s="224"/>
      <c r="J229" s="225">
        <f>ROUND(I229*H229,2)</f>
        <v>0</v>
      </c>
      <c r="K229" s="226"/>
      <c r="L229" s="44"/>
      <c r="M229" s="227" t="s">
        <v>1</v>
      </c>
      <c r="N229" s="228" t="s">
        <v>41</v>
      </c>
      <c r="O229" s="91"/>
      <c r="P229" s="229">
        <f>O229*H229</f>
        <v>0</v>
      </c>
      <c r="Q229" s="229">
        <v>0.00020000000000000001</v>
      </c>
      <c r="R229" s="229">
        <f>Q229*H229</f>
        <v>0.0084659999999999996</v>
      </c>
      <c r="S229" s="229">
        <v>0</v>
      </c>
      <c r="T229" s="230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31" t="s">
        <v>159</v>
      </c>
      <c r="AT229" s="231" t="s">
        <v>155</v>
      </c>
      <c r="AU229" s="231" t="s">
        <v>86</v>
      </c>
      <c r="AY229" s="17" t="s">
        <v>153</v>
      </c>
      <c r="BE229" s="232">
        <f>IF(N229="základní",J229,0)</f>
        <v>0</v>
      </c>
      <c r="BF229" s="232">
        <f>IF(N229="snížená",J229,0)</f>
        <v>0</v>
      </c>
      <c r="BG229" s="232">
        <f>IF(N229="zákl. přenesená",J229,0)</f>
        <v>0</v>
      </c>
      <c r="BH229" s="232">
        <f>IF(N229="sníž. přenesená",J229,0)</f>
        <v>0</v>
      </c>
      <c r="BI229" s="232">
        <f>IF(N229="nulová",J229,0)</f>
        <v>0</v>
      </c>
      <c r="BJ229" s="17" t="s">
        <v>84</v>
      </c>
      <c r="BK229" s="232">
        <f>ROUND(I229*H229,2)</f>
        <v>0</v>
      </c>
      <c r="BL229" s="17" t="s">
        <v>159</v>
      </c>
      <c r="BM229" s="231" t="s">
        <v>371</v>
      </c>
    </row>
    <row r="230" s="13" customFormat="1">
      <c r="A230" s="13"/>
      <c r="B230" s="233"/>
      <c r="C230" s="234"/>
      <c r="D230" s="235" t="s">
        <v>161</v>
      </c>
      <c r="E230" s="236" t="s">
        <v>1</v>
      </c>
      <c r="F230" s="237" t="s">
        <v>372</v>
      </c>
      <c r="G230" s="234"/>
      <c r="H230" s="238">
        <v>6.5</v>
      </c>
      <c r="I230" s="239"/>
      <c r="J230" s="234"/>
      <c r="K230" s="234"/>
      <c r="L230" s="240"/>
      <c r="M230" s="241"/>
      <c r="N230" s="242"/>
      <c r="O230" s="242"/>
      <c r="P230" s="242"/>
      <c r="Q230" s="242"/>
      <c r="R230" s="242"/>
      <c r="S230" s="242"/>
      <c r="T230" s="24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44" t="s">
        <v>161</v>
      </c>
      <c r="AU230" s="244" t="s">
        <v>86</v>
      </c>
      <c r="AV230" s="13" t="s">
        <v>86</v>
      </c>
      <c r="AW230" s="13" t="s">
        <v>32</v>
      </c>
      <c r="AX230" s="13" t="s">
        <v>76</v>
      </c>
      <c r="AY230" s="244" t="s">
        <v>153</v>
      </c>
    </row>
    <row r="231" s="13" customFormat="1">
      <c r="A231" s="13"/>
      <c r="B231" s="233"/>
      <c r="C231" s="234"/>
      <c r="D231" s="235" t="s">
        <v>161</v>
      </c>
      <c r="E231" s="236" t="s">
        <v>1</v>
      </c>
      <c r="F231" s="237" t="s">
        <v>373</v>
      </c>
      <c r="G231" s="234"/>
      <c r="H231" s="238">
        <v>35.829999999999998</v>
      </c>
      <c r="I231" s="239"/>
      <c r="J231" s="234"/>
      <c r="K231" s="234"/>
      <c r="L231" s="240"/>
      <c r="M231" s="241"/>
      <c r="N231" s="242"/>
      <c r="O231" s="242"/>
      <c r="P231" s="242"/>
      <c r="Q231" s="242"/>
      <c r="R231" s="242"/>
      <c r="S231" s="242"/>
      <c r="T231" s="24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4" t="s">
        <v>161</v>
      </c>
      <c r="AU231" s="244" t="s">
        <v>86</v>
      </c>
      <c r="AV231" s="13" t="s">
        <v>86</v>
      </c>
      <c r="AW231" s="13" t="s">
        <v>32</v>
      </c>
      <c r="AX231" s="13" t="s">
        <v>76</v>
      </c>
      <c r="AY231" s="244" t="s">
        <v>153</v>
      </c>
    </row>
    <row r="232" s="14" customFormat="1">
      <c r="A232" s="14"/>
      <c r="B232" s="245"/>
      <c r="C232" s="246"/>
      <c r="D232" s="235" t="s">
        <v>161</v>
      </c>
      <c r="E232" s="247" t="s">
        <v>1</v>
      </c>
      <c r="F232" s="248" t="s">
        <v>213</v>
      </c>
      <c r="G232" s="246"/>
      <c r="H232" s="249">
        <v>42.329999999999998</v>
      </c>
      <c r="I232" s="250"/>
      <c r="J232" s="246"/>
      <c r="K232" s="246"/>
      <c r="L232" s="251"/>
      <c r="M232" s="252"/>
      <c r="N232" s="253"/>
      <c r="O232" s="253"/>
      <c r="P232" s="253"/>
      <c r="Q232" s="253"/>
      <c r="R232" s="253"/>
      <c r="S232" s="253"/>
      <c r="T232" s="25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55" t="s">
        <v>161</v>
      </c>
      <c r="AU232" s="255" t="s">
        <v>86</v>
      </c>
      <c r="AV232" s="14" t="s">
        <v>159</v>
      </c>
      <c r="AW232" s="14" t="s">
        <v>32</v>
      </c>
      <c r="AX232" s="14" t="s">
        <v>84</v>
      </c>
      <c r="AY232" s="255" t="s">
        <v>153</v>
      </c>
    </row>
    <row r="233" s="2" customFormat="1" ht="14.4" customHeight="1">
      <c r="A233" s="38"/>
      <c r="B233" s="39"/>
      <c r="C233" s="219" t="s">
        <v>374</v>
      </c>
      <c r="D233" s="219" t="s">
        <v>155</v>
      </c>
      <c r="E233" s="220" t="s">
        <v>375</v>
      </c>
      <c r="F233" s="221" t="s">
        <v>376</v>
      </c>
      <c r="G233" s="222" t="s">
        <v>158</v>
      </c>
      <c r="H233" s="223">
        <v>0.23999999999999999</v>
      </c>
      <c r="I233" s="224"/>
      <c r="J233" s="225">
        <f>ROUND(I233*H233,2)</f>
        <v>0</v>
      </c>
      <c r="K233" s="226"/>
      <c r="L233" s="44"/>
      <c r="M233" s="227" t="s">
        <v>1</v>
      </c>
      <c r="N233" s="228" t="s">
        <v>41</v>
      </c>
      <c r="O233" s="91"/>
      <c r="P233" s="229">
        <f>O233*H233</f>
        <v>0</v>
      </c>
      <c r="Q233" s="229">
        <v>0.17818000000000001</v>
      </c>
      <c r="R233" s="229">
        <f>Q233*H233</f>
        <v>0.042763200000000001</v>
      </c>
      <c r="S233" s="229">
        <v>0</v>
      </c>
      <c r="T233" s="230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31" t="s">
        <v>159</v>
      </c>
      <c r="AT233" s="231" t="s">
        <v>155</v>
      </c>
      <c r="AU233" s="231" t="s">
        <v>86</v>
      </c>
      <c r="AY233" s="17" t="s">
        <v>153</v>
      </c>
      <c r="BE233" s="232">
        <f>IF(N233="základní",J233,0)</f>
        <v>0</v>
      </c>
      <c r="BF233" s="232">
        <f>IF(N233="snížená",J233,0)</f>
        <v>0</v>
      </c>
      <c r="BG233" s="232">
        <f>IF(N233="zákl. přenesená",J233,0)</f>
        <v>0</v>
      </c>
      <c r="BH233" s="232">
        <f>IF(N233="sníž. přenesená",J233,0)</f>
        <v>0</v>
      </c>
      <c r="BI233" s="232">
        <f>IF(N233="nulová",J233,0)</f>
        <v>0</v>
      </c>
      <c r="BJ233" s="17" t="s">
        <v>84</v>
      </c>
      <c r="BK233" s="232">
        <f>ROUND(I233*H233,2)</f>
        <v>0</v>
      </c>
      <c r="BL233" s="17" t="s">
        <v>159</v>
      </c>
      <c r="BM233" s="231" t="s">
        <v>377</v>
      </c>
    </row>
    <row r="234" s="13" customFormat="1">
      <c r="A234" s="13"/>
      <c r="B234" s="233"/>
      <c r="C234" s="234"/>
      <c r="D234" s="235" t="s">
        <v>161</v>
      </c>
      <c r="E234" s="236" t="s">
        <v>1</v>
      </c>
      <c r="F234" s="237" t="s">
        <v>378</v>
      </c>
      <c r="G234" s="234"/>
      <c r="H234" s="238">
        <v>0.23999999999999999</v>
      </c>
      <c r="I234" s="239"/>
      <c r="J234" s="234"/>
      <c r="K234" s="234"/>
      <c r="L234" s="240"/>
      <c r="M234" s="241"/>
      <c r="N234" s="242"/>
      <c r="O234" s="242"/>
      <c r="P234" s="242"/>
      <c r="Q234" s="242"/>
      <c r="R234" s="242"/>
      <c r="S234" s="242"/>
      <c r="T234" s="24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44" t="s">
        <v>161</v>
      </c>
      <c r="AU234" s="244" t="s">
        <v>86</v>
      </c>
      <c r="AV234" s="13" t="s">
        <v>86</v>
      </c>
      <c r="AW234" s="13" t="s">
        <v>32</v>
      </c>
      <c r="AX234" s="13" t="s">
        <v>84</v>
      </c>
      <c r="AY234" s="244" t="s">
        <v>153</v>
      </c>
    </row>
    <row r="235" s="12" customFormat="1" ht="22.8" customHeight="1">
      <c r="A235" s="12"/>
      <c r="B235" s="203"/>
      <c r="C235" s="204"/>
      <c r="D235" s="205" t="s">
        <v>75</v>
      </c>
      <c r="E235" s="217" t="s">
        <v>159</v>
      </c>
      <c r="F235" s="217" t="s">
        <v>379</v>
      </c>
      <c r="G235" s="204"/>
      <c r="H235" s="204"/>
      <c r="I235" s="207"/>
      <c r="J235" s="218">
        <f>BK235</f>
        <v>0</v>
      </c>
      <c r="K235" s="204"/>
      <c r="L235" s="209"/>
      <c r="M235" s="210"/>
      <c r="N235" s="211"/>
      <c r="O235" s="211"/>
      <c r="P235" s="212">
        <f>SUM(P236:P239)</f>
        <v>0</v>
      </c>
      <c r="Q235" s="211"/>
      <c r="R235" s="212">
        <f>SUM(R236:R239)</f>
        <v>0.28759500000000005</v>
      </c>
      <c r="S235" s="211"/>
      <c r="T235" s="213">
        <f>SUM(T236:T239)</f>
        <v>0</v>
      </c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R235" s="214" t="s">
        <v>84</v>
      </c>
      <c r="AT235" s="215" t="s">
        <v>75</v>
      </c>
      <c r="AU235" s="215" t="s">
        <v>84</v>
      </c>
      <c r="AY235" s="214" t="s">
        <v>153</v>
      </c>
      <c r="BK235" s="216">
        <f>SUM(BK236:BK239)</f>
        <v>0</v>
      </c>
    </row>
    <row r="236" s="2" customFormat="1" ht="14.4" customHeight="1">
      <c r="A236" s="38"/>
      <c r="B236" s="39"/>
      <c r="C236" s="219" t="s">
        <v>380</v>
      </c>
      <c r="D236" s="219" t="s">
        <v>155</v>
      </c>
      <c r="E236" s="220" t="s">
        <v>381</v>
      </c>
      <c r="F236" s="221" t="s">
        <v>382</v>
      </c>
      <c r="G236" s="222" t="s">
        <v>170</v>
      </c>
      <c r="H236" s="223">
        <v>8.3000000000000007</v>
      </c>
      <c r="I236" s="224"/>
      <c r="J236" s="225">
        <f>ROUND(I236*H236,2)</f>
        <v>0</v>
      </c>
      <c r="K236" s="226"/>
      <c r="L236" s="44"/>
      <c r="M236" s="227" t="s">
        <v>1</v>
      </c>
      <c r="N236" s="228" t="s">
        <v>41</v>
      </c>
      <c r="O236" s="91"/>
      <c r="P236" s="229">
        <f>O236*H236</f>
        <v>0</v>
      </c>
      <c r="Q236" s="229">
        <v>0.03465</v>
      </c>
      <c r="R236" s="229">
        <f>Q236*H236</f>
        <v>0.28759500000000005</v>
      </c>
      <c r="S236" s="229">
        <v>0</v>
      </c>
      <c r="T236" s="230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31" t="s">
        <v>159</v>
      </c>
      <c r="AT236" s="231" t="s">
        <v>155</v>
      </c>
      <c r="AU236" s="231" t="s">
        <v>86</v>
      </c>
      <c r="AY236" s="17" t="s">
        <v>153</v>
      </c>
      <c r="BE236" s="232">
        <f>IF(N236="základní",J236,0)</f>
        <v>0</v>
      </c>
      <c r="BF236" s="232">
        <f>IF(N236="snížená",J236,0)</f>
        <v>0</v>
      </c>
      <c r="BG236" s="232">
        <f>IF(N236="zákl. přenesená",J236,0)</f>
        <v>0</v>
      </c>
      <c r="BH236" s="232">
        <f>IF(N236="sníž. přenesená",J236,0)</f>
        <v>0</v>
      </c>
      <c r="BI236" s="232">
        <f>IF(N236="nulová",J236,0)</f>
        <v>0</v>
      </c>
      <c r="BJ236" s="17" t="s">
        <v>84</v>
      </c>
      <c r="BK236" s="232">
        <f>ROUND(I236*H236,2)</f>
        <v>0</v>
      </c>
      <c r="BL236" s="17" t="s">
        <v>159</v>
      </c>
      <c r="BM236" s="231" t="s">
        <v>383</v>
      </c>
    </row>
    <row r="237" s="13" customFormat="1">
      <c r="A237" s="13"/>
      <c r="B237" s="233"/>
      <c r="C237" s="234"/>
      <c r="D237" s="235" t="s">
        <v>161</v>
      </c>
      <c r="E237" s="236" t="s">
        <v>1</v>
      </c>
      <c r="F237" s="237" t="s">
        <v>384</v>
      </c>
      <c r="G237" s="234"/>
      <c r="H237" s="238">
        <v>2.5499999999999998</v>
      </c>
      <c r="I237" s="239"/>
      <c r="J237" s="234"/>
      <c r="K237" s="234"/>
      <c r="L237" s="240"/>
      <c r="M237" s="241"/>
      <c r="N237" s="242"/>
      <c r="O237" s="242"/>
      <c r="P237" s="242"/>
      <c r="Q237" s="242"/>
      <c r="R237" s="242"/>
      <c r="S237" s="242"/>
      <c r="T237" s="24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44" t="s">
        <v>161</v>
      </c>
      <c r="AU237" s="244" t="s">
        <v>86</v>
      </c>
      <c r="AV237" s="13" t="s">
        <v>86</v>
      </c>
      <c r="AW237" s="13" t="s">
        <v>32</v>
      </c>
      <c r="AX237" s="13" t="s">
        <v>76</v>
      </c>
      <c r="AY237" s="244" t="s">
        <v>153</v>
      </c>
    </row>
    <row r="238" s="13" customFormat="1">
      <c r="A238" s="13"/>
      <c r="B238" s="233"/>
      <c r="C238" s="234"/>
      <c r="D238" s="235" t="s">
        <v>161</v>
      </c>
      <c r="E238" s="236" t="s">
        <v>1</v>
      </c>
      <c r="F238" s="237" t="s">
        <v>385</v>
      </c>
      <c r="G238" s="234"/>
      <c r="H238" s="238">
        <v>5.75</v>
      </c>
      <c r="I238" s="239"/>
      <c r="J238" s="234"/>
      <c r="K238" s="234"/>
      <c r="L238" s="240"/>
      <c r="M238" s="241"/>
      <c r="N238" s="242"/>
      <c r="O238" s="242"/>
      <c r="P238" s="242"/>
      <c r="Q238" s="242"/>
      <c r="R238" s="242"/>
      <c r="S238" s="242"/>
      <c r="T238" s="24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44" t="s">
        <v>161</v>
      </c>
      <c r="AU238" s="244" t="s">
        <v>86</v>
      </c>
      <c r="AV238" s="13" t="s">
        <v>86</v>
      </c>
      <c r="AW238" s="13" t="s">
        <v>32</v>
      </c>
      <c r="AX238" s="13" t="s">
        <v>76</v>
      </c>
      <c r="AY238" s="244" t="s">
        <v>153</v>
      </c>
    </row>
    <row r="239" s="14" customFormat="1">
      <c r="A239" s="14"/>
      <c r="B239" s="245"/>
      <c r="C239" s="246"/>
      <c r="D239" s="235" t="s">
        <v>161</v>
      </c>
      <c r="E239" s="247" t="s">
        <v>1</v>
      </c>
      <c r="F239" s="248" t="s">
        <v>213</v>
      </c>
      <c r="G239" s="246"/>
      <c r="H239" s="249">
        <v>8.3000000000000007</v>
      </c>
      <c r="I239" s="250"/>
      <c r="J239" s="246"/>
      <c r="K239" s="246"/>
      <c r="L239" s="251"/>
      <c r="M239" s="252"/>
      <c r="N239" s="253"/>
      <c r="O239" s="253"/>
      <c r="P239" s="253"/>
      <c r="Q239" s="253"/>
      <c r="R239" s="253"/>
      <c r="S239" s="253"/>
      <c r="T239" s="25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55" t="s">
        <v>161</v>
      </c>
      <c r="AU239" s="255" t="s">
        <v>86</v>
      </c>
      <c r="AV239" s="14" t="s">
        <v>159</v>
      </c>
      <c r="AW239" s="14" t="s">
        <v>32</v>
      </c>
      <c r="AX239" s="14" t="s">
        <v>84</v>
      </c>
      <c r="AY239" s="255" t="s">
        <v>153</v>
      </c>
    </row>
    <row r="240" s="12" customFormat="1" ht="22.8" customHeight="1">
      <c r="A240" s="12"/>
      <c r="B240" s="203"/>
      <c r="C240" s="204"/>
      <c r="D240" s="205" t="s">
        <v>75</v>
      </c>
      <c r="E240" s="217" t="s">
        <v>177</v>
      </c>
      <c r="F240" s="217" t="s">
        <v>386</v>
      </c>
      <c r="G240" s="204"/>
      <c r="H240" s="204"/>
      <c r="I240" s="207"/>
      <c r="J240" s="218">
        <f>BK240</f>
        <v>0</v>
      </c>
      <c r="K240" s="204"/>
      <c r="L240" s="209"/>
      <c r="M240" s="210"/>
      <c r="N240" s="211"/>
      <c r="O240" s="211"/>
      <c r="P240" s="212">
        <f>SUM(P241:P252)</f>
        <v>0</v>
      </c>
      <c r="Q240" s="211"/>
      <c r="R240" s="212">
        <f>SUM(R241:R252)</f>
        <v>42.692474999999995</v>
      </c>
      <c r="S240" s="211"/>
      <c r="T240" s="213">
        <f>SUM(T241:T252)</f>
        <v>0</v>
      </c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R240" s="214" t="s">
        <v>84</v>
      </c>
      <c r="AT240" s="215" t="s">
        <v>75</v>
      </c>
      <c r="AU240" s="215" t="s">
        <v>84</v>
      </c>
      <c r="AY240" s="214" t="s">
        <v>153</v>
      </c>
      <c r="BK240" s="216">
        <f>SUM(BK241:BK252)</f>
        <v>0</v>
      </c>
    </row>
    <row r="241" s="2" customFormat="1" ht="14.4" customHeight="1">
      <c r="A241" s="38"/>
      <c r="B241" s="39"/>
      <c r="C241" s="219" t="s">
        <v>387</v>
      </c>
      <c r="D241" s="219" t="s">
        <v>155</v>
      </c>
      <c r="E241" s="220" t="s">
        <v>388</v>
      </c>
      <c r="F241" s="221" t="s">
        <v>389</v>
      </c>
      <c r="G241" s="222" t="s">
        <v>158</v>
      </c>
      <c r="H241" s="223">
        <v>96.5</v>
      </c>
      <c r="I241" s="224"/>
      <c r="J241" s="225">
        <f>ROUND(I241*H241,2)</f>
        <v>0</v>
      </c>
      <c r="K241" s="226"/>
      <c r="L241" s="44"/>
      <c r="M241" s="227" t="s">
        <v>1</v>
      </c>
      <c r="N241" s="228" t="s">
        <v>41</v>
      </c>
      <c r="O241" s="91"/>
      <c r="P241" s="229">
        <f>O241*H241</f>
        <v>0</v>
      </c>
      <c r="Q241" s="229">
        <v>0.19800000000000001</v>
      </c>
      <c r="R241" s="229">
        <f>Q241*H241</f>
        <v>19.106999999999999</v>
      </c>
      <c r="S241" s="229">
        <v>0</v>
      </c>
      <c r="T241" s="230">
        <f>S241*H241</f>
        <v>0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231" t="s">
        <v>159</v>
      </c>
      <c r="AT241" s="231" t="s">
        <v>155</v>
      </c>
      <c r="AU241" s="231" t="s">
        <v>86</v>
      </c>
      <c r="AY241" s="17" t="s">
        <v>153</v>
      </c>
      <c r="BE241" s="232">
        <f>IF(N241="základní",J241,0)</f>
        <v>0</v>
      </c>
      <c r="BF241" s="232">
        <f>IF(N241="snížená",J241,0)</f>
        <v>0</v>
      </c>
      <c r="BG241" s="232">
        <f>IF(N241="zákl. přenesená",J241,0)</f>
        <v>0</v>
      </c>
      <c r="BH241" s="232">
        <f>IF(N241="sníž. přenesená",J241,0)</f>
        <v>0</v>
      </c>
      <c r="BI241" s="232">
        <f>IF(N241="nulová",J241,0)</f>
        <v>0</v>
      </c>
      <c r="BJ241" s="17" t="s">
        <v>84</v>
      </c>
      <c r="BK241" s="232">
        <f>ROUND(I241*H241,2)</f>
        <v>0</v>
      </c>
      <c r="BL241" s="17" t="s">
        <v>159</v>
      </c>
      <c r="BM241" s="231" t="s">
        <v>390</v>
      </c>
    </row>
    <row r="242" s="13" customFormat="1">
      <c r="A242" s="13"/>
      <c r="B242" s="233"/>
      <c r="C242" s="234"/>
      <c r="D242" s="235" t="s">
        <v>161</v>
      </c>
      <c r="E242" s="236" t="s">
        <v>1</v>
      </c>
      <c r="F242" s="237" t="s">
        <v>391</v>
      </c>
      <c r="G242" s="234"/>
      <c r="H242" s="238">
        <v>8.5</v>
      </c>
      <c r="I242" s="239"/>
      <c r="J242" s="234"/>
      <c r="K242" s="234"/>
      <c r="L242" s="240"/>
      <c r="M242" s="241"/>
      <c r="N242" s="242"/>
      <c r="O242" s="242"/>
      <c r="P242" s="242"/>
      <c r="Q242" s="242"/>
      <c r="R242" s="242"/>
      <c r="S242" s="242"/>
      <c r="T242" s="24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44" t="s">
        <v>161</v>
      </c>
      <c r="AU242" s="244" t="s">
        <v>86</v>
      </c>
      <c r="AV242" s="13" t="s">
        <v>86</v>
      </c>
      <c r="AW242" s="13" t="s">
        <v>32</v>
      </c>
      <c r="AX242" s="13" t="s">
        <v>76</v>
      </c>
      <c r="AY242" s="244" t="s">
        <v>153</v>
      </c>
    </row>
    <row r="243" s="13" customFormat="1">
      <c r="A243" s="13"/>
      <c r="B243" s="233"/>
      <c r="C243" s="234"/>
      <c r="D243" s="235" t="s">
        <v>161</v>
      </c>
      <c r="E243" s="236" t="s">
        <v>1</v>
      </c>
      <c r="F243" s="237" t="s">
        <v>256</v>
      </c>
      <c r="G243" s="234"/>
      <c r="H243" s="238">
        <v>88</v>
      </c>
      <c r="I243" s="239"/>
      <c r="J243" s="234"/>
      <c r="K243" s="234"/>
      <c r="L243" s="240"/>
      <c r="M243" s="241"/>
      <c r="N243" s="242"/>
      <c r="O243" s="242"/>
      <c r="P243" s="242"/>
      <c r="Q243" s="242"/>
      <c r="R243" s="242"/>
      <c r="S243" s="242"/>
      <c r="T243" s="24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44" t="s">
        <v>161</v>
      </c>
      <c r="AU243" s="244" t="s">
        <v>86</v>
      </c>
      <c r="AV243" s="13" t="s">
        <v>86</v>
      </c>
      <c r="AW243" s="13" t="s">
        <v>32</v>
      </c>
      <c r="AX243" s="13" t="s">
        <v>76</v>
      </c>
      <c r="AY243" s="244" t="s">
        <v>153</v>
      </c>
    </row>
    <row r="244" s="14" customFormat="1">
      <c r="A244" s="14"/>
      <c r="B244" s="245"/>
      <c r="C244" s="246"/>
      <c r="D244" s="235" t="s">
        <v>161</v>
      </c>
      <c r="E244" s="247" t="s">
        <v>1</v>
      </c>
      <c r="F244" s="248" t="s">
        <v>213</v>
      </c>
      <c r="G244" s="246"/>
      <c r="H244" s="249">
        <v>96.5</v>
      </c>
      <c r="I244" s="250"/>
      <c r="J244" s="246"/>
      <c r="K244" s="246"/>
      <c r="L244" s="251"/>
      <c r="M244" s="252"/>
      <c r="N244" s="253"/>
      <c r="O244" s="253"/>
      <c r="P244" s="253"/>
      <c r="Q244" s="253"/>
      <c r="R244" s="253"/>
      <c r="S244" s="253"/>
      <c r="T244" s="25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55" t="s">
        <v>161</v>
      </c>
      <c r="AU244" s="255" t="s">
        <v>86</v>
      </c>
      <c r="AV244" s="14" t="s">
        <v>159</v>
      </c>
      <c r="AW244" s="14" t="s">
        <v>32</v>
      </c>
      <c r="AX244" s="14" t="s">
        <v>84</v>
      </c>
      <c r="AY244" s="255" t="s">
        <v>153</v>
      </c>
    </row>
    <row r="245" s="2" customFormat="1" ht="14.4" customHeight="1">
      <c r="A245" s="38"/>
      <c r="B245" s="39"/>
      <c r="C245" s="219" t="s">
        <v>392</v>
      </c>
      <c r="D245" s="219" t="s">
        <v>155</v>
      </c>
      <c r="E245" s="220" t="s">
        <v>393</v>
      </c>
      <c r="F245" s="221" t="s">
        <v>394</v>
      </c>
      <c r="G245" s="222" t="s">
        <v>158</v>
      </c>
      <c r="H245" s="223">
        <v>8.5</v>
      </c>
      <c r="I245" s="224"/>
      <c r="J245" s="225">
        <f>ROUND(I245*H245,2)</f>
        <v>0</v>
      </c>
      <c r="K245" s="226"/>
      <c r="L245" s="44"/>
      <c r="M245" s="227" t="s">
        <v>1</v>
      </c>
      <c r="N245" s="228" t="s">
        <v>41</v>
      </c>
      <c r="O245" s="91"/>
      <c r="P245" s="229">
        <f>O245*H245</f>
        <v>0</v>
      </c>
      <c r="Q245" s="229">
        <v>0.23000000000000001</v>
      </c>
      <c r="R245" s="229">
        <f>Q245*H245</f>
        <v>1.9550000000000001</v>
      </c>
      <c r="S245" s="229">
        <v>0</v>
      </c>
      <c r="T245" s="230">
        <f>S245*H245</f>
        <v>0</v>
      </c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R245" s="231" t="s">
        <v>159</v>
      </c>
      <c r="AT245" s="231" t="s">
        <v>155</v>
      </c>
      <c r="AU245" s="231" t="s">
        <v>86</v>
      </c>
      <c r="AY245" s="17" t="s">
        <v>153</v>
      </c>
      <c r="BE245" s="232">
        <f>IF(N245="základní",J245,0)</f>
        <v>0</v>
      </c>
      <c r="BF245" s="232">
        <f>IF(N245="snížená",J245,0)</f>
        <v>0</v>
      </c>
      <c r="BG245" s="232">
        <f>IF(N245="zákl. přenesená",J245,0)</f>
        <v>0</v>
      </c>
      <c r="BH245" s="232">
        <f>IF(N245="sníž. přenesená",J245,0)</f>
        <v>0</v>
      </c>
      <c r="BI245" s="232">
        <f>IF(N245="nulová",J245,0)</f>
        <v>0</v>
      </c>
      <c r="BJ245" s="17" t="s">
        <v>84</v>
      </c>
      <c r="BK245" s="232">
        <f>ROUND(I245*H245,2)</f>
        <v>0</v>
      </c>
      <c r="BL245" s="17" t="s">
        <v>159</v>
      </c>
      <c r="BM245" s="231" t="s">
        <v>395</v>
      </c>
    </row>
    <row r="246" s="13" customFormat="1">
      <c r="A246" s="13"/>
      <c r="B246" s="233"/>
      <c r="C246" s="234"/>
      <c r="D246" s="235" t="s">
        <v>161</v>
      </c>
      <c r="E246" s="236" t="s">
        <v>1</v>
      </c>
      <c r="F246" s="237" t="s">
        <v>391</v>
      </c>
      <c r="G246" s="234"/>
      <c r="H246" s="238">
        <v>8.5</v>
      </c>
      <c r="I246" s="239"/>
      <c r="J246" s="234"/>
      <c r="K246" s="234"/>
      <c r="L246" s="240"/>
      <c r="M246" s="241"/>
      <c r="N246" s="242"/>
      <c r="O246" s="242"/>
      <c r="P246" s="242"/>
      <c r="Q246" s="242"/>
      <c r="R246" s="242"/>
      <c r="S246" s="242"/>
      <c r="T246" s="24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44" t="s">
        <v>161</v>
      </c>
      <c r="AU246" s="244" t="s">
        <v>86</v>
      </c>
      <c r="AV246" s="13" t="s">
        <v>86</v>
      </c>
      <c r="AW246" s="13" t="s">
        <v>32</v>
      </c>
      <c r="AX246" s="13" t="s">
        <v>84</v>
      </c>
      <c r="AY246" s="244" t="s">
        <v>153</v>
      </c>
    </row>
    <row r="247" s="2" customFormat="1" ht="14.4" customHeight="1">
      <c r="A247" s="38"/>
      <c r="B247" s="39"/>
      <c r="C247" s="219" t="s">
        <v>396</v>
      </c>
      <c r="D247" s="219" t="s">
        <v>155</v>
      </c>
      <c r="E247" s="220" t="s">
        <v>397</v>
      </c>
      <c r="F247" s="221" t="s">
        <v>398</v>
      </c>
      <c r="G247" s="222" t="s">
        <v>158</v>
      </c>
      <c r="H247" s="223">
        <v>96.5</v>
      </c>
      <c r="I247" s="224"/>
      <c r="J247" s="225">
        <f>ROUND(I247*H247,2)</f>
        <v>0</v>
      </c>
      <c r="K247" s="226"/>
      <c r="L247" s="44"/>
      <c r="M247" s="227" t="s">
        <v>1</v>
      </c>
      <c r="N247" s="228" t="s">
        <v>41</v>
      </c>
      <c r="O247" s="91"/>
      <c r="P247" s="229">
        <f>O247*H247</f>
        <v>0</v>
      </c>
      <c r="Q247" s="229">
        <v>0.089219999999999994</v>
      </c>
      <c r="R247" s="229">
        <f>Q247*H247</f>
        <v>8.609729999999999</v>
      </c>
      <c r="S247" s="229">
        <v>0</v>
      </c>
      <c r="T247" s="230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31" t="s">
        <v>159</v>
      </c>
      <c r="AT247" s="231" t="s">
        <v>155</v>
      </c>
      <c r="AU247" s="231" t="s">
        <v>86</v>
      </c>
      <c r="AY247" s="17" t="s">
        <v>153</v>
      </c>
      <c r="BE247" s="232">
        <f>IF(N247="základní",J247,0)</f>
        <v>0</v>
      </c>
      <c r="BF247" s="232">
        <f>IF(N247="snížená",J247,0)</f>
        <v>0</v>
      </c>
      <c r="BG247" s="232">
        <f>IF(N247="zákl. přenesená",J247,0)</f>
        <v>0</v>
      </c>
      <c r="BH247" s="232">
        <f>IF(N247="sníž. přenesená",J247,0)</f>
        <v>0</v>
      </c>
      <c r="BI247" s="232">
        <f>IF(N247="nulová",J247,0)</f>
        <v>0</v>
      </c>
      <c r="BJ247" s="17" t="s">
        <v>84</v>
      </c>
      <c r="BK247" s="232">
        <f>ROUND(I247*H247,2)</f>
        <v>0</v>
      </c>
      <c r="BL247" s="17" t="s">
        <v>159</v>
      </c>
      <c r="BM247" s="231" t="s">
        <v>399</v>
      </c>
    </row>
    <row r="248" s="13" customFormat="1">
      <c r="A248" s="13"/>
      <c r="B248" s="233"/>
      <c r="C248" s="234"/>
      <c r="D248" s="235" t="s">
        <v>161</v>
      </c>
      <c r="E248" s="236" t="s">
        <v>1</v>
      </c>
      <c r="F248" s="237" t="s">
        <v>391</v>
      </c>
      <c r="G248" s="234"/>
      <c r="H248" s="238">
        <v>8.5</v>
      </c>
      <c r="I248" s="239"/>
      <c r="J248" s="234"/>
      <c r="K248" s="234"/>
      <c r="L248" s="240"/>
      <c r="M248" s="241"/>
      <c r="N248" s="242"/>
      <c r="O248" s="242"/>
      <c r="P248" s="242"/>
      <c r="Q248" s="242"/>
      <c r="R248" s="242"/>
      <c r="S248" s="242"/>
      <c r="T248" s="24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44" t="s">
        <v>161</v>
      </c>
      <c r="AU248" s="244" t="s">
        <v>86</v>
      </c>
      <c r="AV248" s="13" t="s">
        <v>86</v>
      </c>
      <c r="AW248" s="13" t="s">
        <v>32</v>
      </c>
      <c r="AX248" s="13" t="s">
        <v>76</v>
      </c>
      <c r="AY248" s="244" t="s">
        <v>153</v>
      </c>
    </row>
    <row r="249" s="13" customFormat="1">
      <c r="A249" s="13"/>
      <c r="B249" s="233"/>
      <c r="C249" s="234"/>
      <c r="D249" s="235" t="s">
        <v>161</v>
      </c>
      <c r="E249" s="236" t="s">
        <v>1</v>
      </c>
      <c r="F249" s="237" t="s">
        <v>256</v>
      </c>
      <c r="G249" s="234"/>
      <c r="H249" s="238">
        <v>88</v>
      </c>
      <c r="I249" s="239"/>
      <c r="J249" s="234"/>
      <c r="K249" s="234"/>
      <c r="L249" s="240"/>
      <c r="M249" s="241"/>
      <c r="N249" s="242"/>
      <c r="O249" s="242"/>
      <c r="P249" s="242"/>
      <c r="Q249" s="242"/>
      <c r="R249" s="242"/>
      <c r="S249" s="242"/>
      <c r="T249" s="24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44" t="s">
        <v>161</v>
      </c>
      <c r="AU249" s="244" t="s">
        <v>86</v>
      </c>
      <c r="AV249" s="13" t="s">
        <v>86</v>
      </c>
      <c r="AW249" s="13" t="s">
        <v>32</v>
      </c>
      <c r="AX249" s="13" t="s">
        <v>76</v>
      </c>
      <c r="AY249" s="244" t="s">
        <v>153</v>
      </c>
    </row>
    <row r="250" s="14" customFormat="1">
      <c r="A250" s="14"/>
      <c r="B250" s="245"/>
      <c r="C250" s="246"/>
      <c r="D250" s="235" t="s">
        <v>161</v>
      </c>
      <c r="E250" s="247" t="s">
        <v>1</v>
      </c>
      <c r="F250" s="248" t="s">
        <v>213</v>
      </c>
      <c r="G250" s="246"/>
      <c r="H250" s="249">
        <v>96.5</v>
      </c>
      <c r="I250" s="250"/>
      <c r="J250" s="246"/>
      <c r="K250" s="246"/>
      <c r="L250" s="251"/>
      <c r="M250" s="252"/>
      <c r="N250" s="253"/>
      <c r="O250" s="253"/>
      <c r="P250" s="253"/>
      <c r="Q250" s="253"/>
      <c r="R250" s="253"/>
      <c r="S250" s="253"/>
      <c r="T250" s="25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55" t="s">
        <v>161</v>
      </c>
      <c r="AU250" s="255" t="s">
        <v>86</v>
      </c>
      <c r="AV250" s="14" t="s">
        <v>159</v>
      </c>
      <c r="AW250" s="14" t="s">
        <v>32</v>
      </c>
      <c r="AX250" s="14" t="s">
        <v>84</v>
      </c>
      <c r="AY250" s="255" t="s">
        <v>153</v>
      </c>
    </row>
    <row r="251" s="2" customFormat="1" ht="14.4" customHeight="1">
      <c r="A251" s="38"/>
      <c r="B251" s="39"/>
      <c r="C251" s="256" t="s">
        <v>400</v>
      </c>
      <c r="D251" s="256" t="s">
        <v>238</v>
      </c>
      <c r="E251" s="257" t="s">
        <v>401</v>
      </c>
      <c r="F251" s="258" t="s">
        <v>402</v>
      </c>
      <c r="G251" s="259" t="s">
        <v>158</v>
      </c>
      <c r="H251" s="260">
        <v>99.394999999999996</v>
      </c>
      <c r="I251" s="261"/>
      <c r="J251" s="262">
        <f>ROUND(I251*H251,2)</f>
        <v>0</v>
      </c>
      <c r="K251" s="263"/>
      <c r="L251" s="264"/>
      <c r="M251" s="265" t="s">
        <v>1</v>
      </c>
      <c r="N251" s="266" t="s">
        <v>41</v>
      </c>
      <c r="O251" s="91"/>
      <c r="P251" s="229">
        <f>O251*H251</f>
        <v>0</v>
      </c>
      <c r="Q251" s="229">
        <v>0.13100000000000001</v>
      </c>
      <c r="R251" s="229">
        <f>Q251*H251</f>
        <v>13.020745</v>
      </c>
      <c r="S251" s="229">
        <v>0</v>
      </c>
      <c r="T251" s="230">
        <f>S251*H251</f>
        <v>0</v>
      </c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R251" s="231" t="s">
        <v>193</v>
      </c>
      <c r="AT251" s="231" t="s">
        <v>238</v>
      </c>
      <c r="AU251" s="231" t="s">
        <v>86</v>
      </c>
      <c r="AY251" s="17" t="s">
        <v>153</v>
      </c>
      <c r="BE251" s="232">
        <f>IF(N251="základní",J251,0)</f>
        <v>0</v>
      </c>
      <c r="BF251" s="232">
        <f>IF(N251="snížená",J251,0)</f>
        <v>0</v>
      </c>
      <c r="BG251" s="232">
        <f>IF(N251="zákl. přenesená",J251,0)</f>
        <v>0</v>
      </c>
      <c r="BH251" s="232">
        <f>IF(N251="sníž. přenesená",J251,0)</f>
        <v>0</v>
      </c>
      <c r="BI251" s="232">
        <f>IF(N251="nulová",J251,0)</f>
        <v>0</v>
      </c>
      <c r="BJ251" s="17" t="s">
        <v>84</v>
      </c>
      <c r="BK251" s="232">
        <f>ROUND(I251*H251,2)</f>
        <v>0</v>
      </c>
      <c r="BL251" s="17" t="s">
        <v>159</v>
      </c>
      <c r="BM251" s="231" t="s">
        <v>403</v>
      </c>
    </row>
    <row r="252" s="13" customFormat="1">
      <c r="A252" s="13"/>
      <c r="B252" s="233"/>
      <c r="C252" s="234"/>
      <c r="D252" s="235" t="s">
        <v>161</v>
      </c>
      <c r="E252" s="234"/>
      <c r="F252" s="237" t="s">
        <v>404</v>
      </c>
      <c r="G252" s="234"/>
      <c r="H252" s="238">
        <v>99.394999999999996</v>
      </c>
      <c r="I252" s="239"/>
      <c r="J252" s="234"/>
      <c r="K252" s="234"/>
      <c r="L252" s="240"/>
      <c r="M252" s="241"/>
      <c r="N252" s="242"/>
      <c r="O252" s="242"/>
      <c r="P252" s="242"/>
      <c r="Q252" s="242"/>
      <c r="R252" s="242"/>
      <c r="S252" s="242"/>
      <c r="T252" s="24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44" t="s">
        <v>161</v>
      </c>
      <c r="AU252" s="244" t="s">
        <v>86</v>
      </c>
      <c r="AV252" s="13" t="s">
        <v>86</v>
      </c>
      <c r="AW252" s="13" t="s">
        <v>4</v>
      </c>
      <c r="AX252" s="13" t="s">
        <v>84</v>
      </c>
      <c r="AY252" s="244" t="s">
        <v>153</v>
      </c>
    </row>
    <row r="253" s="12" customFormat="1" ht="22.8" customHeight="1">
      <c r="A253" s="12"/>
      <c r="B253" s="203"/>
      <c r="C253" s="204"/>
      <c r="D253" s="205" t="s">
        <v>75</v>
      </c>
      <c r="E253" s="217" t="s">
        <v>183</v>
      </c>
      <c r="F253" s="217" t="s">
        <v>405</v>
      </c>
      <c r="G253" s="204"/>
      <c r="H253" s="204"/>
      <c r="I253" s="207"/>
      <c r="J253" s="218">
        <f>BK253</f>
        <v>0</v>
      </c>
      <c r="K253" s="204"/>
      <c r="L253" s="209"/>
      <c r="M253" s="210"/>
      <c r="N253" s="211"/>
      <c r="O253" s="211"/>
      <c r="P253" s="212">
        <f>SUM(P254:P395)</f>
        <v>0</v>
      </c>
      <c r="Q253" s="211"/>
      <c r="R253" s="212">
        <f>SUM(R254:R395)</f>
        <v>8.8479723999999997</v>
      </c>
      <c r="S253" s="211"/>
      <c r="T253" s="213">
        <f>SUM(T254:T395)</f>
        <v>0.17999999999999999</v>
      </c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R253" s="214" t="s">
        <v>84</v>
      </c>
      <c r="AT253" s="215" t="s">
        <v>75</v>
      </c>
      <c r="AU253" s="215" t="s">
        <v>84</v>
      </c>
      <c r="AY253" s="214" t="s">
        <v>153</v>
      </c>
      <c r="BK253" s="216">
        <f>SUM(BK254:BK395)</f>
        <v>0</v>
      </c>
    </row>
    <row r="254" s="2" customFormat="1" ht="14.4" customHeight="1">
      <c r="A254" s="38"/>
      <c r="B254" s="39"/>
      <c r="C254" s="219" t="s">
        <v>406</v>
      </c>
      <c r="D254" s="219" t="s">
        <v>155</v>
      </c>
      <c r="E254" s="220" t="s">
        <v>407</v>
      </c>
      <c r="F254" s="221" t="s">
        <v>408</v>
      </c>
      <c r="G254" s="222" t="s">
        <v>158</v>
      </c>
      <c r="H254" s="223">
        <v>17.199999999999999</v>
      </c>
      <c r="I254" s="224"/>
      <c r="J254" s="225">
        <f>ROUND(I254*H254,2)</f>
        <v>0</v>
      </c>
      <c r="K254" s="226"/>
      <c r="L254" s="44"/>
      <c r="M254" s="227" t="s">
        <v>1</v>
      </c>
      <c r="N254" s="228" t="s">
        <v>41</v>
      </c>
      <c r="O254" s="91"/>
      <c r="P254" s="229">
        <f>O254*H254</f>
        <v>0</v>
      </c>
      <c r="Q254" s="229">
        <v>0.018380000000000001</v>
      </c>
      <c r="R254" s="229">
        <f>Q254*H254</f>
        <v>0.31613599999999997</v>
      </c>
      <c r="S254" s="229">
        <v>0</v>
      </c>
      <c r="T254" s="230">
        <f>S254*H254</f>
        <v>0</v>
      </c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R254" s="231" t="s">
        <v>159</v>
      </c>
      <c r="AT254" s="231" t="s">
        <v>155</v>
      </c>
      <c r="AU254" s="231" t="s">
        <v>86</v>
      </c>
      <c r="AY254" s="17" t="s">
        <v>153</v>
      </c>
      <c r="BE254" s="232">
        <f>IF(N254="základní",J254,0)</f>
        <v>0</v>
      </c>
      <c r="BF254" s="232">
        <f>IF(N254="snížená",J254,0)</f>
        <v>0</v>
      </c>
      <c r="BG254" s="232">
        <f>IF(N254="zákl. přenesená",J254,0)</f>
        <v>0</v>
      </c>
      <c r="BH254" s="232">
        <f>IF(N254="sníž. přenesená",J254,0)</f>
        <v>0</v>
      </c>
      <c r="BI254" s="232">
        <f>IF(N254="nulová",J254,0)</f>
        <v>0</v>
      </c>
      <c r="BJ254" s="17" t="s">
        <v>84</v>
      </c>
      <c r="BK254" s="232">
        <f>ROUND(I254*H254,2)</f>
        <v>0</v>
      </c>
      <c r="BL254" s="17" t="s">
        <v>159</v>
      </c>
      <c r="BM254" s="231" t="s">
        <v>409</v>
      </c>
    </row>
    <row r="255" s="13" customFormat="1">
      <c r="A255" s="13"/>
      <c r="B255" s="233"/>
      <c r="C255" s="234"/>
      <c r="D255" s="235" t="s">
        <v>161</v>
      </c>
      <c r="E255" s="236" t="s">
        <v>1</v>
      </c>
      <c r="F255" s="237" t="s">
        <v>410</v>
      </c>
      <c r="G255" s="234"/>
      <c r="H255" s="238">
        <v>17.199999999999999</v>
      </c>
      <c r="I255" s="239"/>
      <c r="J255" s="234"/>
      <c r="K255" s="234"/>
      <c r="L255" s="240"/>
      <c r="M255" s="241"/>
      <c r="N255" s="242"/>
      <c r="O255" s="242"/>
      <c r="P255" s="242"/>
      <c r="Q255" s="242"/>
      <c r="R255" s="242"/>
      <c r="S255" s="242"/>
      <c r="T255" s="24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44" t="s">
        <v>161</v>
      </c>
      <c r="AU255" s="244" t="s">
        <v>86</v>
      </c>
      <c r="AV255" s="13" t="s">
        <v>86</v>
      </c>
      <c r="AW255" s="13" t="s">
        <v>32</v>
      </c>
      <c r="AX255" s="13" t="s">
        <v>84</v>
      </c>
      <c r="AY255" s="244" t="s">
        <v>153</v>
      </c>
    </row>
    <row r="256" s="2" customFormat="1" ht="14.4" customHeight="1">
      <c r="A256" s="38"/>
      <c r="B256" s="39"/>
      <c r="C256" s="219" t="s">
        <v>411</v>
      </c>
      <c r="D256" s="219" t="s">
        <v>155</v>
      </c>
      <c r="E256" s="220" t="s">
        <v>412</v>
      </c>
      <c r="F256" s="221" t="s">
        <v>413</v>
      </c>
      <c r="G256" s="222" t="s">
        <v>158</v>
      </c>
      <c r="H256" s="223">
        <v>17.199999999999999</v>
      </c>
      <c r="I256" s="224"/>
      <c r="J256" s="225">
        <f>ROUND(I256*H256,2)</f>
        <v>0</v>
      </c>
      <c r="K256" s="226"/>
      <c r="L256" s="44"/>
      <c r="M256" s="227" t="s">
        <v>1</v>
      </c>
      <c r="N256" s="228" t="s">
        <v>41</v>
      </c>
      <c r="O256" s="91"/>
      <c r="P256" s="229">
        <f>O256*H256</f>
        <v>0</v>
      </c>
      <c r="Q256" s="229">
        <v>0.0079000000000000008</v>
      </c>
      <c r="R256" s="229">
        <f>Q256*H256</f>
        <v>0.13588</v>
      </c>
      <c r="S256" s="229">
        <v>0</v>
      </c>
      <c r="T256" s="230">
        <f>S256*H256</f>
        <v>0</v>
      </c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R256" s="231" t="s">
        <v>159</v>
      </c>
      <c r="AT256" s="231" t="s">
        <v>155</v>
      </c>
      <c r="AU256" s="231" t="s">
        <v>86</v>
      </c>
      <c r="AY256" s="17" t="s">
        <v>153</v>
      </c>
      <c r="BE256" s="232">
        <f>IF(N256="základní",J256,0)</f>
        <v>0</v>
      </c>
      <c r="BF256" s="232">
        <f>IF(N256="snížená",J256,0)</f>
        <v>0</v>
      </c>
      <c r="BG256" s="232">
        <f>IF(N256="zákl. přenesená",J256,0)</f>
        <v>0</v>
      </c>
      <c r="BH256" s="232">
        <f>IF(N256="sníž. přenesená",J256,0)</f>
        <v>0</v>
      </c>
      <c r="BI256" s="232">
        <f>IF(N256="nulová",J256,0)</f>
        <v>0</v>
      </c>
      <c r="BJ256" s="17" t="s">
        <v>84</v>
      </c>
      <c r="BK256" s="232">
        <f>ROUND(I256*H256,2)</f>
        <v>0</v>
      </c>
      <c r="BL256" s="17" t="s">
        <v>159</v>
      </c>
      <c r="BM256" s="231" t="s">
        <v>414</v>
      </c>
    </row>
    <row r="257" s="13" customFormat="1">
      <c r="A257" s="13"/>
      <c r="B257" s="233"/>
      <c r="C257" s="234"/>
      <c r="D257" s="235" t="s">
        <v>161</v>
      </c>
      <c r="E257" s="236" t="s">
        <v>1</v>
      </c>
      <c r="F257" s="237" t="s">
        <v>410</v>
      </c>
      <c r="G257" s="234"/>
      <c r="H257" s="238">
        <v>17.199999999999999</v>
      </c>
      <c r="I257" s="239"/>
      <c r="J257" s="234"/>
      <c r="K257" s="234"/>
      <c r="L257" s="240"/>
      <c r="M257" s="241"/>
      <c r="N257" s="242"/>
      <c r="O257" s="242"/>
      <c r="P257" s="242"/>
      <c r="Q257" s="242"/>
      <c r="R257" s="242"/>
      <c r="S257" s="242"/>
      <c r="T257" s="24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44" t="s">
        <v>161</v>
      </c>
      <c r="AU257" s="244" t="s">
        <v>86</v>
      </c>
      <c r="AV257" s="13" t="s">
        <v>86</v>
      </c>
      <c r="AW257" s="13" t="s">
        <v>32</v>
      </c>
      <c r="AX257" s="13" t="s">
        <v>84</v>
      </c>
      <c r="AY257" s="244" t="s">
        <v>153</v>
      </c>
    </row>
    <row r="258" s="2" customFormat="1" ht="14.4" customHeight="1">
      <c r="A258" s="38"/>
      <c r="B258" s="39"/>
      <c r="C258" s="219" t="s">
        <v>415</v>
      </c>
      <c r="D258" s="219" t="s">
        <v>155</v>
      </c>
      <c r="E258" s="220" t="s">
        <v>416</v>
      </c>
      <c r="F258" s="221" t="s">
        <v>417</v>
      </c>
      <c r="G258" s="222" t="s">
        <v>158</v>
      </c>
      <c r="H258" s="223">
        <v>124.846</v>
      </c>
      <c r="I258" s="224"/>
      <c r="J258" s="225">
        <f>ROUND(I258*H258,2)</f>
        <v>0</v>
      </c>
      <c r="K258" s="226"/>
      <c r="L258" s="44"/>
      <c r="M258" s="227" t="s">
        <v>1</v>
      </c>
      <c r="N258" s="228" t="s">
        <v>41</v>
      </c>
      <c r="O258" s="91"/>
      <c r="P258" s="229">
        <f>O258*H258</f>
        <v>0</v>
      </c>
      <c r="Q258" s="229">
        <v>0.0043800000000000002</v>
      </c>
      <c r="R258" s="229">
        <f>Q258*H258</f>
        <v>0.54682548000000009</v>
      </c>
      <c r="S258" s="229">
        <v>0</v>
      </c>
      <c r="T258" s="230">
        <f>S258*H258</f>
        <v>0</v>
      </c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R258" s="231" t="s">
        <v>159</v>
      </c>
      <c r="AT258" s="231" t="s">
        <v>155</v>
      </c>
      <c r="AU258" s="231" t="s">
        <v>86</v>
      </c>
      <c r="AY258" s="17" t="s">
        <v>153</v>
      </c>
      <c r="BE258" s="232">
        <f>IF(N258="základní",J258,0)</f>
        <v>0</v>
      </c>
      <c r="BF258" s="232">
        <f>IF(N258="snížená",J258,0)</f>
        <v>0</v>
      </c>
      <c r="BG258" s="232">
        <f>IF(N258="zákl. přenesená",J258,0)</f>
        <v>0</v>
      </c>
      <c r="BH258" s="232">
        <f>IF(N258="sníž. přenesená",J258,0)</f>
        <v>0</v>
      </c>
      <c r="BI258" s="232">
        <f>IF(N258="nulová",J258,0)</f>
        <v>0</v>
      </c>
      <c r="BJ258" s="17" t="s">
        <v>84</v>
      </c>
      <c r="BK258" s="232">
        <f>ROUND(I258*H258,2)</f>
        <v>0</v>
      </c>
      <c r="BL258" s="17" t="s">
        <v>159</v>
      </c>
      <c r="BM258" s="231" t="s">
        <v>418</v>
      </c>
    </row>
    <row r="259" s="13" customFormat="1">
      <c r="A259" s="13"/>
      <c r="B259" s="233"/>
      <c r="C259" s="234"/>
      <c r="D259" s="235" t="s">
        <v>161</v>
      </c>
      <c r="E259" s="236" t="s">
        <v>1</v>
      </c>
      <c r="F259" s="237" t="s">
        <v>419</v>
      </c>
      <c r="G259" s="234"/>
      <c r="H259" s="238">
        <v>1.155</v>
      </c>
      <c r="I259" s="239"/>
      <c r="J259" s="234"/>
      <c r="K259" s="234"/>
      <c r="L259" s="240"/>
      <c r="M259" s="241"/>
      <c r="N259" s="242"/>
      <c r="O259" s="242"/>
      <c r="P259" s="242"/>
      <c r="Q259" s="242"/>
      <c r="R259" s="242"/>
      <c r="S259" s="242"/>
      <c r="T259" s="24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44" t="s">
        <v>161</v>
      </c>
      <c r="AU259" s="244" t="s">
        <v>86</v>
      </c>
      <c r="AV259" s="13" t="s">
        <v>86</v>
      </c>
      <c r="AW259" s="13" t="s">
        <v>32</v>
      </c>
      <c r="AX259" s="13" t="s">
        <v>76</v>
      </c>
      <c r="AY259" s="244" t="s">
        <v>153</v>
      </c>
    </row>
    <row r="260" s="13" customFormat="1">
      <c r="A260" s="13"/>
      <c r="B260" s="233"/>
      <c r="C260" s="234"/>
      <c r="D260" s="235" t="s">
        <v>161</v>
      </c>
      <c r="E260" s="236" t="s">
        <v>1</v>
      </c>
      <c r="F260" s="237" t="s">
        <v>420</v>
      </c>
      <c r="G260" s="234"/>
      <c r="H260" s="238">
        <v>6.5</v>
      </c>
      <c r="I260" s="239"/>
      <c r="J260" s="234"/>
      <c r="K260" s="234"/>
      <c r="L260" s="240"/>
      <c r="M260" s="241"/>
      <c r="N260" s="242"/>
      <c r="O260" s="242"/>
      <c r="P260" s="242"/>
      <c r="Q260" s="242"/>
      <c r="R260" s="242"/>
      <c r="S260" s="242"/>
      <c r="T260" s="24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44" t="s">
        <v>161</v>
      </c>
      <c r="AU260" s="244" t="s">
        <v>86</v>
      </c>
      <c r="AV260" s="13" t="s">
        <v>86</v>
      </c>
      <c r="AW260" s="13" t="s">
        <v>32</v>
      </c>
      <c r="AX260" s="13" t="s">
        <v>76</v>
      </c>
      <c r="AY260" s="244" t="s">
        <v>153</v>
      </c>
    </row>
    <row r="261" s="13" customFormat="1">
      <c r="A261" s="13"/>
      <c r="B261" s="233"/>
      <c r="C261" s="234"/>
      <c r="D261" s="235" t="s">
        <v>161</v>
      </c>
      <c r="E261" s="236" t="s">
        <v>1</v>
      </c>
      <c r="F261" s="237" t="s">
        <v>421</v>
      </c>
      <c r="G261" s="234"/>
      <c r="H261" s="238">
        <v>6.5</v>
      </c>
      <c r="I261" s="239"/>
      <c r="J261" s="234"/>
      <c r="K261" s="234"/>
      <c r="L261" s="240"/>
      <c r="M261" s="241"/>
      <c r="N261" s="242"/>
      <c r="O261" s="242"/>
      <c r="P261" s="242"/>
      <c r="Q261" s="242"/>
      <c r="R261" s="242"/>
      <c r="S261" s="242"/>
      <c r="T261" s="24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44" t="s">
        <v>161</v>
      </c>
      <c r="AU261" s="244" t="s">
        <v>86</v>
      </c>
      <c r="AV261" s="13" t="s">
        <v>86</v>
      </c>
      <c r="AW261" s="13" t="s">
        <v>32</v>
      </c>
      <c r="AX261" s="13" t="s">
        <v>76</v>
      </c>
      <c r="AY261" s="244" t="s">
        <v>153</v>
      </c>
    </row>
    <row r="262" s="13" customFormat="1">
      <c r="A262" s="13"/>
      <c r="B262" s="233"/>
      <c r="C262" s="234"/>
      <c r="D262" s="235" t="s">
        <v>161</v>
      </c>
      <c r="E262" s="236" t="s">
        <v>1</v>
      </c>
      <c r="F262" s="237" t="s">
        <v>422</v>
      </c>
      <c r="G262" s="234"/>
      <c r="H262" s="238">
        <v>41.039999999999999</v>
      </c>
      <c r="I262" s="239"/>
      <c r="J262" s="234"/>
      <c r="K262" s="234"/>
      <c r="L262" s="240"/>
      <c r="M262" s="241"/>
      <c r="N262" s="242"/>
      <c r="O262" s="242"/>
      <c r="P262" s="242"/>
      <c r="Q262" s="242"/>
      <c r="R262" s="242"/>
      <c r="S262" s="242"/>
      <c r="T262" s="24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44" t="s">
        <v>161</v>
      </c>
      <c r="AU262" s="244" t="s">
        <v>86</v>
      </c>
      <c r="AV262" s="13" t="s">
        <v>86</v>
      </c>
      <c r="AW262" s="13" t="s">
        <v>32</v>
      </c>
      <c r="AX262" s="13" t="s">
        <v>76</v>
      </c>
      <c r="AY262" s="244" t="s">
        <v>153</v>
      </c>
    </row>
    <row r="263" s="13" customFormat="1">
      <c r="A263" s="13"/>
      <c r="B263" s="233"/>
      <c r="C263" s="234"/>
      <c r="D263" s="235" t="s">
        <v>161</v>
      </c>
      <c r="E263" s="236" t="s">
        <v>1</v>
      </c>
      <c r="F263" s="237" t="s">
        <v>423</v>
      </c>
      <c r="G263" s="234"/>
      <c r="H263" s="238">
        <v>69.650999999999996</v>
      </c>
      <c r="I263" s="239"/>
      <c r="J263" s="234"/>
      <c r="K263" s="234"/>
      <c r="L263" s="240"/>
      <c r="M263" s="241"/>
      <c r="N263" s="242"/>
      <c r="O263" s="242"/>
      <c r="P263" s="242"/>
      <c r="Q263" s="242"/>
      <c r="R263" s="242"/>
      <c r="S263" s="242"/>
      <c r="T263" s="24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44" t="s">
        <v>161</v>
      </c>
      <c r="AU263" s="244" t="s">
        <v>86</v>
      </c>
      <c r="AV263" s="13" t="s">
        <v>86</v>
      </c>
      <c r="AW263" s="13" t="s">
        <v>32</v>
      </c>
      <c r="AX263" s="13" t="s">
        <v>76</v>
      </c>
      <c r="AY263" s="244" t="s">
        <v>153</v>
      </c>
    </row>
    <row r="264" s="14" customFormat="1">
      <c r="A264" s="14"/>
      <c r="B264" s="245"/>
      <c r="C264" s="246"/>
      <c r="D264" s="235" t="s">
        <v>161</v>
      </c>
      <c r="E264" s="247" t="s">
        <v>1</v>
      </c>
      <c r="F264" s="248" t="s">
        <v>213</v>
      </c>
      <c r="G264" s="246"/>
      <c r="H264" s="249">
        <v>124.846</v>
      </c>
      <c r="I264" s="250"/>
      <c r="J264" s="246"/>
      <c r="K264" s="246"/>
      <c r="L264" s="251"/>
      <c r="M264" s="252"/>
      <c r="N264" s="253"/>
      <c r="O264" s="253"/>
      <c r="P264" s="253"/>
      <c r="Q264" s="253"/>
      <c r="R264" s="253"/>
      <c r="S264" s="253"/>
      <c r="T264" s="25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55" t="s">
        <v>161</v>
      </c>
      <c r="AU264" s="255" t="s">
        <v>86</v>
      </c>
      <c r="AV264" s="14" t="s">
        <v>159</v>
      </c>
      <c r="AW264" s="14" t="s">
        <v>32</v>
      </c>
      <c r="AX264" s="14" t="s">
        <v>84</v>
      </c>
      <c r="AY264" s="255" t="s">
        <v>153</v>
      </c>
    </row>
    <row r="265" s="2" customFormat="1" ht="14.4" customHeight="1">
      <c r="A265" s="38"/>
      <c r="B265" s="39"/>
      <c r="C265" s="219" t="s">
        <v>424</v>
      </c>
      <c r="D265" s="219" t="s">
        <v>155</v>
      </c>
      <c r="E265" s="220" t="s">
        <v>425</v>
      </c>
      <c r="F265" s="221" t="s">
        <v>426</v>
      </c>
      <c r="G265" s="222" t="s">
        <v>158</v>
      </c>
      <c r="H265" s="223">
        <v>3.4199999999999999</v>
      </c>
      <c r="I265" s="224"/>
      <c r="J265" s="225">
        <f>ROUND(I265*H265,2)</f>
        <v>0</v>
      </c>
      <c r="K265" s="226"/>
      <c r="L265" s="44"/>
      <c r="M265" s="227" t="s">
        <v>1</v>
      </c>
      <c r="N265" s="228" t="s">
        <v>41</v>
      </c>
      <c r="O265" s="91"/>
      <c r="P265" s="229">
        <f>O265*H265</f>
        <v>0</v>
      </c>
      <c r="Q265" s="229">
        <v>0.015400000000000001</v>
      </c>
      <c r="R265" s="229">
        <f>Q265*H265</f>
        <v>0.052668</v>
      </c>
      <c r="S265" s="229">
        <v>0</v>
      </c>
      <c r="T265" s="230">
        <f>S265*H265</f>
        <v>0</v>
      </c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R265" s="231" t="s">
        <v>159</v>
      </c>
      <c r="AT265" s="231" t="s">
        <v>155</v>
      </c>
      <c r="AU265" s="231" t="s">
        <v>86</v>
      </c>
      <c r="AY265" s="17" t="s">
        <v>153</v>
      </c>
      <c r="BE265" s="232">
        <f>IF(N265="základní",J265,0)</f>
        <v>0</v>
      </c>
      <c r="BF265" s="232">
        <f>IF(N265="snížená",J265,0)</f>
        <v>0</v>
      </c>
      <c r="BG265" s="232">
        <f>IF(N265="zákl. přenesená",J265,0)</f>
        <v>0</v>
      </c>
      <c r="BH265" s="232">
        <f>IF(N265="sníž. přenesená",J265,0)</f>
        <v>0</v>
      </c>
      <c r="BI265" s="232">
        <f>IF(N265="nulová",J265,0)</f>
        <v>0</v>
      </c>
      <c r="BJ265" s="17" t="s">
        <v>84</v>
      </c>
      <c r="BK265" s="232">
        <f>ROUND(I265*H265,2)</f>
        <v>0</v>
      </c>
      <c r="BL265" s="17" t="s">
        <v>159</v>
      </c>
      <c r="BM265" s="231" t="s">
        <v>427</v>
      </c>
    </row>
    <row r="266" s="13" customFormat="1">
      <c r="A266" s="13"/>
      <c r="B266" s="233"/>
      <c r="C266" s="234"/>
      <c r="D266" s="235" t="s">
        <v>161</v>
      </c>
      <c r="E266" s="236" t="s">
        <v>1</v>
      </c>
      <c r="F266" s="237" t="s">
        <v>428</v>
      </c>
      <c r="G266" s="234"/>
      <c r="H266" s="238">
        <v>3.4199999999999999</v>
      </c>
      <c r="I266" s="239"/>
      <c r="J266" s="234"/>
      <c r="K266" s="234"/>
      <c r="L266" s="240"/>
      <c r="M266" s="241"/>
      <c r="N266" s="242"/>
      <c r="O266" s="242"/>
      <c r="P266" s="242"/>
      <c r="Q266" s="242"/>
      <c r="R266" s="242"/>
      <c r="S266" s="242"/>
      <c r="T266" s="24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44" t="s">
        <v>161</v>
      </c>
      <c r="AU266" s="244" t="s">
        <v>86</v>
      </c>
      <c r="AV266" s="13" t="s">
        <v>86</v>
      </c>
      <c r="AW266" s="13" t="s">
        <v>32</v>
      </c>
      <c r="AX266" s="13" t="s">
        <v>84</v>
      </c>
      <c r="AY266" s="244" t="s">
        <v>153</v>
      </c>
    </row>
    <row r="267" s="2" customFormat="1" ht="14.4" customHeight="1">
      <c r="A267" s="38"/>
      <c r="B267" s="39"/>
      <c r="C267" s="219" t="s">
        <v>429</v>
      </c>
      <c r="D267" s="219" t="s">
        <v>155</v>
      </c>
      <c r="E267" s="220" t="s">
        <v>430</v>
      </c>
      <c r="F267" s="221" t="s">
        <v>431</v>
      </c>
      <c r="G267" s="222" t="s">
        <v>158</v>
      </c>
      <c r="H267" s="223">
        <v>123.691</v>
      </c>
      <c r="I267" s="224"/>
      <c r="J267" s="225">
        <f>ROUND(I267*H267,2)</f>
        <v>0</v>
      </c>
      <c r="K267" s="226"/>
      <c r="L267" s="44"/>
      <c r="M267" s="227" t="s">
        <v>1</v>
      </c>
      <c r="N267" s="228" t="s">
        <v>41</v>
      </c>
      <c r="O267" s="91"/>
      <c r="P267" s="229">
        <f>O267*H267</f>
        <v>0</v>
      </c>
      <c r="Q267" s="229">
        <v>0.0030000000000000001</v>
      </c>
      <c r="R267" s="229">
        <f>Q267*H267</f>
        <v>0.37107300000000004</v>
      </c>
      <c r="S267" s="229">
        <v>0</v>
      </c>
      <c r="T267" s="230">
        <f>S267*H267</f>
        <v>0</v>
      </c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R267" s="231" t="s">
        <v>159</v>
      </c>
      <c r="AT267" s="231" t="s">
        <v>155</v>
      </c>
      <c r="AU267" s="231" t="s">
        <v>86</v>
      </c>
      <c r="AY267" s="17" t="s">
        <v>153</v>
      </c>
      <c r="BE267" s="232">
        <f>IF(N267="základní",J267,0)</f>
        <v>0</v>
      </c>
      <c r="BF267" s="232">
        <f>IF(N267="snížená",J267,0)</f>
        <v>0</v>
      </c>
      <c r="BG267" s="232">
        <f>IF(N267="zákl. přenesená",J267,0)</f>
        <v>0</v>
      </c>
      <c r="BH267" s="232">
        <f>IF(N267="sníž. přenesená",J267,0)</f>
        <v>0</v>
      </c>
      <c r="BI267" s="232">
        <f>IF(N267="nulová",J267,0)</f>
        <v>0</v>
      </c>
      <c r="BJ267" s="17" t="s">
        <v>84</v>
      </c>
      <c r="BK267" s="232">
        <f>ROUND(I267*H267,2)</f>
        <v>0</v>
      </c>
      <c r="BL267" s="17" t="s">
        <v>159</v>
      </c>
      <c r="BM267" s="231" t="s">
        <v>432</v>
      </c>
    </row>
    <row r="268" s="13" customFormat="1">
      <c r="A268" s="13"/>
      <c r="B268" s="233"/>
      <c r="C268" s="234"/>
      <c r="D268" s="235" t="s">
        <v>161</v>
      </c>
      <c r="E268" s="236" t="s">
        <v>1</v>
      </c>
      <c r="F268" s="237" t="s">
        <v>420</v>
      </c>
      <c r="G268" s="234"/>
      <c r="H268" s="238">
        <v>6.5</v>
      </c>
      <c r="I268" s="239"/>
      <c r="J268" s="234"/>
      <c r="K268" s="234"/>
      <c r="L268" s="240"/>
      <c r="M268" s="241"/>
      <c r="N268" s="242"/>
      <c r="O268" s="242"/>
      <c r="P268" s="242"/>
      <c r="Q268" s="242"/>
      <c r="R268" s="242"/>
      <c r="S268" s="242"/>
      <c r="T268" s="24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44" t="s">
        <v>161</v>
      </c>
      <c r="AU268" s="244" t="s">
        <v>86</v>
      </c>
      <c r="AV268" s="13" t="s">
        <v>86</v>
      </c>
      <c r="AW268" s="13" t="s">
        <v>32</v>
      </c>
      <c r="AX268" s="13" t="s">
        <v>76</v>
      </c>
      <c r="AY268" s="244" t="s">
        <v>153</v>
      </c>
    </row>
    <row r="269" s="13" customFormat="1">
      <c r="A269" s="13"/>
      <c r="B269" s="233"/>
      <c r="C269" s="234"/>
      <c r="D269" s="235" t="s">
        <v>161</v>
      </c>
      <c r="E269" s="236" t="s">
        <v>1</v>
      </c>
      <c r="F269" s="237" t="s">
        <v>433</v>
      </c>
      <c r="G269" s="234"/>
      <c r="H269" s="238">
        <v>6.5</v>
      </c>
      <c r="I269" s="239"/>
      <c r="J269" s="234"/>
      <c r="K269" s="234"/>
      <c r="L269" s="240"/>
      <c r="M269" s="241"/>
      <c r="N269" s="242"/>
      <c r="O269" s="242"/>
      <c r="P269" s="242"/>
      <c r="Q269" s="242"/>
      <c r="R269" s="242"/>
      <c r="S269" s="242"/>
      <c r="T269" s="24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44" t="s">
        <v>161</v>
      </c>
      <c r="AU269" s="244" t="s">
        <v>86</v>
      </c>
      <c r="AV269" s="13" t="s">
        <v>86</v>
      </c>
      <c r="AW269" s="13" t="s">
        <v>32</v>
      </c>
      <c r="AX269" s="13" t="s">
        <v>76</v>
      </c>
      <c r="AY269" s="244" t="s">
        <v>153</v>
      </c>
    </row>
    <row r="270" s="13" customFormat="1">
      <c r="A270" s="13"/>
      <c r="B270" s="233"/>
      <c r="C270" s="234"/>
      <c r="D270" s="235" t="s">
        <v>161</v>
      </c>
      <c r="E270" s="236" t="s">
        <v>1</v>
      </c>
      <c r="F270" s="237" t="s">
        <v>422</v>
      </c>
      <c r="G270" s="234"/>
      <c r="H270" s="238">
        <v>41.039999999999999</v>
      </c>
      <c r="I270" s="239"/>
      <c r="J270" s="234"/>
      <c r="K270" s="234"/>
      <c r="L270" s="240"/>
      <c r="M270" s="241"/>
      <c r="N270" s="242"/>
      <c r="O270" s="242"/>
      <c r="P270" s="242"/>
      <c r="Q270" s="242"/>
      <c r="R270" s="242"/>
      <c r="S270" s="242"/>
      <c r="T270" s="24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44" t="s">
        <v>161</v>
      </c>
      <c r="AU270" s="244" t="s">
        <v>86</v>
      </c>
      <c r="AV270" s="13" t="s">
        <v>86</v>
      </c>
      <c r="AW270" s="13" t="s">
        <v>32</v>
      </c>
      <c r="AX270" s="13" t="s">
        <v>76</v>
      </c>
      <c r="AY270" s="244" t="s">
        <v>153</v>
      </c>
    </row>
    <row r="271" s="13" customFormat="1">
      <c r="A271" s="13"/>
      <c r="B271" s="233"/>
      <c r="C271" s="234"/>
      <c r="D271" s="235" t="s">
        <v>161</v>
      </c>
      <c r="E271" s="236" t="s">
        <v>1</v>
      </c>
      <c r="F271" s="237" t="s">
        <v>423</v>
      </c>
      <c r="G271" s="234"/>
      <c r="H271" s="238">
        <v>69.650999999999996</v>
      </c>
      <c r="I271" s="239"/>
      <c r="J271" s="234"/>
      <c r="K271" s="234"/>
      <c r="L271" s="240"/>
      <c r="M271" s="241"/>
      <c r="N271" s="242"/>
      <c r="O271" s="242"/>
      <c r="P271" s="242"/>
      <c r="Q271" s="242"/>
      <c r="R271" s="242"/>
      <c r="S271" s="242"/>
      <c r="T271" s="24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44" t="s">
        <v>161</v>
      </c>
      <c r="AU271" s="244" t="s">
        <v>86</v>
      </c>
      <c r="AV271" s="13" t="s">
        <v>86</v>
      </c>
      <c r="AW271" s="13" t="s">
        <v>32</v>
      </c>
      <c r="AX271" s="13" t="s">
        <v>76</v>
      </c>
      <c r="AY271" s="244" t="s">
        <v>153</v>
      </c>
    </row>
    <row r="272" s="14" customFormat="1">
      <c r="A272" s="14"/>
      <c r="B272" s="245"/>
      <c r="C272" s="246"/>
      <c r="D272" s="235" t="s">
        <v>161</v>
      </c>
      <c r="E272" s="247" t="s">
        <v>1</v>
      </c>
      <c r="F272" s="248" t="s">
        <v>213</v>
      </c>
      <c r="G272" s="246"/>
      <c r="H272" s="249">
        <v>123.691</v>
      </c>
      <c r="I272" s="250"/>
      <c r="J272" s="246"/>
      <c r="K272" s="246"/>
      <c r="L272" s="251"/>
      <c r="M272" s="252"/>
      <c r="N272" s="253"/>
      <c r="O272" s="253"/>
      <c r="P272" s="253"/>
      <c r="Q272" s="253"/>
      <c r="R272" s="253"/>
      <c r="S272" s="253"/>
      <c r="T272" s="25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55" t="s">
        <v>161</v>
      </c>
      <c r="AU272" s="255" t="s">
        <v>86</v>
      </c>
      <c r="AV272" s="14" t="s">
        <v>159</v>
      </c>
      <c r="AW272" s="14" t="s">
        <v>32</v>
      </c>
      <c r="AX272" s="14" t="s">
        <v>84</v>
      </c>
      <c r="AY272" s="255" t="s">
        <v>153</v>
      </c>
    </row>
    <row r="273" s="2" customFormat="1" ht="14.4" customHeight="1">
      <c r="A273" s="38"/>
      <c r="B273" s="39"/>
      <c r="C273" s="219" t="s">
        <v>434</v>
      </c>
      <c r="D273" s="219" t="s">
        <v>155</v>
      </c>
      <c r="E273" s="220" t="s">
        <v>435</v>
      </c>
      <c r="F273" s="221" t="s">
        <v>436</v>
      </c>
      <c r="G273" s="222" t="s">
        <v>158</v>
      </c>
      <c r="H273" s="223">
        <v>23.715</v>
      </c>
      <c r="I273" s="224"/>
      <c r="J273" s="225">
        <f>ROUND(I273*H273,2)</f>
        <v>0</v>
      </c>
      <c r="K273" s="226"/>
      <c r="L273" s="44"/>
      <c r="M273" s="227" t="s">
        <v>1</v>
      </c>
      <c r="N273" s="228" t="s">
        <v>41</v>
      </c>
      <c r="O273" s="91"/>
      <c r="P273" s="229">
        <f>O273*H273</f>
        <v>0</v>
      </c>
      <c r="Q273" s="229">
        <v>0.018380000000000001</v>
      </c>
      <c r="R273" s="229">
        <f>Q273*H273</f>
        <v>0.43588169999999998</v>
      </c>
      <c r="S273" s="229">
        <v>0</v>
      </c>
      <c r="T273" s="230">
        <f>S273*H273</f>
        <v>0</v>
      </c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R273" s="231" t="s">
        <v>159</v>
      </c>
      <c r="AT273" s="231" t="s">
        <v>155</v>
      </c>
      <c r="AU273" s="231" t="s">
        <v>86</v>
      </c>
      <c r="AY273" s="17" t="s">
        <v>153</v>
      </c>
      <c r="BE273" s="232">
        <f>IF(N273="základní",J273,0)</f>
        <v>0</v>
      </c>
      <c r="BF273" s="232">
        <f>IF(N273="snížená",J273,0)</f>
        <v>0</v>
      </c>
      <c r="BG273" s="232">
        <f>IF(N273="zákl. přenesená",J273,0)</f>
        <v>0</v>
      </c>
      <c r="BH273" s="232">
        <f>IF(N273="sníž. přenesená",J273,0)</f>
        <v>0</v>
      </c>
      <c r="BI273" s="232">
        <f>IF(N273="nulová",J273,0)</f>
        <v>0</v>
      </c>
      <c r="BJ273" s="17" t="s">
        <v>84</v>
      </c>
      <c r="BK273" s="232">
        <f>ROUND(I273*H273,2)</f>
        <v>0</v>
      </c>
      <c r="BL273" s="17" t="s">
        <v>159</v>
      </c>
      <c r="BM273" s="231" t="s">
        <v>437</v>
      </c>
    </row>
    <row r="274" s="13" customFormat="1">
      <c r="A274" s="13"/>
      <c r="B274" s="233"/>
      <c r="C274" s="234"/>
      <c r="D274" s="235" t="s">
        <v>161</v>
      </c>
      <c r="E274" s="236" t="s">
        <v>1</v>
      </c>
      <c r="F274" s="237" t="s">
        <v>438</v>
      </c>
      <c r="G274" s="234"/>
      <c r="H274" s="238">
        <v>23.715</v>
      </c>
      <c r="I274" s="239"/>
      <c r="J274" s="234"/>
      <c r="K274" s="234"/>
      <c r="L274" s="240"/>
      <c r="M274" s="241"/>
      <c r="N274" s="242"/>
      <c r="O274" s="242"/>
      <c r="P274" s="242"/>
      <c r="Q274" s="242"/>
      <c r="R274" s="242"/>
      <c r="S274" s="242"/>
      <c r="T274" s="24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44" t="s">
        <v>161</v>
      </c>
      <c r="AU274" s="244" t="s">
        <v>86</v>
      </c>
      <c r="AV274" s="13" t="s">
        <v>86</v>
      </c>
      <c r="AW274" s="13" t="s">
        <v>32</v>
      </c>
      <c r="AX274" s="13" t="s">
        <v>84</v>
      </c>
      <c r="AY274" s="244" t="s">
        <v>153</v>
      </c>
    </row>
    <row r="275" s="2" customFormat="1" ht="14.4" customHeight="1">
      <c r="A275" s="38"/>
      <c r="B275" s="39"/>
      <c r="C275" s="219" t="s">
        <v>439</v>
      </c>
      <c r="D275" s="219" t="s">
        <v>155</v>
      </c>
      <c r="E275" s="220" t="s">
        <v>440</v>
      </c>
      <c r="F275" s="221" t="s">
        <v>441</v>
      </c>
      <c r="G275" s="222" t="s">
        <v>158</v>
      </c>
      <c r="H275" s="223">
        <v>23.715</v>
      </c>
      <c r="I275" s="224"/>
      <c r="J275" s="225">
        <f>ROUND(I275*H275,2)</f>
        <v>0</v>
      </c>
      <c r="K275" s="226"/>
      <c r="L275" s="44"/>
      <c r="M275" s="227" t="s">
        <v>1</v>
      </c>
      <c r="N275" s="228" t="s">
        <v>41</v>
      </c>
      <c r="O275" s="91"/>
      <c r="P275" s="229">
        <f>O275*H275</f>
        <v>0</v>
      </c>
      <c r="Q275" s="229">
        <v>0.0079000000000000008</v>
      </c>
      <c r="R275" s="229">
        <f>Q275*H275</f>
        <v>0.18734850000000003</v>
      </c>
      <c r="S275" s="229">
        <v>0</v>
      </c>
      <c r="T275" s="230">
        <f>S275*H275</f>
        <v>0</v>
      </c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R275" s="231" t="s">
        <v>159</v>
      </c>
      <c r="AT275" s="231" t="s">
        <v>155</v>
      </c>
      <c r="AU275" s="231" t="s">
        <v>86</v>
      </c>
      <c r="AY275" s="17" t="s">
        <v>153</v>
      </c>
      <c r="BE275" s="232">
        <f>IF(N275="základní",J275,0)</f>
        <v>0</v>
      </c>
      <c r="BF275" s="232">
        <f>IF(N275="snížená",J275,0)</f>
        <v>0</v>
      </c>
      <c r="BG275" s="232">
        <f>IF(N275="zákl. přenesená",J275,0)</f>
        <v>0</v>
      </c>
      <c r="BH275" s="232">
        <f>IF(N275="sníž. přenesená",J275,0)</f>
        <v>0</v>
      </c>
      <c r="BI275" s="232">
        <f>IF(N275="nulová",J275,0)</f>
        <v>0</v>
      </c>
      <c r="BJ275" s="17" t="s">
        <v>84</v>
      </c>
      <c r="BK275" s="232">
        <f>ROUND(I275*H275,2)</f>
        <v>0</v>
      </c>
      <c r="BL275" s="17" t="s">
        <v>159</v>
      </c>
      <c r="BM275" s="231" t="s">
        <v>442</v>
      </c>
    </row>
    <row r="276" s="2" customFormat="1" ht="14.4" customHeight="1">
      <c r="A276" s="38"/>
      <c r="B276" s="39"/>
      <c r="C276" s="219" t="s">
        <v>443</v>
      </c>
      <c r="D276" s="219" t="s">
        <v>155</v>
      </c>
      <c r="E276" s="220" t="s">
        <v>444</v>
      </c>
      <c r="F276" s="221" t="s">
        <v>445</v>
      </c>
      <c r="G276" s="222" t="s">
        <v>264</v>
      </c>
      <c r="H276" s="223">
        <v>1</v>
      </c>
      <c r="I276" s="224"/>
      <c r="J276" s="225">
        <f>ROUND(I276*H276,2)</f>
        <v>0</v>
      </c>
      <c r="K276" s="226"/>
      <c r="L276" s="44"/>
      <c r="M276" s="227" t="s">
        <v>1</v>
      </c>
      <c r="N276" s="228" t="s">
        <v>41</v>
      </c>
      <c r="O276" s="91"/>
      <c r="P276" s="229">
        <f>O276*H276</f>
        <v>0</v>
      </c>
      <c r="Q276" s="229">
        <v>0</v>
      </c>
      <c r="R276" s="229">
        <f>Q276*H276</f>
        <v>0</v>
      </c>
      <c r="S276" s="229">
        <v>0</v>
      </c>
      <c r="T276" s="230">
        <f>S276*H276</f>
        <v>0</v>
      </c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R276" s="231" t="s">
        <v>159</v>
      </c>
      <c r="AT276" s="231" t="s">
        <v>155</v>
      </c>
      <c r="AU276" s="231" t="s">
        <v>86</v>
      </c>
      <c r="AY276" s="17" t="s">
        <v>153</v>
      </c>
      <c r="BE276" s="232">
        <f>IF(N276="základní",J276,0)</f>
        <v>0</v>
      </c>
      <c r="BF276" s="232">
        <f>IF(N276="snížená",J276,0)</f>
        <v>0</v>
      </c>
      <c r="BG276" s="232">
        <f>IF(N276="zákl. přenesená",J276,0)</f>
        <v>0</v>
      </c>
      <c r="BH276" s="232">
        <f>IF(N276="sníž. přenesená",J276,0)</f>
        <v>0</v>
      </c>
      <c r="BI276" s="232">
        <f>IF(N276="nulová",J276,0)</f>
        <v>0</v>
      </c>
      <c r="BJ276" s="17" t="s">
        <v>84</v>
      </c>
      <c r="BK276" s="232">
        <f>ROUND(I276*H276,2)</f>
        <v>0</v>
      </c>
      <c r="BL276" s="17" t="s">
        <v>159</v>
      </c>
      <c r="BM276" s="231" t="s">
        <v>446</v>
      </c>
    </row>
    <row r="277" s="2" customFormat="1" ht="14.4" customHeight="1">
      <c r="A277" s="38"/>
      <c r="B277" s="39"/>
      <c r="C277" s="219" t="s">
        <v>447</v>
      </c>
      <c r="D277" s="219" t="s">
        <v>155</v>
      </c>
      <c r="E277" s="220" t="s">
        <v>448</v>
      </c>
      <c r="F277" s="221" t="s">
        <v>449</v>
      </c>
      <c r="G277" s="222" t="s">
        <v>158</v>
      </c>
      <c r="H277" s="223">
        <v>250</v>
      </c>
      <c r="I277" s="224"/>
      <c r="J277" s="225">
        <f>ROUND(I277*H277,2)</f>
        <v>0</v>
      </c>
      <c r="K277" s="226"/>
      <c r="L277" s="44"/>
      <c r="M277" s="227" t="s">
        <v>1</v>
      </c>
      <c r="N277" s="228" t="s">
        <v>41</v>
      </c>
      <c r="O277" s="91"/>
      <c r="P277" s="229">
        <f>O277*H277</f>
        <v>0</v>
      </c>
      <c r="Q277" s="229">
        <v>6.0000000000000002E-05</v>
      </c>
      <c r="R277" s="229">
        <f>Q277*H277</f>
        <v>0.015000000000000001</v>
      </c>
      <c r="S277" s="229">
        <v>6.0000000000000002E-05</v>
      </c>
      <c r="T277" s="230">
        <f>S277*H277</f>
        <v>0.015000000000000001</v>
      </c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R277" s="231" t="s">
        <v>159</v>
      </c>
      <c r="AT277" s="231" t="s">
        <v>155</v>
      </c>
      <c r="AU277" s="231" t="s">
        <v>86</v>
      </c>
      <c r="AY277" s="17" t="s">
        <v>153</v>
      </c>
      <c r="BE277" s="232">
        <f>IF(N277="základní",J277,0)</f>
        <v>0</v>
      </c>
      <c r="BF277" s="232">
        <f>IF(N277="snížená",J277,0)</f>
        <v>0</v>
      </c>
      <c r="BG277" s="232">
        <f>IF(N277="zákl. přenesená",J277,0)</f>
        <v>0</v>
      </c>
      <c r="BH277" s="232">
        <f>IF(N277="sníž. přenesená",J277,0)</f>
        <v>0</v>
      </c>
      <c r="BI277" s="232">
        <f>IF(N277="nulová",J277,0)</f>
        <v>0</v>
      </c>
      <c r="BJ277" s="17" t="s">
        <v>84</v>
      </c>
      <c r="BK277" s="232">
        <f>ROUND(I277*H277,2)</f>
        <v>0</v>
      </c>
      <c r="BL277" s="17" t="s">
        <v>159</v>
      </c>
      <c r="BM277" s="231" t="s">
        <v>450</v>
      </c>
    </row>
    <row r="278" s="13" customFormat="1">
      <c r="A278" s="13"/>
      <c r="B278" s="233"/>
      <c r="C278" s="234"/>
      <c r="D278" s="235" t="s">
        <v>161</v>
      </c>
      <c r="E278" s="236" t="s">
        <v>1</v>
      </c>
      <c r="F278" s="237" t="s">
        <v>451</v>
      </c>
      <c r="G278" s="234"/>
      <c r="H278" s="238">
        <v>250</v>
      </c>
      <c r="I278" s="239"/>
      <c r="J278" s="234"/>
      <c r="K278" s="234"/>
      <c r="L278" s="240"/>
      <c r="M278" s="241"/>
      <c r="N278" s="242"/>
      <c r="O278" s="242"/>
      <c r="P278" s="242"/>
      <c r="Q278" s="242"/>
      <c r="R278" s="242"/>
      <c r="S278" s="242"/>
      <c r="T278" s="24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44" t="s">
        <v>161</v>
      </c>
      <c r="AU278" s="244" t="s">
        <v>86</v>
      </c>
      <c r="AV278" s="13" t="s">
        <v>86</v>
      </c>
      <c r="AW278" s="13" t="s">
        <v>32</v>
      </c>
      <c r="AX278" s="13" t="s">
        <v>84</v>
      </c>
      <c r="AY278" s="244" t="s">
        <v>153</v>
      </c>
    </row>
    <row r="279" s="2" customFormat="1" ht="14.4" customHeight="1">
      <c r="A279" s="38"/>
      <c r="B279" s="39"/>
      <c r="C279" s="219" t="s">
        <v>452</v>
      </c>
      <c r="D279" s="219" t="s">
        <v>155</v>
      </c>
      <c r="E279" s="220" t="s">
        <v>453</v>
      </c>
      <c r="F279" s="221" t="s">
        <v>454</v>
      </c>
      <c r="G279" s="222" t="s">
        <v>158</v>
      </c>
      <c r="H279" s="223">
        <v>150</v>
      </c>
      <c r="I279" s="224"/>
      <c r="J279" s="225">
        <f>ROUND(I279*H279,2)</f>
        <v>0</v>
      </c>
      <c r="K279" s="226"/>
      <c r="L279" s="44"/>
      <c r="M279" s="227" t="s">
        <v>1</v>
      </c>
      <c r="N279" s="228" t="s">
        <v>41</v>
      </c>
      <c r="O279" s="91"/>
      <c r="P279" s="229">
        <f>O279*H279</f>
        <v>0</v>
      </c>
      <c r="Q279" s="229">
        <v>0.00011</v>
      </c>
      <c r="R279" s="229">
        <f>Q279*H279</f>
        <v>0.016500000000000001</v>
      </c>
      <c r="S279" s="229">
        <v>6.0000000000000002E-05</v>
      </c>
      <c r="T279" s="230">
        <f>S279*H279</f>
        <v>0.0090000000000000011</v>
      </c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R279" s="231" t="s">
        <v>159</v>
      </c>
      <c r="AT279" s="231" t="s">
        <v>155</v>
      </c>
      <c r="AU279" s="231" t="s">
        <v>86</v>
      </c>
      <c r="AY279" s="17" t="s">
        <v>153</v>
      </c>
      <c r="BE279" s="232">
        <f>IF(N279="základní",J279,0)</f>
        <v>0</v>
      </c>
      <c r="BF279" s="232">
        <f>IF(N279="snížená",J279,0)</f>
        <v>0</v>
      </c>
      <c r="BG279" s="232">
        <f>IF(N279="zákl. přenesená",J279,0)</f>
        <v>0</v>
      </c>
      <c r="BH279" s="232">
        <f>IF(N279="sníž. přenesená",J279,0)</f>
        <v>0</v>
      </c>
      <c r="BI279" s="232">
        <f>IF(N279="nulová",J279,0)</f>
        <v>0</v>
      </c>
      <c r="BJ279" s="17" t="s">
        <v>84</v>
      </c>
      <c r="BK279" s="232">
        <f>ROUND(I279*H279,2)</f>
        <v>0</v>
      </c>
      <c r="BL279" s="17" t="s">
        <v>159</v>
      </c>
      <c r="BM279" s="231" t="s">
        <v>455</v>
      </c>
    </row>
    <row r="280" s="13" customFormat="1">
      <c r="A280" s="13"/>
      <c r="B280" s="233"/>
      <c r="C280" s="234"/>
      <c r="D280" s="235" t="s">
        <v>161</v>
      </c>
      <c r="E280" s="236" t="s">
        <v>1</v>
      </c>
      <c r="F280" s="237" t="s">
        <v>456</v>
      </c>
      <c r="G280" s="234"/>
      <c r="H280" s="238">
        <v>150</v>
      </c>
      <c r="I280" s="239"/>
      <c r="J280" s="234"/>
      <c r="K280" s="234"/>
      <c r="L280" s="240"/>
      <c r="M280" s="241"/>
      <c r="N280" s="242"/>
      <c r="O280" s="242"/>
      <c r="P280" s="242"/>
      <c r="Q280" s="242"/>
      <c r="R280" s="242"/>
      <c r="S280" s="242"/>
      <c r="T280" s="24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44" t="s">
        <v>161</v>
      </c>
      <c r="AU280" s="244" t="s">
        <v>86</v>
      </c>
      <c r="AV280" s="13" t="s">
        <v>86</v>
      </c>
      <c r="AW280" s="13" t="s">
        <v>32</v>
      </c>
      <c r="AX280" s="13" t="s">
        <v>84</v>
      </c>
      <c r="AY280" s="244" t="s">
        <v>153</v>
      </c>
    </row>
    <row r="281" s="2" customFormat="1" ht="14.4" customHeight="1">
      <c r="A281" s="38"/>
      <c r="B281" s="39"/>
      <c r="C281" s="219" t="s">
        <v>457</v>
      </c>
      <c r="D281" s="219" t="s">
        <v>155</v>
      </c>
      <c r="E281" s="220" t="s">
        <v>458</v>
      </c>
      <c r="F281" s="221" t="s">
        <v>459</v>
      </c>
      <c r="G281" s="222" t="s">
        <v>158</v>
      </c>
      <c r="H281" s="223">
        <v>6</v>
      </c>
      <c r="I281" s="224"/>
      <c r="J281" s="225">
        <f>ROUND(I281*H281,2)</f>
        <v>0</v>
      </c>
      <c r="K281" s="226"/>
      <c r="L281" s="44"/>
      <c r="M281" s="227" t="s">
        <v>1</v>
      </c>
      <c r="N281" s="228" t="s">
        <v>41</v>
      </c>
      <c r="O281" s="91"/>
      <c r="P281" s="229">
        <f>O281*H281</f>
        <v>0</v>
      </c>
      <c r="Q281" s="229">
        <v>0.026440000000000002</v>
      </c>
      <c r="R281" s="229">
        <f>Q281*H281</f>
        <v>0.15864</v>
      </c>
      <c r="S281" s="229">
        <v>0.025999999999999999</v>
      </c>
      <c r="T281" s="230">
        <f>S281*H281</f>
        <v>0.156</v>
      </c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R281" s="231" t="s">
        <v>159</v>
      </c>
      <c r="AT281" s="231" t="s">
        <v>155</v>
      </c>
      <c r="AU281" s="231" t="s">
        <v>86</v>
      </c>
      <c r="AY281" s="17" t="s">
        <v>153</v>
      </c>
      <c r="BE281" s="232">
        <f>IF(N281="základní",J281,0)</f>
        <v>0</v>
      </c>
      <c r="BF281" s="232">
        <f>IF(N281="snížená",J281,0)</f>
        <v>0</v>
      </c>
      <c r="BG281" s="232">
        <f>IF(N281="zákl. přenesená",J281,0)</f>
        <v>0</v>
      </c>
      <c r="BH281" s="232">
        <f>IF(N281="sníž. přenesená",J281,0)</f>
        <v>0</v>
      </c>
      <c r="BI281" s="232">
        <f>IF(N281="nulová",J281,0)</f>
        <v>0</v>
      </c>
      <c r="BJ281" s="17" t="s">
        <v>84</v>
      </c>
      <c r="BK281" s="232">
        <f>ROUND(I281*H281,2)</f>
        <v>0</v>
      </c>
      <c r="BL281" s="17" t="s">
        <v>159</v>
      </c>
      <c r="BM281" s="231" t="s">
        <v>460</v>
      </c>
    </row>
    <row r="282" s="13" customFormat="1">
      <c r="A282" s="13"/>
      <c r="B282" s="233"/>
      <c r="C282" s="234"/>
      <c r="D282" s="235" t="s">
        <v>161</v>
      </c>
      <c r="E282" s="236" t="s">
        <v>1</v>
      </c>
      <c r="F282" s="237" t="s">
        <v>461</v>
      </c>
      <c r="G282" s="234"/>
      <c r="H282" s="238">
        <v>6</v>
      </c>
      <c r="I282" s="239"/>
      <c r="J282" s="234"/>
      <c r="K282" s="234"/>
      <c r="L282" s="240"/>
      <c r="M282" s="241"/>
      <c r="N282" s="242"/>
      <c r="O282" s="242"/>
      <c r="P282" s="242"/>
      <c r="Q282" s="242"/>
      <c r="R282" s="242"/>
      <c r="S282" s="242"/>
      <c r="T282" s="24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44" t="s">
        <v>161</v>
      </c>
      <c r="AU282" s="244" t="s">
        <v>86</v>
      </c>
      <c r="AV282" s="13" t="s">
        <v>86</v>
      </c>
      <c r="AW282" s="13" t="s">
        <v>32</v>
      </c>
      <c r="AX282" s="13" t="s">
        <v>84</v>
      </c>
      <c r="AY282" s="244" t="s">
        <v>153</v>
      </c>
    </row>
    <row r="283" s="2" customFormat="1" ht="14.4" customHeight="1">
      <c r="A283" s="38"/>
      <c r="B283" s="39"/>
      <c r="C283" s="219" t="s">
        <v>462</v>
      </c>
      <c r="D283" s="219" t="s">
        <v>155</v>
      </c>
      <c r="E283" s="220" t="s">
        <v>463</v>
      </c>
      <c r="F283" s="221" t="s">
        <v>464</v>
      </c>
      <c r="G283" s="222" t="s">
        <v>158</v>
      </c>
      <c r="H283" s="223">
        <v>54.969999999999999</v>
      </c>
      <c r="I283" s="224"/>
      <c r="J283" s="225">
        <f>ROUND(I283*H283,2)</f>
        <v>0</v>
      </c>
      <c r="K283" s="226"/>
      <c r="L283" s="44"/>
      <c r="M283" s="227" t="s">
        <v>1</v>
      </c>
      <c r="N283" s="228" t="s">
        <v>41</v>
      </c>
      <c r="O283" s="91"/>
      <c r="P283" s="229">
        <f>O283*H283</f>
        <v>0</v>
      </c>
      <c r="Q283" s="229">
        <v>0.00025999999999999998</v>
      </c>
      <c r="R283" s="229">
        <f>Q283*H283</f>
        <v>0.014292199999999998</v>
      </c>
      <c r="S283" s="229">
        <v>0</v>
      </c>
      <c r="T283" s="230">
        <f>S283*H283</f>
        <v>0</v>
      </c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R283" s="231" t="s">
        <v>159</v>
      </c>
      <c r="AT283" s="231" t="s">
        <v>155</v>
      </c>
      <c r="AU283" s="231" t="s">
        <v>86</v>
      </c>
      <c r="AY283" s="17" t="s">
        <v>153</v>
      </c>
      <c r="BE283" s="232">
        <f>IF(N283="základní",J283,0)</f>
        <v>0</v>
      </c>
      <c r="BF283" s="232">
        <f>IF(N283="snížená",J283,0)</f>
        <v>0</v>
      </c>
      <c r="BG283" s="232">
        <f>IF(N283="zákl. přenesená",J283,0)</f>
        <v>0</v>
      </c>
      <c r="BH283" s="232">
        <f>IF(N283="sníž. přenesená",J283,0)</f>
        <v>0</v>
      </c>
      <c r="BI283" s="232">
        <f>IF(N283="nulová",J283,0)</f>
        <v>0</v>
      </c>
      <c r="BJ283" s="17" t="s">
        <v>84</v>
      </c>
      <c r="BK283" s="232">
        <f>ROUND(I283*H283,2)</f>
        <v>0</v>
      </c>
      <c r="BL283" s="17" t="s">
        <v>159</v>
      </c>
      <c r="BM283" s="231" t="s">
        <v>465</v>
      </c>
    </row>
    <row r="284" s="13" customFormat="1">
      <c r="A284" s="13"/>
      <c r="B284" s="233"/>
      <c r="C284" s="234"/>
      <c r="D284" s="235" t="s">
        <v>161</v>
      </c>
      <c r="E284" s="236" t="s">
        <v>1</v>
      </c>
      <c r="F284" s="237" t="s">
        <v>466</v>
      </c>
      <c r="G284" s="234"/>
      <c r="H284" s="238">
        <v>2.8999999999999999</v>
      </c>
      <c r="I284" s="239"/>
      <c r="J284" s="234"/>
      <c r="K284" s="234"/>
      <c r="L284" s="240"/>
      <c r="M284" s="241"/>
      <c r="N284" s="242"/>
      <c r="O284" s="242"/>
      <c r="P284" s="242"/>
      <c r="Q284" s="242"/>
      <c r="R284" s="242"/>
      <c r="S284" s="242"/>
      <c r="T284" s="24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44" t="s">
        <v>161</v>
      </c>
      <c r="AU284" s="244" t="s">
        <v>86</v>
      </c>
      <c r="AV284" s="13" t="s">
        <v>86</v>
      </c>
      <c r="AW284" s="13" t="s">
        <v>32</v>
      </c>
      <c r="AX284" s="13" t="s">
        <v>76</v>
      </c>
      <c r="AY284" s="244" t="s">
        <v>153</v>
      </c>
    </row>
    <row r="285" s="13" customFormat="1">
      <c r="A285" s="13"/>
      <c r="B285" s="233"/>
      <c r="C285" s="234"/>
      <c r="D285" s="235" t="s">
        <v>161</v>
      </c>
      <c r="E285" s="236" t="s">
        <v>1</v>
      </c>
      <c r="F285" s="237" t="s">
        <v>467</v>
      </c>
      <c r="G285" s="234"/>
      <c r="H285" s="238">
        <v>0.25</v>
      </c>
      <c r="I285" s="239"/>
      <c r="J285" s="234"/>
      <c r="K285" s="234"/>
      <c r="L285" s="240"/>
      <c r="M285" s="241"/>
      <c r="N285" s="242"/>
      <c r="O285" s="242"/>
      <c r="P285" s="242"/>
      <c r="Q285" s="242"/>
      <c r="R285" s="242"/>
      <c r="S285" s="242"/>
      <c r="T285" s="24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44" t="s">
        <v>161</v>
      </c>
      <c r="AU285" s="244" t="s">
        <v>86</v>
      </c>
      <c r="AV285" s="13" t="s">
        <v>86</v>
      </c>
      <c r="AW285" s="13" t="s">
        <v>32</v>
      </c>
      <c r="AX285" s="13" t="s">
        <v>76</v>
      </c>
      <c r="AY285" s="244" t="s">
        <v>153</v>
      </c>
    </row>
    <row r="286" s="13" customFormat="1">
      <c r="A286" s="13"/>
      <c r="B286" s="233"/>
      <c r="C286" s="234"/>
      <c r="D286" s="235" t="s">
        <v>161</v>
      </c>
      <c r="E286" s="236" t="s">
        <v>1</v>
      </c>
      <c r="F286" s="237" t="s">
        <v>468</v>
      </c>
      <c r="G286" s="234"/>
      <c r="H286" s="238">
        <v>1.7</v>
      </c>
      <c r="I286" s="239"/>
      <c r="J286" s="234"/>
      <c r="K286" s="234"/>
      <c r="L286" s="240"/>
      <c r="M286" s="241"/>
      <c r="N286" s="242"/>
      <c r="O286" s="242"/>
      <c r="P286" s="242"/>
      <c r="Q286" s="242"/>
      <c r="R286" s="242"/>
      <c r="S286" s="242"/>
      <c r="T286" s="24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44" t="s">
        <v>161</v>
      </c>
      <c r="AU286" s="244" t="s">
        <v>86</v>
      </c>
      <c r="AV286" s="13" t="s">
        <v>86</v>
      </c>
      <c r="AW286" s="13" t="s">
        <v>32</v>
      </c>
      <c r="AX286" s="13" t="s">
        <v>76</v>
      </c>
      <c r="AY286" s="244" t="s">
        <v>153</v>
      </c>
    </row>
    <row r="287" s="13" customFormat="1">
      <c r="A287" s="13"/>
      <c r="B287" s="233"/>
      <c r="C287" s="234"/>
      <c r="D287" s="235" t="s">
        <v>161</v>
      </c>
      <c r="E287" s="236" t="s">
        <v>1</v>
      </c>
      <c r="F287" s="237" t="s">
        <v>469</v>
      </c>
      <c r="G287" s="234"/>
      <c r="H287" s="238">
        <v>0.59999999999999998</v>
      </c>
      <c r="I287" s="239"/>
      <c r="J287" s="234"/>
      <c r="K287" s="234"/>
      <c r="L287" s="240"/>
      <c r="M287" s="241"/>
      <c r="N287" s="242"/>
      <c r="O287" s="242"/>
      <c r="P287" s="242"/>
      <c r="Q287" s="242"/>
      <c r="R287" s="242"/>
      <c r="S287" s="242"/>
      <c r="T287" s="24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44" t="s">
        <v>161</v>
      </c>
      <c r="AU287" s="244" t="s">
        <v>86</v>
      </c>
      <c r="AV287" s="13" t="s">
        <v>86</v>
      </c>
      <c r="AW287" s="13" t="s">
        <v>32</v>
      </c>
      <c r="AX287" s="13" t="s">
        <v>76</v>
      </c>
      <c r="AY287" s="244" t="s">
        <v>153</v>
      </c>
    </row>
    <row r="288" s="13" customFormat="1">
      <c r="A288" s="13"/>
      <c r="B288" s="233"/>
      <c r="C288" s="234"/>
      <c r="D288" s="235" t="s">
        <v>161</v>
      </c>
      <c r="E288" s="236" t="s">
        <v>1</v>
      </c>
      <c r="F288" s="237" t="s">
        <v>470</v>
      </c>
      <c r="G288" s="234"/>
      <c r="H288" s="238">
        <v>27.539999999999999</v>
      </c>
      <c r="I288" s="239"/>
      <c r="J288" s="234"/>
      <c r="K288" s="234"/>
      <c r="L288" s="240"/>
      <c r="M288" s="241"/>
      <c r="N288" s="242"/>
      <c r="O288" s="242"/>
      <c r="P288" s="242"/>
      <c r="Q288" s="242"/>
      <c r="R288" s="242"/>
      <c r="S288" s="242"/>
      <c r="T288" s="24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44" t="s">
        <v>161</v>
      </c>
      <c r="AU288" s="244" t="s">
        <v>86</v>
      </c>
      <c r="AV288" s="13" t="s">
        <v>86</v>
      </c>
      <c r="AW288" s="13" t="s">
        <v>32</v>
      </c>
      <c r="AX288" s="13" t="s">
        <v>76</v>
      </c>
      <c r="AY288" s="244" t="s">
        <v>153</v>
      </c>
    </row>
    <row r="289" s="13" customFormat="1">
      <c r="A289" s="13"/>
      <c r="B289" s="233"/>
      <c r="C289" s="234"/>
      <c r="D289" s="235" t="s">
        <v>161</v>
      </c>
      <c r="E289" s="236" t="s">
        <v>1</v>
      </c>
      <c r="F289" s="237" t="s">
        <v>471</v>
      </c>
      <c r="G289" s="234"/>
      <c r="H289" s="238">
        <v>2.2400000000000002</v>
      </c>
      <c r="I289" s="239"/>
      <c r="J289" s="234"/>
      <c r="K289" s="234"/>
      <c r="L289" s="240"/>
      <c r="M289" s="241"/>
      <c r="N289" s="242"/>
      <c r="O289" s="242"/>
      <c r="P289" s="242"/>
      <c r="Q289" s="242"/>
      <c r="R289" s="242"/>
      <c r="S289" s="242"/>
      <c r="T289" s="24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44" t="s">
        <v>161</v>
      </c>
      <c r="AU289" s="244" t="s">
        <v>86</v>
      </c>
      <c r="AV289" s="13" t="s">
        <v>86</v>
      </c>
      <c r="AW289" s="13" t="s">
        <v>32</v>
      </c>
      <c r="AX289" s="13" t="s">
        <v>76</v>
      </c>
      <c r="AY289" s="244" t="s">
        <v>153</v>
      </c>
    </row>
    <row r="290" s="13" customFormat="1">
      <c r="A290" s="13"/>
      <c r="B290" s="233"/>
      <c r="C290" s="234"/>
      <c r="D290" s="235" t="s">
        <v>161</v>
      </c>
      <c r="E290" s="236" t="s">
        <v>1</v>
      </c>
      <c r="F290" s="237" t="s">
        <v>472</v>
      </c>
      <c r="G290" s="234"/>
      <c r="H290" s="238">
        <v>9.2799999999999994</v>
      </c>
      <c r="I290" s="239"/>
      <c r="J290" s="234"/>
      <c r="K290" s="234"/>
      <c r="L290" s="240"/>
      <c r="M290" s="241"/>
      <c r="N290" s="242"/>
      <c r="O290" s="242"/>
      <c r="P290" s="242"/>
      <c r="Q290" s="242"/>
      <c r="R290" s="242"/>
      <c r="S290" s="242"/>
      <c r="T290" s="24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44" t="s">
        <v>161</v>
      </c>
      <c r="AU290" s="244" t="s">
        <v>86</v>
      </c>
      <c r="AV290" s="13" t="s">
        <v>86</v>
      </c>
      <c r="AW290" s="13" t="s">
        <v>32</v>
      </c>
      <c r="AX290" s="13" t="s">
        <v>76</v>
      </c>
      <c r="AY290" s="244" t="s">
        <v>153</v>
      </c>
    </row>
    <row r="291" s="13" customFormat="1">
      <c r="A291" s="13"/>
      <c r="B291" s="233"/>
      <c r="C291" s="234"/>
      <c r="D291" s="235" t="s">
        <v>161</v>
      </c>
      <c r="E291" s="236" t="s">
        <v>1</v>
      </c>
      <c r="F291" s="237" t="s">
        <v>473</v>
      </c>
      <c r="G291" s="234"/>
      <c r="H291" s="238">
        <v>6.96</v>
      </c>
      <c r="I291" s="239"/>
      <c r="J291" s="234"/>
      <c r="K291" s="234"/>
      <c r="L291" s="240"/>
      <c r="M291" s="241"/>
      <c r="N291" s="242"/>
      <c r="O291" s="242"/>
      <c r="P291" s="242"/>
      <c r="Q291" s="242"/>
      <c r="R291" s="242"/>
      <c r="S291" s="242"/>
      <c r="T291" s="24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44" t="s">
        <v>161</v>
      </c>
      <c r="AU291" s="244" t="s">
        <v>86</v>
      </c>
      <c r="AV291" s="13" t="s">
        <v>86</v>
      </c>
      <c r="AW291" s="13" t="s">
        <v>32</v>
      </c>
      <c r="AX291" s="13" t="s">
        <v>76</v>
      </c>
      <c r="AY291" s="244" t="s">
        <v>153</v>
      </c>
    </row>
    <row r="292" s="13" customFormat="1">
      <c r="A292" s="13"/>
      <c r="B292" s="233"/>
      <c r="C292" s="234"/>
      <c r="D292" s="235" t="s">
        <v>161</v>
      </c>
      <c r="E292" s="236" t="s">
        <v>1</v>
      </c>
      <c r="F292" s="237" t="s">
        <v>474</v>
      </c>
      <c r="G292" s="234"/>
      <c r="H292" s="238">
        <v>2.1499999999999999</v>
      </c>
      <c r="I292" s="239"/>
      <c r="J292" s="234"/>
      <c r="K292" s="234"/>
      <c r="L292" s="240"/>
      <c r="M292" s="241"/>
      <c r="N292" s="242"/>
      <c r="O292" s="242"/>
      <c r="P292" s="242"/>
      <c r="Q292" s="242"/>
      <c r="R292" s="242"/>
      <c r="S292" s="242"/>
      <c r="T292" s="24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44" t="s">
        <v>161</v>
      </c>
      <c r="AU292" s="244" t="s">
        <v>86</v>
      </c>
      <c r="AV292" s="13" t="s">
        <v>86</v>
      </c>
      <c r="AW292" s="13" t="s">
        <v>32</v>
      </c>
      <c r="AX292" s="13" t="s">
        <v>76</v>
      </c>
      <c r="AY292" s="244" t="s">
        <v>153</v>
      </c>
    </row>
    <row r="293" s="13" customFormat="1">
      <c r="A293" s="13"/>
      <c r="B293" s="233"/>
      <c r="C293" s="234"/>
      <c r="D293" s="235" t="s">
        <v>161</v>
      </c>
      <c r="E293" s="236" t="s">
        <v>1</v>
      </c>
      <c r="F293" s="237" t="s">
        <v>475</v>
      </c>
      <c r="G293" s="234"/>
      <c r="H293" s="238">
        <v>1.3500000000000001</v>
      </c>
      <c r="I293" s="239"/>
      <c r="J293" s="234"/>
      <c r="K293" s="234"/>
      <c r="L293" s="240"/>
      <c r="M293" s="241"/>
      <c r="N293" s="242"/>
      <c r="O293" s="242"/>
      <c r="P293" s="242"/>
      <c r="Q293" s="242"/>
      <c r="R293" s="242"/>
      <c r="S293" s="242"/>
      <c r="T293" s="24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44" t="s">
        <v>161</v>
      </c>
      <c r="AU293" s="244" t="s">
        <v>86</v>
      </c>
      <c r="AV293" s="13" t="s">
        <v>86</v>
      </c>
      <c r="AW293" s="13" t="s">
        <v>32</v>
      </c>
      <c r="AX293" s="13" t="s">
        <v>76</v>
      </c>
      <c r="AY293" s="244" t="s">
        <v>153</v>
      </c>
    </row>
    <row r="294" s="14" customFormat="1">
      <c r="A294" s="14"/>
      <c r="B294" s="245"/>
      <c r="C294" s="246"/>
      <c r="D294" s="235" t="s">
        <v>161</v>
      </c>
      <c r="E294" s="247" t="s">
        <v>1</v>
      </c>
      <c r="F294" s="248" t="s">
        <v>213</v>
      </c>
      <c r="G294" s="246"/>
      <c r="H294" s="249">
        <v>54.969999999999999</v>
      </c>
      <c r="I294" s="250"/>
      <c r="J294" s="246"/>
      <c r="K294" s="246"/>
      <c r="L294" s="251"/>
      <c r="M294" s="252"/>
      <c r="N294" s="253"/>
      <c r="O294" s="253"/>
      <c r="P294" s="253"/>
      <c r="Q294" s="253"/>
      <c r="R294" s="253"/>
      <c r="S294" s="253"/>
      <c r="T294" s="25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55" t="s">
        <v>161</v>
      </c>
      <c r="AU294" s="255" t="s">
        <v>86</v>
      </c>
      <c r="AV294" s="14" t="s">
        <v>159</v>
      </c>
      <c r="AW294" s="14" t="s">
        <v>32</v>
      </c>
      <c r="AX294" s="14" t="s">
        <v>84</v>
      </c>
      <c r="AY294" s="255" t="s">
        <v>153</v>
      </c>
    </row>
    <row r="295" s="2" customFormat="1" ht="14.4" customHeight="1">
      <c r="A295" s="38"/>
      <c r="B295" s="39"/>
      <c r="C295" s="219" t="s">
        <v>476</v>
      </c>
      <c r="D295" s="219" t="s">
        <v>155</v>
      </c>
      <c r="E295" s="220" t="s">
        <v>477</v>
      </c>
      <c r="F295" s="221" t="s">
        <v>478</v>
      </c>
      <c r="G295" s="222" t="s">
        <v>158</v>
      </c>
      <c r="H295" s="223">
        <v>34.380000000000003</v>
      </c>
      <c r="I295" s="224"/>
      <c r="J295" s="225">
        <f>ROUND(I295*H295,2)</f>
        <v>0</v>
      </c>
      <c r="K295" s="226"/>
      <c r="L295" s="44"/>
      <c r="M295" s="227" t="s">
        <v>1</v>
      </c>
      <c r="N295" s="228" t="s">
        <v>41</v>
      </c>
      <c r="O295" s="91"/>
      <c r="P295" s="229">
        <f>O295*H295</f>
        <v>0</v>
      </c>
      <c r="Q295" s="229">
        <v>0.00013999999999999999</v>
      </c>
      <c r="R295" s="229">
        <f>Q295*H295</f>
        <v>0.0048132000000000001</v>
      </c>
      <c r="S295" s="229">
        <v>0</v>
      </c>
      <c r="T295" s="230">
        <f>S295*H295</f>
        <v>0</v>
      </c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R295" s="231" t="s">
        <v>159</v>
      </c>
      <c r="AT295" s="231" t="s">
        <v>155</v>
      </c>
      <c r="AU295" s="231" t="s">
        <v>86</v>
      </c>
      <c r="AY295" s="17" t="s">
        <v>153</v>
      </c>
      <c r="BE295" s="232">
        <f>IF(N295="základní",J295,0)</f>
        <v>0</v>
      </c>
      <c r="BF295" s="232">
        <f>IF(N295="snížená",J295,0)</f>
        <v>0</v>
      </c>
      <c r="BG295" s="232">
        <f>IF(N295="zákl. přenesená",J295,0)</f>
        <v>0</v>
      </c>
      <c r="BH295" s="232">
        <f>IF(N295="sníž. přenesená",J295,0)</f>
        <v>0</v>
      </c>
      <c r="BI295" s="232">
        <f>IF(N295="nulová",J295,0)</f>
        <v>0</v>
      </c>
      <c r="BJ295" s="17" t="s">
        <v>84</v>
      </c>
      <c r="BK295" s="232">
        <f>ROUND(I295*H295,2)</f>
        <v>0</v>
      </c>
      <c r="BL295" s="17" t="s">
        <v>159</v>
      </c>
      <c r="BM295" s="231" t="s">
        <v>479</v>
      </c>
    </row>
    <row r="296" s="13" customFormat="1">
      <c r="A296" s="13"/>
      <c r="B296" s="233"/>
      <c r="C296" s="234"/>
      <c r="D296" s="235" t="s">
        <v>161</v>
      </c>
      <c r="E296" s="236" t="s">
        <v>1</v>
      </c>
      <c r="F296" s="237" t="s">
        <v>466</v>
      </c>
      <c r="G296" s="234"/>
      <c r="H296" s="238">
        <v>2.8999999999999999</v>
      </c>
      <c r="I296" s="239"/>
      <c r="J296" s="234"/>
      <c r="K296" s="234"/>
      <c r="L296" s="240"/>
      <c r="M296" s="241"/>
      <c r="N296" s="242"/>
      <c r="O296" s="242"/>
      <c r="P296" s="242"/>
      <c r="Q296" s="242"/>
      <c r="R296" s="242"/>
      <c r="S296" s="242"/>
      <c r="T296" s="24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44" t="s">
        <v>161</v>
      </c>
      <c r="AU296" s="244" t="s">
        <v>86</v>
      </c>
      <c r="AV296" s="13" t="s">
        <v>86</v>
      </c>
      <c r="AW296" s="13" t="s">
        <v>32</v>
      </c>
      <c r="AX296" s="13" t="s">
        <v>76</v>
      </c>
      <c r="AY296" s="244" t="s">
        <v>153</v>
      </c>
    </row>
    <row r="297" s="13" customFormat="1">
      <c r="A297" s="13"/>
      <c r="B297" s="233"/>
      <c r="C297" s="234"/>
      <c r="D297" s="235" t="s">
        <v>161</v>
      </c>
      <c r="E297" s="236" t="s">
        <v>1</v>
      </c>
      <c r="F297" s="237" t="s">
        <v>468</v>
      </c>
      <c r="G297" s="234"/>
      <c r="H297" s="238">
        <v>1.7</v>
      </c>
      <c r="I297" s="239"/>
      <c r="J297" s="234"/>
      <c r="K297" s="234"/>
      <c r="L297" s="240"/>
      <c r="M297" s="241"/>
      <c r="N297" s="242"/>
      <c r="O297" s="242"/>
      <c r="P297" s="242"/>
      <c r="Q297" s="242"/>
      <c r="R297" s="242"/>
      <c r="S297" s="242"/>
      <c r="T297" s="24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44" t="s">
        <v>161</v>
      </c>
      <c r="AU297" s="244" t="s">
        <v>86</v>
      </c>
      <c r="AV297" s="13" t="s">
        <v>86</v>
      </c>
      <c r="AW297" s="13" t="s">
        <v>32</v>
      </c>
      <c r="AX297" s="13" t="s">
        <v>76</v>
      </c>
      <c r="AY297" s="244" t="s">
        <v>153</v>
      </c>
    </row>
    <row r="298" s="13" customFormat="1">
      <c r="A298" s="13"/>
      <c r="B298" s="233"/>
      <c r="C298" s="234"/>
      <c r="D298" s="235" t="s">
        <v>161</v>
      </c>
      <c r="E298" s="236" t="s">
        <v>1</v>
      </c>
      <c r="F298" s="237" t="s">
        <v>480</v>
      </c>
      <c r="G298" s="234"/>
      <c r="H298" s="238">
        <v>29.780000000000001</v>
      </c>
      <c r="I298" s="239"/>
      <c r="J298" s="234"/>
      <c r="K298" s="234"/>
      <c r="L298" s="240"/>
      <c r="M298" s="241"/>
      <c r="N298" s="242"/>
      <c r="O298" s="242"/>
      <c r="P298" s="242"/>
      <c r="Q298" s="242"/>
      <c r="R298" s="242"/>
      <c r="S298" s="242"/>
      <c r="T298" s="24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44" t="s">
        <v>161</v>
      </c>
      <c r="AU298" s="244" t="s">
        <v>86</v>
      </c>
      <c r="AV298" s="13" t="s">
        <v>86</v>
      </c>
      <c r="AW298" s="13" t="s">
        <v>32</v>
      </c>
      <c r="AX298" s="13" t="s">
        <v>76</v>
      </c>
      <c r="AY298" s="244" t="s">
        <v>153</v>
      </c>
    </row>
    <row r="299" s="14" customFormat="1">
      <c r="A299" s="14"/>
      <c r="B299" s="245"/>
      <c r="C299" s="246"/>
      <c r="D299" s="235" t="s">
        <v>161</v>
      </c>
      <c r="E299" s="247" t="s">
        <v>1</v>
      </c>
      <c r="F299" s="248" t="s">
        <v>213</v>
      </c>
      <c r="G299" s="246"/>
      <c r="H299" s="249">
        <v>34.380000000000003</v>
      </c>
      <c r="I299" s="250"/>
      <c r="J299" s="246"/>
      <c r="K299" s="246"/>
      <c r="L299" s="251"/>
      <c r="M299" s="252"/>
      <c r="N299" s="253"/>
      <c r="O299" s="253"/>
      <c r="P299" s="253"/>
      <c r="Q299" s="253"/>
      <c r="R299" s="253"/>
      <c r="S299" s="253"/>
      <c r="T299" s="25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55" t="s">
        <v>161</v>
      </c>
      <c r="AU299" s="255" t="s">
        <v>86</v>
      </c>
      <c r="AV299" s="14" t="s">
        <v>159</v>
      </c>
      <c r="AW299" s="14" t="s">
        <v>32</v>
      </c>
      <c r="AX299" s="14" t="s">
        <v>84</v>
      </c>
      <c r="AY299" s="255" t="s">
        <v>153</v>
      </c>
    </row>
    <row r="300" s="2" customFormat="1" ht="14.4" customHeight="1">
      <c r="A300" s="38"/>
      <c r="B300" s="39"/>
      <c r="C300" s="219" t="s">
        <v>481</v>
      </c>
      <c r="D300" s="219" t="s">
        <v>155</v>
      </c>
      <c r="E300" s="220" t="s">
        <v>482</v>
      </c>
      <c r="F300" s="221" t="s">
        <v>483</v>
      </c>
      <c r="G300" s="222" t="s">
        <v>158</v>
      </c>
      <c r="H300" s="223">
        <v>12.279999999999999</v>
      </c>
      <c r="I300" s="224"/>
      <c r="J300" s="225">
        <f>ROUND(I300*H300,2)</f>
        <v>0</v>
      </c>
      <c r="K300" s="226"/>
      <c r="L300" s="44"/>
      <c r="M300" s="227" t="s">
        <v>1</v>
      </c>
      <c r="N300" s="228" t="s">
        <v>41</v>
      </c>
      <c r="O300" s="91"/>
      <c r="P300" s="229">
        <f>O300*H300</f>
        <v>0</v>
      </c>
      <c r="Q300" s="229">
        <v>0.00018000000000000001</v>
      </c>
      <c r="R300" s="229">
        <f>Q300*H300</f>
        <v>0.0022104</v>
      </c>
      <c r="S300" s="229">
        <v>0</v>
      </c>
      <c r="T300" s="230">
        <f>S300*H300</f>
        <v>0</v>
      </c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R300" s="231" t="s">
        <v>159</v>
      </c>
      <c r="AT300" s="231" t="s">
        <v>155</v>
      </c>
      <c r="AU300" s="231" t="s">
        <v>86</v>
      </c>
      <c r="AY300" s="17" t="s">
        <v>153</v>
      </c>
      <c r="BE300" s="232">
        <f>IF(N300="základní",J300,0)</f>
        <v>0</v>
      </c>
      <c r="BF300" s="232">
        <f>IF(N300="snížená",J300,0)</f>
        <v>0</v>
      </c>
      <c r="BG300" s="232">
        <f>IF(N300="zákl. přenesená",J300,0)</f>
        <v>0</v>
      </c>
      <c r="BH300" s="232">
        <f>IF(N300="sníž. přenesená",J300,0)</f>
        <v>0</v>
      </c>
      <c r="BI300" s="232">
        <f>IF(N300="nulová",J300,0)</f>
        <v>0</v>
      </c>
      <c r="BJ300" s="17" t="s">
        <v>84</v>
      </c>
      <c r="BK300" s="232">
        <f>ROUND(I300*H300,2)</f>
        <v>0</v>
      </c>
      <c r="BL300" s="17" t="s">
        <v>159</v>
      </c>
      <c r="BM300" s="231" t="s">
        <v>484</v>
      </c>
    </row>
    <row r="301" s="13" customFormat="1">
      <c r="A301" s="13"/>
      <c r="B301" s="233"/>
      <c r="C301" s="234"/>
      <c r="D301" s="235" t="s">
        <v>161</v>
      </c>
      <c r="E301" s="236" t="s">
        <v>1</v>
      </c>
      <c r="F301" s="237" t="s">
        <v>467</v>
      </c>
      <c r="G301" s="234"/>
      <c r="H301" s="238">
        <v>0.25</v>
      </c>
      <c r="I301" s="239"/>
      <c r="J301" s="234"/>
      <c r="K301" s="234"/>
      <c r="L301" s="240"/>
      <c r="M301" s="241"/>
      <c r="N301" s="242"/>
      <c r="O301" s="242"/>
      <c r="P301" s="242"/>
      <c r="Q301" s="242"/>
      <c r="R301" s="242"/>
      <c r="S301" s="242"/>
      <c r="T301" s="24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44" t="s">
        <v>161</v>
      </c>
      <c r="AU301" s="244" t="s">
        <v>86</v>
      </c>
      <c r="AV301" s="13" t="s">
        <v>86</v>
      </c>
      <c r="AW301" s="13" t="s">
        <v>32</v>
      </c>
      <c r="AX301" s="13" t="s">
        <v>76</v>
      </c>
      <c r="AY301" s="244" t="s">
        <v>153</v>
      </c>
    </row>
    <row r="302" s="13" customFormat="1">
      <c r="A302" s="13"/>
      <c r="B302" s="233"/>
      <c r="C302" s="234"/>
      <c r="D302" s="235" t="s">
        <v>161</v>
      </c>
      <c r="E302" s="236" t="s">
        <v>1</v>
      </c>
      <c r="F302" s="237" t="s">
        <v>469</v>
      </c>
      <c r="G302" s="234"/>
      <c r="H302" s="238">
        <v>0.59999999999999998</v>
      </c>
      <c r="I302" s="239"/>
      <c r="J302" s="234"/>
      <c r="K302" s="234"/>
      <c r="L302" s="240"/>
      <c r="M302" s="241"/>
      <c r="N302" s="242"/>
      <c r="O302" s="242"/>
      <c r="P302" s="242"/>
      <c r="Q302" s="242"/>
      <c r="R302" s="242"/>
      <c r="S302" s="242"/>
      <c r="T302" s="24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44" t="s">
        <v>161</v>
      </c>
      <c r="AU302" s="244" t="s">
        <v>86</v>
      </c>
      <c r="AV302" s="13" t="s">
        <v>86</v>
      </c>
      <c r="AW302" s="13" t="s">
        <v>32</v>
      </c>
      <c r="AX302" s="13" t="s">
        <v>76</v>
      </c>
      <c r="AY302" s="244" t="s">
        <v>153</v>
      </c>
    </row>
    <row r="303" s="13" customFormat="1">
      <c r="A303" s="13"/>
      <c r="B303" s="233"/>
      <c r="C303" s="234"/>
      <c r="D303" s="235" t="s">
        <v>161</v>
      </c>
      <c r="E303" s="236" t="s">
        <v>1</v>
      </c>
      <c r="F303" s="237" t="s">
        <v>472</v>
      </c>
      <c r="G303" s="234"/>
      <c r="H303" s="238">
        <v>9.2799999999999994</v>
      </c>
      <c r="I303" s="239"/>
      <c r="J303" s="234"/>
      <c r="K303" s="234"/>
      <c r="L303" s="240"/>
      <c r="M303" s="241"/>
      <c r="N303" s="242"/>
      <c r="O303" s="242"/>
      <c r="P303" s="242"/>
      <c r="Q303" s="242"/>
      <c r="R303" s="242"/>
      <c r="S303" s="242"/>
      <c r="T303" s="24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44" t="s">
        <v>161</v>
      </c>
      <c r="AU303" s="244" t="s">
        <v>86</v>
      </c>
      <c r="AV303" s="13" t="s">
        <v>86</v>
      </c>
      <c r="AW303" s="13" t="s">
        <v>32</v>
      </c>
      <c r="AX303" s="13" t="s">
        <v>76</v>
      </c>
      <c r="AY303" s="244" t="s">
        <v>153</v>
      </c>
    </row>
    <row r="304" s="13" customFormat="1">
      <c r="A304" s="13"/>
      <c r="B304" s="233"/>
      <c r="C304" s="234"/>
      <c r="D304" s="235" t="s">
        <v>161</v>
      </c>
      <c r="E304" s="236" t="s">
        <v>1</v>
      </c>
      <c r="F304" s="237" t="s">
        <v>485</v>
      </c>
      <c r="G304" s="234"/>
      <c r="H304" s="238">
        <v>2.1499999999999999</v>
      </c>
      <c r="I304" s="239"/>
      <c r="J304" s="234"/>
      <c r="K304" s="234"/>
      <c r="L304" s="240"/>
      <c r="M304" s="241"/>
      <c r="N304" s="242"/>
      <c r="O304" s="242"/>
      <c r="P304" s="242"/>
      <c r="Q304" s="242"/>
      <c r="R304" s="242"/>
      <c r="S304" s="242"/>
      <c r="T304" s="24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44" t="s">
        <v>161</v>
      </c>
      <c r="AU304" s="244" t="s">
        <v>86</v>
      </c>
      <c r="AV304" s="13" t="s">
        <v>86</v>
      </c>
      <c r="AW304" s="13" t="s">
        <v>32</v>
      </c>
      <c r="AX304" s="13" t="s">
        <v>76</v>
      </c>
      <c r="AY304" s="244" t="s">
        <v>153</v>
      </c>
    </row>
    <row r="305" s="14" customFormat="1">
      <c r="A305" s="14"/>
      <c r="B305" s="245"/>
      <c r="C305" s="246"/>
      <c r="D305" s="235" t="s">
        <v>161</v>
      </c>
      <c r="E305" s="247" t="s">
        <v>1</v>
      </c>
      <c r="F305" s="248" t="s">
        <v>213</v>
      </c>
      <c r="G305" s="246"/>
      <c r="H305" s="249">
        <v>12.279999999999999</v>
      </c>
      <c r="I305" s="250"/>
      <c r="J305" s="246"/>
      <c r="K305" s="246"/>
      <c r="L305" s="251"/>
      <c r="M305" s="252"/>
      <c r="N305" s="253"/>
      <c r="O305" s="253"/>
      <c r="P305" s="253"/>
      <c r="Q305" s="253"/>
      <c r="R305" s="253"/>
      <c r="S305" s="253"/>
      <c r="T305" s="25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55" t="s">
        <v>161</v>
      </c>
      <c r="AU305" s="255" t="s">
        <v>86</v>
      </c>
      <c r="AV305" s="14" t="s">
        <v>159</v>
      </c>
      <c r="AW305" s="14" t="s">
        <v>32</v>
      </c>
      <c r="AX305" s="14" t="s">
        <v>84</v>
      </c>
      <c r="AY305" s="255" t="s">
        <v>153</v>
      </c>
    </row>
    <row r="306" s="2" customFormat="1" ht="22.2" customHeight="1">
      <c r="A306" s="38"/>
      <c r="B306" s="39"/>
      <c r="C306" s="219" t="s">
        <v>486</v>
      </c>
      <c r="D306" s="219" t="s">
        <v>155</v>
      </c>
      <c r="E306" s="220" t="s">
        <v>487</v>
      </c>
      <c r="F306" s="221" t="s">
        <v>488</v>
      </c>
      <c r="G306" s="222" t="s">
        <v>158</v>
      </c>
      <c r="H306" s="223">
        <v>0.69999999999999996</v>
      </c>
      <c r="I306" s="224"/>
      <c r="J306" s="225">
        <f>ROUND(I306*H306,2)</f>
        <v>0</v>
      </c>
      <c r="K306" s="226"/>
      <c r="L306" s="44"/>
      <c r="M306" s="227" t="s">
        <v>1</v>
      </c>
      <c r="N306" s="228" t="s">
        <v>41</v>
      </c>
      <c r="O306" s="91"/>
      <c r="P306" s="229">
        <f>O306*H306</f>
        <v>0</v>
      </c>
      <c r="Q306" s="229">
        <v>0.0083499999999999998</v>
      </c>
      <c r="R306" s="229">
        <f>Q306*H306</f>
        <v>0.0058449999999999995</v>
      </c>
      <c r="S306" s="229">
        <v>0</v>
      </c>
      <c r="T306" s="230">
        <f>S306*H306</f>
        <v>0</v>
      </c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R306" s="231" t="s">
        <v>159</v>
      </c>
      <c r="AT306" s="231" t="s">
        <v>155</v>
      </c>
      <c r="AU306" s="231" t="s">
        <v>86</v>
      </c>
      <c r="AY306" s="17" t="s">
        <v>153</v>
      </c>
      <c r="BE306" s="232">
        <f>IF(N306="základní",J306,0)</f>
        <v>0</v>
      </c>
      <c r="BF306" s="232">
        <f>IF(N306="snížená",J306,0)</f>
        <v>0</v>
      </c>
      <c r="BG306" s="232">
        <f>IF(N306="zákl. přenesená",J306,0)</f>
        <v>0</v>
      </c>
      <c r="BH306" s="232">
        <f>IF(N306="sníž. přenesená",J306,0)</f>
        <v>0</v>
      </c>
      <c r="BI306" s="232">
        <f>IF(N306="nulová",J306,0)</f>
        <v>0</v>
      </c>
      <c r="BJ306" s="17" t="s">
        <v>84</v>
      </c>
      <c r="BK306" s="232">
        <f>ROUND(I306*H306,2)</f>
        <v>0</v>
      </c>
      <c r="BL306" s="17" t="s">
        <v>159</v>
      </c>
      <c r="BM306" s="231" t="s">
        <v>489</v>
      </c>
    </row>
    <row r="307" s="13" customFormat="1">
      <c r="A307" s="13"/>
      <c r="B307" s="233"/>
      <c r="C307" s="234"/>
      <c r="D307" s="235" t="s">
        <v>161</v>
      </c>
      <c r="E307" s="236" t="s">
        <v>1</v>
      </c>
      <c r="F307" s="237" t="s">
        <v>490</v>
      </c>
      <c r="G307" s="234"/>
      <c r="H307" s="238">
        <v>0.10000000000000001</v>
      </c>
      <c r="I307" s="239"/>
      <c r="J307" s="234"/>
      <c r="K307" s="234"/>
      <c r="L307" s="240"/>
      <c r="M307" s="241"/>
      <c r="N307" s="242"/>
      <c r="O307" s="242"/>
      <c r="P307" s="242"/>
      <c r="Q307" s="242"/>
      <c r="R307" s="242"/>
      <c r="S307" s="242"/>
      <c r="T307" s="24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44" t="s">
        <v>161</v>
      </c>
      <c r="AU307" s="244" t="s">
        <v>86</v>
      </c>
      <c r="AV307" s="13" t="s">
        <v>86</v>
      </c>
      <c r="AW307" s="13" t="s">
        <v>32</v>
      </c>
      <c r="AX307" s="13" t="s">
        <v>76</v>
      </c>
      <c r="AY307" s="244" t="s">
        <v>153</v>
      </c>
    </row>
    <row r="308" s="13" customFormat="1">
      <c r="A308" s="13"/>
      <c r="B308" s="233"/>
      <c r="C308" s="234"/>
      <c r="D308" s="235" t="s">
        <v>161</v>
      </c>
      <c r="E308" s="236" t="s">
        <v>1</v>
      </c>
      <c r="F308" s="237" t="s">
        <v>469</v>
      </c>
      <c r="G308" s="234"/>
      <c r="H308" s="238">
        <v>0.59999999999999998</v>
      </c>
      <c r="I308" s="239"/>
      <c r="J308" s="234"/>
      <c r="K308" s="234"/>
      <c r="L308" s="240"/>
      <c r="M308" s="241"/>
      <c r="N308" s="242"/>
      <c r="O308" s="242"/>
      <c r="P308" s="242"/>
      <c r="Q308" s="242"/>
      <c r="R308" s="242"/>
      <c r="S308" s="242"/>
      <c r="T308" s="24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44" t="s">
        <v>161</v>
      </c>
      <c r="AU308" s="244" t="s">
        <v>86</v>
      </c>
      <c r="AV308" s="13" t="s">
        <v>86</v>
      </c>
      <c r="AW308" s="13" t="s">
        <v>32</v>
      </c>
      <c r="AX308" s="13" t="s">
        <v>76</v>
      </c>
      <c r="AY308" s="244" t="s">
        <v>153</v>
      </c>
    </row>
    <row r="309" s="14" customFormat="1">
      <c r="A309" s="14"/>
      <c r="B309" s="245"/>
      <c r="C309" s="246"/>
      <c r="D309" s="235" t="s">
        <v>161</v>
      </c>
      <c r="E309" s="247" t="s">
        <v>1</v>
      </c>
      <c r="F309" s="248" t="s">
        <v>213</v>
      </c>
      <c r="G309" s="246"/>
      <c r="H309" s="249">
        <v>0.69999999999999996</v>
      </c>
      <c r="I309" s="250"/>
      <c r="J309" s="246"/>
      <c r="K309" s="246"/>
      <c r="L309" s="251"/>
      <c r="M309" s="252"/>
      <c r="N309" s="253"/>
      <c r="O309" s="253"/>
      <c r="P309" s="253"/>
      <c r="Q309" s="253"/>
      <c r="R309" s="253"/>
      <c r="S309" s="253"/>
      <c r="T309" s="25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55" t="s">
        <v>161</v>
      </c>
      <c r="AU309" s="255" t="s">
        <v>86</v>
      </c>
      <c r="AV309" s="14" t="s">
        <v>159</v>
      </c>
      <c r="AW309" s="14" t="s">
        <v>32</v>
      </c>
      <c r="AX309" s="14" t="s">
        <v>84</v>
      </c>
      <c r="AY309" s="255" t="s">
        <v>153</v>
      </c>
    </row>
    <row r="310" s="2" customFormat="1" ht="14.4" customHeight="1">
      <c r="A310" s="38"/>
      <c r="B310" s="39"/>
      <c r="C310" s="256" t="s">
        <v>491</v>
      </c>
      <c r="D310" s="256" t="s">
        <v>238</v>
      </c>
      <c r="E310" s="257" t="s">
        <v>492</v>
      </c>
      <c r="F310" s="258" t="s">
        <v>493</v>
      </c>
      <c r="G310" s="259" t="s">
        <v>158</v>
      </c>
      <c r="H310" s="260">
        <v>0.105</v>
      </c>
      <c r="I310" s="261"/>
      <c r="J310" s="262">
        <f>ROUND(I310*H310,2)</f>
        <v>0</v>
      </c>
      <c r="K310" s="263"/>
      <c r="L310" s="264"/>
      <c r="M310" s="265" t="s">
        <v>1</v>
      </c>
      <c r="N310" s="266" t="s">
        <v>41</v>
      </c>
      <c r="O310" s="91"/>
      <c r="P310" s="229">
        <f>O310*H310</f>
        <v>0</v>
      </c>
      <c r="Q310" s="229">
        <v>0.0015</v>
      </c>
      <c r="R310" s="229">
        <f>Q310*H310</f>
        <v>0.00015750000000000001</v>
      </c>
      <c r="S310" s="229">
        <v>0</v>
      </c>
      <c r="T310" s="230">
        <f>S310*H310</f>
        <v>0</v>
      </c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R310" s="231" t="s">
        <v>193</v>
      </c>
      <c r="AT310" s="231" t="s">
        <v>238</v>
      </c>
      <c r="AU310" s="231" t="s">
        <v>86</v>
      </c>
      <c r="AY310" s="17" t="s">
        <v>153</v>
      </c>
      <c r="BE310" s="232">
        <f>IF(N310="základní",J310,0)</f>
        <v>0</v>
      </c>
      <c r="BF310" s="232">
        <f>IF(N310="snížená",J310,0)</f>
        <v>0</v>
      </c>
      <c r="BG310" s="232">
        <f>IF(N310="zákl. přenesená",J310,0)</f>
        <v>0</v>
      </c>
      <c r="BH310" s="232">
        <f>IF(N310="sníž. přenesená",J310,0)</f>
        <v>0</v>
      </c>
      <c r="BI310" s="232">
        <f>IF(N310="nulová",J310,0)</f>
        <v>0</v>
      </c>
      <c r="BJ310" s="17" t="s">
        <v>84</v>
      </c>
      <c r="BK310" s="232">
        <f>ROUND(I310*H310,2)</f>
        <v>0</v>
      </c>
      <c r="BL310" s="17" t="s">
        <v>159</v>
      </c>
      <c r="BM310" s="231" t="s">
        <v>494</v>
      </c>
    </row>
    <row r="311" s="13" customFormat="1">
      <c r="A311" s="13"/>
      <c r="B311" s="233"/>
      <c r="C311" s="234"/>
      <c r="D311" s="235" t="s">
        <v>161</v>
      </c>
      <c r="E311" s="236" t="s">
        <v>1</v>
      </c>
      <c r="F311" s="237" t="s">
        <v>495</v>
      </c>
      <c r="G311" s="234"/>
      <c r="H311" s="238">
        <v>0.10000000000000001</v>
      </c>
      <c r="I311" s="239"/>
      <c r="J311" s="234"/>
      <c r="K311" s="234"/>
      <c r="L311" s="240"/>
      <c r="M311" s="241"/>
      <c r="N311" s="242"/>
      <c r="O311" s="242"/>
      <c r="P311" s="242"/>
      <c r="Q311" s="242"/>
      <c r="R311" s="242"/>
      <c r="S311" s="242"/>
      <c r="T311" s="24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44" t="s">
        <v>161</v>
      </c>
      <c r="AU311" s="244" t="s">
        <v>86</v>
      </c>
      <c r="AV311" s="13" t="s">
        <v>86</v>
      </c>
      <c r="AW311" s="13" t="s">
        <v>32</v>
      </c>
      <c r="AX311" s="13" t="s">
        <v>84</v>
      </c>
      <c r="AY311" s="244" t="s">
        <v>153</v>
      </c>
    </row>
    <row r="312" s="13" customFormat="1">
      <c r="A312" s="13"/>
      <c r="B312" s="233"/>
      <c r="C312" s="234"/>
      <c r="D312" s="235" t="s">
        <v>161</v>
      </c>
      <c r="E312" s="234"/>
      <c r="F312" s="237" t="s">
        <v>496</v>
      </c>
      <c r="G312" s="234"/>
      <c r="H312" s="238">
        <v>0.105</v>
      </c>
      <c r="I312" s="239"/>
      <c r="J312" s="234"/>
      <c r="K312" s="234"/>
      <c r="L312" s="240"/>
      <c r="M312" s="241"/>
      <c r="N312" s="242"/>
      <c r="O312" s="242"/>
      <c r="P312" s="242"/>
      <c r="Q312" s="242"/>
      <c r="R312" s="242"/>
      <c r="S312" s="242"/>
      <c r="T312" s="24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44" t="s">
        <v>161</v>
      </c>
      <c r="AU312" s="244" t="s">
        <v>86</v>
      </c>
      <c r="AV312" s="13" t="s">
        <v>86</v>
      </c>
      <c r="AW312" s="13" t="s">
        <v>4</v>
      </c>
      <c r="AX312" s="13" t="s">
        <v>84</v>
      </c>
      <c r="AY312" s="244" t="s">
        <v>153</v>
      </c>
    </row>
    <row r="313" s="2" customFormat="1" ht="14.4" customHeight="1">
      <c r="A313" s="38"/>
      <c r="B313" s="39"/>
      <c r="C313" s="256" t="s">
        <v>497</v>
      </c>
      <c r="D313" s="256" t="s">
        <v>238</v>
      </c>
      <c r="E313" s="257" t="s">
        <v>498</v>
      </c>
      <c r="F313" s="258" t="s">
        <v>499</v>
      </c>
      <c r="G313" s="259" t="s">
        <v>158</v>
      </c>
      <c r="H313" s="260">
        <v>0.63</v>
      </c>
      <c r="I313" s="261"/>
      <c r="J313" s="262">
        <f>ROUND(I313*H313,2)</f>
        <v>0</v>
      </c>
      <c r="K313" s="263"/>
      <c r="L313" s="264"/>
      <c r="M313" s="265" t="s">
        <v>1</v>
      </c>
      <c r="N313" s="266" t="s">
        <v>41</v>
      </c>
      <c r="O313" s="91"/>
      <c r="P313" s="229">
        <f>O313*H313</f>
        <v>0</v>
      </c>
      <c r="Q313" s="229">
        <v>0.0018</v>
      </c>
      <c r="R313" s="229">
        <f>Q313*H313</f>
        <v>0.001134</v>
      </c>
      <c r="S313" s="229">
        <v>0</v>
      </c>
      <c r="T313" s="230">
        <f>S313*H313</f>
        <v>0</v>
      </c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R313" s="231" t="s">
        <v>193</v>
      </c>
      <c r="AT313" s="231" t="s">
        <v>238</v>
      </c>
      <c r="AU313" s="231" t="s">
        <v>86</v>
      </c>
      <c r="AY313" s="17" t="s">
        <v>153</v>
      </c>
      <c r="BE313" s="232">
        <f>IF(N313="základní",J313,0)</f>
        <v>0</v>
      </c>
      <c r="BF313" s="232">
        <f>IF(N313="snížená",J313,0)</f>
        <v>0</v>
      </c>
      <c r="BG313" s="232">
        <f>IF(N313="zákl. přenesená",J313,0)</f>
        <v>0</v>
      </c>
      <c r="BH313" s="232">
        <f>IF(N313="sníž. přenesená",J313,0)</f>
        <v>0</v>
      </c>
      <c r="BI313" s="232">
        <f>IF(N313="nulová",J313,0)</f>
        <v>0</v>
      </c>
      <c r="BJ313" s="17" t="s">
        <v>84</v>
      </c>
      <c r="BK313" s="232">
        <f>ROUND(I313*H313,2)</f>
        <v>0</v>
      </c>
      <c r="BL313" s="17" t="s">
        <v>159</v>
      </c>
      <c r="BM313" s="231" t="s">
        <v>500</v>
      </c>
    </row>
    <row r="314" s="13" customFormat="1">
      <c r="A314" s="13"/>
      <c r="B314" s="233"/>
      <c r="C314" s="234"/>
      <c r="D314" s="235" t="s">
        <v>161</v>
      </c>
      <c r="E314" s="236" t="s">
        <v>1</v>
      </c>
      <c r="F314" s="237" t="s">
        <v>501</v>
      </c>
      <c r="G314" s="234"/>
      <c r="H314" s="238">
        <v>0.59999999999999998</v>
      </c>
      <c r="I314" s="239"/>
      <c r="J314" s="234"/>
      <c r="K314" s="234"/>
      <c r="L314" s="240"/>
      <c r="M314" s="241"/>
      <c r="N314" s="242"/>
      <c r="O314" s="242"/>
      <c r="P314" s="242"/>
      <c r="Q314" s="242"/>
      <c r="R314" s="242"/>
      <c r="S314" s="242"/>
      <c r="T314" s="24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44" t="s">
        <v>161</v>
      </c>
      <c r="AU314" s="244" t="s">
        <v>86</v>
      </c>
      <c r="AV314" s="13" t="s">
        <v>86</v>
      </c>
      <c r="AW314" s="13" t="s">
        <v>32</v>
      </c>
      <c r="AX314" s="13" t="s">
        <v>84</v>
      </c>
      <c r="AY314" s="244" t="s">
        <v>153</v>
      </c>
    </row>
    <row r="315" s="13" customFormat="1">
      <c r="A315" s="13"/>
      <c r="B315" s="233"/>
      <c r="C315" s="234"/>
      <c r="D315" s="235" t="s">
        <v>161</v>
      </c>
      <c r="E315" s="234"/>
      <c r="F315" s="237" t="s">
        <v>502</v>
      </c>
      <c r="G315" s="234"/>
      <c r="H315" s="238">
        <v>0.63</v>
      </c>
      <c r="I315" s="239"/>
      <c r="J315" s="234"/>
      <c r="K315" s="234"/>
      <c r="L315" s="240"/>
      <c r="M315" s="241"/>
      <c r="N315" s="242"/>
      <c r="O315" s="242"/>
      <c r="P315" s="242"/>
      <c r="Q315" s="242"/>
      <c r="R315" s="242"/>
      <c r="S315" s="242"/>
      <c r="T315" s="24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44" t="s">
        <v>161</v>
      </c>
      <c r="AU315" s="244" t="s">
        <v>86</v>
      </c>
      <c r="AV315" s="13" t="s">
        <v>86</v>
      </c>
      <c r="AW315" s="13" t="s">
        <v>4</v>
      </c>
      <c r="AX315" s="13" t="s">
        <v>84</v>
      </c>
      <c r="AY315" s="244" t="s">
        <v>153</v>
      </c>
    </row>
    <row r="316" s="2" customFormat="1" ht="22.2" customHeight="1">
      <c r="A316" s="38"/>
      <c r="B316" s="39"/>
      <c r="C316" s="219" t="s">
        <v>503</v>
      </c>
      <c r="D316" s="219" t="s">
        <v>155</v>
      </c>
      <c r="E316" s="220" t="s">
        <v>504</v>
      </c>
      <c r="F316" s="221" t="s">
        <v>505</v>
      </c>
      <c r="G316" s="222" t="s">
        <v>158</v>
      </c>
      <c r="H316" s="223">
        <v>19.890000000000001</v>
      </c>
      <c r="I316" s="224"/>
      <c r="J316" s="225">
        <f>ROUND(I316*H316,2)</f>
        <v>0</v>
      </c>
      <c r="K316" s="226"/>
      <c r="L316" s="44"/>
      <c r="M316" s="227" t="s">
        <v>1</v>
      </c>
      <c r="N316" s="228" t="s">
        <v>41</v>
      </c>
      <c r="O316" s="91"/>
      <c r="P316" s="229">
        <f>O316*H316</f>
        <v>0</v>
      </c>
      <c r="Q316" s="229">
        <v>0.0086</v>
      </c>
      <c r="R316" s="229">
        <f>Q316*H316</f>
        <v>0.17105400000000001</v>
      </c>
      <c r="S316" s="229">
        <v>0</v>
      </c>
      <c r="T316" s="230">
        <f>S316*H316</f>
        <v>0</v>
      </c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R316" s="231" t="s">
        <v>159</v>
      </c>
      <c r="AT316" s="231" t="s">
        <v>155</v>
      </c>
      <c r="AU316" s="231" t="s">
        <v>86</v>
      </c>
      <c r="AY316" s="17" t="s">
        <v>153</v>
      </c>
      <c r="BE316" s="232">
        <f>IF(N316="základní",J316,0)</f>
        <v>0</v>
      </c>
      <c r="BF316" s="232">
        <f>IF(N316="snížená",J316,0)</f>
        <v>0</v>
      </c>
      <c r="BG316" s="232">
        <f>IF(N316="zákl. přenesená",J316,0)</f>
        <v>0</v>
      </c>
      <c r="BH316" s="232">
        <f>IF(N316="sníž. přenesená",J316,0)</f>
        <v>0</v>
      </c>
      <c r="BI316" s="232">
        <f>IF(N316="nulová",J316,0)</f>
        <v>0</v>
      </c>
      <c r="BJ316" s="17" t="s">
        <v>84</v>
      </c>
      <c r="BK316" s="232">
        <f>ROUND(I316*H316,2)</f>
        <v>0</v>
      </c>
      <c r="BL316" s="17" t="s">
        <v>159</v>
      </c>
      <c r="BM316" s="231" t="s">
        <v>506</v>
      </c>
    </row>
    <row r="317" s="13" customFormat="1">
      <c r="A317" s="13"/>
      <c r="B317" s="233"/>
      <c r="C317" s="234"/>
      <c r="D317" s="235" t="s">
        <v>161</v>
      </c>
      <c r="E317" s="236" t="s">
        <v>1</v>
      </c>
      <c r="F317" s="237" t="s">
        <v>507</v>
      </c>
      <c r="G317" s="234"/>
      <c r="H317" s="238">
        <v>0.14999999999999999</v>
      </c>
      <c r="I317" s="239"/>
      <c r="J317" s="234"/>
      <c r="K317" s="234"/>
      <c r="L317" s="240"/>
      <c r="M317" s="241"/>
      <c r="N317" s="242"/>
      <c r="O317" s="242"/>
      <c r="P317" s="242"/>
      <c r="Q317" s="242"/>
      <c r="R317" s="242"/>
      <c r="S317" s="242"/>
      <c r="T317" s="24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44" t="s">
        <v>161</v>
      </c>
      <c r="AU317" s="244" t="s">
        <v>86</v>
      </c>
      <c r="AV317" s="13" t="s">
        <v>86</v>
      </c>
      <c r="AW317" s="13" t="s">
        <v>32</v>
      </c>
      <c r="AX317" s="13" t="s">
        <v>76</v>
      </c>
      <c r="AY317" s="244" t="s">
        <v>153</v>
      </c>
    </row>
    <row r="318" s="13" customFormat="1">
      <c r="A318" s="13"/>
      <c r="B318" s="233"/>
      <c r="C318" s="234"/>
      <c r="D318" s="235" t="s">
        <v>161</v>
      </c>
      <c r="E318" s="236" t="s">
        <v>1</v>
      </c>
      <c r="F318" s="237" t="s">
        <v>472</v>
      </c>
      <c r="G318" s="234"/>
      <c r="H318" s="238">
        <v>9.2799999999999994</v>
      </c>
      <c r="I318" s="239"/>
      <c r="J318" s="234"/>
      <c r="K318" s="234"/>
      <c r="L318" s="240"/>
      <c r="M318" s="241"/>
      <c r="N318" s="242"/>
      <c r="O318" s="242"/>
      <c r="P318" s="242"/>
      <c r="Q318" s="242"/>
      <c r="R318" s="242"/>
      <c r="S318" s="242"/>
      <c r="T318" s="24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44" t="s">
        <v>161</v>
      </c>
      <c r="AU318" s="244" t="s">
        <v>86</v>
      </c>
      <c r="AV318" s="13" t="s">
        <v>86</v>
      </c>
      <c r="AW318" s="13" t="s">
        <v>32</v>
      </c>
      <c r="AX318" s="13" t="s">
        <v>76</v>
      </c>
      <c r="AY318" s="244" t="s">
        <v>153</v>
      </c>
    </row>
    <row r="319" s="13" customFormat="1">
      <c r="A319" s="13"/>
      <c r="B319" s="233"/>
      <c r="C319" s="234"/>
      <c r="D319" s="235" t="s">
        <v>161</v>
      </c>
      <c r="E319" s="236" t="s">
        <v>1</v>
      </c>
      <c r="F319" s="237" t="s">
        <v>508</v>
      </c>
      <c r="G319" s="234"/>
      <c r="H319" s="238">
        <v>6.96</v>
      </c>
      <c r="I319" s="239"/>
      <c r="J319" s="234"/>
      <c r="K319" s="234"/>
      <c r="L319" s="240"/>
      <c r="M319" s="241"/>
      <c r="N319" s="242"/>
      <c r="O319" s="242"/>
      <c r="P319" s="242"/>
      <c r="Q319" s="242"/>
      <c r="R319" s="242"/>
      <c r="S319" s="242"/>
      <c r="T319" s="24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44" t="s">
        <v>161</v>
      </c>
      <c r="AU319" s="244" t="s">
        <v>86</v>
      </c>
      <c r="AV319" s="13" t="s">
        <v>86</v>
      </c>
      <c r="AW319" s="13" t="s">
        <v>32</v>
      </c>
      <c r="AX319" s="13" t="s">
        <v>76</v>
      </c>
      <c r="AY319" s="244" t="s">
        <v>153</v>
      </c>
    </row>
    <row r="320" s="13" customFormat="1">
      <c r="A320" s="13"/>
      <c r="B320" s="233"/>
      <c r="C320" s="234"/>
      <c r="D320" s="235" t="s">
        <v>161</v>
      </c>
      <c r="E320" s="236" t="s">
        <v>1</v>
      </c>
      <c r="F320" s="237" t="s">
        <v>474</v>
      </c>
      <c r="G320" s="234"/>
      <c r="H320" s="238">
        <v>2.1499999999999999</v>
      </c>
      <c r="I320" s="239"/>
      <c r="J320" s="234"/>
      <c r="K320" s="234"/>
      <c r="L320" s="240"/>
      <c r="M320" s="241"/>
      <c r="N320" s="242"/>
      <c r="O320" s="242"/>
      <c r="P320" s="242"/>
      <c r="Q320" s="242"/>
      <c r="R320" s="242"/>
      <c r="S320" s="242"/>
      <c r="T320" s="24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44" t="s">
        <v>161</v>
      </c>
      <c r="AU320" s="244" t="s">
        <v>86</v>
      </c>
      <c r="AV320" s="13" t="s">
        <v>86</v>
      </c>
      <c r="AW320" s="13" t="s">
        <v>32</v>
      </c>
      <c r="AX320" s="13" t="s">
        <v>76</v>
      </c>
      <c r="AY320" s="244" t="s">
        <v>153</v>
      </c>
    </row>
    <row r="321" s="13" customFormat="1">
      <c r="A321" s="13"/>
      <c r="B321" s="233"/>
      <c r="C321" s="234"/>
      <c r="D321" s="235" t="s">
        <v>161</v>
      </c>
      <c r="E321" s="236" t="s">
        <v>1</v>
      </c>
      <c r="F321" s="237" t="s">
        <v>475</v>
      </c>
      <c r="G321" s="234"/>
      <c r="H321" s="238">
        <v>1.3500000000000001</v>
      </c>
      <c r="I321" s="239"/>
      <c r="J321" s="234"/>
      <c r="K321" s="234"/>
      <c r="L321" s="240"/>
      <c r="M321" s="241"/>
      <c r="N321" s="242"/>
      <c r="O321" s="242"/>
      <c r="P321" s="242"/>
      <c r="Q321" s="242"/>
      <c r="R321" s="242"/>
      <c r="S321" s="242"/>
      <c r="T321" s="24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44" t="s">
        <v>161</v>
      </c>
      <c r="AU321" s="244" t="s">
        <v>86</v>
      </c>
      <c r="AV321" s="13" t="s">
        <v>86</v>
      </c>
      <c r="AW321" s="13" t="s">
        <v>32</v>
      </c>
      <c r="AX321" s="13" t="s">
        <v>76</v>
      </c>
      <c r="AY321" s="244" t="s">
        <v>153</v>
      </c>
    </row>
    <row r="322" s="14" customFormat="1">
      <c r="A322" s="14"/>
      <c r="B322" s="245"/>
      <c r="C322" s="246"/>
      <c r="D322" s="235" t="s">
        <v>161</v>
      </c>
      <c r="E322" s="247" t="s">
        <v>1</v>
      </c>
      <c r="F322" s="248" t="s">
        <v>213</v>
      </c>
      <c r="G322" s="246"/>
      <c r="H322" s="249">
        <v>19.890000000000001</v>
      </c>
      <c r="I322" s="250"/>
      <c r="J322" s="246"/>
      <c r="K322" s="246"/>
      <c r="L322" s="251"/>
      <c r="M322" s="252"/>
      <c r="N322" s="253"/>
      <c r="O322" s="253"/>
      <c r="P322" s="253"/>
      <c r="Q322" s="253"/>
      <c r="R322" s="253"/>
      <c r="S322" s="253"/>
      <c r="T322" s="25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55" t="s">
        <v>161</v>
      </c>
      <c r="AU322" s="255" t="s">
        <v>86</v>
      </c>
      <c r="AV322" s="14" t="s">
        <v>159</v>
      </c>
      <c r="AW322" s="14" t="s">
        <v>32</v>
      </c>
      <c r="AX322" s="14" t="s">
        <v>84</v>
      </c>
      <c r="AY322" s="255" t="s">
        <v>153</v>
      </c>
    </row>
    <row r="323" s="2" customFormat="1" ht="14.4" customHeight="1">
      <c r="A323" s="38"/>
      <c r="B323" s="39"/>
      <c r="C323" s="256" t="s">
        <v>509</v>
      </c>
      <c r="D323" s="256" t="s">
        <v>238</v>
      </c>
      <c r="E323" s="257" t="s">
        <v>510</v>
      </c>
      <c r="F323" s="258" t="s">
        <v>511</v>
      </c>
      <c r="G323" s="259" t="s">
        <v>158</v>
      </c>
      <c r="H323" s="260">
        <v>17.052</v>
      </c>
      <c r="I323" s="261"/>
      <c r="J323" s="262">
        <f>ROUND(I323*H323,2)</f>
        <v>0</v>
      </c>
      <c r="K323" s="263"/>
      <c r="L323" s="264"/>
      <c r="M323" s="265" t="s">
        <v>1</v>
      </c>
      <c r="N323" s="266" t="s">
        <v>41</v>
      </c>
      <c r="O323" s="91"/>
      <c r="P323" s="229">
        <f>O323*H323</f>
        <v>0</v>
      </c>
      <c r="Q323" s="229">
        <v>0.0044999999999999997</v>
      </c>
      <c r="R323" s="229">
        <f>Q323*H323</f>
        <v>0.076733999999999997</v>
      </c>
      <c r="S323" s="229">
        <v>0</v>
      </c>
      <c r="T323" s="230">
        <f>S323*H323</f>
        <v>0</v>
      </c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R323" s="231" t="s">
        <v>193</v>
      </c>
      <c r="AT323" s="231" t="s">
        <v>238</v>
      </c>
      <c r="AU323" s="231" t="s">
        <v>86</v>
      </c>
      <c r="AY323" s="17" t="s">
        <v>153</v>
      </c>
      <c r="BE323" s="232">
        <f>IF(N323="základní",J323,0)</f>
        <v>0</v>
      </c>
      <c r="BF323" s="232">
        <f>IF(N323="snížená",J323,0)</f>
        <v>0</v>
      </c>
      <c r="BG323" s="232">
        <f>IF(N323="zákl. přenesená",J323,0)</f>
        <v>0</v>
      </c>
      <c r="BH323" s="232">
        <f>IF(N323="sníž. přenesená",J323,0)</f>
        <v>0</v>
      </c>
      <c r="BI323" s="232">
        <f>IF(N323="nulová",J323,0)</f>
        <v>0</v>
      </c>
      <c r="BJ323" s="17" t="s">
        <v>84</v>
      </c>
      <c r="BK323" s="232">
        <f>ROUND(I323*H323,2)</f>
        <v>0</v>
      </c>
      <c r="BL323" s="17" t="s">
        <v>159</v>
      </c>
      <c r="BM323" s="231" t="s">
        <v>512</v>
      </c>
    </row>
    <row r="324" s="13" customFormat="1">
      <c r="A324" s="13"/>
      <c r="B324" s="233"/>
      <c r="C324" s="234"/>
      <c r="D324" s="235" t="s">
        <v>161</v>
      </c>
      <c r="E324" s="236" t="s">
        <v>1</v>
      </c>
      <c r="F324" s="237" t="s">
        <v>513</v>
      </c>
      <c r="G324" s="234"/>
      <c r="H324" s="238">
        <v>16.239999999999998</v>
      </c>
      <c r="I324" s="239"/>
      <c r="J324" s="234"/>
      <c r="K324" s="234"/>
      <c r="L324" s="240"/>
      <c r="M324" s="241"/>
      <c r="N324" s="242"/>
      <c r="O324" s="242"/>
      <c r="P324" s="242"/>
      <c r="Q324" s="242"/>
      <c r="R324" s="242"/>
      <c r="S324" s="242"/>
      <c r="T324" s="24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44" t="s">
        <v>161</v>
      </c>
      <c r="AU324" s="244" t="s">
        <v>86</v>
      </c>
      <c r="AV324" s="13" t="s">
        <v>86</v>
      </c>
      <c r="AW324" s="13" t="s">
        <v>32</v>
      </c>
      <c r="AX324" s="13" t="s">
        <v>84</v>
      </c>
      <c r="AY324" s="244" t="s">
        <v>153</v>
      </c>
    </row>
    <row r="325" s="13" customFormat="1">
      <c r="A325" s="13"/>
      <c r="B325" s="233"/>
      <c r="C325" s="234"/>
      <c r="D325" s="235" t="s">
        <v>161</v>
      </c>
      <c r="E325" s="234"/>
      <c r="F325" s="237" t="s">
        <v>514</v>
      </c>
      <c r="G325" s="234"/>
      <c r="H325" s="238">
        <v>17.052</v>
      </c>
      <c r="I325" s="239"/>
      <c r="J325" s="234"/>
      <c r="K325" s="234"/>
      <c r="L325" s="240"/>
      <c r="M325" s="241"/>
      <c r="N325" s="242"/>
      <c r="O325" s="242"/>
      <c r="P325" s="242"/>
      <c r="Q325" s="242"/>
      <c r="R325" s="242"/>
      <c r="S325" s="242"/>
      <c r="T325" s="24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44" t="s">
        <v>161</v>
      </c>
      <c r="AU325" s="244" t="s">
        <v>86</v>
      </c>
      <c r="AV325" s="13" t="s">
        <v>86</v>
      </c>
      <c r="AW325" s="13" t="s">
        <v>4</v>
      </c>
      <c r="AX325" s="13" t="s">
        <v>84</v>
      </c>
      <c r="AY325" s="244" t="s">
        <v>153</v>
      </c>
    </row>
    <row r="326" s="2" customFormat="1" ht="14.4" customHeight="1">
      <c r="A326" s="38"/>
      <c r="B326" s="39"/>
      <c r="C326" s="256" t="s">
        <v>515</v>
      </c>
      <c r="D326" s="256" t="s">
        <v>238</v>
      </c>
      <c r="E326" s="257" t="s">
        <v>516</v>
      </c>
      <c r="F326" s="258" t="s">
        <v>517</v>
      </c>
      <c r="G326" s="259" t="s">
        <v>158</v>
      </c>
      <c r="H326" s="260">
        <v>3.8330000000000002</v>
      </c>
      <c r="I326" s="261"/>
      <c r="J326" s="262">
        <f>ROUND(I326*H326,2)</f>
        <v>0</v>
      </c>
      <c r="K326" s="263"/>
      <c r="L326" s="264"/>
      <c r="M326" s="265" t="s">
        <v>1</v>
      </c>
      <c r="N326" s="266" t="s">
        <v>41</v>
      </c>
      <c r="O326" s="91"/>
      <c r="P326" s="229">
        <f>O326*H326</f>
        <v>0</v>
      </c>
      <c r="Q326" s="229">
        <v>0.0047999999999999996</v>
      </c>
      <c r="R326" s="229">
        <f>Q326*H326</f>
        <v>0.018398399999999999</v>
      </c>
      <c r="S326" s="229">
        <v>0</v>
      </c>
      <c r="T326" s="230">
        <f>S326*H326</f>
        <v>0</v>
      </c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R326" s="231" t="s">
        <v>193</v>
      </c>
      <c r="AT326" s="231" t="s">
        <v>238</v>
      </c>
      <c r="AU326" s="231" t="s">
        <v>86</v>
      </c>
      <c r="AY326" s="17" t="s">
        <v>153</v>
      </c>
      <c r="BE326" s="232">
        <f>IF(N326="základní",J326,0)</f>
        <v>0</v>
      </c>
      <c r="BF326" s="232">
        <f>IF(N326="snížená",J326,0)</f>
        <v>0</v>
      </c>
      <c r="BG326" s="232">
        <f>IF(N326="zákl. přenesená",J326,0)</f>
        <v>0</v>
      </c>
      <c r="BH326" s="232">
        <f>IF(N326="sníž. přenesená",J326,0)</f>
        <v>0</v>
      </c>
      <c r="BI326" s="232">
        <f>IF(N326="nulová",J326,0)</f>
        <v>0</v>
      </c>
      <c r="BJ326" s="17" t="s">
        <v>84</v>
      </c>
      <c r="BK326" s="232">
        <f>ROUND(I326*H326,2)</f>
        <v>0</v>
      </c>
      <c r="BL326" s="17" t="s">
        <v>159</v>
      </c>
      <c r="BM326" s="231" t="s">
        <v>518</v>
      </c>
    </row>
    <row r="327" s="13" customFormat="1">
      <c r="A327" s="13"/>
      <c r="B327" s="233"/>
      <c r="C327" s="234"/>
      <c r="D327" s="235" t="s">
        <v>161</v>
      </c>
      <c r="E327" s="236" t="s">
        <v>1</v>
      </c>
      <c r="F327" s="237" t="s">
        <v>519</v>
      </c>
      <c r="G327" s="234"/>
      <c r="H327" s="238">
        <v>3.6499999999999999</v>
      </c>
      <c r="I327" s="239"/>
      <c r="J327" s="234"/>
      <c r="K327" s="234"/>
      <c r="L327" s="240"/>
      <c r="M327" s="241"/>
      <c r="N327" s="242"/>
      <c r="O327" s="242"/>
      <c r="P327" s="242"/>
      <c r="Q327" s="242"/>
      <c r="R327" s="242"/>
      <c r="S327" s="242"/>
      <c r="T327" s="24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44" t="s">
        <v>161</v>
      </c>
      <c r="AU327" s="244" t="s">
        <v>86</v>
      </c>
      <c r="AV327" s="13" t="s">
        <v>86</v>
      </c>
      <c r="AW327" s="13" t="s">
        <v>32</v>
      </c>
      <c r="AX327" s="13" t="s">
        <v>84</v>
      </c>
      <c r="AY327" s="244" t="s">
        <v>153</v>
      </c>
    </row>
    <row r="328" s="13" customFormat="1">
      <c r="A328" s="13"/>
      <c r="B328" s="233"/>
      <c r="C328" s="234"/>
      <c r="D328" s="235" t="s">
        <v>161</v>
      </c>
      <c r="E328" s="234"/>
      <c r="F328" s="237" t="s">
        <v>520</v>
      </c>
      <c r="G328" s="234"/>
      <c r="H328" s="238">
        <v>3.8330000000000002</v>
      </c>
      <c r="I328" s="239"/>
      <c r="J328" s="234"/>
      <c r="K328" s="234"/>
      <c r="L328" s="240"/>
      <c r="M328" s="241"/>
      <c r="N328" s="242"/>
      <c r="O328" s="242"/>
      <c r="P328" s="242"/>
      <c r="Q328" s="242"/>
      <c r="R328" s="242"/>
      <c r="S328" s="242"/>
      <c r="T328" s="24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44" t="s">
        <v>161</v>
      </c>
      <c r="AU328" s="244" t="s">
        <v>86</v>
      </c>
      <c r="AV328" s="13" t="s">
        <v>86</v>
      </c>
      <c r="AW328" s="13" t="s">
        <v>4</v>
      </c>
      <c r="AX328" s="13" t="s">
        <v>84</v>
      </c>
      <c r="AY328" s="244" t="s">
        <v>153</v>
      </c>
    </row>
    <row r="329" s="2" customFormat="1" ht="22.2" customHeight="1">
      <c r="A329" s="38"/>
      <c r="B329" s="39"/>
      <c r="C329" s="219" t="s">
        <v>521</v>
      </c>
      <c r="D329" s="219" t="s">
        <v>155</v>
      </c>
      <c r="E329" s="220" t="s">
        <v>522</v>
      </c>
      <c r="F329" s="221" t="s">
        <v>523</v>
      </c>
      <c r="G329" s="222" t="s">
        <v>158</v>
      </c>
      <c r="H329" s="223">
        <v>5.1900000000000004</v>
      </c>
      <c r="I329" s="224"/>
      <c r="J329" s="225">
        <f>ROUND(I329*H329,2)</f>
        <v>0</v>
      </c>
      <c r="K329" s="226"/>
      <c r="L329" s="44"/>
      <c r="M329" s="227" t="s">
        <v>1</v>
      </c>
      <c r="N329" s="228" t="s">
        <v>41</v>
      </c>
      <c r="O329" s="91"/>
      <c r="P329" s="229">
        <f>O329*H329</f>
        <v>0</v>
      </c>
      <c r="Q329" s="229">
        <v>0.011350000000000001</v>
      </c>
      <c r="R329" s="229">
        <f>Q329*H329</f>
        <v>0.058906500000000007</v>
      </c>
      <c r="S329" s="229">
        <v>0</v>
      </c>
      <c r="T329" s="230">
        <f>S329*H329</f>
        <v>0</v>
      </c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R329" s="231" t="s">
        <v>159</v>
      </c>
      <c r="AT329" s="231" t="s">
        <v>155</v>
      </c>
      <c r="AU329" s="231" t="s">
        <v>86</v>
      </c>
      <c r="AY329" s="17" t="s">
        <v>153</v>
      </c>
      <c r="BE329" s="232">
        <f>IF(N329="základní",J329,0)</f>
        <v>0</v>
      </c>
      <c r="BF329" s="232">
        <f>IF(N329="snížená",J329,0)</f>
        <v>0</v>
      </c>
      <c r="BG329" s="232">
        <f>IF(N329="zákl. přenesená",J329,0)</f>
        <v>0</v>
      </c>
      <c r="BH329" s="232">
        <f>IF(N329="sníž. přenesená",J329,0)</f>
        <v>0</v>
      </c>
      <c r="BI329" s="232">
        <f>IF(N329="nulová",J329,0)</f>
        <v>0</v>
      </c>
      <c r="BJ329" s="17" t="s">
        <v>84</v>
      </c>
      <c r="BK329" s="232">
        <f>ROUND(I329*H329,2)</f>
        <v>0</v>
      </c>
      <c r="BL329" s="17" t="s">
        <v>159</v>
      </c>
      <c r="BM329" s="231" t="s">
        <v>524</v>
      </c>
    </row>
    <row r="330" s="13" customFormat="1">
      <c r="A330" s="13"/>
      <c r="B330" s="233"/>
      <c r="C330" s="234"/>
      <c r="D330" s="235" t="s">
        <v>161</v>
      </c>
      <c r="E330" s="236" t="s">
        <v>1</v>
      </c>
      <c r="F330" s="237" t="s">
        <v>525</v>
      </c>
      <c r="G330" s="234"/>
      <c r="H330" s="238">
        <v>1.25</v>
      </c>
      <c r="I330" s="239"/>
      <c r="J330" s="234"/>
      <c r="K330" s="234"/>
      <c r="L330" s="240"/>
      <c r="M330" s="241"/>
      <c r="N330" s="242"/>
      <c r="O330" s="242"/>
      <c r="P330" s="242"/>
      <c r="Q330" s="242"/>
      <c r="R330" s="242"/>
      <c r="S330" s="242"/>
      <c r="T330" s="24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44" t="s">
        <v>161</v>
      </c>
      <c r="AU330" s="244" t="s">
        <v>86</v>
      </c>
      <c r="AV330" s="13" t="s">
        <v>86</v>
      </c>
      <c r="AW330" s="13" t="s">
        <v>32</v>
      </c>
      <c r="AX330" s="13" t="s">
        <v>76</v>
      </c>
      <c r="AY330" s="244" t="s">
        <v>153</v>
      </c>
    </row>
    <row r="331" s="13" customFormat="1">
      <c r="A331" s="13"/>
      <c r="B331" s="233"/>
      <c r="C331" s="234"/>
      <c r="D331" s="235" t="s">
        <v>161</v>
      </c>
      <c r="E331" s="236" t="s">
        <v>1</v>
      </c>
      <c r="F331" s="237" t="s">
        <v>468</v>
      </c>
      <c r="G331" s="234"/>
      <c r="H331" s="238">
        <v>1.7</v>
      </c>
      <c r="I331" s="239"/>
      <c r="J331" s="234"/>
      <c r="K331" s="234"/>
      <c r="L331" s="240"/>
      <c r="M331" s="241"/>
      <c r="N331" s="242"/>
      <c r="O331" s="242"/>
      <c r="P331" s="242"/>
      <c r="Q331" s="242"/>
      <c r="R331" s="242"/>
      <c r="S331" s="242"/>
      <c r="T331" s="24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44" t="s">
        <v>161</v>
      </c>
      <c r="AU331" s="244" t="s">
        <v>86</v>
      </c>
      <c r="AV331" s="13" t="s">
        <v>86</v>
      </c>
      <c r="AW331" s="13" t="s">
        <v>32</v>
      </c>
      <c r="AX331" s="13" t="s">
        <v>76</v>
      </c>
      <c r="AY331" s="244" t="s">
        <v>153</v>
      </c>
    </row>
    <row r="332" s="13" customFormat="1">
      <c r="A332" s="13"/>
      <c r="B332" s="233"/>
      <c r="C332" s="234"/>
      <c r="D332" s="235" t="s">
        <v>161</v>
      </c>
      <c r="E332" s="236" t="s">
        <v>1</v>
      </c>
      <c r="F332" s="237" t="s">
        <v>526</v>
      </c>
      <c r="G332" s="234"/>
      <c r="H332" s="238">
        <v>2.2400000000000002</v>
      </c>
      <c r="I332" s="239"/>
      <c r="J332" s="234"/>
      <c r="K332" s="234"/>
      <c r="L332" s="240"/>
      <c r="M332" s="241"/>
      <c r="N332" s="242"/>
      <c r="O332" s="242"/>
      <c r="P332" s="242"/>
      <c r="Q332" s="242"/>
      <c r="R332" s="242"/>
      <c r="S332" s="242"/>
      <c r="T332" s="24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44" t="s">
        <v>161</v>
      </c>
      <c r="AU332" s="244" t="s">
        <v>86</v>
      </c>
      <c r="AV332" s="13" t="s">
        <v>86</v>
      </c>
      <c r="AW332" s="13" t="s">
        <v>32</v>
      </c>
      <c r="AX332" s="13" t="s">
        <v>76</v>
      </c>
      <c r="AY332" s="244" t="s">
        <v>153</v>
      </c>
    </row>
    <row r="333" s="14" customFormat="1">
      <c r="A333" s="14"/>
      <c r="B333" s="245"/>
      <c r="C333" s="246"/>
      <c r="D333" s="235" t="s">
        <v>161</v>
      </c>
      <c r="E333" s="247" t="s">
        <v>1</v>
      </c>
      <c r="F333" s="248" t="s">
        <v>213</v>
      </c>
      <c r="G333" s="246"/>
      <c r="H333" s="249">
        <v>5.1900000000000004</v>
      </c>
      <c r="I333" s="250"/>
      <c r="J333" s="246"/>
      <c r="K333" s="246"/>
      <c r="L333" s="251"/>
      <c r="M333" s="252"/>
      <c r="N333" s="253"/>
      <c r="O333" s="253"/>
      <c r="P333" s="253"/>
      <c r="Q333" s="253"/>
      <c r="R333" s="253"/>
      <c r="S333" s="253"/>
      <c r="T333" s="25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T333" s="255" t="s">
        <v>161</v>
      </c>
      <c r="AU333" s="255" t="s">
        <v>86</v>
      </c>
      <c r="AV333" s="14" t="s">
        <v>159</v>
      </c>
      <c r="AW333" s="14" t="s">
        <v>32</v>
      </c>
      <c r="AX333" s="14" t="s">
        <v>84</v>
      </c>
      <c r="AY333" s="255" t="s">
        <v>153</v>
      </c>
    </row>
    <row r="334" s="2" customFormat="1" ht="14.4" customHeight="1">
      <c r="A334" s="38"/>
      <c r="B334" s="39"/>
      <c r="C334" s="256" t="s">
        <v>527</v>
      </c>
      <c r="D334" s="256" t="s">
        <v>238</v>
      </c>
      <c r="E334" s="257" t="s">
        <v>528</v>
      </c>
      <c r="F334" s="258" t="s">
        <v>529</v>
      </c>
      <c r="G334" s="259" t="s">
        <v>158</v>
      </c>
      <c r="H334" s="260">
        <v>3.665</v>
      </c>
      <c r="I334" s="261"/>
      <c r="J334" s="262">
        <f>ROUND(I334*H334,2)</f>
        <v>0</v>
      </c>
      <c r="K334" s="263"/>
      <c r="L334" s="264"/>
      <c r="M334" s="265" t="s">
        <v>1</v>
      </c>
      <c r="N334" s="266" t="s">
        <v>41</v>
      </c>
      <c r="O334" s="91"/>
      <c r="P334" s="229">
        <f>O334*H334</f>
        <v>0</v>
      </c>
      <c r="Q334" s="229">
        <v>0.0077499999999999999</v>
      </c>
      <c r="R334" s="229">
        <f>Q334*H334</f>
        <v>0.028403749999999998</v>
      </c>
      <c r="S334" s="229">
        <v>0</v>
      </c>
      <c r="T334" s="230">
        <f>S334*H334</f>
        <v>0</v>
      </c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R334" s="231" t="s">
        <v>193</v>
      </c>
      <c r="AT334" s="231" t="s">
        <v>238</v>
      </c>
      <c r="AU334" s="231" t="s">
        <v>86</v>
      </c>
      <c r="AY334" s="17" t="s">
        <v>153</v>
      </c>
      <c r="BE334" s="232">
        <f>IF(N334="základní",J334,0)</f>
        <v>0</v>
      </c>
      <c r="BF334" s="232">
        <f>IF(N334="snížená",J334,0)</f>
        <v>0</v>
      </c>
      <c r="BG334" s="232">
        <f>IF(N334="zákl. přenesená",J334,0)</f>
        <v>0</v>
      </c>
      <c r="BH334" s="232">
        <f>IF(N334="sníž. přenesená",J334,0)</f>
        <v>0</v>
      </c>
      <c r="BI334" s="232">
        <f>IF(N334="nulová",J334,0)</f>
        <v>0</v>
      </c>
      <c r="BJ334" s="17" t="s">
        <v>84</v>
      </c>
      <c r="BK334" s="232">
        <f>ROUND(I334*H334,2)</f>
        <v>0</v>
      </c>
      <c r="BL334" s="17" t="s">
        <v>159</v>
      </c>
      <c r="BM334" s="231" t="s">
        <v>530</v>
      </c>
    </row>
    <row r="335" s="13" customFormat="1">
      <c r="A335" s="13"/>
      <c r="B335" s="233"/>
      <c r="C335" s="234"/>
      <c r="D335" s="235" t="s">
        <v>161</v>
      </c>
      <c r="E335" s="236" t="s">
        <v>1</v>
      </c>
      <c r="F335" s="237" t="s">
        <v>531</v>
      </c>
      <c r="G335" s="234"/>
      <c r="H335" s="238">
        <v>3.4900000000000002</v>
      </c>
      <c r="I335" s="239"/>
      <c r="J335" s="234"/>
      <c r="K335" s="234"/>
      <c r="L335" s="240"/>
      <c r="M335" s="241"/>
      <c r="N335" s="242"/>
      <c r="O335" s="242"/>
      <c r="P335" s="242"/>
      <c r="Q335" s="242"/>
      <c r="R335" s="242"/>
      <c r="S335" s="242"/>
      <c r="T335" s="24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44" t="s">
        <v>161</v>
      </c>
      <c r="AU335" s="244" t="s">
        <v>86</v>
      </c>
      <c r="AV335" s="13" t="s">
        <v>86</v>
      </c>
      <c r="AW335" s="13" t="s">
        <v>32</v>
      </c>
      <c r="AX335" s="13" t="s">
        <v>84</v>
      </c>
      <c r="AY335" s="244" t="s">
        <v>153</v>
      </c>
    </row>
    <row r="336" s="13" customFormat="1">
      <c r="A336" s="13"/>
      <c r="B336" s="233"/>
      <c r="C336" s="234"/>
      <c r="D336" s="235" t="s">
        <v>161</v>
      </c>
      <c r="E336" s="234"/>
      <c r="F336" s="237" t="s">
        <v>532</v>
      </c>
      <c r="G336" s="234"/>
      <c r="H336" s="238">
        <v>3.665</v>
      </c>
      <c r="I336" s="239"/>
      <c r="J336" s="234"/>
      <c r="K336" s="234"/>
      <c r="L336" s="240"/>
      <c r="M336" s="241"/>
      <c r="N336" s="242"/>
      <c r="O336" s="242"/>
      <c r="P336" s="242"/>
      <c r="Q336" s="242"/>
      <c r="R336" s="242"/>
      <c r="S336" s="242"/>
      <c r="T336" s="24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44" t="s">
        <v>161</v>
      </c>
      <c r="AU336" s="244" t="s">
        <v>86</v>
      </c>
      <c r="AV336" s="13" t="s">
        <v>86</v>
      </c>
      <c r="AW336" s="13" t="s">
        <v>4</v>
      </c>
      <c r="AX336" s="13" t="s">
        <v>84</v>
      </c>
      <c r="AY336" s="244" t="s">
        <v>153</v>
      </c>
    </row>
    <row r="337" s="2" customFormat="1" ht="14.4" customHeight="1">
      <c r="A337" s="38"/>
      <c r="B337" s="39"/>
      <c r="C337" s="256" t="s">
        <v>533</v>
      </c>
      <c r="D337" s="256" t="s">
        <v>238</v>
      </c>
      <c r="E337" s="257" t="s">
        <v>534</v>
      </c>
      <c r="F337" s="258" t="s">
        <v>535</v>
      </c>
      <c r="G337" s="259" t="s">
        <v>158</v>
      </c>
      <c r="H337" s="260">
        <v>1.7849999999999999</v>
      </c>
      <c r="I337" s="261"/>
      <c r="J337" s="262">
        <f>ROUND(I337*H337,2)</f>
        <v>0</v>
      </c>
      <c r="K337" s="263"/>
      <c r="L337" s="264"/>
      <c r="M337" s="265" t="s">
        <v>1</v>
      </c>
      <c r="N337" s="266" t="s">
        <v>41</v>
      </c>
      <c r="O337" s="91"/>
      <c r="P337" s="229">
        <f>O337*H337</f>
        <v>0</v>
      </c>
      <c r="Q337" s="229">
        <v>0.0089999999999999993</v>
      </c>
      <c r="R337" s="229">
        <f>Q337*H337</f>
        <v>0.016064999999999999</v>
      </c>
      <c r="S337" s="229">
        <v>0</v>
      </c>
      <c r="T337" s="230">
        <f>S337*H337</f>
        <v>0</v>
      </c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R337" s="231" t="s">
        <v>193</v>
      </c>
      <c r="AT337" s="231" t="s">
        <v>238</v>
      </c>
      <c r="AU337" s="231" t="s">
        <v>86</v>
      </c>
      <c r="AY337" s="17" t="s">
        <v>153</v>
      </c>
      <c r="BE337" s="232">
        <f>IF(N337="základní",J337,0)</f>
        <v>0</v>
      </c>
      <c r="BF337" s="232">
        <f>IF(N337="snížená",J337,0)</f>
        <v>0</v>
      </c>
      <c r="BG337" s="232">
        <f>IF(N337="zákl. přenesená",J337,0)</f>
        <v>0</v>
      </c>
      <c r="BH337" s="232">
        <f>IF(N337="sníž. přenesená",J337,0)</f>
        <v>0</v>
      </c>
      <c r="BI337" s="232">
        <f>IF(N337="nulová",J337,0)</f>
        <v>0</v>
      </c>
      <c r="BJ337" s="17" t="s">
        <v>84</v>
      </c>
      <c r="BK337" s="232">
        <f>ROUND(I337*H337,2)</f>
        <v>0</v>
      </c>
      <c r="BL337" s="17" t="s">
        <v>159</v>
      </c>
      <c r="BM337" s="231" t="s">
        <v>536</v>
      </c>
    </row>
    <row r="338" s="13" customFormat="1">
      <c r="A338" s="13"/>
      <c r="B338" s="233"/>
      <c r="C338" s="234"/>
      <c r="D338" s="235" t="s">
        <v>161</v>
      </c>
      <c r="E338" s="236" t="s">
        <v>1</v>
      </c>
      <c r="F338" s="237" t="s">
        <v>537</v>
      </c>
      <c r="G338" s="234"/>
      <c r="H338" s="238">
        <v>1.7</v>
      </c>
      <c r="I338" s="239"/>
      <c r="J338" s="234"/>
      <c r="K338" s="234"/>
      <c r="L338" s="240"/>
      <c r="M338" s="241"/>
      <c r="N338" s="242"/>
      <c r="O338" s="242"/>
      <c r="P338" s="242"/>
      <c r="Q338" s="242"/>
      <c r="R338" s="242"/>
      <c r="S338" s="242"/>
      <c r="T338" s="24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44" t="s">
        <v>161</v>
      </c>
      <c r="AU338" s="244" t="s">
        <v>86</v>
      </c>
      <c r="AV338" s="13" t="s">
        <v>86</v>
      </c>
      <c r="AW338" s="13" t="s">
        <v>32</v>
      </c>
      <c r="AX338" s="13" t="s">
        <v>84</v>
      </c>
      <c r="AY338" s="244" t="s">
        <v>153</v>
      </c>
    </row>
    <row r="339" s="13" customFormat="1">
      <c r="A339" s="13"/>
      <c r="B339" s="233"/>
      <c r="C339" s="234"/>
      <c r="D339" s="235" t="s">
        <v>161</v>
      </c>
      <c r="E339" s="234"/>
      <c r="F339" s="237" t="s">
        <v>538</v>
      </c>
      <c r="G339" s="234"/>
      <c r="H339" s="238">
        <v>1.7849999999999999</v>
      </c>
      <c r="I339" s="239"/>
      <c r="J339" s="234"/>
      <c r="K339" s="234"/>
      <c r="L339" s="240"/>
      <c r="M339" s="241"/>
      <c r="N339" s="242"/>
      <c r="O339" s="242"/>
      <c r="P339" s="242"/>
      <c r="Q339" s="242"/>
      <c r="R339" s="242"/>
      <c r="S339" s="242"/>
      <c r="T339" s="24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44" t="s">
        <v>161</v>
      </c>
      <c r="AU339" s="244" t="s">
        <v>86</v>
      </c>
      <c r="AV339" s="13" t="s">
        <v>86</v>
      </c>
      <c r="AW339" s="13" t="s">
        <v>4</v>
      </c>
      <c r="AX339" s="13" t="s">
        <v>84</v>
      </c>
      <c r="AY339" s="244" t="s">
        <v>153</v>
      </c>
    </row>
    <row r="340" s="2" customFormat="1" ht="22.2" customHeight="1">
      <c r="A340" s="38"/>
      <c r="B340" s="39"/>
      <c r="C340" s="219" t="s">
        <v>539</v>
      </c>
      <c r="D340" s="219" t="s">
        <v>155</v>
      </c>
      <c r="E340" s="220" t="s">
        <v>540</v>
      </c>
      <c r="F340" s="221" t="s">
        <v>541</v>
      </c>
      <c r="G340" s="222" t="s">
        <v>158</v>
      </c>
      <c r="H340" s="223">
        <v>29.190000000000001</v>
      </c>
      <c r="I340" s="224"/>
      <c r="J340" s="225">
        <f>ROUND(I340*H340,2)</f>
        <v>0</v>
      </c>
      <c r="K340" s="226"/>
      <c r="L340" s="44"/>
      <c r="M340" s="227" t="s">
        <v>1</v>
      </c>
      <c r="N340" s="228" t="s">
        <v>41</v>
      </c>
      <c r="O340" s="91"/>
      <c r="P340" s="229">
        <f>O340*H340</f>
        <v>0</v>
      </c>
      <c r="Q340" s="229">
        <v>0.011599999999999999</v>
      </c>
      <c r="R340" s="229">
        <f>Q340*H340</f>
        <v>0.33860400000000002</v>
      </c>
      <c r="S340" s="229">
        <v>0</v>
      </c>
      <c r="T340" s="230">
        <f>S340*H340</f>
        <v>0</v>
      </c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R340" s="231" t="s">
        <v>159</v>
      </c>
      <c r="AT340" s="231" t="s">
        <v>155</v>
      </c>
      <c r="AU340" s="231" t="s">
        <v>86</v>
      </c>
      <c r="AY340" s="17" t="s">
        <v>153</v>
      </c>
      <c r="BE340" s="232">
        <f>IF(N340="základní",J340,0)</f>
        <v>0</v>
      </c>
      <c r="BF340" s="232">
        <f>IF(N340="snížená",J340,0)</f>
        <v>0</v>
      </c>
      <c r="BG340" s="232">
        <f>IF(N340="zákl. přenesená",J340,0)</f>
        <v>0</v>
      </c>
      <c r="BH340" s="232">
        <f>IF(N340="sníž. přenesená",J340,0)</f>
        <v>0</v>
      </c>
      <c r="BI340" s="232">
        <f>IF(N340="nulová",J340,0)</f>
        <v>0</v>
      </c>
      <c r="BJ340" s="17" t="s">
        <v>84</v>
      </c>
      <c r="BK340" s="232">
        <f>ROUND(I340*H340,2)</f>
        <v>0</v>
      </c>
      <c r="BL340" s="17" t="s">
        <v>159</v>
      </c>
      <c r="BM340" s="231" t="s">
        <v>542</v>
      </c>
    </row>
    <row r="341" s="13" customFormat="1">
      <c r="A341" s="13"/>
      <c r="B341" s="233"/>
      <c r="C341" s="234"/>
      <c r="D341" s="235" t="s">
        <v>161</v>
      </c>
      <c r="E341" s="236" t="s">
        <v>1</v>
      </c>
      <c r="F341" s="237" t="s">
        <v>543</v>
      </c>
      <c r="G341" s="234"/>
      <c r="H341" s="238">
        <v>1.6499999999999999</v>
      </c>
      <c r="I341" s="239"/>
      <c r="J341" s="234"/>
      <c r="K341" s="234"/>
      <c r="L341" s="240"/>
      <c r="M341" s="241"/>
      <c r="N341" s="242"/>
      <c r="O341" s="242"/>
      <c r="P341" s="242"/>
      <c r="Q341" s="242"/>
      <c r="R341" s="242"/>
      <c r="S341" s="242"/>
      <c r="T341" s="24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44" t="s">
        <v>161</v>
      </c>
      <c r="AU341" s="244" t="s">
        <v>86</v>
      </c>
      <c r="AV341" s="13" t="s">
        <v>86</v>
      </c>
      <c r="AW341" s="13" t="s">
        <v>32</v>
      </c>
      <c r="AX341" s="13" t="s">
        <v>76</v>
      </c>
      <c r="AY341" s="244" t="s">
        <v>153</v>
      </c>
    </row>
    <row r="342" s="13" customFormat="1">
      <c r="A342" s="13"/>
      <c r="B342" s="233"/>
      <c r="C342" s="234"/>
      <c r="D342" s="235" t="s">
        <v>161</v>
      </c>
      <c r="E342" s="236" t="s">
        <v>1</v>
      </c>
      <c r="F342" s="237" t="s">
        <v>544</v>
      </c>
      <c r="G342" s="234"/>
      <c r="H342" s="238">
        <v>27.539999999999999</v>
      </c>
      <c r="I342" s="239"/>
      <c r="J342" s="234"/>
      <c r="K342" s="234"/>
      <c r="L342" s="240"/>
      <c r="M342" s="241"/>
      <c r="N342" s="242"/>
      <c r="O342" s="242"/>
      <c r="P342" s="242"/>
      <c r="Q342" s="242"/>
      <c r="R342" s="242"/>
      <c r="S342" s="242"/>
      <c r="T342" s="24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44" t="s">
        <v>161</v>
      </c>
      <c r="AU342" s="244" t="s">
        <v>86</v>
      </c>
      <c r="AV342" s="13" t="s">
        <v>86</v>
      </c>
      <c r="AW342" s="13" t="s">
        <v>32</v>
      </c>
      <c r="AX342" s="13" t="s">
        <v>76</v>
      </c>
      <c r="AY342" s="244" t="s">
        <v>153</v>
      </c>
    </row>
    <row r="343" s="14" customFormat="1">
      <c r="A343" s="14"/>
      <c r="B343" s="245"/>
      <c r="C343" s="246"/>
      <c r="D343" s="235" t="s">
        <v>161</v>
      </c>
      <c r="E343" s="247" t="s">
        <v>1</v>
      </c>
      <c r="F343" s="248" t="s">
        <v>213</v>
      </c>
      <c r="G343" s="246"/>
      <c r="H343" s="249">
        <v>29.189999999999998</v>
      </c>
      <c r="I343" s="250"/>
      <c r="J343" s="246"/>
      <c r="K343" s="246"/>
      <c r="L343" s="251"/>
      <c r="M343" s="252"/>
      <c r="N343" s="253"/>
      <c r="O343" s="253"/>
      <c r="P343" s="253"/>
      <c r="Q343" s="253"/>
      <c r="R343" s="253"/>
      <c r="S343" s="253"/>
      <c r="T343" s="25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T343" s="255" t="s">
        <v>161</v>
      </c>
      <c r="AU343" s="255" t="s">
        <v>86</v>
      </c>
      <c r="AV343" s="14" t="s">
        <v>159</v>
      </c>
      <c r="AW343" s="14" t="s">
        <v>32</v>
      </c>
      <c r="AX343" s="14" t="s">
        <v>84</v>
      </c>
      <c r="AY343" s="255" t="s">
        <v>153</v>
      </c>
    </row>
    <row r="344" s="2" customFormat="1" ht="14.4" customHeight="1">
      <c r="A344" s="38"/>
      <c r="B344" s="39"/>
      <c r="C344" s="256" t="s">
        <v>545</v>
      </c>
      <c r="D344" s="256" t="s">
        <v>238</v>
      </c>
      <c r="E344" s="257" t="s">
        <v>546</v>
      </c>
      <c r="F344" s="258" t="s">
        <v>547</v>
      </c>
      <c r="G344" s="259" t="s">
        <v>158</v>
      </c>
      <c r="H344" s="260">
        <v>30.649999999999999</v>
      </c>
      <c r="I344" s="261"/>
      <c r="J344" s="262">
        <f>ROUND(I344*H344,2)</f>
        <v>0</v>
      </c>
      <c r="K344" s="263"/>
      <c r="L344" s="264"/>
      <c r="M344" s="265" t="s">
        <v>1</v>
      </c>
      <c r="N344" s="266" t="s">
        <v>41</v>
      </c>
      <c r="O344" s="91"/>
      <c r="P344" s="229">
        <f>O344*H344</f>
        <v>0</v>
      </c>
      <c r="Q344" s="229">
        <v>0.025000000000000001</v>
      </c>
      <c r="R344" s="229">
        <f>Q344*H344</f>
        <v>0.76624999999999999</v>
      </c>
      <c r="S344" s="229">
        <v>0</v>
      </c>
      <c r="T344" s="230">
        <f>S344*H344</f>
        <v>0</v>
      </c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R344" s="231" t="s">
        <v>193</v>
      </c>
      <c r="AT344" s="231" t="s">
        <v>238</v>
      </c>
      <c r="AU344" s="231" t="s">
        <v>86</v>
      </c>
      <c r="AY344" s="17" t="s">
        <v>153</v>
      </c>
      <c r="BE344" s="232">
        <f>IF(N344="základní",J344,0)</f>
        <v>0</v>
      </c>
      <c r="BF344" s="232">
        <f>IF(N344="snížená",J344,0)</f>
        <v>0</v>
      </c>
      <c r="BG344" s="232">
        <f>IF(N344="zákl. přenesená",J344,0)</f>
        <v>0</v>
      </c>
      <c r="BH344" s="232">
        <f>IF(N344="sníž. přenesená",J344,0)</f>
        <v>0</v>
      </c>
      <c r="BI344" s="232">
        <f>IF(N344="nulová",J344,0)</f>
        <v>0</v>
      </c>
      <c r="BJ344" s="17" t="s">
        <v>84</v>
      </c>
      <c r="BK344" s="232">
        <f>ROUND(I344*H344,2)</f>
        <v>0</v>
      </c>
      <c r="BL344" s="17" t="s">
        <v>159</v>
      </c>
      <c r="BM344" s="231" t="s">
        <v>548</v>
      </c>
    </row>
    <row r="345" s="13" customFormat="1">
      <c r="A345" s="13"/>
      <c r="B345" s="233"/>
      <c r="C345" s="234"/>
      <c r="D345" s="235" t="s">
        <v>161</v>
      </c>
      <c r="E345" s="234"/>
      <c r="F345" s="237" t="s">
        <v>549</v>
      </c>
      <c r="G345" s="234"/>
      <c r="H345" s="238">
        <v>30.649999999999999</v>
      </c>
      <c r="I345" s="239"/>
      <c r="J345" s="234"/>
      <c r="K345" s="234"/>
      <c r="L345" s="240"/>
      <c r="M345" s="241"/>
      <c r="N345" s="242"/>
      <c r="O345" s="242"/>
      <c r="P345" s="242"/>
      <c r="Q345" s="242"/>
      <c r="R345" s="242"/>
      <c r="S345" s="242"/>
      <c r="T345" s="24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44" t="s">
        <v>161</v>
      </c>
      <c r="AU345" s="244" t="s">
        <v>86</v>
      </c>
      <c r="AV345" s="13" t="s">
        <v>86</v>
      </c>
      <c r="AW345" s="13" t="s">
        <v>4</v>
      </c>
      <c r="AX345" s="13" t="s">
        <v>84</v>
      </c>
      <c r="AY345" s="244" t="s">
        <v>153</v>
      </c>
    </row>
    <row r="346" s="2" customFormat="1" ht="14.4" customHeight="1">
      <c r="A346" s="38"/>
      <c r="B346" s="39"/>
      <c r="C346" s="219" t="s">
        <v>550</v>
      </c>
      <c r="D346" s="219" t="s">
        <v>155</v>
      </c>
      <c r="E346" s="220" t="s">
        <v>551</v>
      </c>
      <c r="F346" s="221" t="s">
        <v>552</v>
      </c>
      <c r="G346" s="222" t="s">
        <v>170</v>
      </c>
      <c r="H346" s="223">
        <v>11.6</v>
      </c>
      <c r="I346" s="224"/>
      <c r="J346" s="225">
        <f>ROUND(I346*H346,2)</f>
        <v>0</v>
      </c>
      <c r="K346" s="226"/>
      <c r="L346" s="44"/>
      <c r="M346" s="227" t="s">
        <v>1</v>
      </c>
      <c r="N346" s="228" t="s">
        <v>41</v>
      </c>
      <c r="O346" s="91"/>
      <c r="P346" s="229">
        <f>O346*H346</f>
        <v>0</v>
      </c>
      <c r="Q346" s="229">
        <v>3.0000000000000001E-05</v>
      </c>
      <c r="R346" s="229">
        <f>Q346*H346</f>
        <v>0.000348</v>
      </c>
      <c r="S346" s="229">
        <v>0</v>
      </c>
      <c r="T346" s="230">
        <f>S346*H346</f>
        <v>0</v>
      </c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R346" s="231" t="s">
        <v>159</v>
      </c>
      <c r="AT346" s="231" t="s">
        <v>155</v>
      </c>
      <c r="AU346" s="231" t="s">
        <v>86</v>
      </c>
      <c r="AY346" s="17" t="s">
        <v>153</v>
      </c>
      <c r="BE346" s="232">
        <f>IF(N346="základní",J346,0)</f>
        <v>0</v>
      </c>
      <c r="BF346" s="232">
        <f>IF(N346="snížená",J346,0)</f>
        <v>0</v>
      </c>
      <c r="BG346" s="232">
        <f>IF(N346="zákl. přenesená",J346,0)</f>
        <v>0</v>
      </c>
      <c r="BH346" s="232">
        <f>IF(N346="sníž. přenesená",J346,0)</f>
        <v>0</v>
      </c>
      <c r="BI346" s="232">
        <f>IF(N346="nulová",J346,0)</f>
        <v>0</v>
      </c>
      <c r="BJ346" s="17" t="s">
        <v>84</v>
      </c>
      <c r="BK346" s="232">
        <f>ROUND(I346*H346,2)</f>
        <v>0</v>
      </c>
      <c r="BL346" s="17" t="s">
        <v>159</v>
      </c>
      <c r="BM346" s="231" t="s">
        <v>553</v>
      </c>
    </row>
    <row r="347" s="2" customFormat="1" ht="14.4" customHeight="1">
      <c r="A347" s="38"/>
      <c r="B347" s="39"/>
      <c r="C347" s="256" t="s">
        <v>554</v>
      </c>
      <c r="D347" s="256" t="s">
        <v>238</v>
      </c>
      <c r="E347" s="257" t="s">
        <v>555</v>
      </c>
      <c r="F347" s="258" t="s">
        <v>556</v>
      </c>
      <c r="G347" s="259" t="s">
        <v>170</v>
      </c>
      <c r="H347" s="260">
        <v>12.18</v>
      </c>
      <c r="I347" s="261"/>
      <c r="J347" s="262">
        <f>ROUND(I347*H347,2)</f>
        <v>0</v>
      </c>
      <c r="K347" s="263"/>
      <c r="L347" s="264"/>
      <c r="M347" s="265" t="s">
        <v>1</v>
      </c>
      <c r="N347" s="266" t="s">
        <v>41</v>
      </c>
      <c r="O347" s="91"/>
      <c r="P347" s="229">
        <f>O347*H347</f>
        <v>0</v>
      </c>
      <c r="Q347" s="229">
        <v>0.00059999999999999995</v>
      </c>
      <c r="R347" s="229">
        <f>Q347*H347</f>
        <v>0.0073079999999999994</v>
      </c>
      <c r="S347" s="229">
        <v>0</v>
      </c>
      <c r="T347" s="230">
        <f>S347*H347</f>
        <v>0</v>
      </c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R347" s="231" t="s">
        <v>193</v>
      </c>
      <c r="AT347" s="231" t="s">
        <v>238</v>
      </c>
      <c r="AU347" s="231" t="s">
        <v>86</v>
      </c>
      <c r="AY347" s="17" t="s">
        <v>153</v>
      </c>
      <c r="BE347" s="232">
        <f>IF(N347="základní",J347,0)</f>
        <v>0</v>
      </c>
      <c r="BF347" s="232">
        <f>IF(N347="snížená",J347,0)</f>
        <v>0</v>
      </c>
      <c r="BG347" s="232">
        <f>IF(N347="zákl. přenesená",J347,0)</f>
        <v>0</v>
      </c>
      <c r="BH347" s="232">
        <f>IF(N347="sníž. přenesená",J347,0)</f>
        <v>0</v>
      </c>
      <c r="BI347" s="232">
        <f>IF(N347="nulová",J347,0)</f>
        <v>0</v>
      </c>
      <c r="BJ347" s="17" t="s">
        <v>84</v>
      </c>
      <c r="BK347" s="232">
        <f>ROUND(I347*H347,2)</f>
        <v>0</v>
      </c>
      <c r="BL347" s="17" t="s">
        <v>159</v>
      </c>
      <c r="BM347" s="231" t="s">
        <v>557</v>
      </c>
    </row>
    <row r="348" s="13" customFormat="1">
      <c r="A348" s="13"/>
      <c r="B348" s="233"/>
      <c r="C348" s="234"/>
      <c r="D348" s="235" t="s">
        <v>161</v>
      </c>
      <c r="E348" s="234"/>
      <c r="F348" s="237" t="s">
        <v>558</v>
      </c>
      <c r="G348" s="234"/>
      <c r="H348" s="238">
        <v>12.18</v>
      </c>
      <c r="I348" s="239"/>
      <c r="J348" s="234"/>
      <c r="K348" s="234"/>
      <c r="L348" s="240"/>
      <c r="M348" s="241"/>
      <c r="N348" s="242"/>
      <c r="O348" s="242"/>
      <c r="P348" s="242"/>
      <c r="Q348" s="242"/>
      <c r="R348" s="242"/>
      <c r="S348" s="242"/>
      <c r="T348" s="24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44" t="s">
        <v>161</v>
      </c>
      <c r="AU348" s="244" t="s">
        <v>86</v>
      </c>
      <c r="AV348" s="13" t="s">
        <v>86</v>
      </c>
      <c r="AW348" s="13" t="s">
        <v>4</v>
      </c>
      <c r="AX348" s="13" t="s">
        <v>84</v>
      </c>
      <c r="AY348" s="244" t="s">
        <v>153</v>
      </c>
    </row>
    <row r="349" s="2" customFormat="1" ht="14.4" customHeight="1">
      <c r="A349" s="38"/>
      <c r="B349" s="39"/>
      <c r="C349" s="219" t="s">
        <v>559</v>
      </c>
      <c r="D349" s="219" t="s">
        <v>155</v>
      </c>
      <c r="E349" s="220" t="s">
        <v>560</v>
      </c>
      <c r="F349" s="221" t="s">
        <v>561</v>
      </c>
      <c r="G349" s="222" t="s">
        <v>170</v>
      </c>
      <c r="H349" s="223">
        <v>44.700000000000003</v>
      </c>
      <c r="I349" s="224"/>
      <c r="J349" s="225">
        <f>ROUND(I349*H349,2)</f>
        <v>0</v>
      </c>
      <c r="K349" s="226"/>
      <c r="L349" s="44"/>
      <c r="M349" s="227" t="s">
        <v>1</v>
      </c>
      <c r="N349" s="228" t="s">
        <v>41</v>
      </c>
      <c r="O349" s="91"/>
      <c r="P349" s="229">
        <f>O349*H349</f>
        <v>0</v>
      </c>
      <c r="Q349" s="229">
        <v>0</v>
      </c>
      <c r="R349" s="229">
        <f>Q349*H349</f>
        <v>0</v>
      </c>
      <c r="S349" s="229">
        <v>0</v>
      </c>
      <c r="T349" s="230">
        <f>S349*H349</f>
        <v>0</v>
      </c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R349" s="231" t="s">
        <v>159</v>
      </c>
      <c r="AT349" s="231" t="s">
        <v>155</v>
      </c>
      <c r="AU349" s="231" t="s">
        <v>86</v>
      </c>
      <c r="AY349" s="17" t="s">
        <v>153</v>
      </c>
      <c r="BE349" s="232">
        <f>IF(N349="základní",J349,0)</f>
        <v>0</v>
      </c>
      <c r="BF349" s="232">
        <f>IF(N349="snížená",J349,0)</f>
        <v>0</v>
      </c>
      <c r="BG349" s="232">
        <f>IF(N349="zákl. přenesená",J349,0)</f>
        <v>0</v>
      </c>
      <c r="BH349" s="232">
        <f>IF(N349="sníž. přenesená",J349,0)</f>
        <v>0</v>
      </c>
      <c r="BI349" s="232">
        <f>IF(N349="nulová",J349,0)</f>
        <v>0</v>
      </c>
      <c r="BJ349" s="17" t="s">
        <v>84</v>
      </c>
      <c r="BK349" s="232">
        <f>ROUND(I349*H349,2)</f>
        <v>0</v>
      </c>
      <c r="BL349" s="17" t="s">
        <v>159</v>
      </c>
      <c r="BM349" s="231" t="s">
        <v>562</v>
      </c>
    </row>
    <row r="350" s="13" customFormat="1">
      <c r="A350" s="13"/>
      <c r="B350" s="233"/>
      <c r="C350" s="234"/>
      <c r="D350" s="235" t="s">
        <v>161</v>
      </c>
      <c r="E350" s="236" t="s">
        <v>1</v>
      </c>
      <c r="F350" s="237" t="s">
        <v>563</v>
      </c>
      <c r="G350" s="234"/>
      <c r="H350" s="238">
        <v>44.700000000000003</v>
      </c>
      <c r="I350" s="239"/>
      <c r="J350" s="234"/>
      <c r="K350" s="234"/>
      <c r="L350" s="240"/>
      <c r="M350" s="241"/>
      <c r="N350" s="242"/>
      <c r="O350" s="242"/>
      <c r="P350" s="242"/>
      <c r="Q350" s="242"/>
      <c r="R350" s="242"/>
      <c r="S350" s="242"/>
      <c r="T350" s="24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44" t="s">
        <v>161</v>
      </c>
      <c r="AU350" s="244" t="s">
        <v>86</v>
      </c>
      <c r="AV350" s="13" t="s">
        <v>86</v>
      </c>
      <c r="AW350" s="13" t="s">
        <v>32</v>
      </c>
      <c r="AX350" s="13" t="s">
        <v>84</v>
      </c>
      <c r="AY350" s="244" t="s">
        <v>153</v>
      </c>
    </row>
    <row r="351" s="2" customFormat="1" ht="14.4" customHeight="1">
      <c r="A351" s="38"/>
      <c r="B351" s="39"/>
      <c r="C351" s="256" t="s">
        <v>564</v>
      </c>
      <c r="D351" s="256" t="s">
        <v>238</v>
      </c>
      <c r="E351" s="257" t="s">
        <v>565</v>
      </c>
      <c r="F351" s="258" t="s">
        <v>566</v>
      </c>
      <c r="G351" s="259" t="s">
        <v>170</v>
      </c>
      <c r="H351" s="260">
        <v>6.5099999999999998</v>
      </c>
      <c r="I351" s="261"/>
      <c r="J351" s="262">
        <f>ROUND(I351*H351,2)</f>
        <v>0</v>
      </c>
      <c r="K351" s="263"/>
      <c r="L351" s="264"/>
      <c r="M351" s="265" t="s">
        <v>1</v>
      </c>
      <c r="N351" s="266" t="s">
        <v>41</v>
      </c>
      <c r="O351" s="91"/>
      <c r="P351" s="229">
        <f>O351*H351</f>
        <v>0</v>
      </c>
      <c r="Q351" s="229">
        <v>0.00029999999999999997</v>
      </c>
      <c r="R351" s="229">
        <f>Q351*H351</f>
        <v>0.0019529999999999997</v>
      </c>
      <c r="S351" s="229">
        <v>0</v>
      </c>
      <c r="T351" s="230">
        <f>S351*H351</f>
        <v>0</v>
      </c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R351" s="231" t="s">
        <v>193</v>
      </c>
      <c r="AT351" s="231" t="s">
        <v>238</v>
      </c>
      <c r="AU351" s="231" t="s">
        <v>86</v>
      </c>
      <c r="AY351" s="17" t="s">
        <v>153</v>
      </c>
      <c r="BE351" s="232">
        <f>IF(N351="základní",J351,0)</f>
        <v>0</v>
      </c>
      <c r="BF351" s="232">
        <f>IF(N351="snížená",J351,0)</f>
        <v>0</v>
      </c>
      <c r="BG351" s="232">
        <f>IF(N351="zákl. přenesená",J351,0)</f>
        <v>0</v>
      </c>
      <c r="BH351" s="232">
        <f>IF(N351="sníž. přenesená",J351,0)</f>
        <v>0</v>
      </c>
      <c r="BI351" s="232">
        <f>IF(N351="nulová",J351,0)</f>
        <v>0</v>
      </c>
      <c r="BJ351" s="17" t="s">
        <v>84</v>
      </c>
      <c r="BK351" s="232">
        <f>ROUND(I351*H351,2)</f>
        <v>0</v>
      </c>
      <c r="BL351" s="17" t="s">
        <v>159</v>
      </c>
      <c r="BM351" s="231" t="s">
        <v>567</v>
      </c>
    </row>
    <row r="352" s="13" customFormat="1">
      <c r="A352" s="13"/>
      <c r="B352" s="233"/>
      <c r="C352" s="234"/>
      <c r="D352" s="235" t="s">
        <v>161</v>
      </c>
      <c r="E352" s="236" t="s">
        <v>1</v>
      </c>
      <c r="F352" s="237" t="s">
        <v>568</v>
      </c>
      <c r="G352" s="234"/>
      <c r="H352" s="238">
        <v>6.2000000000000002</v>
      </c>
      <c r="I352" s="239"/>
      <c r="J352" s="234"/>
      <c r="K352" s="234"/>
      <c r="L352" s="240"/>
      <c r="M352" s="241"/>
      <c r="N352" s="242"/>
      <c r="O352" s="242"/>
      <c r="P352" s="242"/>
      <c r="Q352" s="242"/>
      <c r="R352" s="242"/>
      <c r="S352" s="242"/>
      <c r="T352" s="24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44" t="s">
        <v>161</v>
      </c>
      <c r="AU352" s="244" t="s">
        <v>86</v>
      </c>
      <c r="AV352" s="13" t="s">
        <v>86</v>
      </c>
      <c r="AW352" s="13" t="s">
        <v>32</v>
      </c>
      <c r="AX352" s="13" t="s">
        <v>84</v>
      </c>
      <c r="AY352" s="244" t="s">
        <v>153</v>
      </c>
    </row>
    <row r="353" s="13" customFormat="1">
      <c r="A353" s="13"/>
      <c r="B353" s="233"/>
      <c r="C353" s="234"/>
      <c r="D353" s="235" t="s">
        <v>161</v>
      </c>
      <c r="E353" s="234"/>
      <c r="F353" s="237" t="s">
        <v>569</v>
      </c>
      <c r="G353" s="234"/>
      <c r="H353" s="238">
        <v>6.5099999999999998</v>
      </c>
      <c r="I353" s="239"/>
      <c r="J353" s="234"/>
      <c r="K353" s="234"/>
      <c r="L353" s="240"/>
      <c r="M353" s="241"/>
      <c r="N353" s="242"/>
      <c r="O353" s="242"/>
      <c r="P353" s="242"/>
      <c r="Q353" s="242"/>
      <c r="R353" s="242"/>
      <c r="S353" s="242"/>
      <c r="T353" s="24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44" t="s">
        <v>161</v>
      </c>
      <c r="AU353" s="244" t="s">
        <v>86</v>
      </c>
      <c r="AV353" s="13" t="s">
        <v>86</v>
      </c>
      <c r="AW353" s="13" t="s">
        <v>4</v>
      </c>
      <c r="AX353" s="13" t="s">
        <v>84</v>
      </c>
      <c r="AY353" s="244" t="s">
        <v>153</v>
      </c>
    </row>
    <row r="354" s="2" customFormat="1" ht="14.4" customHeight="1">
      <c r="A354" s="38"/>
      <c r="B354" s="39"/>
      <c r="C354" s="256" t="s">
        <v>570</v>
      </c>
      <c r="D354" s="256" t="s">
        <v>238</v>
      </c>
      <c r="E354" s="257" t="s">
        <v>571</v>
      </c>
      <c r="F354" s="258" t="s">
        <v>572</v>
      </c>
      <c r="G354" s="259" t="s">
        <v>170</v>
      </c>
      <c r="H354" s="260">
        <v>4.5149999999999997</v>
      </c>
      <c r="I354" s="261"/>
      <c r="J354" s="262">
        <f>ROUND(I354*H354,2)</f>
        <v>0</v>
      </c>
      <c r="K354" s="263"/>
      <c r="L354" s="264"/>
      <c r="M354" s="265" t="s">
        <v>1</v>
      </c>
      <c r="N354" s="266" t="s">
        <v>41</v>
      </c>
      <c r="O354" s="91"/>
      <c r="P354" s="229">
        <f>O354*H354</f>
        <v>0</v>
      </c>
      <c r="Q354" s="229">
        <v>0.00020000000000000001</v>
      </c>
      <c r="R354" s="229">
        <f>Q354*H354</f>
        <v>0.00090299999999999994</v>
      </c>
      <c r="S354" s="229">
        <v>0</v>
      </c>
      <c r="T354" s="230">
        <f>S354*H354</f>
        <v>0</v>
      </c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R354" s="231" t="s">
        <v>193</v>
      </c>
      <c r="AT354" s="231" t="s">
        <v>238</v>
      </c>
      <c r="AU354" s="231" t="s">
        <v>86</v>
      </c>
      <c r="AY354" s="17" t="s">
        <v>153</v>
      </c>
      <c r="BE354" s="232">
        <f>IF(N354="základní",J354,0)</f>
        <v>0</v>
      </c>
      <c r="BF354" s="232">
        <f>IF(N354="snížená",J354,0)</f>
        <v>0</v>
      </c>
      <c r="BG354" s="232">
        <f>IF(N354="zákl. přenesená",J354,0)</f>
        <v>0</v>
      </c>
      <c r="BH354" s="232">
        <f>IF(N354="sníž. přenesená",J354,0)</f>
        <v>0</v>
      </c>
      <c r="BI354" s="232">
        <f>IF(N354="nulová",J354,0)</f>
        <v>0</v>
      </c>
      <c r="BJ354" s="17" t="s">
        <v>84</v>
      </c>
      <c r="BK354" s="232">
        <f>ROUND(I354*H354,2)</f>
        <v>0</v>
      </c>
      <c r="BL354" s="17" t="s">
        <v>159</v>
      </c>
      <c r="BM354" s="231" t="s">
        <v>573</v>
      </c>
    </row>
    <row r="355" s="13" customFormat="1">
      <c r="A355" s="13"/>
      <c r="B355" s="233"/>
      <c r="C355" s="234"/>
      <c r="D355" s="235" t="s">
        <v>161</v>
      </c>
      <c r="E355" s="236" t="s">
        <v>1</v>
      </c>
      <c r="F355" s="237" t="s">
        <v>574</v>
      </c>
      <c r="G355" s="234"/>
      <c r="H355" s="238">
        <v>4.2999999999999998</v>
      </c>
      <c r="I355" s="239"/>
      <c r="J355" s="234"/>
      <c r="K355" s="234"/>
      <c r="L355" s="240"/>
      <c r="M355" s="241"/>
      <c r="N355" s="242"/>
      <c r="O355" s="242"/>
      <c r="P355" s="242"/>
      <c r="Q355" s="242"/>
      <c r="R355" s="242"/>
      <c r="S355" s="242"/>
      <c r="T355" s="24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244" t="s">
        <v>161</v>
      </c>
      <c r="AU355" s="244" t="s">
        <v>86</v>
      </c>
      <c r="AV355" s="13" t="s">
        <v>86</v>
      </c>
      <c r="AW355" s="13" t="s">
        <v>32</v>
      </c>
      <c r="AX355" s="13" t="s">
        <v>84</v>
      </c>
      <c r="AY355" s="244" t="s">
        <v>153</v>
      </c>
    </row>
    <row r="356" s="13" customFormat="1">
      <c r="A356" s="13"/>
      <c r="B356" s="233"/>
      <c r="C356" s="234"/>
      <c r="D356" s="235" t="s">
        <v>161</v>
      </c>
      <c r="E356" s="234"/>
      <c r="F356" s="237" t="s">
        <v>575</v>
      </c>
      <c r="G356" s="234"/>
      <c r="H356" s="238">
        <v>4.5149999999999997</v>
      </c>
      <c r="I356" s="239"/>
      <c r="J356" s="234"/>
      <c r="K356" s="234"/>
      <c r="L356" s="240"/>
      <c r="M356" s="241"/>
      <c r="N356" s="242"/>
      <c r="O356" s="242"/>
      <c r="P356" s="242"/>
      <c r="Q356" s="242"/>
      <c r="R356" s="242"/>
      <c r="S356" s="242"/>
      <c r="T356" s="24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44" t="s">
        <v>161</v>
      </c>
      <c r="AU356" s="244" t="s">
        <v>86</v>
      </c>
      <c r="AV356" s="13" t="s">
        <v>86</v>
      </c>
      <c r="AW356" s="13" t="s">
        <v>4</v>
      </c>
      <c r="AX356" s="13" t="s">
        <v>84</v>
      </c>
      <c r="AY356" s="244" t="s">
        <v>153</v>
      </c>
    </row>
    <row r="357" s="2" customFormat="1" ht="14.4" customHeight="1">
      <c r="A357" s="38"/>
      <c r="B357" s="39"/>
      <c r="C357" s="256" t="s">
        <v>576</v>
      </c>
      <c r="D357" s="256" t="s">
        <v>238</v>
      </c>
      <c r="E357" s="257" t="s">
        <v>577</v>
      </c>
      <c r="F357" s="258" t="s">
        <v>578</v>
      </c>
      <c r="G357" s="259" t="s">
        <v>170</v>
      </c>
      <c r="H357" s="260">
        <v>17.640000000000001</v>
      </c>
      <c r="I357" s="261"/>
      <c r="J357" s="262">
        <f>ROUND(I357*H357,2)</f>
        <v>0</v>
      </c>
      <c r="K357" s="263"/>
      <c r="L357" s="264"/>
      <c r="M357" s="265" t="s">
        <v>1</v>
      </c>
      <c r="N357" s="266" t="s">
        <v>41</v>
      </c>
      <c r="O357" s="91"/>
      <c r="P357" s="229">
        <f>O357*H357</f>
        <v>0</v>
      </c>
      <c r="Q357" s="229">
        <v>0.00012</v>
      </c>
      <c r="R357" s="229">
        <f>Q357*H357</f>
        <v>0.0021168000000000003</v>
      </c>
      <c r="S357" s="229">
        <v>0</v>
      </c>
      <c r="T357" s="230">
        <f>S357*H357</f>
        <v>0</v>
      </c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R357" s="231" t="s">
        <v>193</v>
      </c>
      <c r="AT357" s="231" t="s">
        <v>238</v>
      </c>
      <c r="AU357" s="231" t="s">
        <v>86</v>
      </c>
      <c r="AY357" s="17" t="s">
        <v>153</v>
      </c>
      <c r="BE357" s="232">
        <f>IF(N357="základní",J357,0)</f>
        <v>0</v>
      </c>
      <c r="BF357" s="232">
        <f>IF(N357="snížená",J357,0)</f>
        <v>0</v>
      </c>
      <c r="BG357" s="232">
        <f>IF(N357="zákl. přenesená",J357,0)</f>
        <v>0</v>
      </c>
      <c r="BH357" s="232">
        <f>IF(N357="sníž. přenesená",J357,0)</f>
        <v>0</v>
      </c>
      <c r="BI357" s="232">
        <f>IF(N357="nulová",J357,0)</f>
        <v>0</v>
      </c>
      <c r="BJ357" s="17" t="s">
        <v>84</v>
      </c>
      <c r="BK357" s="232">
        <f>ROUND(I357*H357,2)</f>
        <v>0</v>
      </c>
      <c r="BL357" s="17" t="s">
        <v>159</v>
      </c>
      <c r="BM357" s="231" t="s">
        <v>579</v>
      </c>
    </row>
    <row r="358" s="13" customFormat="1">
      <c r="A358" s="13"/>
      <c r="B358" s="233"/>
      <c r="C358" s="234"/>
      <c r="D358" s="235" t="s">
        <v>161</v>
      </c>
      <c r="E358" s="236" t="s">
        <v>1</v>
      </c>
      <c r="F358" s="237" t="s">
        <v>580</v>
      </c>
      <c r="G358" s="234"/>
      <c r="H358" s="238">
        <v>11.199999999999999</v>
      </c>
      <c r="I358" s="239"/>
      <c r="J358" s="234"/>
      <c r="K358" s="234"/>
      <c r="L358" s="240"/>
      <c r="M358" s="241"/>
      <c r="N358" s="242"/>
      <c r="O358" s="242"/>
      <c r="P358" s="242"/>
      <c r="Q358" s="242"/>
      <c r="R358" s="242"/>
      <c r="S358" s="242"/>
      <c r="T358" s="24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244" t="s">
        <v>161</v>
      </c>
      <c r="AU358" s="244" t="s">
        <v>86</v>
      </c>
      <c r="AV358" s="13" t="s">
        <v>86</v>
      </c>
      <c r="AW358" s="13" t="s">
        <v>32</v>
      </c>
      <c r="AX358" s="13" t="s">
        <v>76</v>
      </c>
      <c r="AY358" s="244" t="s">
        <v>153</v>
      </c>
    </row>
    <row r="359" s="13" customFormat="1">
      <c r="A359" s="13"/>
      <c r="B359" s="233"/>
      <c r="C359" s="234"/>
      <c r="D359" s="235" t="s">
        <v>161</v>
      </c>
      <c r="E359" s="236" t="s">
        <v>1</v>
      </c>
      <c r="F359" s="237" t="s">
        <v>581</v>
      </c>
      <c r="G359" s="234"/>
      <c r="H359" s="238">
        <v>5.5999999999999996</v>
      </c>
      <c r="I359" s="239"/>
      <c r="J359" s="234"/>
      <c r="K359" s="234"/>
      <c r="L359" s="240"/>
      <c r="M359" s="241"/>
      <c r="N359" s="242"/>
      <c r="O359" s="242"/>
      <c r="P359" s="242"/>
      <c r="Q359" s="242"/>
      <c r="R359" s="242"/>
      <c r="S359" s="242"/>
      <c r="T359" s="24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44" t="s">
        <v>161</v>
      </c>
      <c r="AU359" s="244" t="s">
        <v>86</v>
      </c>
      <c r="AV359" s="13" t="s">
        <v>86</v>
      </c>
      <c r="AW359" s="13" t="s">
        <v>32</v>
      </c>
      <c r="AX359" s="13" t="s">
        <v>76</v>
      </c>
      <c r="AY359" s="244" t="s">
        <v>153</v>
      </c>
    </row>
    <row r="360" s="14" customFormat="1">
      <c r="A360" s="14"/>
      <c r="B360" s="245"/>
      <c r="C360" s="246"/>
      <c r="D360" s="235" t="s">
        <v>161</v>
      </c>
      <c r="E360" s="247" t="s">
        <v>1</v>
      </c>
      <c r="F360" s="248" t="s">
        <v>213</v>
      </c>
      <c r="G360" s="246"/>
      <c r="H360" s="249">
        <v>16.799999999999997</v>
      </c>
      <c r="I360" s="250"/>
      <c r="J360" s="246"/>
      <c r="K360" s="246"/>
      <c r="L360" s="251"/>
      <c r="M360" s="252"/>
      <c r="N360" s="253"/>
      <c r="O360" s="253"/>
      <c r="P360" s="253"/>
      <c r="Q360" s="253"/>
      <c r="R360" s="253"/>
      <c r="S360" s="253"/>
      <c r="T360" s="25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T360" s="255" t="s">
        <v>161</v>
      </c>
      <c r="AU360" s="255" t="s">
        <v>86</v>
      </c>
      <c r="AV360" s="14" t="s">
        <v>159</v>
      </c>
      <c r="AW360" s="14" t="s">
        <v>32</v>
      </c>
      <c r="AX360" s="14" t="s">
        <v>84</v>
      </c>
      <c r="AY360" s="255" t="s">
        <v>153</v>
      </c>
    </row>
    <row r="361" s="13" customFormat="1">
      <c r="A361" s="13"/>
      <c r="B361" s="233"/>
      <c r="C361" s="234"/>
      <c r="D361" s="235" t="s">
        <v>161</v>
      </c>
      <c r="E361" s="234"/>
      <c r="F361" s="237" t="s">
        <v>582</v>
      </c>
      <c r="G361" s="234"/>
      <c r="H361" s="238">
        <v>17.640000000000001</v>
      </c>
      <c r="I361" s="239"/>
      <c r="J361" s="234"/>
      <c r="K361" s="234"/>
      <c r="L361" s="240"/>
      <c r="M361" s="241"/>
      <c r="N361" s="242"/>
      <c r="O361" s="242"/>
      <c r="P361" s="242"/>
      <c r="Q361" s="242"/>
      <c r="R361" s="242"/>
      <c r="S361" s="242"/>
      <c r="T361" s="24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244" t="s">
        <v>161</v>
      </c>
      <c r="AU361" s="244" t="s">
        <v>86</v>
      </c>
      <c r="AV361" s="13" t="s">
        <v>86</v>
      </c>
      <c r="AW361" s="13" t="s">
        <v>4</v>
      </c>
      <c r="AX361" s="13" t="s">
        <v>84</v>
      </c>
      <c r="AY361" s="244" t="s">
        <v>153</v>
      </c>
    </row>
    <row r="362" s="2" customFormat="1" ht="14.4" customHeight="1">
      <c r="A362" s="38"/>
      <c r="B362" s="39"/>
      <c r="C362" s="256" t="s">
        <v>583</v>
      </c>
      <c r="D362" s="256" t="s">
        <v>238</v>
      </c>
      <c r="E362" s="257" t="s">
        <v>584</v>
      </c>
      <c r="F362" s="258" t="s">
        <v>585</v>
      </c>
      <c r="G362" s="259" t="s">
        <v>170</v>
      </c>
      <c r="H362" s="260">
        <v>18.27</v>
      </c>
      <c r="I362" s="261"/>
      <c r="J362" s="262">
        <f>ROUND(I362*H362,2)</f>
        <v>0</v>
      </c>
      <c r="K362" s="263"/>
      <c r="L362" s="264"/>
      <c r="M362" s="265" t="s">
        <v>1</v>
      </c>
      <c r="N362" s="266" t="s">
        <v>41</v>
      </c>
      <c r="O362" s="91"/>
      <c r="P362" s="229">
        <f>O362*H362</f>
        <v>0</v>
      </c>
      <c r="Q362" s="229">
        <v>4.0000000000000003E-05</v>
      </c>
      <c r="R362" s="229">
        <f>Q362*H362</f>
        <v>0.00073080000000000009</v>
      </c>
      <c r="S362" s="229">
        <v>0</v>
      </c>
      <c r="T362" s="230">
        <f>S362*H362</f>
        <v>0</v>
      </c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R362" s="231" t="s">
        <v>193</v>
      </c>
      <c r="AT362" s="231" t="s">
        <v>238</v>
      </c>
      <c r="AU362" s="231" t="s">
        <v>86</v>
      </c>
      <c r="AY362" s="17" t="s">
        <v>153</v>
      </c>
      <c r="BE362" s="232">
        <f>IF(N362="základní",J362,0)</f>
        <v>0</v>
      </c>
      <c r="BF362" s="232">
        <f>IF(N362="snížená",J362,0)</f>
        <v>0</v>
      </c>
      <c r="BG362" s="232">
        <f>IF(N362="zákl. přenesená",J362,0)</f>
        <v>0</v>
      </c>
      <c r="BH362" s="232">
        <f>IF(N362="sníž. přenesená",J362,0)</f>
        <v>0</v>
      </c>
      <c r="BI362" s="232">
        <f>IF(N362="nulová",J362,0)</f>
        <v>0</v>
      </c>
      <c r="BJ362" s="17" t="s">
        <v>84</v>
      </c>
      <c r="BK362" s="232">
        <f>ROUND(I362*H362,2)</f>
        <v>0</v>
      </c>
      <c r="BL362" s="17" t="s">
        <v>159</v>
      </c>
      <c r="BM362" s="231" t="s">
        <v>586</v>
      </c>
    </row>
    <row r="363" s="13" customFormat="1">
      <c r="A363" s="13"/>
      <c r="B363" s="233"/>
      <c r="C363" s="234"/>
      <c r="D363" s="235" t="s">
        <v>161</v>
      </c>
      <c r="E363" s="236" t="s">
        <v>1</v>
      </c>
      <c r="F363" s="237" t="s">
        <v>587</v>
      </c>
      <c r="G363" s="234"/>
      <c r="H363" s="238">
        <v>17.399999999999999</v>
      </c>
      <c r="I363" s="239"/>
      <c r="J363" s="234"/>
      <c r="K363" s="234"/>
      <c r="L363" s="240"/>
      <c r="M363" s="241"/>
      <c r="N363" s="242"/>
      <c r="O363" s="242"/>
      <c r="P363" s="242"/>
      <c r="Q363" s="242"/>
      <c r="R363" s="242"/>
      <c r="S363" s="242"/>
      <c r="T363" s="24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244" t="s">
        <v>161</v>
      </c>
      <c r="AU363" s="244" t="s">
        <v>86</v>
      </c>
      <c r="AV363" s="13" t="s">
        <v>86</v>
      </c>
      <c r="AW363" s="13" t="s">
        <v>32</v>
      </c>
      <c r="AX363" s="13" t="s">
        <v>84</v>
      </c>
      <c r="AY363" s="244" t="s">
        <v>153</v>
      </c>
    </row>
    <row r="364" s="13" customFormat="1">
      <c r="A364" s="13"/>
      <c r="B364" s="233"/>
      <c r="C364" s="234"/>
      <c r="D364" s="235" t="s">
        <v>161</v>
      </c>
      <c r="E364" s="234"/>
      <c r="F364" s="237" t="s">
        <v>588</v>
      </c>
      <c r="G364" s="234"/>
      <c r="H364" s="238">
        <v>18.27</v>
      </c>
      <c r="I364" s="239"/>
      <c r="J364" s="234"/>
      <c r="K364" s="234"/>
      <c r="L364" s="240"/>
      <c r="M364" s="241"/>
      <c r="N364" s="242"/>
      <c r="O364" s="242"/>
      <c r="P364" s="242"/>
      <c r="Q364" s="242"/>
      <c r="R364" s="242"/>
      <c r="S364" s="242"/>
      <c r="T364" s="24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244" t="s">
        <v>161</v>
      </c>
      <c r="AU364" s="244" t="s">
        <v>86</v>
      </c>
      <c r="AV364" s="13" t="s">
        <v>86</v>
      </c>
      <c r="AW364" s="13" t="s">
        <v>4</v>
      </c>
      <c r="AX364" s="13" t="s">
        <v>84</v>
      </c>
      <c r="AY364" s="244" t="s">
        <v>153</v>
      </c>
    </row>
    <row r="365" s="2" customFormat="1" ht="14.4" customHeight="1">
      <c r="A365" s="38"/>
      <c r="B365" s="39"/>
      <c r="C365" s="219" t="s">
        <v>589</v>
      </c>
      <c r="D365" s="219" t="s">
        <v>155</v>
      </c>
      <c r="E365" s="220" t="s">
        <v>590</v>
      </c>
      <c r="F365" s="221" t="s">
        <v>591</v>
      </c>
      <c r="G365" s="222" t="s">
        <v>158</v>
      </c>
      <c r="H365" s="223">
        <v>3.1499999999999999</v>
      </c>
      <c r="I365" s="224"/>
      <c r="J365" s="225">
        <f>ROUND(I365*H365,2)</f>
        <v>0</v>
      </c>
      <c r="K365" s="226"/>
      <c r="L365" s="44"/>
      <c r="M365" s="227" t="s">
        <v>1</v>
      </c>
      <c r="N365" s="228" t="s">
        <v>41</v>
      </c>
      <c r="O365" s="91"/>
      <c r="P365" s="229">
        <f>O365*H365</f>
        <v>0</v>
      </c>
      <c r="Q365" s="229">
        <v>0.0315</v>
      </c>
      <c r="R365" s="229">
        <f>Q365*H365</f>
        <v>0.099224999999999994</v>
      </c>
      <c r="S365" s="229">
        <v>0</v>
      </c>
      <c r="T365" s="230">
        <f>S365*H365</f>
        <v>0</v>
      </c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R365" s="231" t="s">
        <v>159</v>
      </c>
      <c r="AT365" s="231" t="s">
        <v>155</v>
      </c>
      <c r="AU365" s="231" t="s">
        <v>86</v>
      </c>
      <c r="AY365" s="17" t="s">
        <v>153</v>
      </c>
      <c r="BE365" s="232">
        <f>IF(N365="základní",J365,0)</f>
        <v>0</v>
      </c>
      <c r="BF365" s="232">
        <f>IF(N365="snížená",J365,0)</f>
        <v>0</v>
      </c>
      <c r="BG365" s="232">
        <f>IF(N365="zákl. přenesená",J365,0)</f>
        <v>0</v>
      </c>
      <c r="BH365" s="232">
        <f>IF(N365="sníž. přenesená",J365,0)</f>
        <v>0</v>
      </c>
      <c r="BI365" s="232">
        <f>IF(N365="nulová",J365,0)</f>
        <v>0</v>
      </c>
      <c r="BJ365" s="17" t="s">
        <v>84</v>
      </c>
      <c r="BK365" s="232">
        <f>ROUND(I365*H365,2)</f>
        <v>0</v>
      </c>
      <c r="BL365" s="17" t="s">
        <v>159</v>
      </c>
      <c r="BM365" s="231" t="s">
        <v>592</v>
      </c>
    </row>
    <row r="366" s="13" customFormat="1">
      <c r="A366" s="13"/>
      <c r="B366" s="233"/>
      <c r="C366" s="234"/>
      <c r="D366" s="235" t="s">
        <v>161</v>
      </c>
      <c r="E366" s="236" t="s">
        <v>1</v>
      </c>
      <c r="F366" s="237" t="s">
        <v>466</v>
      </c>
      <c r="G366" s="234"/>
      <c r="H366" s="238">
        <v>2.8999999999999999</v>
      </c>
      <c r="I366" s="239"/>
      <c r="J366" s="234"/>
      <c r="K366" s="234"/>
      <c r="L366" s="240"/>
      <c r="M366" s="241"/>
      <c r="N366" s="242"/>
      <c r="O366" s="242"/>
      <c r="P366" s="242"/>
      <c r="Q366" s="242"/>
      <c r="R366" s="242"/>
      <c r="S366" s="242"/>
      <c r="T366" s="24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44" t="s">
        <v>161</v>
      </c>
      <c r="AU366" s="244" t="s">
        <v>86</v>
      </c>
      <c r="AV366" s="13" t="s">
        <v>86</v>
      </c>
      <c r="AW366" s="13" t="s">
        <v>32</v>
      </c>
      <c r="AX366" s="13" t="s">
        <v>76</v>
      </c>
      <c r="AY366" s="244" t="s">
        <v>153</v>
      </c>
    </row>
    <row r="367" s="13" customFormat="1">
      <c r="A367" s="13"/>
      <c r="B367" s="233"/>
      <c r="C367" s="234"/>
      <c r="D367" s="235" t="s">
        <v>161</v>
      </c>
      <c r="E367" s="236" t="s">
        <v>1</v>
      </c>
      <c r="F367" s="237" t="s">
        <v>467</v>
      </c>
      <c r="G367" s="234"/>
      <c r="H367" s="238">
        <v>0.25</v>
      </c>
      <c r="I367" s="239"/>
      <c r="J367" s="234"/>
      <c r="K367" s="234"/>
      <c r="L367" s="240"/>
      <c r="M367" s="241"/>
      <c r="N367" s="242"/>
      <c r="O367" s="242"/>
      <c r="P367" s="242"/>
      <c r="Q367" s="242"/>
      <c r="R367" s="242"/>
      <c r="S367" s="242"/>
      <c r="T367" s="24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44" t="s">
        <v>161</v>
      </c>
      <c r="AU367" s="244" t="s">
        <v>86</v>
      </c>
      <c r="AV367" s="13" t="s">
        <v>86</v>
      </c>
      <c r="AW367" s="13" t="s">
        <v>32</v>
      </c>
      <c r="AX367" s="13" t="s">
        <v>76</v>
      </c>
      <c r="AY367" s="244" t="s">
        <v>153</v>
      </c>
    </row>
    <row r="368" s="14" customFormat="1">
      <c r="A368" s="14"/>
      <c r="B368" s="245"/>
      <c r="C368" s="246"/>
      <c r="D368" s="235" t="s">
        <v>161</v>
      </c>
      <c r="E368" s="247" t="s">
        <v>1</v>
      </c>
      <c r="F368" s="248" t="s">
        <v>213</v>
      </c>
      <c r="G368" s="246"/>
      <c r="H368" s="249">
        <v>3.1499999999999999</v>
      </c>
      <c r="I368" s="250"/>
      <c r="J368" s="246"/>
      <c r="K368" s="246"/>
      <c r="L368" s="251"/>
      <c r="M368" s="252"/>
      <c r="N368" s="253"/>
      <c r="O368" s="253"/>
      <c r="P368" s="253"/>
      <c r="Q368" s="253"/>
      <c r="R368" s="253"/>
      <c r="S368" s="253"/>
      <c r="T368" s="25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T368" s="255" t="s">
        <v>161</v>
      </c>
      <c r="AU368" s="255" t="s">
        <v>86</v>
      </c>
      <c r="AV368" s="14" t="s">
        <v>159</v>
      </c>
      <c r="AW368" s="14" t="s">
        <v>32</v>
      </c>
      <c r="AX368" s="14" t="s">
        <v>84</v>
      </c>
      <c r="AY368" s="255" t="s">
        <v>153</v>
      </c>
    </row>
    <row r="369" s="2" customFormat="1" ht="14.4" customHeight="1">
      <c r="A369" s="38"/>
      <c r="B369" s="39"/>
      <c r="C369" s="219" t="s">
        <v>593</v>
      </c>
      <c r="D369" s="219" t="s">
        <v>155</v>
      </c>
      <c r="E369" s="220" t="s">
        <v>594</v>
      </c>
      <c r="F369" s="221" t="s">
        <v>595</v>
      </c>
      <c r="G369" s="222" t="s">
        <v>158</v>
      </c>
      <c r="H369" s="223">
        <v>12.279999999999999</v>
      </c>
      <c r="I369" s="224"/>
      <c r="J369" s="225">
        <f>ROUND(I369*H369,2)</f>
        <v>0</v>
      </c>
      <c r="K369" s="226"/>
      <c r="L369" s="44"/>
      <c r="M369" s="227" t="s">
        <v>1</v>
      </c>
      <c r="N369" s="228" t="s">
        <v>41</v>
      </c>
      <c r="O369" s="91"/>
      <c r="P369" s="229">
        <f>O369*H369</f>
        <v>0</v>
      </c>
      <c r="Q369" s="229">
        <v>0.0057000000000000002</v>
      </c>
      <c r="R369" s="229">
        <f>Q369*H369</f>
        <v>0.069996000000000003</v>
      </c>
      <c r="S369" s="229">
        <v>0</v>
      </c>
      <c r="T369" s="230">
        <f>S369*H369</f>
        <v>0</v>
      </c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R369" s="231" t="s">
        <v>159</v>
      </c>
      <c r="AT369" s="231" t="s">
        <v>155</v>
      </c>
      <c r="AU369" s="231" t="s">
        <v>86</v>
      </c>
      <c r="AY369" s="17" t="s">
        <v>153</v>
      </c>
      <c r="BE369" s="232">
        <f>IF(N369="základní",J369,0)</f>
        <v>0</v>
      </c>
      <c r="BF369" s="232">
        <f>IF(N369="snížená",J369,0)</f>
        <v>0</v>
      </c>
      <c r="BG369" s="232">
        <f>IF(N369="zákl. přenesená",J369,0)</f>
        <v>0</v>
      </c>
      <c r="BH369" s="232">
        <f>IF(N369="sníž. přenesená",J369,0)</f>
        <v>0</v>
      </c>
      <c r="BI369" s="232">
        <f>IF(N369="nulová",J369,0)</f>
        <v>0</v>
      </c>
      <c r="BJ369" s="17" t="s">
        <v>84</v>
      </c>
      <c r="BK369" s="232">
        <f>ROUND(I369*H369,2)</f>
        <v>0</v>
      </c>
      <c r="BL369" s="17" t="s">
        <v>159</v>
      </c>
      <c r="BM369" s="231" t="s">
        <v>596</v>
      </c>
    </row>
    <row r="370" s="13" customFormat="1">
      <c r="A370" s="13"/>
      <c r="B370" s="233"/>
      <c r="C370" s="234"/>
      <c r="D370" s="235" t="s">
        <v>161</v>
      </c>
      <c r="E370" s="236" t="s">
        <v>1</v>
      </c>
      <c r="F370" s="237" t="s">
        <v>467</v>
      </c>
      <c r="G370" s="234"/>
      <c r="H370" s="238">
        <v>0.25</v>
      </c>
      <c r="I370" s="239"/>
      <c r="J370" s="234"/>
      <c r="K370" s="234"/>
      <c r="L370" s="240"/>
      <c r="M370" s="241"/>
      <c r="N370" s="242"/>
      <c r="O370" s="242"/>
      <c r="P370" s="242"/>
      <c r="Q370" s="242"/>
      <c r="R370" s="242"/>
      <c r="S370" s="242"/>
      <c r="T370" s="24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44" t="s">
        <v>161</v>
      </c>
      <c r="AU370" s="244" t="s">
        <v>86</v>
      </c>
      <c r="AV370" s="13" t="s">
        <v>86</v>
      </c>
      <c r="AW370" s="13" t="s">
        <v>32</v>
      </c>
      <c r="AX370" s="13" t="s">
        <v>76</v>
      </c>
      <c r="AY370" s="244" t="s">
        <v>153</v>
      </c>
    </row>
    <row r="371" s="13" customFormat="1">
      <c r="A371" s="13"/>
      <c r="B371" s="233"/>
      <c r="C371" s="234"/>
      <c r="D371" s="235" t="s">
        <v>161</v>
      </c>
      <c r="E371" s="236" t="s">
        <v>1</v>
      </c>
      <c r="F371" s="237" t="s">
        <v>469</v>
      </c>
      <c r="G371" s="234"/>
      <c r="H371" s="238">
        <v>0.59999999999999998</v>
      </c>
      <c r="I371" s="239"/>
      <c r="J371" s="234"/>
      <c r="K371" s="234"/>
      <c r="L371" s="240"/>
      <c r="M371" s="241"/>
      <c r="N371" s="242"/>
      <c r="O371" s="242"/>
      <c r="P371" s="242"/>
      <c r="Q371" s="242"/>
      <c r="R371" s="242"/>
      <c r="S371" s="242"/>
      <c r="T371" s="24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44" t="s">
        <v>161</v>
      </c>
      <c r="AU371" s="244" t="s">
        <v>86</v>
      </c>
      <c r="AV371" s="13" t="s">
        <v>86</v>
      </c>
      <c r="AW371" s="13" t="s">
        <v>32</v>
      </c>
      <c r="AX371" s="13" t="s">
        <v>76</v>
      </c>
      <c r="AY371" s="244" t="s">
        <v>153</v>
      </c>
    </row>
    <row r="372" s="13" customFormat="1">
      <c r="A372" s="13"/>
      <c r="B372" s="233"/>
      <c r="C372" s="234"/>
      <c r="D372" s="235" t="s">
        <v>161</v>
      </c>
      <c r="E372" s="236" t="s">
        <v>1</v>
      </c>
      <c r="F372" s="237" t="s">
        <v>472</v>
      </c>
      <c r="G372" s="234"/>
      <c r="H372" s="238">
        <v>9.2799999999999994</v>
      </c>
      <c r="I372" s="239"/>
      <c r="J372" s="234"/>
      <c r="K372" s="234"/>
      <c r="L372" s="240"/>
      <c r="M372" s="241"/>
      <c r="N372" s="242"/>
      <c r="O372" s="242"/>
      <c r="P372" s="242"/>
      <c r="Q372" s="242"/>
      <c r="R372" s="242"/>
      <c r="S372" s="242"/>
      <c r="T372" s="24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244" t="s">
        <v>161</v>
      </c>
      <c r="AU372" s="244" t="s">
        <v>86</v>
      </c>
      <c r="AV372" s="13" t="s">
        <v>86</v>
      </c>
      <c r="AW372" s="13" t="s">
        <v>32</v>
      </c>
      <c r="AX372" s="13" t="s">
        <v>76</v>
      </c>
      <c r="AY372" s="244" t="s">
        <v>153</v>
      </c>
    </row>
    <row r="373" s="13" customFormat="1">
      <c r="A373" s="13"/>
      <c r="B373" s="233"/>
      <c r="C373" s="234"/>
      <c r="D373" s="235" t="s">
        <v>161</v>
      </c>
      <c r="E373" s="236" t="s">
        <v>1</v>
      </c>
      <c r="F373" s="237" t="s">
        <v>485</v>
      </c>
      <c r="G373" s="234"/>
      <c r="H373" s="238">
        <v>2.1499999999999999</v>
      </c>
      <c r="I373" s="239"/>
      <c r="J373" s="234"/>
      <c r="K373" s="234"/>
      <c r="L373" s="240"/>
      <c r="M373" s="241"/>
      <c r="N373" s="242"/>
      <c r="O373" s="242"/>
      <c r="P373" s="242"/>
      <c r="Q373" s="242"/>
      <c r="R373" s="242"/>
      <c r="S373" s="242"/>
      <c r="T373" s="24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44" t="s">
        <v>161</v>
      </c>
      <c r="AU373" s="244" t="s">
        <v>86</v>
      </c>
      <c r="AV373" s="13" t="s">
        <v>86</v>
      </c>
      <c r="AW373" s="13" t="s">
        <v>32</v>
      </c>
      <c r="AX373" s="13" t="s">
        <v>76</v>
      </c>
      <c r="AY373" s="244" t="s">
        <v>153</v>
      </c>
    </row>
    <row r="374" s="14" customFormat="1">
      <c r="A374" s="14"/>
      <c r="B374" s="245"/>
      <c r="C374" s="246"/>
      <c r="D374" s="235" t="s">
        <v>161</v>
      </c>
      <c r="E374" s="247" t="s">
        <v>1</v>
      </c>
      <c r="F374" s="248" t="s">
        <v>213</v>
      </c>
      <c r="G374" s="246"/>
      <c r="H374" s="249">
        <v>12.279999999999999</v>
      </c>
      <c r="I374" s="250"/>
      <c r="J374" s="246"/>
      <c r="K374" s="246"/>
      <c r="L374" s="251"/>
      <c r="M374" s="252"/>
      <c r="N374" s="253"/>
      <c r="O374" s="253"/>
      <c r="P374" s="253"/>
      <c r="Q374" s="253"/>
      <c r="R374" s="253"/>
      <c r="S374" s="253"/>
      <c r="T374" s="25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T374" s="255" t="s">
        <v>161</v>
      </c>
      <c r="AU374" s="255" t="s">
        <v>86</v>
      </c>
      <c r="AV374" s="14" t="s">
        <v>159</v>
      </c>
      <c r="AW374" s="14" t="s">
        <v>32</v>
      </c>
      <c r="AX374" s="14" t="s">
        <v>84</v>
      </c>
      <c r="AY374" s="255" t="s">
        <v>153</v>
      </c>
    </row>
    <row r="375" s="2" customFormat="1" ht="14.4" customHeight="1">
      <c r="A375" s="38"/>
      <c r="B375" s="39"/>
      <c r="C375" s="219" t="s">
        <v>597</v>
      </c>
      <c r="D375" s="219" t="s">
        <v>155</v>
      </c>
      <c r="E375" s="220" t="s">
        <v>598</v>
      </c>
      <c r="F375" s="221" t="s">
        <v>599</v>
      </c>
      <c r="G375" s="222" t="s">
        <v>158</v>
      </c>
      <c r="H375" s="223">
        <v>34.380000000000003</v>
      </c>
      <c r="I375" s="224"/>
      <c r="J375" s="225">
        <f>ROUND(I375*H375,2)</f>
        <v>0</v>
      </c>
      <c r="K375" s="226"/>
      <c r="L375" s="44"/>
      <c r="M375" s="227" t="s">
        <v>1</v>
      </c>
      <c r="N375" s="228" t="s">
        <v>41</v>
      </c>
      <c r="O375" s="91"/>
      <c r="P375" s="229">
        <f>O375*H375</f>
        <v>0</v>
      </c>
      <c r="Q375" s="229">
        <v>0.0045799999999999999</v>
      </c>
      <c r="R375" s="229">
        <f>Q375*H375</f>
        <v>0.1574604</v>
      </c>
      <c r="S375" s="229">
        <v>0</v>
      </c>
      <c r="T375" s="230">
        <f>S375*H375</f>
        <v>0</v>
      </c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R375" s="231" t="s">
        <v>159</v>
      </c>
      <c r="AT375" s="231" t="s">
        <v>155</v>
      </c>
      <c r="AU375" s="231" t="s">
        <v>86</v>
      </c>
      <c r="AY375" s="17" t="s">
        <v>153</v>
      </c>
      <c r="BE375" s="232">
        <f>IF(N375="základní",J375,0)</f>
        <v>0</v>
      </c>
      <c r="BF375" s="232">
        <f>IF(N375="snížená",J375,0)</f>
        <v>0</v>
      </c>
      <c r="BG375" s="232">
        <f>IF(N375="zákl. přenesená",J375,0)</f>
        <v>0</v>
      </c>
      <c r="BH375" s="232">
        <f>IF(N375="sníž. přenesená",J375,0)</f>
        <v>0</v>
      </c>
      <c r="BI375" s="232">
        <f>IF(N375="nulová",J375,0)</f>
        <v>0</v>
      </c>
      <c r="BJ375" s="17" t="s">
        <v>84</v>
      </c>
      <c r="BK375" s="232">
        <f>ROUND(I375*H375,2)</f>
        <v>0</v>
      </c>
      <c r="BL375" s="17" t="s">
        <v>159</v>
      </c>
      <c r="BM375" s="231" t="s">
        <v>600</v>
      </c>
    </row>
    <row r="376" s="13" customFormat="1">
      <c r="A376" s="13"/>
      <c r="B376" s="233"/>
      <c r="C376" s="234"/>
      <c r="D376" s="235" t="s">
        <v>161</v>
      </c>
      <c r="E376" s="236" t="s">
        <v>1</v>
      </c>
      <c r="F376" s="237" t="s">
        <v>466</v>
      </c>
      <c r="G376" s="234"/>
      <c r="H376" s="238">
        <v>2.8999999999999999</v>
      </c>
      <c r="I376" s="239"/>
      <c r="J376" s="234"/>
      <c r="K376" s="234"/>
      <c r="L376" s="240"/>
      <c r="M376" s="241"/>
      <c r="N376" s="242"/>
      <c r="O376" s="242"/>
      <c r="P376" s="242"/>
      <c r="Q376" s="242"/>
      <c r="R376" s="242"/>
      <c r="S376" s="242"/>
      <c r="T376" s="24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244" t="s">
        <v>161</v>
      </c>
      <c r="AU376" s="244" t="s">
        <v>86</v>
      </c>
      <c r="AV376" s="13" t="s">
        <v>86</v>
      </c>
      <c r="AW376" s="13" t="s">
        <v>32</v>
      </c>
      <c r="AX376" s="13" t="s">
        <v>76</v>
      </c>
      <c r="AY376" s="244" t="s">
        <v>153</v>
      </c>
    </row>
    <row r="377" s="13" customFormat="1">
      <c r="A377" s="13"/>
      <c r="B377" s="233"/>
      <c r="C377" s="234"/>
      <c r="D377" s="235" t="s">
        <v>161</v>
      </c>
      <c r="E377" s="236" t="s">
        <v>1</v>
      </c>
      <c r="F377" s="237" t="s">
        <v>468</v>
      </c>
      <c r="G377" s="234"/>
      <c r="H377" s="238">
        <v>1.7</v>
      </c>
      <c r="I377" s="239"/>
      <c r="J377" s="234"/>
      <c r="K377" s="234"/>
      <c r="L377" s="240"/>
      <c r="M377" s="241"/>
      <c r="N377" s="242"/>
      <c r="O377" s="242"/>
      <c r="P377" s="242"/>
      <c r="Q377" s="242"/>
      <c r="R377" s="242"/>
      <c r="S377" s="242"/>
      <c r="T377" s="24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244" t="s">
        <v>161</v>
      </c>
      <c r="AU377" s="244" t="s">
        <v>86</v>
      </c>
      <c r="AV377" s="13" t="s">
        <v>86</v>
      </c>
      <c r="AW377" s="13" t="s">
        <v>32</v>
      </c>
      <c r="AX377" s="13" t="s">
        <v>76</v>
      </c>
      <c r="AY377" s="244" t="s">
        <v>153</v>
      </c>
    </row>
    <row r="378" s="13" customFormat="1">
      <c r="A378" s="13"/>
      <c r="B378" s="233"/>
      <c r="C378" s="234"/>
      <c r="D378" s="235" t="s">
        <v>161</v>
      </c>
      <c r="E378" s="236" t="s">
        <v>1</v>
      </c>
      <c r="F378" s="237" t="s">
        <v>480</v>
      </c>
      <c r="G378" s="234"/>
      <c r="H378" s="238">
        <v>29.780000000000001</v>
      </c>
      <c r="I378" s="239"/>
      <c r="J378" s="234"/>
      <c r="K378" s="234"/>
      <c r="L378" s="240"/>
      <c r="M378" s="241"/>
      <c r="N378" s="242"/>
      <c r="O378" s="242"/>
      <c r="P378" s="242"/>
      <c r="Q378" s="242"/>
      <c r="R378" s="242"/>
      <c r="S378" s="242"/>
      <c r="T378" s="24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44" t="s">
        <v>161</v>
      </c>
      <c r="AU378" s="244" t="s">
        <v>86</v>
      </c>
      <c r="AV378" s="13" t="s">
        <v>86</v>
      </c>
      <c r="AW378" s="13" t="s">
        <v>32</v>
      </c>
      <c r="AX378" s="13" t="s">
        <v>76</v>
      </c>
      <c r="AY378" s="244" t="s">
        <v>153</v>
      </c>
    </row>
    <row r="379" s="14" customFormat="1">
      <c r="A379" s="14"/>
      <c r="B379" s="245"/>
      <c r="C379" s="246"/>
      <c r="D379" s="235" t="s">
        <v>161</v>
      </c>
      <c r="E379" s="247" t="s">
        <v>1</v>
      </c>
      <c r="F379" s="248" t="s">
        <v>213</v>
      </c>
      <c r="G379" s="246"/>
      <c r="H379" s="249">
        <v>34.380000000000003</v>
      </c>
      <c r="I379" s="250"/>
      <c r="J379" s="246"/>
      <c r="K379" s="246"/>
      <c r="L379" s="251"/>
      <c r="M379" s="252"/>
      <c r="N379" s="253"/>
      <c r="O379" s="253"/>
      <c r="P379" s="253"/>
      <c r="Q379" s="253"/>
      <c r="R379" s="253"/>
      <c r="S379" s="253"/>
      <c r="T379" s="25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T379" s="255" t="s">
        <v>161</v>
      </c>
      <c r="AU379" s="255" t="s">
        <v>86</v>
      </c>
      <c r="AV379" s="14" t="s">
        <v>159</v>
      </c>
      <c r="AW379" s="14" t="s">
        <v>32</v>
      </c>
      <c r="AX379" s="14" t="s">
        <v>84</v>
      </c>
      <c r="AY379" s="255" t="s">
        <v>153</v>
      </c>
    </row>
    <row r="380" s="2" customFormat="1" ht="19.8" customHeight="1">
      <c r="A380" s="38"/>
      <c r="B380" s="39"/>
      <c r="C380" s="219" t="s">
        <v>601</v>
      </c>
      <c r="D380" s="219" t="s">
        <v>155</v>
      </c>
      <c r="E380" s="220" t="s">
        <v>602</v>
      </c>
      <c r="F380" s="221" t="s">
        <v>603</v>
      </c>
      <c r="G380" s="222" t="s">
        <v>180</v>
      </c>
      <c r="H380" s="223">
        <v>0.17999999999999999</v>
      </c>
      <c r="I380" s="224"/>
      <c r="J380" s="225">
        <f>ROUND(I380*H380,2)</f>
        <v>0</v>
      </c>
      <c r="K380" s="226"/>
      <c r="L380" s="44"/>
      <c r="M380" s="227" t="s">
        <v>1</v>
      </c>
      <c r="N380" s="228" t="s">
        <v>41</v>
      </c>
      <c r="O380" s="91"/>
      <c r="P380" s="229">
        <f>O380*H380</f>
        <v>0</v>
      </c>
      <c r="Q380" s="229">
        <v>2.5018699999999998</v>
      </c>
      <c r="R380" s="229">
        <f>Q380*H380</f>
        <v>0.45033659999999998</v>
      </c>
      <c r="S380" s="229">
        <v>0</v>
      </c>
      <c r="T380" s="230">
        <f>S380*H380</f>
        <v>0</v>
      </c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R380" s="231" t="s">
        <v>159</v>
      </c>
      <c r="AT380" s="231" t="s">
        <v>155</v>
      </c>
      <c r="AU380" s="231" t="s">
        <v>86</v>
      </c>
      <c r="AY380" s="17" t="s">
        <v>153</v>
      </c>
      <c r="BE380" s="232">
        <f>IF(N380="základní",J380,0)</f>
        <v>0</v>
      </c>
      <c r="BF380" s="232">
        <f>IF(N380="snížená",J380,0)</f>
        <v>0</v>
      </c>
      <c r="BG380" s="232">
        <f>IF(N380="zákl. přenesená",J380,0)</f>
        <v>0</v>
      </c>
      <c r="BH380" s="232">
        <f>IF(N380="sníž. přenesená",J380,0)</f>
        <v>0</v>
      </c>
      <c r="BI380" s="232">
        <f>IF(N380="nulová",J380,0)</f>
        <v>0</v>
      </c>
      <c r="BJ380" s="17" t="s">
        <v>84</v>
      </c>
      <c r="BK380" s="232">
        <f>ROUND(I380*H380,2)</f>
        <v>0</v>
      </c>
      <c r="BL380" s="17" t="s">
        <v>159</v>
      </c>
      <c r="BM380" s="231" t="s">
        <v>604</v>
      </c>
    </row>
    <row r="381" s="13" customFormat="1">
      <c r="A381" s="13"/>
      <c r="B381" s="233"/>
      <c r="C381" s="234"/>
      <c r="D381" s="235" t="s">
        <v>161</v>
      </c>
      <c r="E381" s="236" t="s">
        <v>1</v>
      </c>
      <c r="F381" s="237" t="s">
        <v>605</v>
      </c>
      <c r="G381" s="234"/>
      <c r="H381" s="238">
        <v>0.17999999999999999</v>
      </c>
      <c r="I381" s="239"/>
      <c r="J381" s="234"/>
      <c r="K381" s="234"/>
      <c r="L381" s="240"/>
      <c r="M381" s="241"/>
      <c r="N381" s="242"/>
      <c r="O381" s="242"/>
      <c r="P381" s="242"/>
      <c r="Q381" s="242"/>
      <c r="R381" s="242"/>
      <c r="S381" s="242"/>
      <c r="T381" s="24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T381" s="244" t="s">
        <v>161</v>
      </c>
      <c r="AU381" s="244" t="s">
        <v>86</v>
      </c>
      <c r="AV381" s="13" t="s">
        <v>86</v>
      </c>
      <c r="AW381" s="13" t="s">
        <v>32</v>
      </c>
      <c r="AX381" s="13" t="s">
        <v>84</v>
      </c>
      <c r="AY381" s="244" t="s">
        <v>153</v>
      </c>
    </row>
    <row r="382" s="2" customFormat="1" ht="14.4" customHeight="1">
      <c r="A382" s="38"/>
      <c r="B382" s="39"/>
      <c r="C382" s="219" t="s">
        <v>606</v>
      </c>
      <c r="D382" s="219" t="s">
        <v>155</v>
      </c>
      <c r="E382" s="220" t="s">
        <v>607</v>
      </c>
      <c r="F382" s="221" t="s">
        <v>608</v>
      </c>
      <c r="G382" s="222" t="s">
        <v>180</v>
      </c>
      <c r="H382" s="223">
        <v>0.17999999999999999</v>
      </c>
      <c r="I382" s="224"/>
      <c r="J382" s="225">
        <f>ROUND(I382*H382,2)</f>
        <v>0</v>
      </c>
      <c r="K382" s="226"/>
      <c r="L382" s="44"/>
      <c r="M382" s="227" t="s">
        <v>1</v>
      </c>
      <c r="N382" s="228" t="s">
        <v>41</v>
      </c>
      <c r="O382" s="91"/>
      <c r="P382" s="229">
        <f>O382*H382</f>
        <v>0</v>
      </c>
      <c r="Q382" s="229">
        <v>2.3010199999999998</v>
      </c>
      <c r="R382" s="229">
        <f>Q382*H382</f>
        <v>0.41418359999999993</v>
      </c>
      <c r="S382" s="229">
        <v>0</v>
      </c>
      <c r="T382" s="230">
        <f>S382*H382</f>
        <v>0</v>
      </c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R382" s="231" t="s">
        <v>159</v>
      </c>
      <c r="AT382" s="231" t="s">
        <v>155</v>
      </c>
      <c r="AU382" s="231" t="s">
        <v>86</v>
      </c>
      <c r="AY382" s="17" t="s">
        <v>153</v>
      </c>
      <c r="BE382" s="232">
        <f>IF(N382="základní",J382,0)</f>
        <v>0</v>
      </c>
      <c r="BF382" s="232">
        <f>IF(N382="snížená",J382,0)</f>
        <v>0</v>
      </c>
      <c r="BG382" s="232">
        <f>IF(N382="zákl. přenesená",J382,0)</f>
        <v>0</v>
      </c>
      <c r="BH382" s="232">
        <f>IF(N382="sníž. přenesená",J382,0)</f>
        <v>0</v>
      </c>
      <c r="BI382" s="232">
        <f>IF(N382="nulová",J382,0)</f>
        <v>0</v>
      </c>
      <c r="BJ382" s="17" t="s">
        <v>84</v>
      </c>
      <c r="BK382" s="232">
        <f>ROUND(I382*H382,2)</f>
        <v>0</v>
      </c>
      <c r="BL382" s="17" t="s">
        <v>159</v>
      </c>
      <c r="BM382" s="231" t="s">
        <v>609</v>
      </c>
    </row>
    <row r="383" s="13" customFormat="1">
      <c r="A383" s="13"/>
      <c r="B383" s="233"/>
      <c r="C383" s="234"/>
      <c r="D383" s="235" t="s">
        <v>161</v>
      </c>
      <c r="E383" s="236" t="s">
        <v>1</v>
      </c>
      <c r="F383" s="237" t="s">
        <v>610</v>
      </c>
      <c r="G383" s="234"/>
      <c r="H383" s="238">
        <v>0.17999999999999999</v>
      </c>
      <c r="I383" s="239"/>
      <c r="J383" s="234"/>
      <c r="K383" s="234"/>
      <c r="L383" s="240"/>
      <c r="M383" s="241"/>
      <c r="N383" s="242"/>
      <c r="O383" s="242"/>
      <c r="P383" s="242"/>
      <c r="Q383" s="242"/>
      <c r="R383" s="242"/>
      <c r="S383" s="242"/>
      <c r="T383" s="24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244" t="s">
        <v>161</v>
      </c>
      <c r="AU383" s="244" t="s">
        <v>86</v>
      </c>
      <c r="AV383" s="13" t="s">
        <v>86</v>
      </c>
      <c r="AW383" s="13" t="s">
        <v>32</v>
      </c>
      <c r="AX383" s="13" t="s">
        <v>84</v>
      </c>
      <c r="AY383" s="244" t="s">
        <v>153</v>
      </c>
    </row>
    <row r="384" s="2" customFormat="1" ht="14.4" customHeight="1">
      <c r="A384" s="38"/>
      <c r="B384" s="39"/>
      <c r="C384" s="219" t="s">
        <v>611</v>
      </c>
      <c r="D384" s="219" t="s">
        <v>155</v>
      </c>
      <c r="E384" s="220" t="s">
        <v>612</v>
      </c>
      <c r="F384" s="221" t="s">
        <v>613</v>
      </c>
      <c r="G384" s="222" t="s">
        <v>216</v>
      </c>
      <c r="H384" s="223">
        <v>0.041000000000000002</v>
      </c>
      <c r="I384" s="224"/>
      <c r="J384" s="225">
        <f>ROUND(I384*H384,2)</f>
        <v>0</v>
      </c>
      <c r="K384" s="226"/>
      <c r="L384" s="44"/>
      <c r="M384" s="227" t="s">
        <v>1</v>
      </c>
      <c r="N384" s="228" t="s">
        <v>41</v>
      </c>
      <c r="O384" s="91"/>
      <c r="P384" s="229">
        <f>O384*H384</f>
        <v>0</v>
      </c>
      <c r="Q384" s="229">
        <v>1.06277</v>
      </c>
      <c r="R384" s="229">
        <f>Q384*H384</f>
        <v>0.043573569999999999</v>
      </c>
      <c r="S384" s="229">
        <v>0</v>
      </c>
      <c r="T384" s="230">
        <f>S384*H384</f>
        <v>0</v>
      </c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R384" s="231" t="s">
        <v>159</v>
      </c>
      <c r="AT384" s="231" t="s">
        <v>155</v>
      </c>
      <c r="AU384" s="231" t="s">
        <v>86</v>
      </c>
      <c r="AY384" s="17" t="s">
        <v>153</v>
      </c>
      <c r="BE384" s="232">
        <f>IF(N384="základní",J384,0)</f>
        <v>0</v>
      </c>
      <c r="BF384" s="232">
        <f>IF(N384="snížená",J384,0)</f>
        <v>0</v>
      </c>
      <c r="BG384" s="232">
        <f>IF(N384="zákl. přenesená",J384,0)</f>
        <v>0</v>
      </c>
      <c r="BH384" s="232">
        <f>IF(N384="sníž. přenesená",J384,0)</f>
        <v>0</v>
      </c>
      <c r="BI384" s="232">
        <f>IF(N384="nulová",J384,0)</f>
        <v>0</v>
      </c>
      <c r="BJ384" s="17" t="s">
        <v>84</v>
      </c>
      <c r="BK384" s="232">
        <f>ROUND(I384*H384,2)</f>
        <v>0</v>
      </c>
      <c r="BL384" s="17" t="s">
        <v>159</v>
      </c>
      <c r="BM384" s="231" t="s">
        <v>614</v>
      </c>
    </row>
    <row r="385" s="13" customFormat="1">
      <c r="A385" s="13"/>
      <c r="B385" s="233"/>
      <c r="C385" s="234"/>
      <c r="D385" s="235" t="s">
        <v>161</v>
      </c>
      <c r="E385" s="236" t="s">
        <v>1</v>
      </c>
      <c r="F385" s="237" t="s">
        <v>615</v>
      </c>
      <c r="G385" s="234"/>
      <c r="H385" s="238">
        <v>0.041000000000000002</v>
      </c>
      <c r="I385" s="239"/>
      <c r="J385" s="234"/>
      <c r="K385" s="234"/>
      <c r="L385" s="240"/>
      <c r="M385" s="241"/>
      <c r="N385" s="242"/>
      <c r="O385" s="242"/>
      <c r="P385" s="242"/>
      <c r="Q385" s="242"/>
      <c r="R385" s="242"/>
      <c r="S385" s="242"/>
      <c r="T385" s="24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244" t="s">
        <v>161</v>
      </c>
      <c r="AU385" s="244" t="s">
        <v>86</v>
      </c>
      <c r="AV385" s="13" t="s">
        <v>86</v>
      </c>
      <c r="AW385" s="13" t="s">
        <v>32</v>
      </c>
      <c r="AX385" s="13" t="s">
        <v>84</v>
      </c>
      <c r="AY385" s="244" t="s">
        <v>153</v>
      </c>
    </row>
    <row r="386" s="2" customFormat="1" ht="14.4" customHeight="1">
      <c r="A386" s="38"/>
      <c r="B386" s="39"/>
      <c r="C386" s="219" t="s">
        <v>616</v>
      </c>
      <c r="D386" s="219" t="s">
        <v>155</v>
      </c>
      <c r="E386" s="220" t="s">
        <v>617</v>
      </c>
      <c r="F386" s="221" t="s">
        <v>618</v>
      </c>
      <c r="G386" s="222" t="s">
        <v>158</v>
      </c>
      <c r="H386" s="223">
        <v>2</v>
      </c>
      <c r="I386" s="224"/>
      <c r="J386" s="225">
        <f>ROUND(I386*H386,2)</f>
        <v>0</v>
      </c>
      <c r="K386" s="226"/>
      <c r="L386" s="44"/>
      <c r="M386" s="227" t="s">
        <v>1</v>
      </c>
      <c r="N386" s="228" t="s">
        <v>41</v>
      </c>
      <c r="O386" s="91"/>
      <c r="P386" s="229">
        <f>O386*H386</f>
        <v>0</v>
      </c>
      <c r="Q386" s="229">
        <v>0.042000000000000003</v>
      </c>
      <c r="R386" s="229">
        <f>Q386*H386</f>
        <v>0.084000000000000005</v>
      </c>
      <c r="S386" s="229">
        <v>0</v>
      </c>
      <c r="T386" s="230">
        <f>S386*H386</f>
        <v>0</v>
      </c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R386" s="231" t="s">
        <v>159</v>
      </c>
      <c r="AT386" s="231" t="s">
        <v>155</v>
      </c>
      <c r="AU386" s="231" t="s">
        <v>86</v>
      </c>
      <c r="AY386" s="17" t="s">
        <v>153</v>
      </c>
      <c r="BE386" s="232">
        <f>IF(N386="základní",J386,0)</f>
        <v>0</v>
      </c>
      <c r="BF386" s="232">
        <f>IF(N386="snížená",J386,0)</f>
        <v>0</v>
      </c>
      <c r="BG386" s="232">
        <f>IF(N386="zákl. přenesená",J386,0)</f>
        <v>0</v>
      </c>
      <c r="BH386" s="232">
        <f>IF(N386="sníž. přenesená",J386,0)</f>
        <v>0</v>
      </c>
      <c r="BI386" s="232">
        <f>IF(N386="nulová",J386,0)</f>
        <v>0</v>
      </c>
      <c r="BJ386" s="17" t="s">
        <v>84</v>
      </c>
      <c r="BK386" s="232">
        <f>ROUND(I386*H386,2)</f>
        <v>0</v>
      </c>
      <c r="BL386" s="17" t="s">
        <v>159</v>
      </c>
      <c r="BM386" s="231" t="s">
        <v>619</v>
      </c>
    </row>
    <row r="387" s="13" customFormat="1">
      <c r="A387" s="13"/>
      <c r="B387" s="233"/>
      <c r="C387" s="234"/>
      <c r="D387" s="235" t="s">
        <v>161</v>
      </c>
      <c r="E387" s="236" t="s">
        <v>1</v>
      </c>
      <c r="F387" s="237" t="s">
        <v>620</v>
      </c>
      <c r="G387" s="234"/>
      <c r="H387" s="238">
        <v>2</v>
      </c>
      <c r="I387" s="239"/>
      <c r="J387" s="234"/>
      <c r="K387" s="234"/>
      <c r="L387" s="240"/>
      <c r="M387" s="241"/>
      <c r="N387" s="242"/>
      <c r="O387" s="242"/>
      <c r="P387" s="242"/>
      <c r="Q387" s="242"/>
      <c r="R387" s="242"/>
      <c r="S387" s="242"/>
      <c r="T387" s="24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244" t="s">
        <v>161</v>
      </c>
      <c r="AU387" s="244" t="s">
        <v>86</v>
      </c>
      <c r="AV387" s="13" t="s">
        <v>86</v>
      </c>
      <c r="AW387" s="13" t="s">
        <v>32</v>
      </c>
      <c r="AX387" s="13" t="s">
        <v>84</v>
      </c>
      <c r="AY387" s="244" t="s">
        <v>153</v>
      </c>
    </row>
    <row r="388" s="2" customFormat="1" ht="14.4" customHeight="1">
      <c r="A388" s="38"/>
      <c r="B388" s="39"/>
      <c r="C388" s="219" t="s">
        <v>621</v>
      </c>
      <c r="D388" s="219" t="s">
        <v>155</v>
      </c>
      <c r="E388" s="220" t="s">
        <v>622</v>
      </c>
      <c r="F388" s="221" t="s">
        <v>623</v>
      </c>
      <c r="G388" s="222" t="s">
        <v>158</v>
      </c>
      <c r="H388" s="223">
        <v>16.399999999999999</v>
      </c>
      <c r="I388" s="224"/>
      <c r="J388" s="225">
        <f>ROUND(I388*H388,2)</f>
        <v>0</v>
      </c>
      <c r="K388" s="226"/>
      <c r="L388" s="44"/>
      <c r="M388" s="227" t="s">
        <v>1</v>
      </c>
      <c r="N388" s="228" t="s">
        <v>41</v>
      </c>
      <c r="O388" s="91"/>
      <c r="P388" s="229">
        <f>O388*H388</f>
        <v>0</v>
      </c>
      <c r="Q388" s="229">
        <v>0.084000000000000005</v>
      </c>
      <c r="R388" s="229">
        <f>Q388*H388</f>
        <v>1.3775999999999999</v>
      </c>
      <c r="S388" s="229">
        <v>0</v>
      </c>
      <c r="T388" s="230">
        <f>S388*H388</f>
        <v>0</v>
      </c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R388" s="231" t="s">
        <v>159</v>
      </c>
      <c r="AT388" s="231" t="s">
        <v>155</v>
      </c>
      <c r="AU388" s="231" t="s">
        <v>86</v>
      </c>
      <c r="AY388" s="17" t="s">
        <v>153</v>
      </c>
      <c r="BE388" s="232">
        <f>IF(N388="základní",J388,0)</f>
        <v>0</v>
      </c>
      <c r="BF388" s="232">
        <f>IF(N388="snížená",J388,0)</f>
        <v>0</v>
      </c>
      <c r="BG388" s="232">
        <f>IF(N388="zákl. přenesená",J388,0)</f>
        <v>0</v>
      </c>
      <c r="BH388" s="232">
        <f>IF(N388="sníž. přenesená",J388,0)</f>
        <v>0</v>
      </c>
      <c r="BI388" s="232">
        <f>IF(N388="nulová",J388,0)</f>
        <v>0</v>
      </c>
      <c r="BJ388" s="17" t="s">
        <v>84</v>
      </c>
      <c r="BK388" s="232">
        <f>ROUND(I388*H388,2)</f>
        <v>0</v>
      </c>
      <c r="BL388" s="17" t="s">
        <v>159</v>
      </c>
      <c r="BM388" s="231" t="s">
        <v>624</v>
      </c>
    </row>
    <row r="389" s="13" customFormat="1">
      <c r="A389" s="13"/>
      <c r="B389" s="233"/>
      <c r="C389" s="234"/>
      <c r="D389" s="235" t="s">
        <v>161</v>
      </c>
      <c r="E389" s="236" t="s">
        <v>1</v>
      </c>
      <c r="F389" s="237" t="s">
        <v>625</v>
      </c>
      <c r="G389" s="234"/>
      <c r="H389" s="238">
        <v>16.399999999999999</v>
      </c>
      <c r="I389" s="239"/>
      <c r="J389" s="234"/>
      <c r="K389" s="234"/>
      <c r="L389" s="240"/>
      <c r="M389" s="241"/>
      <c r="N389" s="242"/>
      <c r="O389" s="242"/>
      <c r="P389" s="242"/>
      <c r="Q389" s="242"/>
      <c r="R389" s="242"/>
      <c r="S389" s="242"/>
      <c r="T389" s="24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T389" s="244" t="s">
        <v>161</v>
      </c>
      <c r="AU389" s="244" t="s">
        <v>86</v>
      </c>
      <c r="AV389" s="13" t="s">
        <v>86</v>
      </c>
      <c r="AW389" s="13" t="s">
        <v>32</v>
      </c>
      <c r="AX389" s="13" t="s">
        <v>84</v>
      </c>
      <c r="AY389" s="244" t="s">
        <v>153</v>
      </c>
    </row>
    <row r="390" s="2" customFormat="1" ht="14.4" customHeight="1">
      <c r="A390" s="38"/>
      <c r="B390" s="39"/>
      <c r="C390" s="219" t="s">
        <v>626</v>
      </c>
      <c r="D390" s="219" t="s">
        <v>155</v>
      </c>
      <c r="E390" s="220" t="s">
        <v>627</v>
      </c>
      <c r="F390" s="221" t="s">
        <v>628</v>
      </c>
      <c r="G390" s="222" t="s">
        <v>158</v>
      </c>
      <c r="H390" s="223">
        <v>10.9</v>
      </c>
      <c r="I390" s="224"/>
      <c r="J390" s="225">
        <f>ROUND(I390*H390,2)</f>
        <v>0</v>
      </c>
      <c r="K390" s="226"/>
      <c r="L390" s="44"/>
      <c r="M390" s="227" t="s">
        <v>1</v>
      </c>
      <c r="N390" s="228" t="s">
        <v>41</v>
      </c>
      <c r="O390" s="91"/>
      <c r="P390" s="229">
        <f>O390*H390</f>
        <v>0</v>
      </c>
      <c r="Q390" s="229">
        <v>0.11</v>
      </c>
      <c r="R390" s="229">
        <f>Q390*H390</f>
        <v>1.1990000000000001</v>
      </c>
      <c r="S390" s="229">
        <v>0</v>
      </c>
      <c r="T390" s="230">
        <f>S390*H390</f>
        <v>0</v>
      </c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R390" s="231" t="s">
        <v>159</v>
      </c>
      <c r="AT390" s="231" t="s">
        <v>155</v>
      </c>
      <c r="AU390" s="231" t="s">
        <v>86</v>
      </c>
      <c r="AY390" s="17" t="s">
        <v>153</v>
      </c>
      <c r="BE390" s="232">
        <f>IF(N390="základní",J390,0)</f>
        <v>0</v>
      </c>
      <c r="BF390" s="232">
        <f>IF(N390="snížená",J390,0)</f>
        <v>0</v>
      </c>
      <c r="BG390" s="232">
        <f>IF(N390="zákl. přenesená",J390,0)</f>
        <v>0</v>
      </c>
      <c r="BH390" s="232">
        <f>IF(N390="sníž. přenesená",J390,0)</f>
        <v>0</v>
      </c>
      <c r="BI390" s="232">
        <f>IF(N390="nulová",J390,0)</f>
        <v>0</v>
      </c>
      <c r="BJ390" s="17" t="s">
        <v>84</v>
      </c>
      <c r="BK390" s="232">
        <f>ROUND(I390*H390,2)</f>
        <v>0</v>
      </c>
      <c r="BL390" s="17" t="s">
        <v>159</v>
      </c>
      <c r="BM390" s="231" t="s">
        <v>629</v>
      </c>
    </row>
    <row r="391" s="13" customFormat="1">
      <c r="A391" s="13"/>
      <c r="B391" s="233"/>
      <c r="C391" s="234"/>
      <c r="D391" s="235" t="s">
        <v>161</v>
      </c>
      <c r="E391" s="236" t="s">
        <v>1</v>
      </c>
      <c r="F391" s="237" t="s">
        <v>630</v>
      </c>
      <c r="G391" s="234"/>
      <c r="H391" s="238">
        <v>10.9</v>
      </c>
      <c r="I391" s="239"/>
      <c r="J391" s="234"/>
      <c r="K391" s="234"/>
      <c r="L391" s="240"/>
      <c r="M391" s="241"/>
      <c r="N391" s="242"/>
      <c r="O391" s="242"/>
      <c r="P391" s="242"/>
      <c r="Q391" s="242"/>
      <c r="R391" s="242"/>
      <c r="S391" s="242"/>
      <c r="T391" s="24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44" t="s">
        <v>161</v>
      </c>
      <c r="AU391" s="244" t="s">
        <v>86</v>
      </c>
      <c r="AV391" s="13" t="s">
        <v>86</v>
      </c>
      <c r="AW391" s="13" t="s">
        <v>32</v>
      </c>
      <c r="AX391" s="13" t="s">
        <v>84</v>
      </c>
      <c r="AY391" s="244" t="s">
        <v>153</v>
      </c>
    </row>
    <row r="392" s="2" customFormat="1" ht="14.4" customHeight="1">
      <c r="A392" s="38"/>
      <c r="B392" s="39"/>
      <c r="C392" s="219" t="s">
        <v>631</v>
      </c>
      <c r="D392" s="219" t="s">
        <v>155</v>
      </c>
      <c r="E392" s="220" t="s">
        <v>632</v>
      </c>
      <c r="F392" s="221" t="s">
        <v>633</v>
      </c>
      <c r="G392" s="222" t="s">
        <v>158</v>
      </c>
      <c r="H392" s="223">
        <v>109</v>
      </c>
      <c r="I392" s="224"/>
      <c r="J392" s="225">
        <f>ROUND(I392*H392,2)</f>
        <v>0</v>
      </c>
      <c r="K392" s="226"/>
      <c r="L392" s="44"/>
      <c r="M392" s="227" t="s">
        <v>1</v>
      </c>
      <c r="N392" s="228" t="s">
        <v>41</v>
      </c>
      <c r="O392" s="91"/>
      <c r="P392" s="229">
        <f>O392*H392</f>
        <v>0</v>
      </c>
      <c r="Q392" s="229">
        <v>0.010999999999999999</v>
      </c>
      <c r="R392" s="229">
        <f>Q392*H392</f>
        <v>1.1989999999999998</v>
      </c>
      <c r="S392" s="229">
        <v>0</v>
      </c>
      <c r="T392" s="230">
        <f>S392*H392</f>
        <v>0</v>
      </c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R392" s="231" t="s">
        <v>159</v>
      </c>
      <c r="AT392" s="231" t="s">
        <v>155</v>
      </c>
      <c r="AU392" s="231" t="s">
        <v>86</v>
      </c>
      <c r="AY392" s="17" t="s">
        <v>153</v>
      </c>
      <c r="BE392" s="232">
        <f>IF(N392="základní",J392,0)</f>
        <v>0</v>
      </c>
      <c r="BF392" s="232">
        <f>IF(N392="snížená",J392,0)</f>
        <v>0</v>
      </c>
      <c r="BG392" s="232">
        <f>IF(N392="zákl. přenesená",J392,0)</f>
        <v>0</v>
      </c>
      <c r="BH392" s="232">
        <f>IF(N392="sníž. přenesená",J392,0)</f>
        <v>0</v>
      </c>
      <c r="BI392" s="232">
        <f>IF(N392="nulová",J392,0)</f>
        <v>0</v>
      </c>
      <c r="BJ392" s="17" t="s">
        <v>84</v>
      </c>
      <c r="BK392" s="232">
        <f>ROUND(I392*H392,2)</f>
        <v>0</v>
      </c>
      <c r="BL392" s="17" t="s">
        <v>159</v>
      </c>
      <c r="BM392" s="231" t="s">
        <v>634</v>
      </c>
    </row>
    <row r="393" s="13" customFormat="1">
      <c r="A393" s="13"/>
      <c r="B393" s="233"/>
      <c r="C393" s="234"/>
      <c r="D393" s="235" t="s">
        <v>161</v>
      </c>
      <c r="E393" s="236" t="s">
        <v>1</v>
      </c>
      <c r="F393" s="237" t="s">
        <v>635</v>
      </c>
      <c r="G393" s="234"/>
      <c r="H393" s="238">
        <v>109</v>
      </c>
      <c r="I393" s="239"/>
      <c r="J393" s="234"/>
      <c r="K393" s="234"/>
      <c r="L393" s="240"/>
      <c r="M393" s="241"/>
      <c r="N393" s="242"/>
      <c r="O393" s="242"/>
      <c r="P393" s="242"/>
      <c r="Q393" s="242"/>
      <c r="R393" s="242"/>
      <c r="S393" s="242"/>
      <c r="T393" s="24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T393" s="244" t="s">
        <v>161</v>
      </c>
      <c r="AU393" s="244" t="s">
        <v>86</v>
      </c>
      <c r="AV393" s="13" t="s">
        <v>86</v>
      </c>
      <c r="AW393" s="13" t="s">
        <v>32</v>
      </c>
      <c r="AX393" s="13" t="s">
        <v>84</v>
      </c>
      <c r="AY393" s="244" t="s">
        <v>153</v>
      </c>
    </row>
    <row r="394" s="2" customFormat="1" ht="14.4" customHeight="1">
      <c r="A394" s="38"/>
      <c r="B394" s="39"/>
      <c r="C394" s="219" t="s">
        <v>636</v>
      </c>
      <c r="D394" s="219" t="s">
        <v>155</v>
      </c>
      <c r="E394" s="220" t="s">
        <v>637</v>
      </c>
      <c r="F394" s="221" t="s">
        <v>638</v>
      </c>
      <c r="G394" s="222" t="s">
        <v>158</v>
      </c>
      <c r="H394" s="223">
        <v>10.9</v>
      </c>
      <c r="I394" s="224"/>
      <c r="J394" s="225">
        <f>ROUND(I394*H394,2)</f>
        <v>0</v>
      </c>
      <c r="K394" s="226"/>
      <c r="L394" s="44"/>
      <c r="M394" s="227" t="s">
        <v>1</v>
      </c>
      <c r="N394" s="228" t="s">
        <v>41</v>
      </c>
      <c r="O394" s="91"/>
      <c r="P394" s="229">
        <f>O394*H394</f>
        <v>0</v>
      </c>
      <c r="Q394" s="229">
        <v>0.00012999999999999999</v>
      </c>
      <c r="R394" s="229">
        <f>Q394*H394</f>
        <v>0.0014169999999999999</v>
      </c>
      <c r="S394" s="229">
        <v>0</v>
      </c>
      <c r="T394" s="230">
        <f>S394*H394</f>
        <v>0</v>
      </c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R394" s="231" t="s">
        <v>159</v>
      </c>
      <c r="AT394" s="231" t="s">
        <v>155</v>
      </c>
      <c r="AU394" s="231" t="s">
        <v>86</v>
      </c>
      <c r="AY394" s="17" t="s">
        <v>153</v>
      </c>
      <c r="BE394" s="232">
        <f>IF(N394="základní",J394,0)</f>
        <v>0</v>
      </c>
      <c r="BF394" s="232">
        <f>IF(N394="snížená",J394,0)</f>
        <v>0</v>
      </c>
      <c r="BG394" s="232">
        <f>IF(N394="zákl. přenesená",J394,0)</f>
        <v>0</v>
      </c>
      <c r="BH394" s="232">
        <f>IF(N394="sníž. přenesená",J394,0)</f>
        <v>0</v>
      </c>
      <c r="BI394" s="232">
        <f>IF(N394="nulová",J394,0)</f>
        <v>0</v>
      </c>
      <c r="BJ394" s="17" t="s">
        <v>84</v>
      </c>
      <c r="BK394" s="232">
        <f>ROUND(I394*H394,2)</f>
        <v>0</v>
      </c>
      <c r="BL394" s="17" t="s">
        <v>159</v>
      </c>
      <c r="BM394" s="231" t="s">
        <v>639</v>
      </c>
    </row>
    <row r="395" s="13" customFormat="1">
      <c r="A395" s="13"/>
      <c r="B395" s="233"/>
      <c r="C395" s="234"/>
      <c r="D395" s="235" t="s">
        <v>161</v>
      </c>
      <c r="E395" s="236" t="s">
        <v>1</v>
      </c>
      <c r="F395" s="237" t="s">
        <v>630</v>
      </c>
      <c r="G395" s="234"/>
      <c r="H395" s="238">
        <v>10.9</v>
      </c>
      <c r="I395" s="239"/>
      <c r="J395" s="234"/>
      <c r="K395" s="234"/>
      <c r="L395" s="240"/>
      <c r="M395" s="241"/>
      <c r="N395" s="242"/>
      <c r="O395" s="242"/>
      <c r="P395" s="242"/>
      <c r="Q395" s="242"/>
      <c r="R395" s="242"/>
      <c r="S395" s="242"/>
      <c r="T395" s="24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T395" s="244" t="s">
        <v>161</v>
      </c>
      <c r="AU395" s="244" t="s">
        <v>86</v>
      </c>
      <c r="AV395" s="13" t="s">
        <v>86</v>
      </c>
      <c r="AW395" s="13" t="s">
        <v>32</v>
      </c>
      <c r="AX395" s="13" t="s">
        <v>84</v>
      </c>
      <c r="AY395" s="244" t="s">
        <v>153</v>
      </c>
    </row>
    <row r="396" s="12" customFormat="1" ht="22.8" customHeight="1">
      <c r="A396" s="12"/>
      <c r="B396" s="203"/>
      <c r="C396" s="204"/>
      <c r="D396" s="205" t="s">
        <v>75</v>
      </c>
      <c r="E396" s="217" t="s">
        <v>197</v>
      </c>
      <c r="F396" s="217" t="s">
        <v>640</v>
      </c>
      <c r="G396" s="204"/>
      <c r="H396" s="204"/>
      <c r="I396" s="207"/>
      <c r="J396" s="218">
        <f>BK396</f>
        <v>0</v>
      </c>
      <c r="K396" s="204"/>
      <c r="L396" s="209"/>
      <c r="M396" s="210"/>
      <c r="N396" s="211"/>
      <c r="O396" s="211"/>
      <c r="P396" s="212">
        <f>SUM(P397:P463)</f>
        <v>0</v>
      </c>
      <c r="Q396" s="211"/>
      <c r="R396" s="212">
        <f>SUM(R397:R463)</f>
        <v>3.7967981500000003</v>
      </c>
      <c r="S396" s="211"/>
      <c r="T396" s="213">
        <f>SUM(T397:T463)</f>
        <v>28.110164000000001</v>
      </c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R396" s="214" t="s">
        <v>84</v>
      </c>
      <c r="AT396" s="215" t="s">
        <v>75</v>
      </c>
      <c r="AU396" s="215" t="s">
        <v>84</v>
      </c>
      <c r="AY396" s="214" t="s">
        <v>153</v>
      </c>
      <c r="BK396" s="216">
        <f>SUM(BK397:BK463)</f>
        <v>0</v>
      </c>
    </row>
    <row r="397" s="2" customFormat="1" ht="14.4" customHeight="1">
      <c r="A397" s="38"/>
      <c r="B397" s="39"/>
      <c r="C397" s="219" t="s">
        <v>641</v>
      </c>
      <c r="D397" s="219" t="s">
        <v>155</v>
      </c>
      <c r="E397" s="220" t="s">
        <v>642</v>
      </c>
      <c r="F397" s="221" t="s">
        <v>643</v>
      </c>
      <c r="G397" s="222" t="s">
        <v>170</v>
      </c>
      <c r="H397" s="223">
        <v>1</v>
      </c>
      <c r="I397" s="224"/>
      <c r="J397" s="225">
        <f>ROUND(I397*H397,2)</f>
        <v>0</v>
      </c>
      <c r="K397" s="226"/>
      <c r="L397" s="44"/>
      <c r="M397" s="227" t="s">
        <v>1</v>
      </c>
      <c r="N397" s="228" t="s">
        <v>41</v>
      </c>
      <c r="O397" s="91"/>
      <c r="P397" s="229">
        <f>O397*H397</f>
        <v>0</v>
      </c>
      <c r="Q397" s="229">
        <v>0.15540000000000001</v>
      </c>
      <c r="R397" s="229">
        <f>Q397*H397</f>
        <v>0.15540000000000001</v>
      </c>
      <c r="S397" s="229">
        <v>0</v>
      </c>
      <c r="T397" s="230">
        <f>S397*H397</f>
        <v>0</v>
      </c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R397" s="231" t="s">
        <v>159</v>
      </c>
      <c r="AT397" s="231" t="s">
        <v>155</v>
      </c>
      <c r="AU397" s="231" t="s">
        <v>86</v>
      </c>
      <c r="AY397" s="17" t="s">
        <v>153</v>
      </c>
      <c r="BE397" s="232">
        <f>IF(N397="základní",J397,0)</f>
        <v>0</v>
      </c>
      <c r="BF397" s="232">
        <f>IF(N397="snížená",J397,0)</f>
        <v>0</v>
      </c>
      <c r="BG397" s="232">
        <f>IF(N397="zákl. přenesená",J397,0)</f>
        <v>0</v>
      </c>
      <c r="BH397" s="232">
        <f>IF(N397="sníž. přenesená",J397,0)</f>
        <v>0</v>
      </c>
      <c r="BI397" s="232">
        <f>IF(N397="nulová",J397,0)</f>
        <v>0</v>
      </c>
      <c r="BJ397" s="17" t="s">
        <v>84</v>
      </c>
      <c r="BK397" s="232">
        <f>ROUND(I397*H397,2)</f>
        <v>0</v>
      </c>
      <c r="BL397" s="17" t="s">
        <v>159</v>
      </c>
      <c r="BM397" s="231" t="s">
        <v>644</v>
      </c>
    </row>
    <row r="398" s="2" customFormat="1" ht="14.4" customHeight="1">
      <c r="A398" s="38"/>
      <c r="B398" s="39"/>
      <c r="C398" s="256" t="s">
        <v>645</v>
      </c>
      <c r="D398" s="256" t="s">
        <v>238</v>
      </c>
      <c r="E398" s="257" t="s">
        <v>646</v>
      </c>
      <c r="F398" s="258" t="s">
        <v>647</v>
      </c>
      <c r="G398" s="259" t="s">
        <v>170</v>
      </c>
      <c r="H398" s="260">
        <v>1.02</v>
      </c>
      <c r="I398" s="261"/>
      <c r="J398" s="262">
        <f>ROUND(I398*H398,2)</f>
        <v>0</v>
      </c>
      <c r="K398" s="263"/>
      <c r="L398" s="264"/>
      <c r="M398" s="265" t="s">
        <v>1</v>
      </c>
      <c r="N398" s="266" t="s">
        <v>41</v>
      </c>
      <c r="O398" s="91"/>
      <c r="P398" s="229">
        <f>O398*H398</f>
        <v>0</v>
      </c>
      <c r="Q398" s="229">
        <v>0.10199999999999999</v>
      </c>
      <c r="R398" s="229">
        <f>Q398*H398</f>
        <v>0.10403999999999999</v>
      </c>
      <c r="S398" s="229">
        <v>0</v>
      </c>
      <c r="T398" s="230">
        <f>S398*H398</f>
        <v>0</v>
      </c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R398" s="231" t="s">
        <v>193</v>
      </c>
      <c r="AT398" s="231" t="s">
        <v>238</v>
      </c>
      <c r="AU398" s="231" t="s">
        <v>86</v>
      </c>
      <c r="AY398" s="17" t="s">
        <v>153</v>
      </c>
      <c r="BE398" s="232">
        <f>IF(N398="základní",J398,0)</f>
        <v>0</v>
      </c>
      <c r="BF398" s="232">
        <f>IF(N398="snížená",J398,0)</f>
        <v>0</v>
      </c>
      <c r="BG398" s="232">
        <f>IF(N398="zákl. přenesená",J398,0)</f>
        <v>0</v>
      </c>
      <c r="BH398" s="232">
        <f>IF(N398="sníž. přenesená",J398,0)</f>
        <v>0</v>
      </c>
      <c r="BI398" s="232">
        <f>IF(N398="nulová",J398,0)</f>
        <v>0</v>
      </c>
      <c r="BJ398" s="17" t="s">
        <v>84</v>
      </c>
      <c r="BK398" s="232">
        <f>ROUND(I398*H398,2)</f>
        <v>0</v>
      </c>
      <c r="BL398" s="17" t="s">
        <v>159</v>
      </c>
      <c r="BM398" s="231" t="s">
        <v>648</v>
      </c>
    </row>
    <row r="399" s="13" customFormat="1">
      <c r="A399" s="13"/>
      <c r="B399" s="233"/>
      <c r="C399" s="234"/>
      <c r="D399" s="235" t="s">
        <v>161</v>
      </c>
      <c r="E399" s="234"/>
      <c r="F399" s="237" t="s">
        <v>649</v>
      </c>
      <c r="G399" s="234"/>
      <c r="H399" s="238">
        <v>1.02</v>
      </c>
      <c r="I399" s="239"/>
      <c r="J399" s="234"/>
      <c r="K399" s="234"/>
      <c r="L399" s="240"/>
      <c r="M399" s="241"/>
      <c r="N399" s="242"/>
      <c r="O399" s="242"/>
      <c r="P399" s="242"/>
      <c r="Q399" s="242"/>
      <c r="R399" s="242"/>
      <c r="S399" s="242"/>
      <c r="T399" s="24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T399" s="244" t="s">
        <v>161</v>
      </c>
      <c r="AU399" s="244" t="s">
        <v>86</v>
      </c>
      <c r="AV399" s="13" t="s">
        <v>86</v>
      </c>
      <c r="AW399" s="13" t="s">
        <v>4</v>
      </c>
      <c r="AX399" s="13" t="s">
        <v>84</v>
      </c>
      <c r="AY399" s="244" t="s">
        <v>153</v>
      </c>
    </row>
    <row r="400" s="2" customFormat="1" ht="14.4" customHeight="1">
      <c r="A400" s="38"/>
      <c r="B400" s="39"/>
      <c r="C400" s="219" t="s">
        <v>650</v>
      </c>
      <c r="D400" s="219" t="s">
        <v>155</v>
      </c>
      <c r="E400" s="220" t="s">
        <v>651</v>
      </c>
      <c r="F400" s="221" t="s">
        <v>652</v>
      </c>
      <c r="G400" s="222" t="s">
        <v>170</v>
      </c>
      <c r="H400" s="223">
        <v>10.5</v>
      </c>
      <c r="I400" s="224"/>
      <c r="J400" s="225">
        <f>ROUND(I400*H400,2)</f>
        <v>0</v>
      </c>
      <c r="K400" s="226"/>
      <c r="L400" s="44"/>
      <c r="M400" s="227" t="s">
        <v>1</v>
      </c>
      <c r="N400" s="228" t="s">
        <v>41</v>
      </c>
      <c r="O400" s="91"/>
      <c r="P400" s="229">
        <f>O400*H400</f>
        <v>0</v>
      </c>
      <c r="Q400" s="229">
        <v>0.1295</v>
      </c>
      <c r="R400" s="229">
        <f>Q400*H400</f>
        <v>1.35975</v>
      </c>
      <c r="S400" s="229">
        <v>0</v>
      </c>
      <c r="T400" s="230">
        <f>S400*H400</f>
        <v>0</v>
      </c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R400" s="231" t="s">
        <v>159</v>
      </c>
      <c r="AT400" s="231" t="s">
        <v>155</v>
      </c>
      <c r="AU400" s="231" t="s">
        <v>86</v>
      </c>
      <c r="AY400" s="17" t="s">
        <v>153</v>
      </c>
      <c r="BE400" s="232">
        <f>IF(N400="základní",J400,0)</f>
        <v>0</v>
      </c>
      <c r="BF400" s="232">
        <f>IF(N400="snížená",J400,0)</f>
        <v>0</v>
      </c>
      <c r="BG400" s="232">
        <f>IF(N400="zákl. přenesená",J400,0)</f>
        <v>0</v>
      </c>
      <c r="BH400" s="232">
        <f>IF(N400="sníž. přenesená",J400,0)</f>
        <v>0</v>
      </c>
      <c r="BI400" s="232">
        <f>IF(N400="nulová",J400,0)</f>
        <v>0</v>
      </c>
      <c r="BJ400" s="17" t="s">
        <v>84</v>
      </c>
      <c r="BK400" s="232">
        <f>ROUND(I400*H400,2)</f>
        <v>0</v>
      </c>
      <c r="BL400" s="17" t="s">
        <v>159</v>
      </c>
      <c r="BM400" s="231" t="s">
        <v>653</v>
      </c>
    </row>
    <row r="401" s="13" customFormat="1">
      <c r="A401" s="13"/>
      <c r="B401" s="233"/>
      <c r="C401" s="234"/>
      <c r="D401" s="235" t="s">
        <v>161</v>
      </c>
      <c r="E401" s="236" t="s">
        <v>1</v>
      </c>
      <c r="F401" s="237" t="s">
        <v>654</v>
      </c>
      <c r="G401" s="234"/>
      <c r="H401" s="238">
        <v>10.5</v>
      </c>
      <c r="I401" s="239"/>
      <c r="J401" s="234"/>
      <c r="K401" s="234"/>
      <c r="L401" s="240"/>
      <c r="M401" s="241"/>
      <c r="N401" s="242"/>
      <c r="O401" s="242"/>
      <c r="P401" s="242"/>
      <c r="Q401" s="242"/>
      <c r="R401" s="242"/>
      <c r="S401" s="242"/>
      <c r="T401" s="24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244" t="s">
        <v>161</v>
      </c>
      <c r="AU401" s="244" t="s">
        <v>86</v>
      </c>
      <c r="AV401" s="13" t="s">
        <v>86</v>
      </c>
      <c r="AW401" s="13" t="s">
        <v>32</v>
      </c>
      <c r="AX401" s="13" t="s">
        <v>84</v>
      </c>
      <c r="AY401" s="244" t="s">
        <v>153</v>
      </c>
    </row>
    <row r="402" s="2" customFormat="1" ht="14.4" customHeight="1">
      <c r="A402" s="38"/>
      <c r="B402" s="39"/>
      <c r="C402" s="256" t="s">
        <v>655</v>
      </c>
      <c r="D402" s="256" t="s">
        <v>238</v>
      </c>
      <c r="E402" s="257" t="s">
        <v>656</v>
      </c>
      <c r="F402" s="258" t="s">
        <v>657</v>
      </c>
      <c r="G402" s="259" t="s">
        <v>170</v>
      </c>
      <c r="H402" s="260">
        <v>8.1600000000000001</v>
      </c>
      <c r="I402" s="261"/>
      <c r="J402" s="262">
        <f>ROUND(I402*H402,2)</f>
        <v>0</v>
      </c>
      <c r="K402" s="263"/>
      <c r="L402" s="264"/>
      <c r="M402" s="265" t="s">
        <v>1</v>
      </c>
      <c r="N402" s="266" t="s">
        <v>41</v>
      </c>
      <c r="O402" s="91"/>
      <c r="P402" s="229">
        <f>O402*H402</f>
        <v>0</v>
      </c>
      <c r="Q402" s="229">
        <v>0.044999999999999998</v>
      </c>
      <c r="R402" s="229">
        <f>Q402*H402</f>
        <v>0.36719999999999997</v>
      </c>
      <c r="S402" s="229">
        <v>0</v>
      </c>
      <c r="T402" s="230">
        <f>S402*H402</f>
        <v>0</v>
      </c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R402" s="231" t="s">
        <v>193</v>
      </c>
      <c r="AT402" s="231" t="s">
        <v>238</v>
      </c>
      <c r="AU402" s="231" t="s">
        <v>86</v>
      </c>
      <c r="AY402" s="17" t="s">
        <v>153</v>
      </c>
      <c r="BE402" s="232">
        <f>IF(N402="základní",J402,0)</f>
        <v>0</v>
      </c>
      <c r="BF402" s="232">
        <f>IF(N402="snížená",J402,0)</f>
        <v>0</v>
      </c>
      <c r="BG402" s="232">
        <f>IF(N402="zákl. přenesená",J402,0)</f>
        <v>0</v>
      </c>
      <c r="BH402" s="232">
        <f>IF(N402="sníž. přenesená",J402,0)</f>
        <v>0</v>
      </c>
      <c r="BI402" s="232">
        <f>IF(N402="nulová",J402,0)</f>
        <v>0</v>
      </c>
      <c r="BJ402" s="17" t="s">
        <v>84</v>
      </c>
      <c r="BK402" s="232">
        <f>ROUND(I402*H402,2)</f>
        <v>0</v>
      </c>
      <c r="BL402" s="17" t="s">
        <v>159</v>
      </c>
      <c r="BM402" s="231" t="s">
        <v>658</v>
      </c>
    </row>
    <row r="403" s="13" customFormat="1">
      <c r="A403" s="13"/>
      <c r="B403" s="233"/>
      <c r="C403" s="234"/>
      <c r="D403" s="235" t="s">
        <v>161</v>
      </c>
      <c r="E403" s="236" t="s">
        <v>1</v>
      </c>
      <c r="F403" s="237" t="s">
        <v>659</v>
      </c>
      <c r="G403" s="234"/>
      <c r="H403" s="238">
        <v>8</v>
      </c>
      <c r="I403" s="239"/>
      <c r="J403" s="234"/>
      <c r="K403" s="234"/>
      <c r="L403" s="240"/>
      <c r="M403" s="241"/>
      <c r="N403" s="242"/>
      <c r="O403" s="242"/>
      <c r="P403" s="242"/>
      <c r="Q403" s="242"/>
      <c r="R403" s="242"/>
      <c r="S403" s="242"/>
      <c r="T403" s="24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244" t="s">
        <v>161</v>
      </c>
      <c r="AU403" s="244" t="s">
        <v>86</v>
      </c>
      <c r="AV403" s="13" t="s">
        <v>86</v>
      </c>
      <c r="AW403" s="13" t="s">
        <v>32</v>
      </c>
      <c r="AX403" s="13" t="s">
        <v>84</v>
      </c>
      <c r="AY403" s="244" t="s">
        <v>153</v>
      </c>
    </row>
    <row r="404" s="13" customFormat="1">
      <c r="A404" s="13"/>
      <c r="B404" s="233"/>
      <c r="C404" s="234"/>
      <c r="D404" s="235" t="s">
        <v>161</v>
      </c>
      <c r="E404" s="234"/>
      <c r="F404" s="237" t="s">
        <v>660</v>
      </c>
      <c r="G404" s="234"/>
      <c r="H404" s="238">
        <v>8.1600000000000001</v>
      </c>
      <c r="I404" s="239"/>
      <c r="J404" s="234"/>
      <c r="K404" s="234"/>
      <c r="L404" s="240"/>
      <c r="M404" s="241"/>
      <c r="N404" s="242"/>
      <c r="O404" s="242"/>
      <c r="P404" s="242"/>
      <c r="Q404" s="242"/>
      <c r="R404" s="242"/>
      <c r="S404" s="242"/>
      <c r="T404" s="24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T404" s="244" t="s">
        <v>161</v>
      </c>
      <c r="AU404" s="244" t="s">
        <v>86</v>
      </c>
      <c r="AV404" s="13" t="s">
        <v>86</v>
      </c>
      <c r="AW404" s="13" t="s">
        <v>4</v>
      </c>
      <c r="AX404" s="13" t="s">
        <v>84</v>
      </c>
      <c r="AY404" s="244" t="s">
        <v>153</v>
      </c>
    </row>
    <row r="405" s="2" customFormat="1" ht="14.4" customHeight="1">
      <c r="A405" s="38"/>
      <c r="B405" s="39"/>
      <c r="C405" s="256" t="s">
        <v>661</v>
      </c>
      <c r="D405" s="256" t="s">
        <v>238</v>
      </c>
      <c r="E405" s="257" t="s">
        <v>662</v>
      </c>
      <c r="F405" s="258" t="s">
        <v>663</v>
      </c>
      <c r="G405" s="259" t="s">
        <v>170</v>
      </c>
      <c r="H405" s="260">
        <v>1.02</v>
      </c>
      <c r="I405" s="261"/>
      <c r="J405" s="262">
        <f>ROUND(I405*H405,2)</f>
        <v>0</v>
      </c>
      <c r="K405" s="263"/>
      <c r="L405" s="264"/>
      <c r="M405" s="265" t="s">
        <v>1</v>
      </c>
      <c r="N405" s="266" t="s">
        <v>41</v>
      </c>
      <c r="O405" s="91"/>
      <c r="P405" s="229">
        <f>O405*H405</f>
        <v>0</v>
      </c>
      <c r="Q405" s="229">
        <v>0.045999999999999999</v>
      </c>
      <c r="R405" s="229">
        <f>Q405*H405</f>
        <v>0.046920000000000003</v>
      </c>
      <c r="S405" s="229">
        <v>0</v>
      </c>
      <c r="T405" s="230">
        <f>S405*H405</f>
        <v>0</v>
      </c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R405" s="231" t="s">
        <v>193</v>
      </c>
      <c r="AT405" s="231" t="s">
        <v>238</v>
      </c>
      <c r="AU405" s="231" t="s">
        <v>86</v>
      </c>
      <c r="AY405" s="17" t="s">
        <v>153</v>
      </c>
      <c r="BE405" s="232">
        <f>IF(N405="základní",J405,0)</f>
        <v>0</v>
      </c>
      <c r="BF405" s="232">
        <f>IF(N405="snížená",J405,0)</f>
        <v>0</v>
      </c>
      <c r="BG405" s="232">
        <f>IF(N405="zákl. přenesená",J405,0)</f>
        <v>0</v>
      </c>
      <c r="BH405" s="232">
        <f>IF(N405="sníž. přenesená",J405,0)</f>
        <v>0</v>
      </c>
      <c r="BI405" s="232">
        <f>IF(N405="nulová",J405,0)</f>
        <v>0</v>
      </c>
      <c r="BJ405" s="17" t="s">
        <v>84</v>
      </c>
      <c r="BK405" s="232">
        <f>ROUND(I405*H405,2)</f>
        <v>0</v>
      </c>
      <c r="BL405" s="17" t="s">
        <v>159</v>
      </c>
      <c r="BM405" s="231" t="s">
        <v>664</v>
      </c>
    </row>
    <row r="406" s="13" customFormat="1">
      <c r="A406" s="13"/>
      <c r="B406" s="233"/>
      <c r="C406" s="234"/>
      <c r="D406" s="235" t="s">
        <v>161</v>
      </c>
      <c r="E406" s="236" t="s">
        <v>1</v>
      </c>
      <c r="F406" s="237" t="s">
        <v>665</v>
      </c>
      <c r="G406" s="234"/>
      <c r="H406" s="238">
        <v>1</v>
      </c>
      <c r="I406" s="239"/>
      <c r="J406" s="234"/>
      <c r="K406" s="234"/>
      <c r="L406" s="240"/>
      <c r="M406" s="241"/>
      <c r="N406" s="242"/>
      <c r="O406" s="242"/>
      <c r="P406" s="242"/>
      <c r="Q406" s="242"/>
      <c r="R406" s="242"/>
      <c r="S406" s="242"/>
      <c r="T406" s="24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T406" s="244" t="s">
        <v>161</v>
      </c>
      <c r="AU406" s="244" t="s">
        <v>86</v>
      </c>
      <c r="AV406" s="13" t="s">
        <v>86</v>
      </c>
      <c r="AW406" s="13" t="s">
        <v>32</v>
      </c>
      <c r="AX406" s="13" t="s">
        <v>84</v>
      </c>
      <c r="AY406" s="244" t="s">
        <v>153</v>
      </c>
    </row>
    <row r="407" s="13" customFormat="1">
      <c r="A407" s="13"/>
      <c r="B407" s="233"/>
      <c r="C407" s="234"/>
      <c r="D407" s="235" t="s">
        <v>161</v>
      </c>
      <c r="E407" s="234"/>
      <c r="F407" s="237" t="s">
        <v>649</v>
      </c>
      <c r="G407" s="234"/>
      <c r="H407" s="238">
        <v>1.02</v>
      </c>
      <c r="I407" s="239"/>
      <c r="J407" s="234"/>
      <c r="K407" s="234"/>
      <c r="L407" s="240"/>
      <c r="M407" s="241"/>
      <c r="N407" s="242"/>
      <c r="O407" s="242"/>
      <c r="P407" s="242"/>
      <c r="Q407" s="242"/>
      <c r="R407" s="242"/>
      <c r="S407" s="242"/>
      <c r="T407" s="24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T407" s="244" t="s">
        <v>161</v>
      </c>
      <c r="AU407" s="244" t="s">
        <v>86</v>
      </c>
      <c r="AV407" s="13" t="s">
        <v>86</v>
      </c>
      <c r="AW407" s="13" t="s">
        <v>4</v>
      </c>
      <c r="AX407" s="13" t="s">
        <v>84</v>
      </c>
      <c r="AY407" s="244" t="s">
        <v>153</v>
      </c>
    </row>
    <row r="408" s="2" customFormat="1" ht="19.8" customHeight="1">
      <c r="A408" s="38"/>
      <c r="B408" s="39"/>
      <c r="C408" s="219" t="s">
        <v>666</v>
      </c>
      <c r="D408" s="219" t="s">
        <v>155</v>
      </c>
      <c r="E408" s="220" t="s">
        <v>667</v>
      </c>
      <c r="F408" s="221" t="s">
        <v>668</v>
      </c>
      <c r="G408" s="222" t="s">
        <v>158</v>
      </c>
      <c r="H408" s="223">
        <v>193.87000000000001</v>
      </c>
      <c r="I408" s="224"/>
      <c r="J408" s="225">
        <f>ROUND(I408*H408,2)</f>
        <v>0</v>
      </c>
      <c r="K408" s="226"/>
      <c r="L408" s="44"/>
      <c r="M408" s="227" t="s">
        <v>1</v>
      </c>
      <c r="N408" s="228" t="s">
        <v>41</v>
      </c>
      <c r="O408" s="91"/>
      <c r="P408" s="229">
        <f>O408*H408</f>
        <v>0</v>
      </c>
      <c r="Q408" s="229">
        <v>0.00012999999999999999</v>
      </c>
      <c r="R408" s="229">
        <f>Q408*H408</f>
        <v>0.025203099999999999</v>
      </c>
      <c r="S408" s="229">
        <v>0</v>
      </c>
      <c r="T408" s="230">
        <f>S408*H408</f>
        <v>0</v>
      </c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R408" s="231" t="s">
        <v>159</v>
      </c>
      <c r="AT408" s="231" t="s">
        <v>155</v>
      </c>
      <c r="AU408" s="231" t="s">
        <v>86</v>
      </c>
      <c r="AY408" s="17" t="s">
        <v>153</v>
      </c>
      <c r="BE408" s="232">
        <f>IF(N408="základní",J408,0)</f>
        <v>0</v>
      </c>
      <c r="BF408" s="232">
        <f>IF(N408="snížená",J408,0)</f>
        <v>0</v>
      </c>
      <c r="BG408" s="232">
        <f>IF(N408="zákl. přenesená",J408,0)</f>
        <v>0</v>
      </c>
      <c r="BH408" s="232">
        <f>IF(N408="sníž. přenesená",J408,0)</f>
        <v>0</v>
      </c>
      <c r="BI408" s="232">
        <f>IF(N408="nulová",J408,0)</f>
        <v>0</v>
      </c>
      <c r="BJ408" s="17" t="s">
        <v>84</v>
      </c>
      <c r="BK408" s="232">
        <f>ROUND(I408*H408,2)</f>
        <v>0</v>
      </c>
      <c r="BL408" s="17" t="s">
        <v>159</v>
      </c>
      <c r="BM408" s="231" t="s">
        <v>669</v>
      </c>
    </row>
    <row r="409" s="13" customFormat="1">
      <c r="A409" s="13"/>
      <c r="B409" s="233"/>
      <c r="C409" s="234"/>
      <c r="D409" s="235" t="s">
        <v>161</v>
      </c>
      <c r="E409" s="236" t="s">
        <v>1</v>
      </c>
      <c r="F409" s="237" t="s">
        <v>670</v>
      </c>
      <c r="G409" s="234"/>
      <c r="H409" s="238">
        <v>37.780000000000001</v>
      </c>
      <c r="I409" s="239"/>
      <c r="J409" s="234"/>
      <c r="K409" s="234"/>
      <c r="L409" s="240"/>
      <c r="M409" s="241"/>
      <c r="N409" s="242"/>
      <c r="O409" s="242"/>
      <c r="P409" s="242"/>
      <c r="Q409" s="242"/>
      <c r="R409" s="242"/>
      <c r="S409" s="242"/>
      <c r="T409" s="24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T409" s="244" t="s">
        <v>161</v>
      </c>
      <c r="AU409" s="244" t="s">
        <v>86</v>
      </c>
      <c r="AV409" s="13" t="s">
        <v>86</v>
      </c>
      <c r="AW409" s="13" t="s">
        <v>32</v>
      </c>
      <c r="AX409" s="13" t="s">
        <v>76</v>
      </c>
      <c r="AY409" s="244" t="s">
        <v>153</v>
      </c>
    </row>
    <row r="410" s="13" customFormat="1">
      <c r="A410" s="13"/>
      <c r="B410" s="233"/>
      <c r="C410" s="234"/>
      <c r="D410" s="235" t="s">
        <v>161</v>
      </c>
      <c r="E410" s="236" t="s">
        <v>1</v>
      </c>
      <c r="F410" s="237" t="s">
        <v>671</v>
      </c>
      <c r="G410" s="234"/>
      <c r="H410" s="238">
        <v>156.09</v>
      </c>
      <c r="I410" s="239"/>
      <c r="J410" s="234"/>
      <c r="K410" s="234"/>
      <c r="L410" s="240"/>
      <c r="M410" s="241"/>
      <c r="N410" s="242"/>
      <c r="O410" s="242"/>
      <c r="P410" s="242"/>
      <c r="Q410" s="242"/>
      <c r="R410" s="242"/>
      <c r="S410" s="242"/>
      <c r="T410" s="24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T410" s="244" t="s">
        <v>161</v>
      </c>
      <c r="AU410" s="244" t="s">
        <v>86</v>
      </c>
      <c r="AV410" s="13" t="s">
        <v>86</v>
      </c>
      <c r="AW410" s="13" t="s">
        <v>32</v>
      </c>
      <c r="AX410" s="13" t="s">
        <v>76</v>
      </c>
      <c r="AY410" s="244" t="s">
        <v>153</v>
      </c>
    </row>
    <row r="411" s="14" customFormat="1">
      <c r="A411" s="14"/>
      <c r="B411" s="245"/>
      <c r="C411" s="246"/>
      <c r="D411" s="235" t="s">
        <v>161</v>
      </c>
      <c r="E411" s="247" t="s">
        <v>1</v>
      </c>
      <c r="F411" s="248" t="s">
        <v>213</v>
      </c>
      <c r="G411" s="246"/>
      <c r="H411" s="249">
        <v>193.87000000000001</v>
      </c>
      <c r="I411" s="250"/>
      <c r="J411" s="246"/>
      <c r="K411" s="246"/>
      <c r="L411" s="251"/>
      <c r="M411" s="252"/>
      <c r="N411" s="253"/>
      <c r="O411" s="253"/>
      <c r="P411" s="253"/>
      <c r="Q411" s="253"/>
      <c r="R411" s="253"/>
      <c r="S411" s="253"/>
      <c r="T411" s="25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T411" s="255" t="s">
        <v>161</v>
      </c>
      <c r="AU411" s="255" t="s">
        <v>86</v>
      </c>
      <c r="AV411" s="14" t="s">
        <v>159</v>
      </c>
      <c r="AW411" s="14" t="s">
        <v>32</v>
      </c>
      <c r="AX411" s="14" t="s">
        <v>84</v>
      </c>
      <c r="AY411" s="255" t="s">
        <v>153</v>
      </c>
    </row>
    <row r="412" s="2" customFormat="1" ht="19.8" customHeight="1">
      <c r="A412" s="38"/>
      <c r="B412" s="39"/>
      <c r="C412" s="219" t="s">
        <v>672</v>
      </c>
      <c r="D412" s="219" t="s">
        <v>155</v>
      </c>
      <c r="E412" s="220" t="s">
        <v>673</v>
      </c>
      <c r="F412" s="221" t="s">
        <v>674</v>
      </c>
      <c r="G412" s="222" t="s">
        <v>158</v>
      </c>
      <c r="H412" s="223">
        <v>14.550000000000001</v>
      </c>
      <c r="I412" s="224"/>
      <c r="J412" s="225">
        <f>ROUND(I412*H412,2)</f>
        <v>0</v>
      </c>
      <c r="K412" s="226"/>
      <c r="L412" s="44"/>
      <c r="M412" s="227" t="s">
        <v>1</v>
      </c>
      <c r="N412" s="228" t="s">
        <v>41</v>
      </c>
      <c r="O412" s="91"/>
      <c r="P412" s="229">
        <f>O412*H412</f>
        <v>0</v>
      </c>
      <c r="Q412" s="229">
        <v>0.00021000000000000001</v>
      </c>
      <c r="R412" s="229">
        <f>Q412*H412</f>
        <v>0.0030555000000000005</v>
      </c>
      <c r="S412" s="229">
        <v>0</v>
      </c>
      <c r="T412" s="230">
        <f>S412*H412</f>
        <v>0</v>
      </c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R412" s="231" t="s">
        <v>159</v>
      </c>
      <c r="AT412" s="231" t="s">
        <v>155</v>
      </c>
      <c r="AU412" s="231" t="s">
        <v>86</v>
      </c>
      <c r="AY412" s="17" t="s">
        <v>153</v>
      </c>
      <c r="BE412" s="232">
        <f>IF(N412="základní",J412,0)</f>
        <v>0</v>
      </c>
      <c r="BF412" s="232">
        <f>IF(N412="snížená",J412,0)</f>
        <v>0</v>
      </c>
      <c r="BG412" s="232">
        <f>IF(N412="zákl. přenesená",J412,0)</f>
        <v>0</v>
      </c>
      <c r="BH412" s="232">
        <f>IF(N412="sníž. přenesená",J412,0)</f>
        <v>0</v>
      </c>
      <c r="BI412" s="232">
        <f>IF(N412="nulová",J412,0)</f>
        <v>0</v>
      </c>
      <c r="BJ412" s="17" t="s">
        <v>84</v>
      </c>
      <c r="BK412" s="232">
        <f>ROUND(I412*H412,2)</f>
        <v>0</v>
      </c>
      <c r="BL412" s="17" t="s">
        <v>159</v>
      </c>
      <c r="BM412" s="231" t="s">
        <v>675</v>
      </c>
    </row>
    <row r="413" s="13" customFormat="1">
      <c r="A413" s="13"/>
      <c r="B413" s="233"/>
      <c r="C413" s="234"/>
      <c r="D413" s="235" t="s">
        <v>161</v>
      </c>
      <c r="E413" s="236" t="s">
        <v>1</v>
      </c>
      <c r="F413" s="237" t="s">
        <v>676</v>
      </c>
      <c r="G413" s="234"/>
      <c r="H413" s="238">
        <v>14.550000000000001</v>
      </c>
      <c r="I413" s="239"/>
      <c r="J413" s="234"/>
      <c r="K413" s="234"/>
      <c r="L413" s="240"/>
      <c r="M413" s="241"/>
      <c r="N413" s="242"/>
      <c r="O413" s="242"/>
      <c r="P413" s="242"/>
      <c r="Q413" s="242"/>
      <c r="R413" s="242"/>
      <c r="S413" s="242"/>
      <c r="T413" s="24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T413" s="244" t="s">
        <v>161</v>
      </c>
      <c r="AU413" s="244" t="s">
        <v>86</v>
      </c>
      <c r="AV413" s="13" t="s">
        <v>86</v>
      </c>
      <c r="AW413" s="13" t="s">
        <v>32</v>
      </c>
      <c r="AX413" s="13" t="s">
        <v>84</v>
      </c>
      <c r="AY413" s="244" t="s">
        <v>153</v>
      </c>
    </row>
    <row r="414" s="2" customFormat="1" ht="14.4" customHeight="1">
      <c r="A414" s="38"/>
      <c r="B414" s="39"/>
      <c r="C414" s="219" t="s">
        <v>677</v>
      </c>
      <c r="D414" s="219" t="s">
        <v>155</v>
      </c>
      <c r="E414" s="220" t="s">
        <v>678</v>
      </c>
      <c r="F414" s="221" t="s">
        <v>679</v>
      </c>
      <c r="G414" s="222" t="s">
        <v>158</v>
      </c>
      <c r="H414" s="223">
        <v>208.41999999999999</v>
      </c>
      <c r="I414" s="224"/>
      <c r="J414" s="225">
        <f>ROUND(I414*H414,2)</f>
        <v>0</v>
      </c>
      <c r="K414" s="226"/>
      <c r="L414" s="44"/>
      <c r="M414" s="227" t="s">
        <v>1</v>
      </c>
      <c r="N414" s="228" t="s">
        <v>41</v>
      </c>
      <c r="O414" s="91"/>
      <c r="P414" s="229">
        <f>O414*H414</f>
        <v>0</v>
      </c>
      <c r="Q414" s="229">
        <v>4.0000000000000003E-05</v>
      </c>
      <c r="R414" s="229">
        <f>Q414*H414</f>
        <v>0.0083368000000000001</v>
      </c>
      <c r="S414" s="229">
        <v>0</v>
      </c>
      <c r="T414" s="230">
        <f>S414*H414</f>
        <v>0</v>
      </c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R414" s="231" t="s">
        <v>159</v>
      </c>
      <c r="AT414" s="231" t="s">
        <v>155</v>
      </c>
      <c r="AU414" s="231" t="s">
        <v>86</v>
      </c>
      <c r="AY414" s="17" t="s">
        <v>153</v>
      </c>
      <c r="BE414" s="232">
        <f>IF(N414="základní",J414,0)</f>
        <v>0</v>
      </c>
      <c r="BF414" s="232">
        <f>IF(N414="snížená",J414,0)</f>
        <v>0</v>
      </c>
      <c r="BG414" s="232">
        <f>IF(N414="zákl. přenesená",J414,0)</f>
        <v>0</v>
      </c>
      <c r="BH414" s="232">
        <f>IF(N414="sníž. přenesená",J414,0)</f>
        <v>0</v>
      </c>
      <c r="BI414" s="232">
        <f>IF(N414="nulová",J414,0)</f>
        <v>0</v>
      </c>
      <c r="BJ414" s="17" t="s">
        <v>84</v>
      </c>
      <c r="BK414" s="232">
        <f>ROUND(I414*H414,2)</f>
        <v>0</v>
      </c>
      <c r="BL414" s="17" t="s">
        <v>159</v>
      </c>
      <c r="BM414" s="231" t="s">
        <v>680</v>
      </c>
    </row>
    <row r="415" s="13" customFormat="1">
      <c r="A415" s="13"/>
      <c r="B415" s="233"/>
      <c r="C415" s="234"/>
      <c r="D415" s="235" t="s">
        <v>161</v>
      </c>
      <c r="E415" s="236" t="s">
        <v>1</v>
      </c>
      <c r="F415" s="237" t="s">
        <v>681</v>
      </c>
      <c r="G415" s="234"/>
      <c r="H415" s="238">
        <v>52.329999999999998</v>
      </c>
      <c r="I415" s="239"/>
      <c r="J415" s="234"/>
      <c r="K415" s="234"/>
      <c r="L415" s="240"/>
      <c r="M415" s="241"/>
      <c r="N415" s="242"/>
      <c r="O415" s="242"/>
      <c r="P415" s="242"/>
      <c r="Q415" s="242"/>
      <c r="R415" s="242"/>
      <c r="S415" s="242"/>
      <c r="T415" s="24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T415" s="244" t="s">
        <v>161</v>
      </c>
      <c r="AU415" s="244" t="s">
        <v>86</v>
      </c>
      <c r="AV415" s="13" t="s">
        <v>86</v>
      </c>
      <c r="AW415" s="13" t="s">
        <v>32</v>
      </c>
      <c r="AX415" s="13" t="s">
        <v>76</v>
      </c>
      <c r="AY415" s="244" t="s">
        <v>153</v>
      </c>
    </row>
    <row r="416" s="13" customFormat="1">
      <c r="A416" s="13"/>
      <c r="B416" s="233"/>
      <c r="C416" s="234"/>
      <c r="D416" s="235" t="s">
        <v>161</v>
      </c>
      <c r="E416" s="236" t="s">
        <v>1</v>
      </c>
      <c r="F416" s="237" t="s">
        <v>682</v>
      </c>
      <c r="G416" s="234"/>
      <c r="H416" s="238">
        <v>156.09</v>
      </c>
      <c r="I416" s="239"/>
      <c r="J416" s="234"/>
      <c r="K416" s="234"/>
      <c r="L416" s="240"/>
      <c r="M416" s="241"/>
      <c r="N416" s="242"/>
      <c r="O416" s="242"/>
      <c r="P416" s="242"/>
      <c r="Q416" s="242"/>
      <c r="R416" s="242"/>
      <c r="S416" s="242"/>
      <c r="T416" s="24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T416" s="244" t="s">
        <v>161</v>
      </c>
      <c r="AU416" s="244" t="s">
        <v>86</v>
      </c>
      <c r="AV416" s="13" t="s">
        <v>86</v>
      </c>
      <c r="AW416" s="13" t="s">
        <v>32</v>
      </c>
      <c r="AX416" s="13" t="s">
        <v>76</v>
      </c>
      <c r="AY416" s="244" t="s">
        <v>153</v>
      </c>
    </row>
    <row r="417" s="14" customFormat="1">
      <c r="A417" s="14"/>
      <c r="B417" s="245"/>
      <c r="C417" s="246"/>
      <c r="D417" s="235" t="s">
        <v>161</v>
      </c>
      <c r="E417" s="247" t="s">
        <v>1</v>
      </c>
      <c r="F417" s="248" t="s">
        <v>213</v>
      </c>
      <c r="G417" s="246"/>
      <c r="H417" s="249">
        <v>208.42000000000002</v>
      </c>
      <c r="I417" s="250"/>
      <c r="J417" s="246"/>
      <c r="K417" s="246"/>
      <c r="L417" s="251"/>
      <c r="M417" s="252"/>
      <c r="N417" s="253"/>
      <c r="O417" s="253"/>
      <c r="P417" s="253"/>
      <c r="Q417" s="253"/>
      <c r="R417" s="253"/>
      <c r="S417" s="253"/>
      <c r="T417" s="25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T417" s="255" t="s">
        <v>161</v>
      </c>
      <c r="AU417" s="255" t="s">
        <v>86</v>
      </c>
      <c r="AV417" s="14" t="s">
        <v>159</v>
      </c>
      <c r="AW417" s="14" t="s">
        <v>32</v>
      </c>
      <c r="AX417" s="14" t="s">
        <v>84</v>
      </c>
      <c r="AY417" s="255" t="s">
        <v>153</v>
      </c>
    </row>
    <row r="418" s="2" customFormat="1" ht="14.4" customHeight="1">
      <c r="A418" s="38"/>
      <c r="B418" s="39"/>
      <c r="C418" s="219" t="s">
        <v>683</v>
      </c>
      <c r="D418" s="219" t="s">
        <v>155</v>
      </c>
      <c r="E418" s="220" t="s">
        <v>684</v>
      </c>
      <c r="F418" s="221" t="s">
        <v>685</v>
      </c>
      <c r="G418" s="222" t="s">
        <v>158</v>
      </c>
      <c r="H418" s="223">
        <v>1.925</v>
      </c>
      <c r="I418" s="224"/>
      <c r="J418" s="225">
        <f>ROUND(I418*H418,2)</f>
        <v>0</v>
      </c>
      <c r="K418" s="226"/>
      <c r="L418" s="44"/>
      <c r="M418" s="227" t="s">
        <v>1</v>
      </c>
      <c r="N418" s="228" t="s">
        <v>41</v>
      </c>
      <c r="O418" s="91"/>
      <c r="P418" s="229">
        <f>O418*H418</f>
        <v>0</v>
      </c>
      <c r="Q418" s="229">
        <v>0.00029</v>
      </c>
      <c r="R418" s="229">
        <f>Q418*H418</f>
        <v>0.00055825000000000004</v>
      </c>
      <c r="S418" s="229">
        <v>0</v>
      </c>
      <c r="T418" s="230">
        <f>S418*H418</f>
        <v>0</v>
      </c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R418" s="231" t="s">
        <v>159</v>
      </c>
      <c r="AT418" s="231" t="s">
        <v>155</v>
      </c>
      <c r="AU418" s="231" t="s">
        <v>86</v>
      </c>
      <c r="AY418" s="17" t="s">
        <v>153</v>
      </c>
      <c r="BE418" s="232">
        <f>IF(N418="základní",J418,0)</f>
        <v>0</v>
      </c>
      <c r="BF418" s="232">
        <f>IF(N418="snížená",J418,0)</f>
        <v>0</v>
      </c>
      <c r="BG418" s="232">
        <f>IF(N418="zákl. přenesená",J418,0)</f>
        <v>0</v>
      </c>
      <c r="BH418" s="232">
        <f>IF(N418="sníž. přenesená",J418,0)</f>
        <v>0</v>
      </c>
      <c r="BI418" s="232">
        <f>IF(N418="nulová",J418,0)</f>
        <v>0</v>
      </c>
      <c r="BJ418" s="17" t="s">
        <v>84</v>
      </c>
      <c r="BK418" s="232">
        <f>ROUND(I418*H418,2)</f>
        <v>0</v>
      </c>
      <c r="BL418" s="17" t="s">
        <v>159</v>
      </c>
      <c r="BM418" s="231" t="s">
        <v>686</v>
      </c>
    </row>
    <row r="419" s="13" customFormat="1">
      <c r="A419" s="13"/>
      <c r="B419" s="233"/>
      <c r="C419" s="234"/>
      <c r="D419" s="235" t="s">
        <v>161</v>
      </c>
      <c r="E419" s="236" t="s">
        <v>1</v>
      </c>
      <c r="F419" s="237" t="s">
        <v>687</v>
      </c>
      <c r="G419" s="234"/>
      <c r="H419" s="238">
        <v>1.925</v>
      </c>
      <c r="I419" s="239"/>
      <c r="J419" s="234"/>
      <c r="K419" s="234"/>
      <c r="L419" s="240"/>
      <c r="M419" s="241"/>
      <c r="N419" s="242"/>
      <c r="O419" s="242"/>
      <c r="P419" s="242"/>
      <c r="Q419" s="242"/>
      <c r="R419" s="242"/>
      <c r="S419" s="242"/>
      <c r="T419" s="24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T419" s="244" t="s">
        <v>161</v>
      </c>
      <c r="AU419" s="244" t="s">
        <v>86</v>
      </c>
      <c r="AV419" s="13" t="s">
        <v>86</v>
      </c>
      <c r="AW419" s="13" t="s">
        <v>32</v>
      </c>
      <c r="AX419" s="13" t="s">
        <v>84</v>
      </c>
      <c r="AY419" s="244" t="s">
        <v>153</v>
      </c>
    </row>
    <row r="420" s="2" customFormat="1" ht="14.4" customHeight="1">
      <c r="A420" s="38"/>
      <c r="B420" s="39"/>
      <c r="C420" s="219" t="s">
        <v>688</v>
      </c>
      <c r="D420" s="219" t="s">
        <v>155</v>
      </c>
      <c r="E420" s="220" t="s">
        <v>689</v>
      </c>
      <c r="F420" s="221" t="s">
        <v>690</v>
      </c>
      <c r="G420" s="222" t="s">
        <v>264</v>
      </c>
      <c r="H420" s="223">
        <v>1</v>
      </c>
      <c r="I420" s="224"/>
      <c r="J420" s="225">
        <f>ROUND(I420*H420,2)</f>
        <v>0</v>
      </c>
      <c r="K420" s="226"/>
      <c r="L420" s="44"/>
      <c r="M420" s="227" t="s">
        <v>1</v>
      </c>
      <c r="N420" s="228" t="s">
        <v>41</v>
      </c>
      <c r="O420" s="91"/>
      <c r="P420" s="229">
        <f>O420*H420</f>
        <v>0</v>
      </c>
      <c r="Q420" s="229">
        <v>0</v>
      </c>
      <c r="R420" s="229">
        <f>Q420*H420</f>
        <v>0</v>
      </c>
      <c r="S420" s="229">
        <v>0</v>
      </c>
      <c r="T420" s="230">
        <f>S420*H420</f>
        <v>0</v>
      </c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R420" s="231" t="s">
        <v>159</v>
      </c>
      <c r="AT420" s="231" t="s">
        <v>155</v>
      </c>
      <c r="AU420" s="231" t="s">
        <v>86</v>
      </c>
      <c r="AY420" s="17" t="s">
        <v>153</v>
      </c>
      <c r="BE420" s="232">
        <f>IF(N420="základní",J420,0)</f>
        <v>0</v>
      </c>
      <c r="BF420" s="232">
        <f>IF(N420="snížená",J420,0)</f>
        <v>0</v>
      </c>
      <c r="BG420" s="232">
        <f>IF(N420="zákl. přenesená",J420,0)</f>
        <v>0</v>
      </c>
      <c r="BH420" s="232">
        <f>IF(N420="sníž. přenesená",J420,0)</f>
        <v>0</v>
      </c>
      <c r="BI420" s="232">
        <f>IF(N420="nulová",J420,0)</f>
        <v>0</v>
      </c>
      <c r="BJ420" s="17" t="s">
        <v>84</v>
      </c>
      <c r="BK420" s="232">
        <f>ROUND(I420*H420,2)</f>
        <v>0</v>
      </c>
      <c r="BL420" s="17" t="s">
        <v>159</v>
      </c>
      <c r="BM420" s="231" t="s">
        <v>691</v>
      </c>
    </row>
    <row r="421" s="2" customFormat="1" ht="14.4" customHeight="1">
      <c r="A421" s="38"/>
      <c r="B421" s="39"/>
      <c r="C421" s="219" t="s">
        <v>692</v>
      </c>
      <c r="D421" s="219" t="s">
        <v>155</v>
      </c>
      <c r="E421" s="220" t="s">
        <v>693</v>
      </c>
      <c r="F421" s="221" t="s">
        <v>694</v>
      </c>
      <c r="G421" s="222" t="s">
        <v>180</v>
      </c>
      <c r="H421" s="223">
        <v>2.0070000000000001</v>
      </c>
      <c r="I421" s="224"/>
      <c r="J421" s="225">
        <f>ROUND(I421*H421,2)</f>
        <v>0</v>
      </c>
      <c r="K421" s="226"/>
      <c r="L421" s="44"/>
      <c r="M421" s="227" t="s">
        <v>1</v>
      </c>
      <c r="N421" s="228" t="s">
        <v>41</v>
      </c>
      <c r="O421" s="91"/>
      <c r="P421" s="229">
        <f>O421*H421</f>
        <v>0</v>
      </c>
      <c r="Q421" s="229">
        <v>0</v>
      </c>
      <c r="R421" s="229">
        <f>Q421*H421</f>
        <v>0</v>
      </c>
      <c r="S421" s="229">
        <v>1.8</v>
      </c>
      <c r="T421" s="230">
        <f>S421*H421</f>
        <v>3.6126000000000005</v>
      </c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R421" s="231" t="s">
        <v>159</v>
      </c>
      <c r="AT421" s="231" t="s">
        <v>155</v>
      </c>
      <c r="AU421" s="231" t="s">
        <v>86</v>
      </c>
      <c r="AY421" s="17" t="s">
        <v>153</v>
      </c>
      <c r="BE421" s="232">
        <f>IF(N421="základní",J421,0)</f>
        <v>0</v>
      </c>
      <c r="BF421" s="232">
        <f>IF(N421="snížená",J421,0)</f>
        <v>0</v>
      </c>
      <c r="BG421" s="232">
        <f>IF(N421="zákl. přenesená",J421,0)</f>
        <v>0</v>
      </c>
      <c r="BH421" s="232">
        <f>IF(N421="sníž. přenesená",J421,0)</f>
        <v>0</v>
      </c>
      <c r="BI421" s="232">
        <f>IF(N421="nulová",J421,0)</f>
        <v>0</v>
      </c>
      <c r="BJ421" s="17" t="s">
        <v>84</v>
      </c>
      <c r="BK421" s="232">
        <f>ROUND(I421*H421,2)</f>
        <v>0</v>
      </c>
      <c r="BL421" s="17" t="s">
        <v>159</v>
      </c>
      <c r="BM421" s="231" t="s">
        <v>695</v>
      </c>
    </row>
    <row r="422" s="13" customFormat="1">
      <c r="A422" s="13"/>
      <c r="B422" s="233"/>
      <c r="C422" s="234"/>
      <c r="D422" s="235" t="s">
        <v>161</v>
      </c>
      <c r="E422" s="236" t="s">
        <v>1</v>
      </c>
      <c r="F422" s="237" t="s">
        <v>696</v>
      </c>
      <c r="G422" s="234"/>
      <c r="H422" s="238">
        <v>2.0070000000000001</v>
      </c>
      <c r="I422" s="239"/>
      <c r="J422" s="234"/>
      <c r="K422" s="234"/>
      <c r="L422" s="240"/>
      <c r="M422" s="241"/>
      <c r="N422" s="242"/>
      <c r="O422" s="242"/>
      <c r="P422" s="242"/>
      <c r="Q422" s="242"/>
      <c r="R422" s="242"/>
      <c r="S422" s="242"/>
      <c r="T422" s="24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T422" s="244" t="s">
        <v>161</v>
      </c>
      <c r="AU422" s="244" t="s">
        <v>86</v>
      </c>
      <c r="AV422" s="13" t="s">
        <v>86</v>
      </c>
      <c r="AW422" s="13" t="s">
        <v>32</v>
      </c>
      <c r="AX422" s="13" t="s">
        <v>84</v>
      </c>
      <c r="AY422" s="244" t="s">
        <v>153</v>
      </c>
    </row>
    <row r="423" s="2" customFormat="1" ht="14.4" customHeight="1">
      <c r="A423" s="38"/>
      <c r="B423" s="39"/>
      <c r="C423" s="219" t="s">
        <v>697</v>
      </c>
      <c r="D423" s="219" t="s">
        <v>155</v>
      </c>
      <c r="E423" s="220" t="s">
        <v>698</v>
      </c>
      <c r="F423" s="221" t="s">
        <v>699</v>
      </c>
      <c r="G423" s="222" t="s">
        <v>170</v>
      </c>
      <c r="H423" s="223">
        <v>15.4</v>
      </c>
      <c r="I423" s="224"/>
      <c r="J423" s="225">
        <f>ROUND(I423*H423,2)</f>
        <v>0</v>
      </c>
      <c r="K423" s="226"/>
      <c r="L423" s="44"/>
      <c r="M423" s="227" t="s">
        <v>1</v>
      </c>
      <c r="N423" s="228" t="s">
        <v>41</v>
      </c>
      <c r="O423" s="91"/>
      <c r="P423" s="229">
        <f>O423*H423</f>
        <v>0</v>
      </c>
      <c r="Q423" s="229">
        <v>0.112</v>
      </c>
      <c r="R423" s="229">
        <f>Q423*H423</f>
        <v>1.7248000000000001</v>
      </c>
      <c r="S423" s="229">
        <v>0</v>
      </c>
      <c r="T423" s="230">
        <f>S423*H423</f>
        <v>0</v>
      </c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R423" s="231" t="s">
        <v>159</v>
      </c>
      <c r="AT423" s="231" t="s">
        <v>155</v>
      </c>
      <c r="AU423" s="231" t="s">
        <v>86</v>
      </c>
      <c r="AY423" s="17" t="s">
        <v>153</v>
      </c>
      <c r="BE423" s="232">
        <f>IF(N423="základní",J423,0)</f>
        <v>0</v>
      </c>
      <c r="BF423" s="232">
        <f>IF(N423="snížená",J423,0)</f>
        <v>0</v>
      </c>
      <c r="BG423" s="232">
        <f>IF(N423="zákl. přenesená",J423,0)</f>
        <v>0</v>
      </c>
      <c r="BH423" s="232">
        <f>IF(N423="sníž. přenesená",J423,0)</f>
        <v>0</v>
      </c>
      <c r="BI423" s="232">
        <f>IF(N423="nulová",J423,0)</f>
        <v>0</v>
      </c>
      <c r="BJ423" s="17" t="s">
        <v>84</v>
      </c>
      <c r="BK423" s="232">
        <f>ROUND(I423*H423,2)</f>
        <v>0</v>
      </c>
      <c r="BL423" s="17" t="s">
        <v>159</v>
      </c>
      <c r="BM423" s="231" t="s">
        <v>700</v>
      </c>
    </row>
    <row r="424" s="13" customFormat="1">
      <c r="A424" s="13"/>
      <c r="B424" s="233"/>
      <c r="C424" s="234"/>
      <c r="D424" s="235" t="s">
        <v>161</v>
      </c>
      <c r="E424" s="236" t="s">
        <v>1</v>
      </c>
      <c r="F424" s="237" t="s">
        <v>701</v>
      </c>
      <c r="G424" s="234"/>
      <c r="H424" s="238">
        <v>15.4</v>
      </c>
      <c r="I424" s="239"/>
      <c r="J424" s="234"/>
      <c r="K424" s="234"/>
      <c r="L424" s="240"/>
      <c r="M424" s="241"/>
      <c r="N424" s="242"/>
      <c r="O424" s="242"/>
      <c r="P424" s="242"/>
      <c r="Q424" s="242"/>
      <c r="R424" s="242"/>
      <c r="S424" s="242"/>
      <c r="T424" s="24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T424" s="244" t="s">
        <v>161</v>
      </c>
      <c r="AU424" s="244" t="s">
        <v>86</v>
      </c>
      <c r="AV424" s="13" t="s">
        <v>86</v>
      </c>
      <c r="AW424" s="13" t="s">
        <v>32</v>
      </c>
      <c r="AX424" s="13" t="s">
        <v>84</v>
      </c>
      <c r="AY424" s="244" t="s">
        <v>153</v>
      </c>
    </row>
    <row r="425" s="2" customFormat="1" ht="14.4" customHeight="1">
      <c r="A425" s="38"/>
      <c r="B425" s="39"/>
      <c r="C425" s="219" t="s">
        <v>702</v>
      </c>
      <c r="D425" s="219" t="s">
        <v>155</v>
      </c>
      <c r="E425" s="220" t="s">
        <v>703</v>
      </c>
      <c r="F425" s="221" t="s">
        <v>704</v>
      </c>
      <c r="G425" s="222" t="s">
        <v>180</v>
      </c>
      <c r="H425" s="223">
        <v>3.4049999999999998</v>
      </c>
      <c r="I425" s="224"/>
      <c r="J425" s="225">
        <f>ROUND(I425*H425,2)</f>
        <v>0</v>
      </c>
      <c r="K425" s="226"/>
      <c r="L425" s="44"/>
      <c r="M425" s="227" t="s">
        <v>1</v>
      </c>
      <c r="N425" s="228" t="s">
        <v>41</v>
      </c>
      <c r="O425" s="91"/>
      <c r="P425" s="229">
        <f>O425*H425</f>
        <v>0</v>
      </c>
      <c r="Q425" s="229">
        <v>0</v>
      </c>
      <c r="R425" s="229">
        <f>Q425*H425</f>
        <v>0</v>
      </c>
      <c r="S425" s="229">
        <v>2.2000000000000002</v>
      </c>
      <c r="T425" s="230">
        <f>S425*H425</f>
        <v>7.4910000000000005</v>
      </c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R425" s="231" t="s">
        <v>159</v>
      </c>
      <c r="AT425" s="231" t="s">
        <v>155</v>
      </c>
      <c r="AU425" s="231" t="s">
        <v>86</v>
      </c>
      <c r="AY425" s="17" t="s">
        <v>153</v>
      </c>
      <c r="BE425" s="232">
        <f>IF(N425="základní",J425,0)</f>
        <v>0</v>
      </c>
      <c r="BF425" s="232">
        <f>IF(N425="snížená",J425,0)</f>
        <v>0</v>
      </c>
      <c r="BG425" s="232">
        <f>IF(N425="zákl. přenesená",J425,0)</f>
        <v>0</v>
      </c>
      <c r="BH425" s="232">
        <f>IF(N425="sníž. přenesená",J425,0)</f>
        <v>0</v>
      </c>
      <c r="BI425" s="232">
        <f>IF(N425="nulová",J425,0)</f>
        <v>0</v>
      </c>
      <c r="BJ425" s="17" t="s">
        <v>84</v>
      </c>
      <c r="BK425" s="232">
        <f>ROUND(I425*H425,2)</f>
        <v>0</v>
      </c>
      <c r="BL425" s="17" t="s">
        <v>159</v>
      </c>
      <c r="BM425" s="231" t="s">
        <v>705</v>
      </c>
    </row>
    <row r="426" s="13" customFormat="1">
      <c r="A426" s="13"/>
      <c r="B426" s="233"/>
      <c r="C426" s="234"/>
      <c r="D426" s="235" t="s">
        <v>161</v>
      </c>
      <c r="E426" s="236" t="s">
        <v>1</v>
      </c>
      <c r="F426" s="237" t="s">
        <v>706</v>
      </c>
      <c r="G426" s="234"/>
      <c r="H426" s="238">
        <v>3.4049999999999998</v>
      </c>
      <c r="I426" s="239"/>
      <c r="J426" s="234"/>
      <c r="K426" s="234"/>
      <c r="L426" s="240"/>
      <c r="M426" s="241"/>
      <c r="N426" s="242"/>
      <c r="O426" s="242"/>
      <c r="P426" s="242"/>
      <c r="Q426" s="242"/>
      <c r="R426" s="242"/>
      <c r="S426" s="242"/>
      <c r="T426" s="24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T426" s="244" t="s">
        <v>161</v>
      </c>
      <c r="AU426" s="244" t="s">
        <v>86</v>
      </c>
      <c r="AV426" s="13" t="s">
        <v>86</v>
      </c>
      <c r="AW426" s="13" t="s">
        <v>32</v>
      </c>
      <c r="AX426" s="13" t="s">
        <v>84</v>
      </c>
      <c r="AY426" s="244" t="s">
        <v>153</v>
      </c>
    </row>
    <row r="427" s="2" customFormat="1" ht="14.4" customHeight="1">
      <c r="A427" s="38"/>
      <c r="B427" s="39"/>
      <c r="C427" s="219" t="s">
        <v>707</v>
      </c>
      <c r="D427" s="219" t="s">
        <v>155</v>
      </c>
      <c r="E427" s="220" t="s">
        <v>708</v>
      </c>
      <c r="F427" s="221" t="s">
        <v>709</v>
      </c>
      <c r="G427" s="222" t="s">
        <v>158</v>
      </c>
      <c r="H427" s="223">
        <v>89.549999999999997</v>
      </c>
      <c r="I427" s="224"/>
      <c r="J427" s="225">
        <f>ROUND(I427*H427,2)</f>
        <v>0</v>
      </c>
      <c r="K427" s="226"/>
      <c r="L427" s="44"/>
      <c r="M427" s="227" t="s">
        <v>1</v>
      </c>
      <c r="N427" s="228" t="s">
        <v>41</v>
      </c>
      <c r="O427" s="91"/>
      <c r="P427" s="229">
        <f>O427*H427</f>
        <v>0</v>
      </c>
      <c r="Q427" s="229">
        <v>0</v>
      </c>
      <c r="R427" s="229">
        <f>Q427*H427</f>
        <v>0</v>
      </c>
      <c r="S427" s="229">
        <v>0.089999999999999997</v>
      </c>
      <c r="T427" s="230">
        <f>S427*H427</f>
        <v>8.0594999999999999</v>
      </c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R427" s="231" t="s">
        <v>159</v>
      </c>
      <c r="AT427" s="231" t="s">
        <v>155</v>
      </c>
      <c r="AU427" s="231" t="s">
        <v>86</v>
      </c>
      <c r="AY427" s="17" t="s">
        <v>153</v>
      </c>
      <c r="BE427" s="232">
        <f>IF(N427="základní",J427,0)</f>
        <v>0</v>
      </c>
      <c r="BF427" s="232">
        <f>IF(N427="snížená",J427,0)</f>
        <v>0</v>
      </c>
      <c r="BG427" s="232">
        <f>IF(N427="zákl. přenesená",J427,0)</f>
        <v>0</v>
      </c>
      <c r="BH427" s="232">
        <f>IF(N427="sníž. přenesená",J427,0)</f>
        <v>0</v>
      </c>
      <c r="BI427" s="232">
        <f>IF(N427="nulová",J427,0)</f>
        <v>0</v>
      </c>
      <c r="BJ427" s="17" t="s">
        <v>84</v>
      </c>
      <c r="BK427" s="232">
        <f>ROUND(I427*H427,2)</f>
        <v>0</v>
      </c>
      <c r="BL427" s="17" t="s">
        <v>159</v>
      </c>
      <c r="BM427" s="231" t="s">
        <v>710</v>
      </c>
    </row>
    <row r="428" s="13" customFormat="1">
      <c r="A428" s="13"/>
      <c r="B428" s="233"/>
      <c r="C428" s="234"/>
      <c r="D428" s="235" t="s">
        <v>161</v>
      </c>
      <c r="E428" s="236" t="s">
        <v>1</v>
      </c>
      <c r="F428" s="237" t="s">
        <v>711</v>
      </c>
      <c r="G428" s="234"/>
      <c r="H428" s="238">
        <v>9.8900000000000006</v>
      </c>
      <c r="I428" s="239"/>
      <c r="J428" s="234"/>
      <c r="K428" s="234"/>
      <c r="L428" s="240"/>
      <c r="M428" s="241"/>
      <c r="N428" s="242"/>
      <c r="O428" s="242"/>
      <c r="P428" s="242"/>
      <c r="Q428" s="242"/>
      <c r="R428" s="242"/>
      <c r="S428" s="242"/>
      <c r="T428" s="24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T428" s="244" t="s">
        <v>161</v>
      </c>
      <c r="AU428" s="244" t="s">
        <v>86</v>
      </c>
      <c r="AV428" s="13" t="s">
        <v>86</v>
      </c>
      <c r="AW428" s="13" t="s">
        <v>32</v>
      </c>
      <c r="AX428" s="13" t="s">
        <v>76</v>
      </c>
      <c r="AY428" s="244" t="s">
        <v>153</v>
      </c>
    </row>
    <row r="429" s="13" customFormat="1">
      <c r="A429" s="13"/>
      <c r="B429" s="233"/>
      <c r="C429" s="234"/>
      <c r="D429" s="235" t="s">
        <v>161</v>
      </c>
      <c r="E429" s="236" t="s">
        <v>1</v>
      </c>
      <c r="F429" s="237" t="s">
        <v>712</v>
      </c>
      <c r="G429" s="234"/>
      <c r="H429" s="238">
        <v>74.859999999999999</v>
      </c>
      <c r="I429" s="239"/>
      <c r="J429" s="234"/>
      <c r="K429" s="234"/>
      <c r="L429" s="240"/>
      <c r="M429" s="241"/>
      <c r="N429" s="242"/>
      <c r="O429" s="242"/>
      <c r="P429" s="242"/>
      <c r="Q429" s="242"/>
      <c r="R429" s="242"/>
      <c r="S429" s="242"/>
      <c r="T429" s="24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T429" s="244" t="s">
        <v>161</v>
      </c>
      <c r="AU429" s="244" t="s">
        <v>86</v>
      </c>
      <c r="AV429" s="13" t="s">
        <v>86</v>
      </c>
      <c r="AW429" s="13" t="s">
        <v>32</v>
      </c>
      <c r="AX429" s="13" t="s">
        <v>76</v>
      </c>
      <c r="AY429" s="244" t="s">
        <v>153</v>
      </c>
    </row>
    <row r="430" s="13" customFormat="1">
      <c r="A430" s="13"/>
      <c r="B430" s="233"/>
      <c r="C430" s="234"/>
      <c r="D430" s="235" t="s">
        <v>161</v>
      </c>
      <c r="E430" s="236" t="s">
        <v>1</v>
      </c>
      <c r="F430" s="237" t="s">
        <v>713</v>
      </c>
      <c r="G430" s="234"/>
      <c r="H430" s="238">
        <v>4.7999999999999998</v>
      </c>
      <c r="I430" s="239"/>
      <c r="J430" s="234"/>
      <c r="K430" s="234"/>
      <c r="L430" s="240"/>
      <c r="M430" s="241"/>
      <c r="N430" s="242"/>
      <c r="O430" s="242"/>
      <c r="P430" s="242"/>
      <c r="Q430" s="242"/>
      <c r="R430" s="242"/>
      <c r="S430" s="242"/>
      <c r="T430" s="24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T430" s="244" t="s">
        <v>161</v>
      </c>
      <c r="AU430" s="244" t="s">
        <v>86</v>
      </c>
      <c r="AV430" s="13" t="s">
        <v>86</v>
      </c>
      <c r="AW430" s="13" t="s">
        <v>32</v>
      </c>
      <c r="AX430" s="13" t="s">
        <v>76</v>
      </c>
      <c r="AY430" s="244" t="s">
        <v>153</v>
      </c>
    </row>
    <row r="431" s="14" customFormat="1">
      <c r="A431" s="14"/>
      <c r="B431" s="245"/>
      <c r="C431" s="246"/>
      <c r="D431" s="235" t="s">
        <v>161</v>
      </c>
      <c r="E431" s="247" t="s">
        <v>1</v>
      </c>
      <c r="F431" s="248" t="s">
        <v>213</v>
      </c>
      <c r="G431" s="246"/>
      <c r="H431" s="249">
        <v>89.549999999999997</v>
      </c>
      <c r="I431" s="250"/>
      <c r="J431" s="246"/>
      <c r="K431" s="246"/>
      <c r="L431" s="251"/>
      <c r="M431" s="252"/>
      <c r="N431" s="253"/>
      <c r="O431" s="253"/>
      <c r="P431" s="253"/>
      <c r="Q431" s="253"/>
      <c r="R431" s="253"/>
      <c r="S431" s="253"/>
      <c r="T431" s="25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T431" s="255" t="s">
        <v>161</v>
      </c>
      <c r="AU431" s="255" t="s">
        <v>86</v>
      </c>
      <c r="AV431" s="14" t="s">
        <v>159</v>
      </c>
      <c r="AW431" s="14" t="s">
        <v>32</v>
      </c>
      <c r="AX431" s="14" t="s">
        <v>84</v>
      </c>
      <c r="AY431" s="255" t="s">
        <v>153</v>
      </c>
    </row>
    <row r="432" s="2" customFormat="1" ht="14.4" customHeight="1">
      <c r="A432" s="38"/>
      <c r="B432" s="39"/>
      <c r="C432" s="219" t="s">
        <v>714</v>
      </c>
      <c r="D432" s="219" t="s">
        <v>155</v>
      </c>
      <c r="E432" s="220" t="s">
        <v>715</v>
      </c>
      <c r="F432" s="221" t="s">
        <v>716</v>
      </c>
      <c r="G432" s="222" t="s">
        <v>158</v>
      </c>
      <c r="H432" s="223">
        <v>2.1400000000000001</v>
      </c>
      <c r="I432" s="224"/>
      <c r="J432" s="225">
        <f>ROUND(I432*H432,2)</f>
        <v>0</v>
      </c>
      <c r="K432" s="226"/>
      <c r="L432" s="44"/>
      <c r="M432" s="227" t="s">
        <v>1</v>
      </c>
      <c r="N432" s="228" t="s">
        <v>41</v>
      </c>
      <c r="O432" s="91"/>
      <c r="P432" s="229">
        <f>O432*H432</f>
        <v>0</v>
      </c>
      <c r="Q432" s="229">
        <v>0</v>
      </c>
      <c r="R432" s="229">
        <f>Q432*H432</f>
        <v>0</v>
      </c>
      <c r="S432" s="229">
        <v>0.075999999999999998</v>
      </c>
      <c r="T432" s="230">
        <f>S432*H432</f>
        <v>0.16264000000000001</v>
      </c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R432" s="231" t="s">
        <v>159</v>
      </c>
      <c r="AT432" s="231" t="s">
        <v>155</v>
      </c>
      <c r="AU432" s="231" t="s">
        <v>86</v>
      </c>
      <c r="AY432" s="17" t="s">
        <v>153</v>
      </c>
      <c r="BE432" s="232">
        <f>IF(N432="základní",J432,0)</f>
        <v>0</v>
      </c>
      <c r="BF432" s="232">
        <f>IF(N432="snížená",J432,0)</f>
        <v>0</v>
      </c>
      <c r="BG432" s="232">
        <f>IF(N432="zákl. přenesená",J432,0)</f>
        <v>0</v>
      </c>
      <c r="BH432" s="232">
        <f>IF(N432="sníž. přenesená",J432,0)</f>
        <v>0</v>
      </c>
      <c r="BI432" s="232">
        <f>IF(N432="nulová",J432,0)</f>
        <v>0</v>
      </c>
      <c r="BJ432" s="17" t="s">
        <v>84</v>
      </c>
      <c r="BK432" s="232">
        <f>ROUND(I432*H432,2)</f>
        <v>0</v>
      </c>
      <c r="BL432" s="17" t="s">
        <v>159</v>
      </c>
      <c r="BM432" s="231" t="s">
        <v>717</v>
      </c>
    </row>
    <row r="433" s="13" customFormat="1">
      <c r="A433" s="13"/>
      <c r="B433" s="233"/>
      <c r="C433" s="234"/>
      <c r="D433" s="235" t="s">
        <v>161</v>
      </c>
      <c r="E433" s="236" t="s">
        <v>1</v>
      </c>
      <c r="F433" s="237" t="s">
        <v>718</v>
      </c>
      <c r="G433" s="234"/>
      <c r="H433" s="238">
        <v>0.54000000000000004</v>
      </c>
      <c r="I433" s="239"/>
      <c r="J433" s="234"/>
      <c r="K433" s="234"/>
      <c r="L433" s="240"/>
      <c r="M433" s="241"/>
      <c r="N433" s="242"/>
      <c r="O433" s="242"/>
      <c r="P433" s="242"/>
      <c r="Q433" s="242"/>
      <c r="R433" s="242"/>
      <c r="S433" s="242"/>
      <c r="T433" s="24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T433" s="244" t="s">
        <v>161</v>
      </c>
      <c r="AU433" s="244" t="s">
        <v>86</v>
      </c>
      <c r="AV433" s="13" t="s">
        <v>86</v>
      </c>
      <c r="AW433" s="13" t="s">
        <v>32</v>
      </c>
      <c r="AX433" s="13" t="s">
        <v>76</v>
      </c>
      <c r="AY433" s="244" t="s">
        <v>153</v>
      </c>
    </row>
    <row r="434" s="13" customFormat="1">
      <c r="A434" s="13"/>
      <c r="B434" s="233"/>
      <c r="C434" s="234"/>
      <c r="D434" s="235" t="s">
        <v>161</v>
      </c>
      <c r="E434" s="236" t="s">
        <v>1</v>
      </c>
      <c r="F434" s="237" t="s">
        <v>719</v>
      </c>
      <c r="G434" s="234"/>
      <c r="H434" s="238">
        <v>1.6000000000000001</v>
      </c>
      <c r="I434" s="239"/>
      <c r="J434" s="234"/>
      <c r="K434" s="234"/>
      <c r="L434" s="240"/>
      <c r="M434" s="241"/>
      <c r="N434" s="242"/>
      <c r="O434" s="242"/>
      <c r="P434" s="242"/>
      <c r="Q434" s="242"/>
      <c r="R434" s="242"/>
      <c r="S434" s="242"/>
      <c r="T434" s="24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T434" s="244" t="s">
        <v>161</v>
      </c>
      <c r="AU434" s="244" t="s">
        <v>86</v>
      </c>
      <c r="AV434" s="13" t="s">
        <v>86</v>
      </c>
      <c r="AW434" s="13" t="s">
        <v>32</v>
      </c>
      <c r="AX434" s="13" t="s">
        <v>76</v>
      </c>
      <c r="AY434" s="244" t="s">
        <v>153</v>
      </c>
    </row>
    <row r="435" s="14" customFormat="1">
      <c r="A435" s="14"/>
      <c r="B435" s="245"/>
      <c r="C435" s="246"/>
      <c r="D435" s="235" t="s">
        <v>161</v>
      </c>
      <c r="E435" s="247" t="s">
        <v>1</v>
      </c>
      <c r="F435" s="248" t="s">
        <v>213</v>
      </c>
      <c r="G435" s="246"/>
      <c r="H435" s="249">
        <v>2.1400000000000001</v>
      </c>
      <c r="I435" s="250"/>
      <c r="J435" s="246"/>
      <c r="K435" s="246"/>
      <c r="L435" s="251"/>
      <c r="M435" s="252"/>
      <c r="N435" s="253"/>
      <c r="O435" s="253"/>
      <c r="P435" s="253"/>
      <c r="Q435" s="253"/>
      <c r="R435" s="253"/>
      <c r="S435" s="253"/>
      <c r="T435" s="25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T435" s="255" t="s">
        <v>161</v>
      </c>
      <c r="AU435" s="255" t="s">
        <v>86</v>
      </c>
      <c r="AV435" s="14" t="s">
        <v>159</v>
      </c>
      <c r="AW435" s="14" t="s">
        <v>32</v>
      </c>
      <c r="AX435" s="14" t="s">
        <v>84</v>
      </c>
      <c r="AY435" s="255" t="s">
        <v>153</v>
      </c>
    </row>
    <row r="436" s="2" customFormat="1" ht="14.4" customHeight="1">
      <c r="A436" s="38"/>
      <c r="B436" s="39"/>
      <c r="C436" s="219" t="s">
        <v>720</v>
      </c>
      <c r="D436" s="219" t="s">
        <v>155</v>
      </c>
      <c r="E436" s="220" t="s">
        <v>721</v>
      </c>
      <c r="F436" s="221" t="s">
        <v>722</v>
      </c>
      <c r="G436" s="222" t="s">
        <v>158</v>
      </c>
      <c r="H436" s="223">
        <v>9.0589999999999993</v>
      </c>
      <c r="I436" s="224"/>
      <c r="J436" s="225">
        <f>ROUND(I436*H436,2)</f>
        <v>0</v>
      </c>
      <c r="K436" s="226"/>
      <c r="L436" s="44"/>
      <c r="M436" s="227" t="s">
        <v>1</v>
      </c>
      <c r="N436" s="228" t="s">
        <v>41</v>
      </c>
      <c r="O436" s="91"/>
      <c r="P436" s="229">
        <f>O436*H436</f>
        <v>0</v>
      </c>
      <c r="Q436" s="229">
        <v>0</v>
      </c>
      <c r="R436" s="229">
        <f>Q436*H436</f>
        <v>0</v>
      </c>
      <c r="S436" s="229">
        <v>0.025000000000000001</v>
      </c>
      <c r="T436" s="230">
        <f>S436*H436</f>
        <v>0.22647499999999998</v>
      </c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R436" s="231" t="s">
        <v>159</v>
      </c>
      <c r="AT436" s="231" t="s">
        <v>155</v>
      </c>
      <c r="AU436" s="231" t="s">
        <v>86</v>
      </c>
      <c r="AY436" s="17" t="s">
        <v>153</v>
      </c>
      <c r="BE436" s="232">
        <f>IF(N436="základní",J436,0)</f>
        <v>0</v>
      </c>
      <c r="BF436" s="232">
        <f>IF(N436="snížená",J436,0)</f>
        <v>0</v>
      </c>
      <c r="BG436" s="232">
        <f>IF(N436="zákl. přenesená",J436,0)</f>
        <v>0</v>
      </c>
      <c r="BH436" s="232">
        <f>IF(N436="sníž. přenesená",J436,0)</f>
        <v>0</v>
      </c>
      <c r="BI436" s="232">
        <f>IF(N436="nulová",J436,0)</f>
        <v>0</v>
      </c>
      <c r="BJ436" s="17" t="s">
        <v>84</v>
      </c>
      <c r="BK436" s="232">
        <f>ROUND(I436*H436,2)</f>
        <v>0</v>
      </c>
      <c r="BL436" s="17" t="s">
        <v>159</v>
      </c>
      <c r="BM436" s="231" t="s">
        <v>723</v>
      </c>
    </row>
    <row r="437" s="13" customFormat="1">
      <c r="A437" s="13"/>
      <c r="B437" s="233"/>
      <c r="C437" s="234"/>
      <c r="D437" s="235" t="s">
        <v>161</v>
      </c>
      <c r="E437" s="236" t="s">
        <v>1</v>
      </c>
      <c r="F437" s="237" t="s">
        <v>724</v>
      </c>
      <c r="G437" s="234"/>
      <c r="H437" s="238">
        <v>9.0589999999999993</v>
      </c>
      <c r="I437" s="239"/>
      <c r="J437" s="234"/>
      <c r="K437" s="234"/>
      <c r="L437" s="240"/>
      <c r="M437" s="241"/>
      <c r="N437" s="242"/>
      <c r="O437" s="242"/>
      <c r="P437" s="242"/>
      <c r="Q437" s="242"/>
      <c r="R437" s="242"/>
      <c r="S437" s="242"/>
      <c r="T437" s="24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T437" s="244" t="s">
        <v>161</v>
      </c>
      <c r="AU437" s="244" t="s">
        <v>86</v>
      </c>
      <c r="AV437" s="13" t="s">
        <v>86</v>
      </c>
      <c r="AW437" s="13" t="s">
        <v>32</v>
      </c>
      <c r="AX437" s="13" t="s">
        <v>84</v>
      </c>
      <c r="AY437" s="244" t="s">
        <v>153</v>
      </c>
    </row>
    <row r="438" s="2" customFormat="1" ht="14.4" customHeight="1">
      <c r="A438" s="38"/>
      <c r="B438" s="39"/>
      <c r="C438" s="219" t="s">
        <v>725</v>
      </c>
      <c r="D438" s="219" t="s">
        <v>155</v>
      </c>
      <c r="E438" s="220" t="s">
        <v>726</v>
      </c>
      <c r="F438" s="221" t="s">
        <v>727</v>
      </c>
      <c r="G438" s="222" t="s">
        <v>158</v>
      </c>
      <c r="H438" s="223">
        <v>1.9379999999999999</v>
      </c>
      <c r="I438" s="224"/>
      <c r="J438" s="225">
        <f>ROUND(I438*H438,2)</f>
        <v>0</v>
      </c>
      <c r="K438" s="226"/>
      <c r="L438" s="44"/>
      <c r="M438" s="227" t="s">
        <v>1</v>
      </c>
      <c r="N438" s="228" t="s">
        <v>41</v>
      </c>
      <c r="O438" s="91"/>
      <c r="P438" s="229">
        <f>O438*H438</f>
        <v>0</v>
      </c>
      <c r="Q438" s="229">
        <v>0</v>
      </c>
      <c r="R438" s="229">
        <f>Q438*H438</f>
        <v>0</v>
      </c>
      <c r="S438" s="229">
        <v>0.072999999999999995</v>
      </c>
      <c r="T438" s="230">
        <f>S438*H438</f>
        <v>0.14147399999999999</v>
      </c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R438" s="231" t="s">
        <v>159</v>
      </c>
      <c r="AT438" s="231" t="s">
        <v>155</v>
      </c>
      <c r="AU438" s="231" t="s">
        <v>86</v>
      </c>
      <c r="AY438" s="17" t="s">
        <v>153</v>
      </c>
      <c r="BE438" s="232">
        <f>IF(N438="základní",J438,0)</f>
        <v>0</v>
      </c>
      <c r="BF438" s="232">
        <f>IF(N438="snížená",J438,0)</f>
        <v>0</v>
      </c>
      <c r="BG438" s="232">
        <f>IF(N438="zákl. přenesená",J438,0)</f>
        <v>0</v>
      </c>
      <c r="BH438" s="232">
        <f>IF(N438="sníž. přenesená",J438,0)</f>
        <v>0</v>
      </c>
      <c r="BI438" s="232">
        <f>IF(N438="nulová",J438,0)</f>
        <v>0</v>
      </c>
      <c r="BJ438" s="17" t="s">
        <v>84</v>
      </c>
      <c r="BK438" s="232">
        <f>ROUND(I438*H438,2)</f>
        <v>0</v>
      </c>
      <c r="BL438" s="17" t="s">
        <v>159</v>
      </c>
      <c r="BM438" s="231" t="s">
        <v>728</v>
      </c>
    </row>
    <row r="439" s="13" customFormat="1">
      <c r="A439" s="13"/>
      <c r="B439" s="233"/>
      <c r="C439" s="234"/>
      <c r="D439" s="235" t="s">
        <v>161</v>
      </c>
      <c r="E439" s="236" t="s">
        <v>1</v>
      </c>
      <c r="F439" s="237" t="s">
        <v>729</v>
      </c>
      <c r="G439" s="234"/>
      <c r="H439" s="238">
        <v>1.9379999999999999</v>
      </c>
      <c r="I439" s="239"/>
      <c r="J439" s="234"/>
      <c r="K439" s="234"/>
      <c r="L439" s="240"/>
      <c r="M439" s="241"/>
      <c r="N439" s="242"/>
      <c r="O439" s="242"/>
      <c r="P439" s="242"/>
      <c r="Q439" s="242"/>
      <c r="R439" s="242"/>
      <c r="S439" s="242"/>
      <c r="T439" s="24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T439" s="244" t="s">
        <v>161</v>
      </c>
      <c r="AU439" s="244" t="s">
        <v>86</v>
      </c>
      <c r="AV439" s="13" t="s">
        <v>86</v>
      </c>
      <c r="AW439" s="13" t="s">
        <v>32</v>
      </c>
      <c r="AX439" s="13" t="s">
        <v>84</v>
      </c>
      <c r="AY439" s="244" t="s">
        <v>153</v>
      </c>
    </row>
    <row r="440" s="2" customFormat="1" ht="14.4" customHeight="1">
      <c r="A440" s="38"/>
      <c r="B440" s="39"/>
      <c r="C440" s="219" t="s">
        <v>730</v>
      </c>
      <c r="D440" s="219" t="s">
        <v>155</v>
      </c>
      <c r="E440" s="220" t="s">
        <v>731</v>
      </c>
      <c r="F440" s="221" t="s">
        <v>732</v>
      </c>
      <c r="G440" s="222" t="s">
        <v>158</v>
      </c>
      <c r="H440" s="223">
        <v>1.3049999999999999</v>
      </c>
      <c r="I440" s="224"/>
      <c r="J440" s="225">
        <f>ROUND(I440*H440,2)</f>
        <v>0</v>
      </c>
      <c r="K440" s="226"/>
      <c r="L440" s="44"/>
      <c r="M440" s="227" t="s">
        <v>1</v>
      </c>
      <c r="N440" s="228" t="s">
        <v>41</v>
      </c>
      <c r="O440" s="91"/>
      <c r="P440" s="229">
        <f>O440*H440</f>
        <v>0</v>
      </c>
      <c r="Q440" s="229">
        <v>0</v>
      </c>
      <c r="R440" s="229">
        <f>Q440*H440</f>
        <v>0</v>
      </c>
      <c r="S440" s="229">
        <v>0.041000000000000002</v>
      </c>
      <c r="T440" s="230">
        <f>S440*H440</f>
        <v>0.053504999999999997</v>
      </c>
      <c r="U440" s="38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  <c r="AR440" s="231" t="s">
        <v>159</v>
      </c>
      <c r="AT440" s="231" t="s">
        <v>155</v>
      </c>
      <c r="AU440" s="231" t="s">
        <v>86</v>
      </c>
      <c r="AY440" s="17" t="s">
        <v>153</v>
      </c>
      <c r="BE440" s="232">
        <f>IF(N440="základní",J440,0)</f>
        <v>0</v>
      </c>
      <c r="BF440" s="232">
        <f>IF(N440="snížená",J440,0)</f>
        <v>0</v>
      </c>
      <c r="BG440" s="232">
        <f>IF(N440="zákl. přenesená",J440,0)</f>
        <v>0</v>
      </c>
      <c r="BH440" s="232">
        <f>IF(N440="sníž. přenesená",J440,0)</f>
        <v>0</v>
      </c>
      <c r="BI440" s="232">
        <f>IF(N440="nulová",J440,0)</f>
        <v>0</v>
      </c>
      <c r="BJ440" s="17" t="s">
        <v>84</v>
      </c>
      <c r="BK440" s="232">
        <f>ROUND(I440*H440,2)</f>
        <v>0</v>
      </c>
      <c r="BL440" s="17" t="s">
        <v>159</v>
      </c>
      <c r="BM440" s="231" t="s">
        <v>733</v>
      </c>
    </row>
    <row r="441" s="13" customFormat="1">
      <c r="A441" s="13"/>
      <c r="B441" s="233"/>
      <c r="C441" s="234"/>
      <c r="D441" s="235" t="s">
        <v>161</v>
      </c>
      <c r="E441" s="236" t="s">
        <v>1</v>
      </c>
      <c r="F441" s="237" t="s">
        <v>734</v>
      </c>
      <c r="G441" s="234"/>
      <c r="H441" s="238">
        <v>1.3049999999999999</v>
      </c>
      <c r="I441" s="239"/>
      <c r="J441" s="234"/>
      <c r="K441" s="234"/>
      <c r="L441" s="240"/>
      <c r="M441" s="241"/>
      <c r="N441" s="242"/>
      <c r="O441" s="242"/>
      <c r="P441" s="242"/>
      <c r="Q441" s="242"/>
      <c r="R441" s="242"/>
      <c r="S441" s="242"/>
      <c r="T441" s="24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T441" s="244" t="s">
        <v>161</v>
      </c>
      <c r="AU441" s="244" t="s">
        <v>86</v>
      </c>
      <c r="AV441" s="13" t="s">
        <v>86</v>
      </c>
      <c r="AW441" s="13" t="s">
        <v>32</v>
      </c>
      <c r="AX441" s="13" t="s">
        <v>84</v>
      </c>
      <c r="AY441" s="244" t="s">
        <v>153</v>
      </c>
    </row>
    <row r="442" s="2" customFormat="1" ht="14.4" customHeight="1">
      <c r="A442" s="38"/>
      <c r="B442" s="39"/>
      <c r="C442" s="219" t="s">
        <v>735</v>
      </c>
      <c r="D442" s="219" t="s">
        <v>155</v>
      </c>
      <c r="E442" s="220" t="s">
        <v>736</v>
      </c>
      <c r="F442" s="221" t="s">
        <v>737</v>
      </c>
      <c r="G442" s="222" t="s">
        <v>158</v>
      </c>
      <c r="H442" s="223">
        <v>2.3300000000000001</v>
      </c>
      <c r="I442" s="224"/>
      <c r="J442" s="225">
        <f>ROUND(I442*H442,2)</f>
        <v>0</v>
      </c>
      <c r="K442" s="226"/>
      <c r="L442" s="44"/>
      <c r="M442" s="227" t="s">
        <v>1</v>
      </c>
      <c r="N442" s="228" t="s">
        <v>41</v>
      </c>
      <c r="O442" s="91"/>
      <c r="P442" s="229">
        <f>O442*H442</f>
        <v>0</v>
      </c>
      <c r="Q442" s="229">
        <v>0</v>
      </c>
      <c r="R442" s="229">
        <f>Q442*H442</f>
        <v>0</v>
      </c>
      <c r="S442" s="229">
        <v>0.27000000000000002</v>
      </c>
      <c r="T442" s="230">
        <f>S442*H442</f>
        <v>0.6291000000000001</v>
      </c>
      <c r="U442" s="38"/>
      <c r="V442" s="38"/>
      <c r="W442" s="38"/>
      <c r="X442" s="38"/>
      <c r="Y442" s="38"/>
      <c r="Z442" s="38"/>
      <c r="AA442" s="38"/>
      <c r="AB442" s="38"/>
      <c r="AC442" s="38"/>
      <c r="AD442" s="38"/>
      <c r="AE442" s="38"/>
      <c r="AR442" s="231" t="s">
        <v>159</v>
      </c>
      <c r="AT442" s="231" t="s">
        <v>155</v>
      </c>
      <c r="AU442" s="231" t="s">
        <v>86</v>
      </c>
      <c r="AY442" s="17" t="s">
        <v>153</v>
      </c>
      <c r="BE442" s="232">
        <f>IF(N442="základní",J442,0)</f>
        <v>0</v>
      </c>
      <c r="BF442" s="232">
        <f>IF(N442="snížená",J442,0)</f>
        <v>0</v>
      </c>
      <c r="BG442" s="232">
        <f>IF(N442="zákl. přenesená",J442,0)</f>
        <v>0</v>
      </c>
      <c r="BH442" s="232">
        <f>IF(N442="sníž. přenesená",J442,0)</f>
        <v>0</v>
      </c>
      <c r="BI442" s="232">
        <f>IF(N442="nulová",J442,0)</f>
        <v>0</v>
      </c>
      <c r="BJ442" s="17" t="s">
        <v>84</v>
      </c>
      <c r="BK442" s="232">
        <f>ROUND(I442*H442,2)</f>
        <v>0</v>
      </c>
      <c r="BL442" s="17" t="s">
        <v>159</v>
      </c>
      <c r="BM442" s="231" t="s">
        <v>738</v>
      </c>
    </row>
    <row r="443" s="13" customFormat="1">
      <c r="A443" s="13"/>
      <c r="B443" s="233"/>
      <c r="C443" s="234"/>
      <c r="D443" s="235" t="s">
        <v>161</v>
      </c>
      <c r="E443" s="236" t="s">
        <v>1</v>
      </c>
      <c r="F443" s="237" t="s">
        <v>739</v>
      </c>
      <c r="G443" s="234"/>
      <c r="H443" s="238">
        <v>2.3300000000000001</v>
      </c>
      <c r="I443" s="239"/>
      <c r="J443" s="234"/>
      <c r="K443" s="234"/>
      <c r="L443" s="240"/>
      <c r="M443" s="241"/>
      <c r="N443" s="242"/>
      <c r="O443" s="242"/>
      <c r="P443" s="242"/>
      <c r="Q443" s="242"/>
      <c r="R443" s="242"/>
      <c r="S443" s="242"/>
      <c r="T443" s="24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T443" s="244" t="s">
        <v>161</v>
      </c>
      <c r="AU443" s="244" t="s">
        <v>86</v>
      </c>
      <c r="AV443" s="13" t="s">
        <v>86</v>
      </c>
      <c r="AW443" s="13" t="s">
        <v>32</v>
      </c>
      <c r="AX443" s="13" t="s">
        <v>84</v>
      </c>
      <c r="AY443" s="244" t="s">
        <v>153</v>
      </c>
    </row>
    <row r="444" s="2" customFormat="1" ht="14.4" customHeight="1">
      <c r="A444" s="38"/>
      <c r="B444" s="39"/>
      <c r="C444" s="219" t="s">
        <v>740</v>
      </c>
      <c r="D444" s="219" t="s">
        <v>155</v>
      </c>
      <c r="E444" s="220" t="s">
        <v>741</v>
      </c>
      <c r="F444" s="221" t="s">
        <v>742</v>
      </c>
      <c r="G444" s="222" t="s">
        <v>180</v>
      </c>
      <c r="H444" s="223">
        <v>1.3879999999999999</v>
      </c>
      <c r="I444" s="224"/>
      <c r="J444" s="225">
        <f>ROUND(I444*H444,2)</f>
        <v>0</v>
      </c>
      <c r="K444" s="226"/>
      <c r="L444" s="44"/>
      <c r="M444" s="227" t="s">
        <v>1</v>
      </c>
      <c r="N444" s="228" t="s">
        <v>41</v>
      </c>
      <c r="O444" s="91"/>
      <c r="P444" s="229">
        <f>O444*H444</f>
        <v>0</v>
      </c>
      <c r="Q444" s="229">
        <v>0</v>
      </c>
      <c r="R444" s="229">
        <f>Q444*H444</f>
        <v>0</v>
      </c>
      <c r="S444" s="229">
        <v>1.8</v>
      </c>
      <c r="T444" s="230">
        <f>S444*H444</f>
        <v>2.4983999999999997</v>
      </c>
      <c r="U444" s="38"/>
      <c r="V444" s="38"/>
      <c r="W444" s="38"/>
      <c r="X444" s="38"/>
      <c r="Y444" s="38"/>
      <c r="Z444" s="38"/>
      <c r="AA444" s="38"/>
      <c r="AB444" s="38"/>
      <c r="AC444" s="38"/>
      <c r="AD444" s="38"/>
      <c r="AE444" s="38"/>
      <c r="AR444" s="231" t="s">
        <v>159</v>
      </c>
      <c r="AT444" s="231" t="s">
        <v>155</v>
      </c>
      <c r="AU444" s="231" t="s">
        <v>86</v>
      </c>
      <c r="AY444" s="17" t="s">
        <v>153</v>
      </c>
      <c r="BE444" s="232">
        <f>IF(N444="základní",J444,0)</f>
        <v>0</v>
      </c>
      <c r="BF444" s="232">
        <f>IF(N444="snížená",J444,0)</f>
        <v>0</v>
      </c>
      <c r="BG444" s="232">
        <f>IF(N444="zákl. přenesená",J444,0)</f>
        <v>0</v>
      </c>
      <c r="BH444" s="232">
        <f>IF(N444="sníž. přenesená",J444,0)</f>
        <v>0</v>
      </c>
      <c r="BI444" s="232">
        <f>IF(N444="nulová",J444,0)</f>
        <v>0</v>
      </c>
      <c r="BJ444" s="17" t="s">
        <v>84</v>
      </c>
      <c r="BK444" s="232">
        <f>ROUND(I444*H444,2)</f>
        <v>0</v>
      </c>
      <c r="BL444" s="17" t="s">
        <v>159</v>
      </c>
      <c r="BM444" s="231" t="s">
        <v>743</v>
      </c>
    </row>
    <row r="445" s="13" customFormat="1">
      <c r="A445" s="13"/>
      <c r="B445" s="233"/>
      <c r="C445" s="234"/>
      <c r="D445" s="235" t="s">
        <v>161</v>
      </c>
      <c r="E445" s="236" t="s">
        <v>1</v>
      </c>
      <c r="F445" s="237" t="s">
        <v>744</v>
      </c>
      <c r="G445" s="234"/>
      <c r="H445" s="238">
        <v>1.3879999999999999</v>
      </c>
      <c r="I445" s="239"/>
      <c r="J445" s="234"/>
      <c r="K445" s="234"/>
      <c r="L445" s="240"/>
      <c r="M445" s="241"/>
      <c r="N445" s="242"/>
      <c r="O445" s="242"/>
      <c r="P445" s="242"/>
      <c r="Q445" s="242"/>
      <c r="R445" s="242"/>
      <c r="S445" s="242"/>
      <c r="T445" s="24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T445" s="244" t="s">
        <v>161</v>
      </c>
      <c r="AU445" s="244" t="s">
        <v>86</v>
      </c>
      <c r="AV445" s="13" t="s">
        <v>86</v>
      </c>
      <c r="AW445" s="13" t="s">
        <v>32</v>
      </c>
      <c r="AX445" s="13" t="s">
        <v>84</v>
      </c>
      <c r="AY445" s="244" t="s">
        <v>153</v>
      </c>
    </row>
    <row r="446" s="2" customFormat="1" ht="14.4" customHeight="1">
      <c r="A446" s="38"/>
      <c r="B446" s="39"/>
      <c r="C446" s="219" t="s">
        <v>745</v>
      </c>
      <c r="D446" s="219" t="s">
        <v>155</v>
      </c>
      <c r="E446" s="220" t="s">
        <v>746</v>
      </c>
      <c r="F446" s="221" t="s">
        <v>747</v>
      </c>
      <c r="G446" s="222" t="s">
        <v>170</v>
      </c>
      <c r="H446" s="223">
        <v>1.2</v>
      </c>
      <c r="I446" s="224"/>
      <c r="J446" s="225">
        <f>ROUND(I446*H446,2)</f>
        <v>0</v>
      </c>
      <c r="K446" s="226"/>
      <c r="L446" s="44"/>
      <c r="M446" s="227" t="s">
        <v>1</v>
      </c>
      <c r="N446" s="228" t="s">
        <v>41</v>
      </c>
      <c r="O446" s="91"/>
      <c r="P446" s="229">
        <f>O446*H446</f>
        <v>0</v>
      </c>
      <c r="Q446" s="229">
        <v>0</v>
      </c>
      <c r="R446" s="229">
        <f>Q446*H446</f>
        <v>0</v>
      </c>
      <c r="S446" s="229">
        <v>0.042000000000000003</v>
      </c>
      <c r="T446" s="230">
        <f>S446*H446</f>
        <v>0.0504</v>
      </c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R446" s="231" t="s">
        <v>159</v>
      </c>
      <c r="AT446" s="231" t="s">
        <v>155</v>
      </c>
      <c r="AU446" s="231" t="s">
        <v>86</v>
      </c>
      <c r="AY446" s="17" t="s">
        <v>153</v>
      </c>
      <c r="BE446" s="232">
        <f>IF(N446="základní",J446,0)</f>
        <v>0</v>
      </c>
      <c r="BF446" s="232">
        <f>IF(N446="snížená",J446,0)</f>
        <v>0</v>
      </c>
      <c r="BG446" s="232">
        <f>IF(N446="zákl. přenesená",J446,0)</f>
        <v>0</v>
      </c>
      <c r="BH446" s="232">
        <f>IF(N446="sníž. přenesená",J446,0)</f>
        <v>0</v>
      </c>
      <c r="BI446" s="232">
        <f>IF(N446="nulová",J446,0)</f>
        <v>0</v>
      </c>
      <c r="BJ446" s="17" t="s">
        <v>84</v>
      </c>
      <c r="BK446" s="232">
        <f>ROUND(I446*H446,2)</f>
        <v>0</v>
      </c>
      <c r="BL446" s="17" t="s">
        <v>159</v>
      </c>
      <c r="BM446" s="231" t="s">
        <v>748</v>
      </c>
    </row>
    <row r="447" s="13" customFormat="1">
      <c r="A447" s="13"/>
      <c r="B447" s="233"/>
      <c r="C447" s="234"/>
      <c r="D447" s="235" t="s">
        <v>161</v>
      </c>
      <c r="E447" s="236" t="s">
        <v>1</v>
      </c>
      <c r="F447" s="237" t="s">
        <v>749</v>
      </c>
      <c r="G447" s="234"/>
      <c r="H447" s="238">
        <v>1.2</v>
      </c>
      <c r="I447" s="239"/>
      <c r="J447" s="234"/>
      <c r="K447" s="234"/>
      <c r="L447" s="240"/>
      <c r="M447" s="241"/>
      <c r="N447" s="242"/>
      <c r="O447" s="242"/>
      <c r="P447" s="242"/>
      <c r="Q447" s="242"/>
      <c r="R447" s="242"/>
      <c r="S447" s="242"/>
      <c r="T447" s="24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T447" s="244" t="s">
        <v>161</v>
      </c>
      <c r="AU447" s="244" t="s">
        <v>86</v>
      </c>
      <c r="AV447" s="13" t="s">
        <v>86</v>
      </c>
      <c r="AW447" s="13" t="s">
        <v>32</v>
      </c>
      <c r="AX447" s="13" t="s">
        <v>84</v>
      </c>
      <c r="AY447" s="244" t="s">
        <v>153</v>
      </c>
    </row>
    <row r="448" s="2" customFormat="1" ht="14.4" customHeight="1">
      <c r="A448" s="38"/>
      <c r="B448" s="39"/>
      <c r="C448" s="219" t="s">
        <v>750</v>
      </c>
      <c r="D448" s="219" t="s">
        <v>155</v>
      </c>
      <c r="E448" s="220" t="s">
        <v>751</v>
      </c>
      <c r="F448" s="221" t="s">
        <v>752</v>
      </c>
      <c r="G448" s="222" t="s">
        <v>170</v>
      </c>
      <c r="H448" s="223">
        <v>2.3999999999999999</v>
      </c>
      <c r="I448" s="224"/>
      <c r="J448" s="225">
        <f>ROUND(I448*H448,2)</f>
        <v>0</v>
      </c>
      <c r="K448" s="226"/>
      <c r="L448" s="44"/>
      <c r="M448" s="227" t="s">
        <v>1</v>
      </c>
      <c r="N448" s="228" t="s">
        <v>41</v>
      </c>
      <c r="O448" s="91"/>
      <c r="P448" s="229">
        <f>O448*H448</f>
        <v>0</v>
      </c>
      <c r="Q448" s="229">
        <v>0</v>
      </c>
      <c r="R448" s="229">
        <f>Q448*H448</f>
        <v>0</v>
      </c>
      <c r="S448" s="229">
        <v>0.13200000000000001</v>
      </c>
      <c r="T448" s="230">
        <f>S448*H448</f>
        <v>0.31680000000000003</v>
      </c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R448" s="231" t="s">
        <v>159</v>
      </c>
      <c r="AT448" s="231" t="s">
        <v>155</v>
      </c>
      <c r="AU448" s="231" t="s">
        <v>86</v>
      </c>
      <c r="AY448" s="17" t="s">
        <v>153</v>
      </c>
      <c r="BE448" s="232">
        <f>IF(N448="základní",J448,0)</f>
        <v>0</v>
      </c>
      <c r="BF448" s="232">
        <f>IF(N448="snížená",J448,0)</f>
        <v>0</v>
      </c>
      <c r="BG448" s="232">
        <f>IF(N448="zákl. přenesená",J448,0)</f>
        <v>0</v>
      </c>
      <c r="BH448" s="232">
        <f>IF(N448="sníž. přenesená",J448,0)</f>
        <v>0</v>
      </c>
      <c r="BI448" s="232">
        <f>IF(N448="nulová",J448,0)</f>
        <v>0</v>
      </c>
      <c r="BJ448" s="17" t="s">
        <v>84</v>
      </c>
      <c r="BK448" s="232">
        <f>ROUND(I448*H448,2)</f>
        <v>0</v>
      </c>
      <c r="BL448" s="17" t="s">
        <v>159</v>
      </c>
      <c r="BM448" s="231" t="s">
        <v>753</v>
      </c>
    </row>
    <row r="449" s="13" customFormat="1">
      <c r="A449" s="13"/>
      <c r="B449" s="233"/>
      <c r="C449" s="234"/>
      <c r="D449" s="235" t="s">
        <v>161</v>
      </c>
      <c r="E449" s="236" t="s">
        <v>1</v>
      </c>
      <c r="F449" s="237" t="s">
        <v>754</v>
      </c>
      <c r="G449" s="234"/>
      <c r="H449" s="238">
        <v>2.3999999999999999</v>
      </c>
      <c r="I449" s="239"/>
      <c r="J449" s="234"/>
      <c r="K449" s="234"/>
      <c r="L449" s="240"/>
      <c r="M449" s="241"/>
      <c r="N449" s="242"/>
      <c r="O449" s="242"/>
      <c r="P449" s="242"/>
      <c r="Q449" s="242"/>
      <c r="R449" s="242"/>
      <c r="S449" s="242"/>
      <c r="T449" s="24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T449" s="244" t="s">
        <v>161</v>
      </c>
      <c r="AU449" s="244" t="s">
        <v>86</v>
      </c>
      <c r="AV449" s="13" t="s">
        <v>86</v>
      </c>
      <c r="AW449" s="13" t="s">
        <v>32</v>
      </c>
      <c r="AX449" s="13" t="s">
        <v>84</v>
      </c>
      <c r="AY449" s="244" t="s">
        <v>153</v>
      </c>
    </row>
    <row r="450" s="2" customFormat="1" ht="19.8" customHeight="1">
      <c r="A450" s="38"/>
      <c r="B450" s="39"/>
      <c r="C450" s="219" t="s">
        <v>755</v>
      </c>
      <c r="D450" s="219" t="s">
        <v>155</v>
      </c>
      <c r="E450" s="220" t="s">
        <v>756</v>
      </c>
      <c r="F450" s="221" t="s">
        <v>757</v>
      </c>
      <c r="G450" s="222" t="s">
        <v>170</v>
      </c>
      <c r="H450" s="223">
        <v>2.3999999999999999</v>
      </c>
      <c r="I450" s="224"/>
      <c r="J450" s="225">
        <f>ROUND(I450*H450,2)</f>
        <v>0</v>
      </c>
      <c r="K450" s="226"/>
      <c r="L450" s="44"/>
      <c r="M450" s="227" t="s">
        <v>1</v>
      </c>
      <c r="N450" s="228" t="s">
        <v>41</v>
      </c>
      <c r="O450" s="91"/>
      <c r="P450" s="229">
        <f>O450*H450</f>
        <v>0</v>
      </c>
      <c r="Q450" s="229">
        <v>0</v>
      </c>
      <c r="R450" s="229">
        <f>Q450*H450</f>
        <v>0</v>
      </c>
      <c r="S450" s="229">
        <v>0.043999999999999997</v>
      </c>
      <c r="T450" s="230">
        <f>S450*H450</f>
        <v>0.10559999999999999</v>
      </c>
      <c r="U450" s="38"/>
      <c r="V450" s="38"/>
      <c r="W450" s="38"/>
      <c r="X450" s="38"/>
      <c r="Y450" s="38"/>
      <c r="Z450" s="38"/>
      <c r="AA450" s="38"/>
      <c r="AB450" s="38"/>
      <c r="AC450" s="38"/>
      <c r="AD450" s="38"/>
      <c r="AE450" s="38"/>
      <c r="AR450" s="231" t="s">
        <v>159</v>
      </c>
      <c r="AT450" s="231" t="s">
        <v>155</v>
      </c>
      <c r="AU450" s="231" t="s">
        <v>86</v>
      </c>
      <c r="AY450" s="17" t="s">
        <v>153</v>
      </c>
      <c r="BE450" s="232">
        <f>IF(N450="základní",J450,0)</f>
        <v>0</v>
      </c>
      <c r="BF450" s="232">
        <f>IF(N450="snížená",J450,0)</f>
        <v>0</v>
      </c>
      <c r="BG450" s="232">
        <f>IF(N450="zákl. přenesená",J450,0)</f>
        <v>0</v>
      </c>
      <c r="BH450" s="232">
        <f>IF(N450="sníž. přenesená",J450,0)</f>
        <v>0</v>
      </c>
      <c r="BI450" s="232">
        <f>IF(N450="nulová",J450,0)</f>
        <v>0</v>
      </c>
      <c r="BJ450" s="17" t="s">
        <v>84</v>
      </c>
      <c r="BK450" s="232">
        <f>ROUND(I450*H450,2)</f>
        <v>0</v>
      </c>
      <c r="BL450" s="17" t="s">
        <v>159</v>
      </c>
      <c r="BM450" s="231" t="s">
        <v>758</v>
      </c>
    </row>
    <row r="451" s="2" customFormat="1" ht="14.4" customHeight="1">
      <c r="A451" s="38"/>
      <c r="B451" s="39"/>
      <c r="C451" s="219" t="s">
        <v>759</v>
      </c>
      <c r="D451" s="219" t="s">
        <v>155</v>
      </c>
      <c r="E451" s="220" t="s">
        <v>760</v>
      </c>
      <c r="F451" s="221" t="s">
        <v>761</v>
      </c>
      <c r="G451" s="222" t="s">
        <v>170</v>
      </c>
      <c r="H451" s="223">
        <v>0.55000000000000004</v>
      </c>
      <c r="I451" s="224"/>
      <c r="J451" s="225">
        <f>ROUND(I451*H451,2)</f>
        <v>0</v>
      </c>
      <c r="K451" s="226"/>
      <c r="L451" s="44"/>
      <c r="M451" s="227" t="s">
        <v>1</v>
      </c>
      <c r="N451" s="228" t="s">
        <v>41</v>
      </c>
      <c r="O451" s="91"/>
      <c r="P451" s="229">
        <f>O451*H451</f>
        <v>0</v>
      </c>
      <c r="Q451" s="229">
        <v>0.0027899999999999999</v>
      </c>
      <c r="R451" s="229">
        <f>Q451*H451</f>
        <v>0.0015345000000000001</v>
      </c>
      <c r="S451" s="229">
        <v>0.056000000000000001</v>
      </c>
      <c r="T451" s="230">
        <f>S451*H451</f>
        <v>0.030800000000000004</v>
      </c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R451" s="231" t="s">
        <v>159</v>
      </c>
      <c r="AT451" s="231" t="s">
        <v>155</v>
      </c>
      <c r="AU451" s="231" t="s">
        <v>86</v>
      </c>
      <c r="AY451" s="17" t="s">
        <v>153</v>
      </c>
      <c r="BE451" s="232">
        <f>IF(N451="základní",J451,0)</f>
        <v>0</v>
      </c>
      <c r="BF451" s="232">
        <f>IF(N451="snížená",J451,0)</f>
        <v>0</v>
      </c>
      <c r="BG451" s="232">
        <f>IF(N451="zákl. přenesená",J451,0)</f>
        <v>0</v>
      </c>
      <c r="BH451" s="232">
        <f>IF(N451="sníž. přenesená",J451,0)</f>
        <v>0</v>
      </c>
      <c r="BI451" s="232">
        <f>IF(N451="nulová",J451,0)</f>
        <v>0</v>
      </c>
      <c r="BJ451" s="17" t="s">
        <v>84</v>
      </c>
      <c r="BK451" s="232">
        <f>ROUND(I451*H451,2)</f>
        <v>0</v>
      </c>
      <c r="BL451" s="17" t="s">
        <v>159</v>
      </c>
      <c r="BM451" s="231" t="s">
        <v>762</v>
      </c>
    </row>
    <row r="452" s="13" customFormat="1">
      <c r="A452" s="13"/>
      <c r="B452" s="233"/>
      <c r="C452" s="234"/>
      <c r="D452" s="235" t="s">
        <v>161</v>
      </c>
      <c r="E452" s="236" t="s">
        <v>1</v>
      </c>
      <c r="F452" s="237" t="s">
        <v>763</v>
      </c>
      <c r="G452" s="234"/>
      <c r="H452" s="238">
        <v>0.55000000000000004</v>
      </c>
      <c r="I452" s="239"/>
      <c r="J452" s="234"/>
      <c r="K452" s="234"/>
      <c r="L452" s="240"/>
      <c r="M452" s="241"/>
      <c r="N452" s="242"/>
      <c r="O452" s="242"/>
      <c r="P452" s="242"/>
      <c r="Q452" s="242"/>
      <c r="R452" s="242"/>
      <c r="S452" s="242"/>
      <c r="T452" s="24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T452" s="244" t="s">
        <v>161</v>
      </c>
      <c r="AU452" s="244" t="s">
        <v>86</v>
      </c>
      <c r="AV452" s="13" t="s">
        <v>86</v>
      </c>
      <c r="AW452" s="13" t="s">
        <v>32</v>
      </c>
      <c r="AX452" s="13" t="s">
        <v>84</v>
      </c>
      <c r="AY452" s="244" t="s">
        <v>153</v>
      </c>
    </row>
    <row r="453" s="2" customFormat="1" ht="19.8" customHeight="1">
      <c r="A453" s="38"/>
      <c r="B453" s="39"/>
      <c r="C453" s="219" t="s">
        <v>764</v>
      </c>
      <c r="D453" s="219" t="s">
        <v>155</v>
      </c>
      <c r="E453" s="220" t="s">
        <v>765</v>
      </c>
      <c r="F453" s="221" t="s">
        <v>766</v>
      </c>
      <c r="G453" s="222" t="s">
        <v>158</v>
      </c>
      <c r="H453" s="223">
        <v>17.199999999999999</v>
      </c>
      <c r="I453" s="224"/>
      <c r="J453" s="225">
        <f>ROUND(I453*H453,2)</f>
        <v>0</v>
      </c>
      <c r="K453" s="226"/>
      <c r="L453" s="44"/>
      <c r="M453" s="227" t="s">
        <v>1</v>
      </c>
      <c r="N453" s="228" t="s">
        <v>41</v>
      </c>
      <c r="O453" s="91"/>
      <c r="P453" s="229">
        <f>O453*H453</f>
        <v>0</v>
      </c>
      <c r="Q453" s="229">
        <v>0</v>
      </c>
      <c r="R453" s="229">
        <f>Q453*H453</f>
        <v>0</v>
      </c>
      <c r="S453" s="229">
        <v>0.050000000000000003</v>
      </c>
      <c r="T453" s="230">
        <f>S453*H453</f>
        <v>0.85999999999999999</v>
      </c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R453" s="231" t="s">
        <v>159</v>
      </c>
      <c r="AT453" s="231" t="s">
        <v>155</v>
      </c>
      <c r="AU453" s="231" t="s">
        <v>86</v>
      </c>
      <c r="AY453" s="17" t="s">
        <v>153</v>
      </c>
      <c r="BE453" s="232">
        <f>IF(N453="základní",J453,0)</f>
        <v>0</v>
      </c>
      <c r="BF453" s="232">
        <f>IF(N453="snížená",J453,0)</f>
        <v>0</v>
      </c>
      <c r="BG453" s="232">
        <f>IF(N453="zákl. přenesená",J453,0)</f>
        <v>0</v>
      </c>
      <c r="BH453" s="232">
        <f>IF(N453="sníž. přenesená",J453,0)</f>
        <v>0</v>
      </c>
      <c r="BI453" s="232">
        <f>IF(N453="nulová",J453,0)</f>
        <v>0</v>
      </c>
      <c r="BJ453" s="17" t="s">
        <v>84</v>
      </c>
      <c r="BK453" s="232">
        <f>ROUND(I453*H453,2)</f>
        <v>0</v>
      </c>
      <c r="BL453" s="17" t="s">
        <v>159</v>
      </c>
      <c r="BM453" s="231" t="s">
        <v>767</v>
      </c>
    </row>
    <row r="454" s="13" customFormat="1">
      <c r="A454" s="13"/>
      <c r="B454" s="233"/>
      <c r="C454" s="234"/>
      <c r="D454" s="235" t="s">
        <v>161</v>
      </c>
      <c r="E454" s="236" t="s">
        <v>1</v>
      </c>
      <c r="F454" s="237" t="s">
        <v>410</v>
      </c>
      <c r="G454" s="234"/>
      <c r="H454" s="238">
        <v>17.199999999999999</v>
      </c>
      <c r="I454" s="239"/>
      <c r="J454" s="234"/>
      <c r="K454" s="234"/>
      <c r="L454" s="240"/>
      <c r="M454" s="241"/>
      <c r="N454" s="242"/>
      <c r="O454" s="242"/>
      <c r="P454" s="242"/>
      <c r="Q454" s="242"/>
      <c r="R454" s="242"/>
      <c r="S454" s="242"/>
      <c r="T454" s="24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T454" s="244" t="s">
        <v>161</v>
      </c>
      <c r="AU454" s="244" t="s">
        <v>86</v>
      </c>
      <c r="AV454" s="13" t="s">
        <v>86</v>
      </c>
      <c r="AW454" s="13" t="s">
        <v>32</v>
      </c>
      <c r="AX454" s="13" t="s">
        <v>84</v>
      </c>
      <c r="AY454" s="244" t="s">
        <v>153</v>
      </c>
    </row>
    <row r="455" s="2" customFormat="1" ht="19.8" customHeight="1">
      <c r="A455" s="38"/>
      <c r="B455" s="39"/>
      <c r="C455" s="219" t="s">
        <v>768</v>
      </c>
      <c r="D455" s="219" t="s">
        <v>155</v>
      </c>
      <c r="E455" s="220" t="s">
        <v>769</v>
      </c>
      <c r="F455" s="221" t="s">
        <v>770</v>
      </c>
      <c r="G455" s="222" t="s">
        <v>158</v>
      </c>
      <c r="H455" s="223">
        <v>20.664999999999999</v>
      </c>
      <c r="I455" s="224"/>
      <c r="J455" s="225">
        <f>ROUND(I455*H455,2)</f>
        <v>0</v>
      </c>
      <c r="K455" s="226"/>
      <c r="L455" s="44"/>
      <c r="M455" s="227" t="s">
        <v>1</v>
      </c>
      <c r="N455" s="228" t="s">
        <v>41</v>
      </c>
      <c r="O455" s="91"/>
      <c r="P455" s="229">
        <f>O455*H455</f>
        <v>0</v>
      </c>
      <c r="Q455" s="229">
        <v>0</v>
      </c>
      <c r="R455" s="229">
        <f>Q455*H455</f>
        <v>0</v>
      </c>
      <c r="S455" s="229">
        <v>0.045999999999999999</v>
      </c>
      <c r="T455" s="230">
        <f>S455*H455</f>
        <v>0.95058999999999994</v>
      </c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R455" s="231" t="s">
        <v>159</v>
      </c>
      <c r="AT455" s="231" t="s">
        <v>155</v>
      </c>
      <c r="AU455" s="231" t="s">
        <v>86</v>
      </c>
      <c r="AY455" s="17" t="s">
        <v>153</v>
      </c>
      <c r="BE455" s="232">
        <f>IF(N455="základní",J455,0)</f>
        <v>0</v>
      </c>
      <c r="BF455" s="232">
        <f>IF(N455="snížená",J455,0)</f>
        <v>0</v>
      </c>
      <c r="BG455" s="232">
        <f>IF(N455="zákl. přenesená",J455,0)</f>
        <v>0</v>
      </c>
      <c r="BH455" s="232">
        <f>IF(N455="sníž. přenesená",J455,0)</f>
        <v>0</v>
      </c>
      <c r="BI455" s="232">
        <f>IF(N455="nulová",J455,0)</f>
        <v>0</v>
      </c>
      <c r="BJ455" s="17" t="s">
        <v>84</v>
      </c>
      <c r="BK455" s="232">
        <f>ROUND(I455*H455,2)</f>
        <v>0</v>
      </c>
      <c r="BL455" s="17" t="s">
        <v>159</v>
      </c>
      <c r="BM455" s="231" t="s">
        <v>771</v>
      </c>
    </row>
    <row r="456" s="13" customFormat="1">
      <c r="A456" s="13"/>
      <c r="B456" s="233"/>
      <c r="C456" s="234"/>
      <c r="D456" s="235" t="s">
        <v>161</v>
      </c>
      <c r="E456" s="236" t="s">
        <v>1</v>
      </c>
      <c r="F456" s="237" t="s">
        <v>772</v>
      </c>
      <c r="G456" s="234"/>
      <c r="H456" s="238">
        <v>20.664999999999999</v>
      </c>
      <c r="I456" s="239"/>
      <c r="J456" s="234"/>
      <c r="K456" s="234"/>
      <c r="L456" s="240"/>
      <c r="M456" s="241"/>
      <c r="N456" s="242"/>
      <c r="O456" s="242"/>
      <c r="P456" s="242"/>
      <c r="Q456" s="242"/>
      <c r="R456" s="242"/>
      <c r="S456" s="242"/>
      <c r="T456" s="24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T456" s="244" t="s">
        <v>161</v>
      </c>
      <c r="AU456" s="244" t="s">
        <v>86</v>
      </c>
      <c r="AV456" s="13" t="s">
        <v>86</v>
      </c>
      <c r="AW456" s="13" t="s">
        <v>32</v>
      </c>
      <c r="AX456" s="13" t="s">
        <v>84</v>
      </c>
      <c r="AY456" s="244" t="s">
        <v>153</v>
      </c>
    </row>
    <row r="457" s="2" customFormat="1" ht="19.8" customHeight="1">
      <c r="A457" s="38"/>
      <c r="B457" s="39"/>
      <c r="C457" s="219" t="s">
        <v>773</v>
      </c>
      <c r="D457" s="219" t="s">
        <v>155</v>
      </c>
      <c r="E457" s="220" t="s">
        <v>774</v>
      </c>
      <c r="F457" s="221" t="s">
        <v>775</v>
      </c>
      <c r="G457" s="222" t="s">
        <v>158</v>
      </c>
      <c r="H457" s="223">
        <v>28.640000000000001</v>
      </c>
      <c r="I457" s="224"/>
      <c r="J457" s="225">
        <f>ROUND(I457*H457,2)</f>
        <v>0</v>
      </c>
      <c r="K457" s="226"/>
      <c r="L457" s="44"/>
      <c r="M457" s="227" t="s">
        <v>1</v>
      </c>
      <c r="N457" s="228" t="s">
        <v>41</v>
      </c>
      <c r="O457" s="91"/>
      <c r="P457" s="229">
        <f>O457*H457</f>
        <v>0</v>
      </c>
      <c r="Q457" s="229">
        <v>0</v>
      </c>
      <c r="R457" s="229">
        <f>Q457*H457</f>
        <v>0</v>
      </c>
      <c r="S457" s="229">
        <v>0.10199999999999999</v>
      </c>
      <c r="T457" s="230">
        <f>S457*H457</f>
        <v>2.9212799999999999</v>
      </c>
      <c r="U457" s="38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R457" s="231" t="s">
        <v>159</v>
      </c>
      <c r="AT457" s="231" t="s">
        <v>155</v>
      </c>
      <c r="AU457" s="231" t="s">
        <v>86</v>
      </c>
      <c r="AY457" s="17" t="s">
        <v>153</v>
      </c>
      <c r="BE457" s="232">
        <f>IF(N457="základní",J457,0)</f>
        <v>0</v>
      </c>
      <c r="BF457" s="232">
        <f>IF(N457="snížená",J457,0)</f>
        <v>0</v>
      </c>
      <c r="BG457" s="232">
        <f>IF(N457="zákl. přenesená",J457,0)</f>
        <v>0</v>
      </c>
      <c r="BH457" s="232">
        <f>IF(N457="sníž. přenesená",J457,0)</f>
        <v>0</v>
      </c>
      <c r="BI457" s="232">
        <f>IF(N457="nulová",J457,0)</f>
        <v>0</v>
      </c>
      <c r="BJ457" s="17" t="s">
        <v>84</v>
      </c>
      <c r="BK457" s="232">
        <f>ROUND(I457*H457,2)</f>
        <v>0</v>
      </c>
      <c r="BL457" s="17" t="s">
        <v>159</v>
      </c>
      <c r="BM457" s="231" t="s">
        <v>776</v>
      </c>
    </row>
    <row r="458" s="13" customFormat="1">
      <c r="A458" s="13"/>
      <c r="B458" s="233"/>
      <c r="C458" s="234"/>
      <c r="D458" s="235" t="s">
        <v>161</v>
      </c>
      <c r="E458" s="236" t="s">
        <v>1</v>
      </c>
      <c r="F458" s="237" t="s">
        <v>777</v>
      </c>
      <c r="G458" s="234"/>
      <c r="H458" s="238">
        <v>6.1219999999999999</v>
      </c>
      <c r="I458" s="239"/>
      <c r="J458" s="234"/>
      <c r="K458" s="234"/>
      <c r="L458" s="240"/>
      <c r="M458" s="241"/>
      <c r="N458" s="242"/>
      <c r="O458" s="242"/>
      <c r="P458" s="242"/>
      <c r="Q458" s="242"/>
      <c r="R458" s="242"/>
      <c r="S458" s="242"/>
      <c r="T458" s="24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T458" s="244" t="s">
        <v>161</v>
      </c>
      <c r="AU458" s="244" t="s">
        <v>86</v>
      </c>
      <c r="AV458" s="13" t="s">
        <v>86</v>
      </c>
      <c r="AW458" s="13" t="s">
        <v>32</v>
      </c>
      <c r="AX458" s="13" t="s">
        <v>76</v>
      </c>
      <c r="AY458" s="244" t="s">
        <v>153</v>
      </c>
    </row>
    <row r="459" s="13" customFormat="1">
      <c r="A459" s="13"/>
      <c r="B459" s="233"/>
      <c r="C459" s="234"/>
      <c r="D459" s="235" t="s">
        <v>161</v>
      </c>
      <c r="E459" s="236" t="s">
        <v>1</v>
      </c>
      <c r="F459" s="237" t="s">
        <v>778</v>
      </c>
      <c r="G459" s="234"/>
      <c r="H459" s="238">
        <v>4.8799999999999999</v>
      </c>
      <c r="I459" s="239"/>
      <c r="J459" s="234"/>
      <c r="K459" s="234"/>
      <c r="L459" s="240"/>
      <c r="M459" s="241"/>
      <c r="N459" s="242"/>
      <c r="O459" s="242"/>
      <c r="P459" s="242"/>
      <c r="Q459" s="242"/>
      <c r="R459" s="242"/>
      <c r="S459" s="242"/>
      <c r="T459" s="24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T459" s="244" t="s">
        <v>161</v>
      </c>
      <c r="AU459" s="244" t="s">
        <v>86</v>
      </c>
      <c r="AV459" s="13" t="s">
        <v>86</v>
      </c>
      <c r="AW459" s="13" t="s">
        <v>32</v>
      </c>
      <c r="AX459" s="13" t="s">
        <v>76</v>
      </c>
      <c r="AY459" s="244" t="s">
        <v>153</v>
      </c>
    </row>
    <row r="460" s="13" customFormat="1">
      <c r="A460" s="13"/>
      <c r="B460" s="233"/>
      <c r="C460" s="234"/>
      <c r="D460" s="235" t="s">
        <v>161</v>
      </c>
      <c r="E460" s="236" t="s">
        <v>1</v>
      </c>
      <c r="F460" s="237" t="s">
        <v>779</v>
      </c>
      <c r="G460" s="234"/>
      <c r="H460" s="238">
        <v>16.013000000000002</v>
      </c>
      <c r="I460" s="239"/>
      <c r="J460" s="234"/>
      <c r="K460" s="234"/>
      <c r="L460" s="240"/>
      <c r="M460" s="241"/>
      <c r="N460" s="242"/>
      <c r="O460" s="242"/>
      <c r="P460" s="242"/>
      <c r="Q460" s="242"/>
      <c r="R460" s="242"/>
      <c r="S460" s="242"/>
      <c r="T460" s="24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T460" s="244" t="s">
        <v>161</v>
      </c>
      <c r="AU460" s="244" t="s">
        <v>86</v>
      </c>
      <c r="AV460" s="13" t="s">
        <v>86</v>
      </c>
      <c r="AW460" s="13" t="s">
        <v>32</v>
      </c>
      <c r="AX460" s="13" t="s">
        <v>76</v>
      </c>
      <c r="AY460" s="244" t="s">
        <v>153</v>
      </c>
    </row>
    <row r="461" s="13" customFormat="1">
      <c r="A461" s="13"/>
      <c r="B461" s="233"/>
      <c r="C461" s="234"/>
      <c r="D461" s="235" t="s">
        <v>161</v>
      </c>
      <c r="E461" s="236" t="s">
        <v>1</v>
      </c>
      <c r="F461" s="237" t="s">
        <v>780</v>
      </c>
      <c r="G461" s="234"/>
      <c r="H461" s="238">
        <v>1.625</v>
      </c>
      <c r="I461" s="239"/>
      <c r="J461" s="234"/>
      <c r="K461" s="234"/>
      <c r="L461" s="240"/>
      <c r="M461" s="241"/>
      <c r="N461" s="242"/>
      <c r="O461" s="242"/>
      <c r="P461" s="242"/>
      <c r="Q461" s="242"/>
      <c r="R461" s="242"/>
      <c r="S461" s="242"/>
      <c r="T461" s="24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T461" s="244" t="s">
        <v>161</v>
      </c>
      <c r="AU461" s="244" t="s">
        <v>86</v>
      </c>
      <c r="AV461" s="13" t="s">
        <v>86</v>
      </c>
      <c r="AW461" s="13" t="s">
        <v>32</v>
      </c>
      <c r="AX461" s="13" t="s">
        <v>76</v>
      </c>
      <c r="AY461" s="244" t="s">
        <v>153</v>
      </c>
    </row>
    <row r="462" s="14" customFormat="1">
      <c r="A462" s="14"/>
      <c r="B462" s="245"/>
      <c r="C462" s="246"/>
      <c r="D462" s="235" t="s">
        <v>161</v>
      </c>
      <c r="E462" s="247" t="s">
        <v>1</v>
      </c>
      <c r="F462" s="248" t="s">
        <v>213</v>
      </c>
      <c r="G462" s="246"/>
      <c r="H462" s="249">
        <v>28.640000000000001</v>
      </c>
      <c r="I462" s="250"/>
      <c r="J462" s="246"/>
      <c r="K462" s="246"/>
      <c r="L462" s="251"/>
      <c r="M462" s="252"/>
      <c r="N462" s="253"/>
      <c r="O462" s="253"/>
      <c r="P462" s="253"/>
      <c r="Q462" s="253"/>
      <c r="R462" s="253"/>
      <c r="S462" s="253"/>
      <c r="T462" s="25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T462" s="255" t="s">
        <v>161</v>
      </c>
      <c r="AU462" s="255" t="s">
        <v>86</v>
      </c>
      <c r="AV462" s="14" t="s">
        <v>159</v>
      </c>
      <c r="AW462" s="14" t="s">
        <v>32</v>
      </c>
      <c r="AX462" s="14" t="s">
        <v>84</v>
      </c>
      <c r="AY462" s="255" t="s">
        <v>153</v>
      </c>
    </row>
    <row r="463" s="2" customFormat="1" ht="14.4" customHeight="1">
      <c r="A463" s="38"/>
      <c r="B463" s="39"/>
      <c r="C463" s="219" t="s">
        <v>781</v>
      </c>
      <c r="D463" s="219" t="s">
        <v>155</v>
      </c>
      <c r="E463" s="220" t="s">
        <v>782</v>
      </c>
      <c r="F463" s="221" t="s">
        <v>783</v>
      </c>
      <c r="G463" s="222" t="s">
        <v>170</v>
      </c>
      <c r="H463" s="223">
        <v>15.4</v>
      </c>
      <c r="I463" s="224"/>
      <c r="J463" s="225">
        <f>ROUND(I463*H463,2)</f>
        <v>0</v>
      </c>
      <c r="K463" s="226"/>
      <c r="L463" s="44"/>
      <c r="M463" s="227" t="s">
        <v>1</v>
      </c>
      <c r="N463" s="228" t="s">
        <v>41</v>
      </c>
      <c r="O463" s="91"/>
      <c r="P463" s="229">
        <f>O463*H463</f>
        <v>0</v>
      </c>
      <c r="Q463" s="229">
        <v>0</v>
      </c>
      <c r="R463" s="229">
        <f>Q463*H463</f>
        <v>0</v>
      </c>
      <c r="S463" s="229">
        <v>0</v>
      </c>
      <c r="T463" s="230">
        <f>S463*H463</f>
        <v>0</v>
      </c>
      <c r="U463" s="38"/>
      <c r="V463" s="38"/>
      <c r="W463" s="38"/>
      <c r="X463" s="38"/>
      <c r="Y463" s="38"/>
      <c r="Z463" s="38"/>
      <c r="AA463" s="38"/>
      <c r="AB463" s="38"/>
      <c r="AC463" s="38"/>
      <c r="AD463" s="38"/>
      <c r="AE463" s="38"/>
      <c r="AR463" s="231" t="s">
        <v>159</v>
      </c>
      <c r="AT463" s="231" t="s">
        <v>155</v>
      </c>
      <c r="AU463" s="231" t="s">
        <v>86</v>
      </c>
      <c r="AY463" s="17" t="s">
        <v>153</v>
      </c>
      <c r="BE463" s="232">
        <f>IF(N463="základní",J463,0)</f>
        <v>0</v>
      </c>
      <c r="BF463" s="232">
        <f>IF(N463="snížená",J463,0)</f>
        <v>0</v>
      </c>
      <c r="BG463" s="232">
        <f>IF(N463="zákl. přenesená",J463,0)</f>
        <v>0</v>
      </c>
      <c r="BH463" s="232">
        <f>IF(N463="sníž. přenesená",J463,0)</f>
        <v>0</v>
      </c>
      <c r="BI463" s="232">
        <f>IF(N463="nulová",J463,0)</f>
        <v>0</v>
      </c>
      <c r="BJ463" s="17" t="s">
        <v>84</v>
      </c>
      <c r="BK463" s="232">
        <f>ROUND(I463*H463,2)</f>
        <v>0</v>
      </c>
      <c r="BL463" s="17" t="s">
        <v>159</v>
      </c>
      <c r="BM463" s="231" t="s">
        <v>784</v>
      </c>
    </row>
    <row r="464" s="12" customFormat="1" ht="22.8" customHeight="1">
      <c r="A464" s="12"/>
      <c r="B464" s="203"/>
      <c r="C464" s="204"/>
      <c r="D464" s="205" t="s">
        <v>75</v>
      </c>
      <c r="E464" s="217" t="s">
        <v>785</v>
      </c>
      <c r="F464" s="217" t="s">
        <v>786</v>
      </c>
      <c r="G464" s="204"/>
      <c r="H464" s="204"/>
      <c r="I464" s="207"/>
      <c r="J464" s="218">
        <f>BK464</f>
        <v>0</v>
      </c>
      <c r="K464" s="204"/>
      <c r="L464" s="209"/>
      <c r="M464" s="210"/>
      <c r="N464" s="211"/>
      <c r="O464" s="211"/>
      <c r="P464" s="212">
        <f>SUM(P465:P469)</f>
        <v>0</v>
      </c>
      <c r="Q464" s="211"/>
      <c r="R464" s="212">
        <f>SUM(R465:R469)</f>
        <v>0</v>
      </c>
      <c r="S464" s="211"/>
      <c r="T464" s="213">
        <f>SUM(T465:T469)</f>
        <v>0</v>
      </c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R464" s="214" t="s">
        <v>84</v>
      </c>
      <c r="AT464" s="215" t="s">
        <v>75</v>
      </c>
      <c r="AU464" s="215" t="s">
        <v>84</v>
      </c>
      <c r="AY464" s="214" t="s">
        <v>153</v>
      </c>
      <c r="BK464" s="216">
        <f>SUM(BK465:BK469)</f>
        <v>0</v>
      </c>
    </row>
    <row r="465" s="2" customFormat="1" ht="19.8" customHeight="1">
      <c r="A465" s="38"/>
      <c r="B465" s="39"/>
      <c r="C465" s="219" t="s">
        <v>787</v>
      </c>
      <c r="D465" s="219" t="s">
        <v>155</v>
      </c>
      <c r="E465" s="220" t="s">
        <v>788</v>
      </c>
      <c r="F465" s="221" t="s">
        <v>789</v>
      </c>
      <c r="G465" s="222" t="s">
        <v>216</v>
      </c>
      <c r="H465" s="223">
        <v>63.491999999999997</v>
      </c>
      <c r="I465" s="224"/>
      <c r="J465" s="225">
        <f>ROUND(I465*H465,2)</f>
        <v>0</v>
      </c>
      <c r="K465" s="226"/>
      <c r="L465" s="44"/>
      <c r="M465" s="227" t="s">
        <v>1</v>
      </c>
      <c r="N465" s="228" t="s">
        <v>41</v>
      </c>
      <c r="O465" s="91"/>
      <c r="P465" s="229">
        <f>O465*H465</f>
        <v>0</v>
      </c>
      <c r="Q465" s="229">
        <v>0</v>
      </c>
      <c r="R465" s="229">
        <f>Q465*H465</f>
        <v>0</v>
      </c>
      <c r="S465" s="229">
        <v>0</v>
      </c>
      <c r="T465" s="230">
        <f>S465*H465</f>
        <v>0</v>
      </c>
      <c r="U465" s="38"/>
      <c r="V465" s="38"/>
      <c r="W465" s="38"/>
      <c r="X465" s="38"/>
      <c r="Y465" s="38"/>
      <c r="Z465" s="38"/>
      <c r="AA465" s="38"/>
      <c r="AB465" s="38"/>
      <c r="AC465" s="38"/>
      <c r="AD465" s="38"/>
      <c r="AE465" s="38"/>
      <c r="AR465" s="231" t="s">
        <v>159</v>
      </c>
      <c r="AT465" s="231" t="s">
        <v>155</v>
      </c>
      <c r="AU465" s="231" t="s">
        <v>86</v>
      </c>
      <c r="AY465" s="17" t="s">
        <v>153</v>
      </c>
      <c r="BE465" s="232">
        <f>IF(N465="základní",J465,0)</f>
        <v>0</v>
      </c>
      <c r="BF465" s="232">
        <f>IF(N465="snížená",J465,0)</f>
        <v>0</v>
      </c>
      <c r="BG465" s="232">
        <f>IF(N465="zákl. přenesená",J465,0)</f>
        <v>0</v>
      </c>
      <c r="BH465" s="232">
        <f>IF(N465="sníž. přenesená",J465,0)</f>
        <v>0</v>
      </c>
      <c r="BI465" s="232">
        <f>IF(N465="nulová",J465,0)</f>
        <v>0</v>
      </c>
      <c r="BJ465" s="17" t="s">
        <v>84</v>
      </c>
      <c r="BK465" s="232">
        <f>ROUND(I465*H465,2)</f>
        <v>0</v>
      </c>
      <c r="BL465" s="17" t="s">
        <v>159</v>
      </c>
      <c r="BM465" s="231" t="s">
        <v>790</v>
      </c>
    </row>
    <row r="466" s="2" customFormat="1" ht="14.4" customHeight="1">
      <c r="A466" s="38"/>
      <c r="B466" s="39"/>
      <c r="C466" s="219" t="s">
        <v>791</v>
      </c>
      <c r="D466" s="219" t="s">
        <v>155</v>
      </c>
      <c r="E466" s="220" t="s">
        <v>792</v>
      </c>
      <c r="F466" s="221" t="s">
        <v>793</v>
      </c>
      <c r="G466" s="222" t="s">
        <v>216</v>
      </c>
      <c r="H466" s="223">
        <v>63.491999999999997</v>
      </c>
      <c r="I466" s="224"/>
      <c r="J466" s="225">
        <f>ROUND(I466*H466,2)</f>
        <v>0</v>
      </c>
      <c r="K466" s="226"/>
      <c r="L466" s="44"/>
      <c r="M466" s="227" t="s">
        <v>1</v>
      </c>
      <c r="N466" s="228" t="s">
        <v>41</v>
      </c>
      <c r="O466" s="91"/>
      <c r="P466" s="229">
        <f>O466*H466</f>
        <v>0</v>
      </c>
      <c r="Q466" s="229">
        <v>0</v>
      </c>
      <c r="R466" s="229">
        <f>Q466*H466</f>
        <v>0</v>
      </c>
      <c r="S466" s="229">
        <v>0</v>
      </c>
      <c r="T466" s="230">
        <f>S466*H466</f>
        <v>0</v>
      </c>
      <c r="U466" s="38"/>
      <c r="V466" s="38"/>
      <c r="W466" s="38"/>
      <c r="X466" s="38"/>
      <c r="Y466" s="38"/>
      <c r="Z466" s="38"/>
      <c r="AA466" s="38"/>
      <c r="AB466" s="38"/>
      <c r="AC466" s="38"/>
      <c r="AD466" s="38"/>
      <c r="AE466" s="38"/>
      <c r="AR466" s="231" t="s">
        <v>159</v>
      </c>
      <c r="AT466" s="231" t="s">
        <v>155</v>
      </c>
      <c r="AU466" s="231" t="s">
        <v>86</v>
      </c>
      <c r="AY466" s="17" t="s">
        <v>153</v>
      </c>
      <c r="BE466" s="232">
        <f>IF(N466="základní",J466,0)</f>
        <v>0</v>
      </c>
      <c r="BF466" s="232">
        <f>IF(N466="snížená",J466,0)</f>
        <v>0</v>
      </c>
      <c r="BG466" s="232">
        <f>IF(N466="zákl. přenesená",J466,0)</f>
        <v>0</v>
      </c>
      <c r="BH466" s="232">
        <f>IF(N466="sníž. přenesená",J466,0)</f>
        <v>0</v>
      </c>
      <c r="BI466" s="232">
        <f>IF(N466="nulová",J466,0)</f>
        <v>0</v>
      </c>
      <c r="BJ466" s="17" t="s">
        <v>84</v>
      </c>
      <c r="BK466" s="232">
        <f>ROUND(I466*H466,2)</f>
        <v>0</v>
      </c>
      <c r="BL466" s="17" t="s">
        <v>159</v>
      </c>
      <c r="BM466" s="231" t="s">
        <v>794</v>
      </c>
    </row>
    <row r="467" s="2" customFormat="1" ht="14.4" customHeight="1">
      <c r="A467" s="38"/>
      <c r="B467" s="39"/>
      <c r="C467" s="219" t="s">
        <v>795</v>
      </c>
      <c r="D467" s="219" t="s">
        <v>155</v>
      </c>
      <c r="E467" s="220" t="s">
        <v>796</v>
      </c>
      <c r="F467" s="221" t="s">
        <v>797</v>
      </c>
      <c r="G467" s="222" t="s">
        <v>216</v>
      </c>
      <c r="H467" s="223">
        <v>1523.808</v>
      </c>
      <c r="I467" s="224"/>
      <c r="J467" s="225">
        <f>ROUND(I467*H467,2)</f>
        <v>0</v>
      </c>
      <c r="K467" s="226"/>
      <c r="L467" s="44"/>
      <c r="M467" s="227" t="s">
        <v>1</v>
      </c>
      <c r="N467" s="228" t="s">
        <v>41</v>
      </c>
      <c r="O467" s="91"/>
      <c r="P467" s="229">
        <f>O467*H467</f>
        <v>0</v>
      </c>
      <c r="Q467" s="229">
        <v>0</v>
      </c>
      <c r="R467" s="229">
        <f>Q467*H467</f>
        <v>0</v>
      </c>
      <c r="S467" s="229">
        <v>0</v>
      </c>
      <c r="T467" s="230">
        <f>S467*H467</f>
        <v>0</v>
      </c>
      <c r="U467" s="38"/>
      <c r="V467" s="38"/>
      <c r="W467" s="38"/>
      <c r="X467" s="38"/>
      <c r="Y467" s="38"/>
      <c r="Z467" s="38"/>
      <c r="AA467" s="38"/>
      <c r="AB467" s="38"/>
      <c r="AC467" s="38"/>
      <c r="AD467" s="38"/>
      <c r="AE467" s="38"/>
      <c r="AR467" s="231" t="s">
        <v>159</v>
      </c>
      <c r="AT467" s="231" t="s">
        <v>155</v>
      </c>
      <c r="AU467" s="231" t="s">
        <v>86</v>
      </c>
      <c r="AY467" s="17" t="s">
        <v>153</v>
      </c>
      <c r="BE467" s="232">
        <f>IF(N467="základní",J467,0)</f>
        <v>0</v>
      </c>
      <c r="BF467" s="232">
        <f>IF(N467="snížená",J467,0)</f>
        <v>0</v>
      </c>
      <c r="BG467" s="232">
        <f>IF(N467="zákl. přenesená",J467,0)</f>
        <v>0</v>
      </c>
      <c r="BH467" s="232">
        <f>IF(N467="sníž. přenesená",J467,0)</f>
        <v>0</v>
      </c>
      <c r="BI467" s="232">
        <f>IF(N467="nulová",J467,0)</f>
        <v>0</v>
      </c>
      <c r="BJ467" s="17" t="s">
        <v>84</v>
      </c>
      <c r="BK467" s="232">
        <f>ROUND(I467*H467,2)</f>
        <v>0</v>
      </c>
      <c r="BL467" s="17" t="s">
        <v>159</v>
      </c>
      <c r="BM467" s="231" t="s">
        <v>798</v>
      </c>
    </row>
    <row r="468" s="13" customFormat="1">
      <c r="A468" s="13"/>
      <c r="B468" s="233"/>
      <c r="C468" s="234"/>
      <c r="D468" s="235" t="s">
        <v>161</v>
      </c>
      <c r="E468" s="236" t="s">
        <v>1</v>
      </c>
      <c r="F468" s="237" t="s">
        <v>799</v>
      </c>
      <c r="G468" s="234"/>
      <c r="H468" s="238">
        <v>1523.808</v>
      </c>
      <c r="I468" s="239"/>
      <c r="J468" s="234"/>
      <c r="K468" s="234"/>
      <c r="L468" s="240"/>
      <c r="M468" s="241"/>
      <c r="N468" s="242"/>
      <c r="O468" s="242"/>
      <c r="P468" s="242"/>
      <c r="Q468" s="242"/>
      <c r="R468" s="242"/>
      <c r="S468" s="242"/>
      <c r="T468" s="24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T468" s="244" t="s">
        <v>161</v>
      </c>
      <c r="AU468" s="244" t="s">
        <v>86</v>
      </c>
      <c r="AV468" s="13" t="s">
        <v>86</v>
      </c>
      <c r="AW468" s="13" t="s">
        <v>32</v>
      </c>
      <c r="AX468" s="13" t="s">
        <v>84</v>
      </c>
      <c r="AY468" s="244" t="s">
        <v>153</v>
      </c>
    </row>
    <row r="469" s="2" customFormat="1" ht="14.4" customHeight="1">
      <c r="A469" s="38"/>
      <c r="B469" s="39"/>
      <c r="C469" s="219" t="s">
        <v>800</v>
      </c>
      <c r="D469" s="219" t="s">
        <v>155</v>
      </c>
      <c r="E469" s="220" t="s">
        <v>801</v>
      </c>
      <c r="F469" s="221" t="s">
        <v>802</v>
      </c>
      <c r="G469" s="222" t="s">
        <v>216</v>
      </c>
      <c r="H469" s="223">
        <v>63.491999999999997</v>
      </c>
      <c r="I469" s="224"/>
      <c r="J469" s="225">
        <f>ROUND(I469*H469,2)</f>
        <v>0</v>
      </c>
      <c r="K469" s="226"/>
      <c r="L469" s="44"/>
      <c r="M469" s="227" t="s">
        <v>1</v>
      </c>
      <c r="N469" s="228" t="s">
        <v>41</v>
      </c>
      <c r="O469" s="91"/>
      <c r="P469" s="229">
        <f>O469*H469</f>
        <v>0</v>
      </c>
      <c r="Q469" s="229">
        <v>0</v>
      </c>
      <c r="R469" s="229">
        <f>Q469*H469</f>
        <v>0</v>
      </c>
      <c r="S469" s="229">
        <v>0</v>
      </c>
      <c r="T469" s="230">
        <f>S469*H469</f>
        <v>0</v>
      </c>
      <c r="U469" s="38"/>
      <c r="V469" s="38"/>
      <c r="W469" s="38"/>
      <c r="X469" s="38"/>
      <c r="Y469" s="38"/>
      <c r="Z469" s="38"/>
      <c r="AA469" s="38"/>
      <c r="AB469" s="38"/>
      <c r="AC469" s="38"/>
      <c r="AD469" s="38"/>
      <c r="AE469" s="38"/>
      <c r="AR469" s="231" t="s">
        <v>159</v>
      </c>
      <c r="AT469" s="231" t="s">
        <v>155</v>
      </c>
      <c r="AU469" s="231" t="s">
        <v>86</v>
      </c>
      <c r="AY469" s="17" t="s">
        <v>153</v>
      </c>
      <c r="BE469" s="232">
        <f>IF(N469="základní",J469,0)</f>
        <v>0</v>
      </c>
      <c r="BF469" s="232">
        <f>IF(N469="snížená",J469,0)</f>
        <v>0</v>
      </c>
      <c r="BG469" s="232">
        <f>IF(N469="zákl. přenesená",J469,0)</f>
        <v>0</v>
      </c>
      <c r="BH469" s="232">
        <f>IF(N469="sníž. přenesená",J469,0)</f>
        <v>0</v>
      </c>
      <c r="BI469" s="232">
        <f>IF(N469="nulová",J469,0)</f>
        <v>0</v>
      </c>
      <c r="BJ469" s="17" t="s">
        <v>84</v>
      </c>
      <c r="BK469" s="232">
        <f>ROUND(I469*H469,2)</f>
        <v>0</v>
      </c>
      <c r="BL469" s="17" t="s">
        <v>159</v>
      </c>
      <c r="BM469" s="231" t="s">
        <v>803</v>
      </c>
    </row>
    <row r="470" s="12" customFormat="1" ht="22.8" customHeight="1">
      <c r="A470" s="12"/>
      <c r="B470" s="203"/>
      <c r="C470" s="204"/>
      <c r="D470" s="205" t="s">
        <v>75</v>
      </c>
      <c r="E470" s="217" t="s">
        <v>804</v>
      </c>
      <c r="F470" s="217" t="s">
        <v>805</v>
      </c>
      <c r="G470" s="204"/>
      <c r="H470" s="204"/>
      <c r="I470" s="207"/>
      <c r="J470" s="218">
        <f>BK470</f>
        <v>0</v>
      </c>
      <c r="K470" s="204"/>
      <c r="L470" s="209"/>
      <c r="M470" s="210"/>
      <c r="N470" s="211"/>
      <c r="O470" s="211"/>
      <c r="P470" s="212">
        <f>P471</f>
        <v>0</v>
      </c>
      <c r="Q470" s="211"/>
      <c r="R470" s="212">
        <f>R471</f>
        <v>0</v>
      </c>
      <c r="S470" s="211"/>
      <c r="T470" s="213">
        <f>T471</f>
        <v>0</v>
      </c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R470" s="214" t="s">
        <v>84</v>
      </c>
      <c r="AT470" s="215" t="s">
        <v>75</v>
      </c>
      <c r="AU470" s="215" t="s">
        <v>84</v>
      </c>
      <c r="AY470" s="214" t="s">
        <v>153</v>
      </c>
      <c r="BK470" s="216">
        <f>BK471</f>
        <v>0</v>
      </c>
    </row>
    <row r="471" s="2" customFormat="1" ht="22.2" customHeight="1">
      <c r="A471" s="38"/>
      <c r="B471" s="39"/>
      <c r="C471" s="219" t="s">
        <v>806</v>
      </c>
      <c r="D471" s="219" t="s">
        <v>155</v>
      </c>
      <c r="E471" s="220" t="s">
        <v>807</v>
      </c>
      <c r="F471" s="221" t="s">
        <v>808</v>
      </c>
      <c r="G471" s="222" t="s">
        <v>216</v>
      </c>
      <c r="H471" s="223">
        <v>108.643</v>
      </c>
      <c r="I471" s="224"/>
      <c r="J471" s="225">
        <f>ROUND(I471*H471,2)</f>
        <v>0</v>
      </c>
      <c r="K471" s="226"/>
      <c r="L471" s="44"/>
      <c r="M471" s="227" t="s">
        <v>1</v>
      </c>
      <c r="N471" s="228" t="s">
        <v>41</v>
      </c>
      <c r="O471" s="91"/>
      <c r="P471" s="229">
        <f>O471*H471</f>
        <v>0</v>
      </c>
      <c r="Q471" s="229">
        <v>0</v>
      </c>
      <c r="R471" s="229">
        <f>Q471*H471</f>
        <v>0</v>
      </c>
      <c r="S471" s="229">
        <v>0</v>
      </c>
      <c r="T471" s="230">
        <f>S471*H471</f>
        <v>0</v>
      </c>
      <c r="U471" s="38"/>
      <c r="V471" s="38"/>
      <c r="W471" s="38"/>
      <c r="X471" s="38"/>
      <c r="Y471" s="38"/>
      <c r="Z471" s="38"/>
      <c r="AA471" s="38"/>
      <c r="AB471" s="38"/>
      <c r="AC471" s="38"/>
      <c r="AD471" s="38"/>
      <c r="AE471" s="38"/>
      <c r="AR471" s="231" t="s">
        <v>159</v>
      </c>
      <c r="AT471" s="231" t="s">
        <v>155</v>
      </c>
      <c r="AU471" s="231" t="s">
        <v>86</v>
      </c>
      <c r="AY471" s="17" t="s">
        <v>153</v>
      </c>
      <c r="BE471" s="232">
        <f>IF(N471="základní",J471,0)</f>
        <v>0</v>
      </c>
      <c r="BF471" s="232">
        <f>IF(N471="snížená",J471,0)</f>
        <v>0</v>
      </c>
      <c r="BG471" s="232">
        <f>IF(N471="zákl. přenesená",J471,0)</f>
        <v>0</v>
      </c>
      <c r="BH471" s="232">
        <f>IF(N471="sníž. přenesená",J471,0)</f>
        <v>0</v>
      </c>
      <c r="BI471" s="232">
        <f>IF(N471="nulová",J471,0)</f>
        <v>0</v>
      </c>
      <c r="BJ471" s="17" t="s">
        <v>84</v>
      </c>
      <c r="BK471" s="232">
        <f>ROUND(I471*H471,2)</f>
        <v>0</v>
      </c>
      <c r="BL471" s="17" t="s">
        <v>159</v>
      </c>
      <c r="BM471" s="231" t="s">
        <v>809</v>
      </c>
    </row>
    <row r="472" s="12" customFormat="1" ht="25.92" customHeight="1">
      <c r="A472" s="12"/>
      <c r="B472" s="203"/>
      <c r="C472" s="204"/>
      <c r="D472" s="205" t="s">
        <v>75</v>
      </c>
      <c r="E472" s="206" t="s">
        <v>810</v>
      </c>
      <c r="F472" s="206" t="s">
        <v>811</v>
      </c>
      <c r="G472" s="204"/>
      <c r="H472" s="204"/>
      <c r="I472" s="207"/>
      <c r="J472" s="208">
        <f>BK472</f>
        <v>0</v>
      </c>
      <c r="K472" s="204"/>
      <c r="L472" s="209"/>
      <c r="M472" s="210"/>
      <c r="N472" s="211"/>
      <c r="O472" s="211"/>
      <c r="P472" s="212">
        <f>P473+P511+P521+P531+P534+P559+P579+P637+P664+P684+P691</f>
        <v>0</v>
      </c>
      <c r="Q472" s="211"/>
      <c r="R472" s="212">
        <f>R473+R511+R521+R531+R534+R559+R579+R637+R664+R684+R691</f>
        <v>9.5804294599999977</v>
      </c>
      <c r="S472" s="211"/>
      <c r="T472" s="213">
        <f>T473+T511+T521+T531+T534+T559+T579+T637+T664+T684+T691</f>
        <v>11.02257818</v>
      </c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R472" s="214" t="s">
        <v>86</v>
      </c>
      <c r="AT472" s="215" t="s">
        <v>75</v>
      </c>
      <c r="AU472" s="215" t="s">
        <v>76</v>
      </c>
      <c r="AY472" s="214" t="s">
        <v>153</v>
      </c>
      <c r="BK472" s="216">
        <f>BK473+BK511+BK521+BK531+BK534+BK559+BK579+BK637+BK664+BK684+BK691</f>
        <v>0</v>
      </c>
    </row>
    <row r="473" s="12" customFormat="1" ht="22.8" customHeight="1">
      <c r="A473" s="12"/>
      <c r="B473" s="203"/>
      <c r="C473" s="204"/>
      <c r="D473" s="205" t="s">
        <v>75</v>
      </c>
      <c r="E473" s="217" t="s">
        <v>812</v>
      </c>
      <c r="F473" s="217" t="s">
        <v>813</v>
      </c>
      <c r="G473" s="204"/>
      <c r="H473" s="204"/>
      <c r="I473" s="207"/>
      <c r="J473" s="218">
        <f>BK473</f>
        <v>0</v>
      </c>
      <c r="K473" s="204"/>
      <c r="L473" s="209"/>
      <c r="M473" s="210"/>
      <c r="N473" s="211"/>
      <c r="O473" s="211"/>
      <c r="P473" s="212">
        <f>SUM(P474:P510)</f>
        <v>0</v>
      </c>
      <c r="Q473" s="211"/>
      <c r="R473" s="212">
        <f>SUM(R474:R510)</f>
        <v>0.37749490000000002</v>
      </c>
      <c r="S473" s="211"/>
      <c r="T473" s="213">
        <f>SUM(T474:T510)</f>
        <v>0</v>
      </c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R473" s="214" t="s">
        <v>86</v>
      </c>
      <c r="AT473" s="215" t="s">
        <v>75</v>
      </c>
      <c r="AU473" s="215" t="s">
        <v>84</v>
      </c>
      <c r="AY473" s="214" t="s">
        <v>153</v>
      </c>
      <c r="BK473" s="216">
        <f>SUM(BK474:BK510)</f>
        <v>0</v>
      </c>
    </row>
    <row r="474" s="2" customFormat="1" ht="14.4" customHeight="1">
      <c r="A474" s="38"/>
      <c r="B474" s="39"/>
      <c r="C474" s="219" t="s">
        <v>814</v>
      </c>
      <c r="D474" s="219" t="s">
        <v>155</v>
      </c>
      <c r="E474" s="220" t="s">
        <v>815</v>
      </c>
      <c r="F474" s="221" t="s">
        <v>816</v>
      </c>
      <c r="G474" s="222" t="s">
        <v>158</v>
      </c>
      <c r="H474" s="223">
        <v>10.9</v>
      </c>
      <c r="I474" s="224"/>
      <c r="J474" s="225">
        <f>ROUND(I474*H474,2)</f>
        <v>0</v>
      </c>
      <c r="K474" s="226"/>
      <c r="L474" s="44"/>
      <c r="M474" s="227" t="s">
        <v>1</v>
      </c>
      <c r="N474" s="228" t="s">
        <v>41</v>
      </c>
      <c r="O474" s="91"/>
      <c r="P474" s="229">
        <f>O474*H474</f>
        <v>0</v>
      </c>
      <c r="Q474" s="229">
        <v>0</v>
      </c>
      <c r="R474" s="229">
        <f>Q474*H474</f>
        <v>0</v>
      </c>
      <c r="S474" s="229">
        <v>0</v>
      </c>
      <c r="T474" s="230">
        <f>S474*H474</f>
        <v>0</v>
      </c>
      <c r="U474" s="38"/>
      <c r="V474" s="38"/>
      <c r="W474" s="38"/>
      <c r="X474" s="38"/>
      <c r="Y474" s="38"/>
      <c r="Z474" s="38"/>
      <c r="AA474" s="38"/>
      <c r="AB474" s="38"/>
      <c r="AC474" s="38"/>
      <c r="AD474" s="38"/>
      <c r="AE474" s="38"/>
      <c r="AR474" s="231" t="s">
        <v>233</v>
      </c>
      <c r="AT474" s="231" t="s">
        <v>155</v>
      </c>
      <c r="AU474" s="231" t="s">
        <v>86</v>
      </c>
      <c r="AY474" s="17" t="s">
        <v>153</v>
      </c>
      <c r="BE474" s="232">
        <f>IF(N474="základní",J474,0)</f>
        <v>0</v>
      </c>
      <c r="BF474" s="232">
        <f>IF(N474="snížená",J474,0)</f>
        <v>0</v>
      </c>
      <c r="BG474" s="232">
        <f>IF(N474="zákl. přenesená",J474,0)</f>
        <v>0</v>
      </c>
      <c r="BH474" s="232">
        <f>IF(N474="sníž. přenesená",J474,0)</f>
        <v>0</v>
      </c>
      <c r="BI474" s="232">
        <f>IF(N474="nulová",J474,0)</f>
        <v>0</v>
      </c>
      <c r="BJ474" s="17" t="s">
        <v>84</v>
      </c>
      <c r="BK474" s="232">
        <f>ROUND(I474*H474,2)</f>
        <v>0</v>
      </c>
      <c r="BL474" s="17" t="s">
        <v>233</v>
      </c>
      <c r="BM474" s="231" t="s">
        <v>817</v>
      </c>
    </row>
    <row r="475" s="13" customFormat="1">
      <c r="A475" s="13"/>
      <c r="B475" s="233"/>
      <c r="C475" s="234"/>
      <c r="D475" s="235" t="s">
        <v>161</v>
      </c>
      <c r="E475" s="236" t="s">
        <v>1</v>
      </c>
      <c r="F475" s="237" t="s">
        <v>630</v>
      </c>
      <c r="G475" s="234"/>
      <c r="H475" s="238">
        <v>10.9</v>
      </c>
      <c r="I475" s="239"/>
      <c r="J475" s="234"/>
      <c r="K475" s="234"/>
      <c r="L475" s="240"/>
      <c r="M475" s="241"/>
      <c r="N475" s="242"/>
      <c r="O475" s="242"/>
      <c r="P475" s="242"/>
      <c r="Q475" s="242"/>
      <c r="R475" s="242"/>
      <c r="S475" s="242"/>
      <c r="T475" s="24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T475" s="244" t="s">
        <v>161</v>
      </c>
      <c r="AU475" s="244" t="s">
        <v>86</v>
      </c>
      <c r="AV475" s="13" t="s">
        <v>86</v>
      </c>
      <c r="AW475" s="13" t="s">
        <v>32</v>
      </c>
      <c r="AX475" s="13" t="s">
        <v>84</v>
      </c>
      <c r="AY475" s="244" t="s">
        <v>153</v>
      </c>
    </row>
    <row r="476" s="2" customFormat="1" ht="14.4" customHeight="1">
      <c r="A476" s="38"/>
      <c r="B476" s="39"/>
      <c r="C476" s="219" t="s">
        <v>818</v>
      </c>
      <c r="D476" s="219" t="s">
        <v>155</v>
      </c>
      <c r="E476" s="220" t="s">
        <v>819</v>
      </c>
      <c r="F476" s="221" t="s">
        <v>820</v>
      </c>
      <c r="G476" s="222" t="s">
        <v>158</v>
      </c>
      <c r="H476" s="223">
        <v>13.630000000000001</v>
      </c>
      <c r="I476" s="224"/>
      <c r="J476" s="225">
        <f>ROUND(I476*H476,2)</f>
        <v>0</v>
      </c>
      <c r="K476" s="226"/>
      <c r="L476" s="44"/>
      <c r="M476" s="227" t="s">
        <v>1</v>
      </c>
      <c r="N476" s="228" t="s">
        <v>41</v>
      </c>
      <c r="O476" s="91"/>
      <c r="P476" s="229">
        <f>O476*H476</f>
        <v>0</v>
      </c>
      <c r="Q476" s="229">
        <v>0</v>
      </c>
      <c r="R476" s="229">
        <f>Q476*H476</f>
        <v>0</v>
      </c>
      <c r="S476" s="229">
        <v>0</v>
      </c>
      <c r="T476" s="230">
        <f>S476*H476</f>
        <v>0</v>
      </c>
      <c r="U476" s="38"/>
      <c r="V476" s="38"/>
      <c r="W476" s="38"/>
      <c r="X476" s="38"/>
      <c r="Y476" s="38"/>
      <c r="Z476" s="38"/>
      <c r="AA476" s="38"/>
      <c r="AB476" s="38"/>
      <c r="AC476" s="38"/>
      <c r="AD476" s="38"/>
      <c r="AE476" s="38"/>
      <c r="AR476" s="231" t="s">
        <v>233</v>
      </c>
      <c r="AT476" s="231" t="s">
        <v>155</v>
      </c>
      <c r="AU476" s="231" t="s">
        <v>86</v>
      </c>
      <c r="AY476" s="17" t="s">
        <v>153</v>
      </c>
      <c r="BE476" s="232">
        <f>IF(N476="základní",J476,0)</f>
        <v>0</v>
      </c>
      <c r="BF476" s="232">
        <f>IF(N476="snížená",J476,0)</f>
        <v>0</v>
      </c>
      <c r="BG476" s="232">
        <f>IF(N476="zákl. přenesená",J476,0)</f>
        <v>0</v>
      </c>
      <c r="BH476" s="232">
        <f>IF(N476="sníž. přenesená",J476,0)</f>
        <v>0</v>
      </c>
      <c r="BI476" s="232">
        <f>IF(N476="nulová",J476,0)</f>
        <v>0</v>
      </c>
      <c r="BJ476" s="17" t="s">
        <v>84</v>
      </c>
      <c r="BK476" s="232">
        <f>ROUND(I476*H476,2)</f>
        <v>0</v>
      </c>
      <c r="BL476" s="17" t="s">
        <v>233</v>
      </c>
      <c r="BM476" s="231" t="s">
        <v>821</v>
      </c>
    </row>
    <row r="477" s="13" customFormat="1">
      <c r="A477" s="13"/>
      <c r="B477" s="233"/>
      <c r="C477" s="234"/>
      <c r="D477" s="235" t="s">
        <v>161</v>
      </c>
      <c r="E477" s="236" t="s">
        <v>1</v>
      </c>
      <c r="F477" s="237" t="s">
        <v>467</v>
      </c>
      <c r="G477" s="234"/>
      <c r="H477" s="238">
        <v>0.25</v>
      </c>
      <c r="I477" s="239"/>
      <c r="J477" s="234"/>
      <c r="K477" s="234"/>
      <c r="L477" s="240"/>
      <c r="M477" s="241"/>
      <c r="N477" s="242"/>
      <c r="O477" s="242"/>
      <c r="P477" s="242"/>
      <c r="Q477" s="242"/>
      <c r="R477" s="242"/>
      <c r="S477" s="242"/>
      <c r="T477" s="24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T477" s="244" t="s">
        <v>161</v>
      </c>
      <c r="AU477" s="244" t="s">
        <v>86</v>
      </c>
      <c r="AV477" s="13" t="s">
        <v>86</v>
      </c>
      <c r="AW477" s="13" t="s">
        <v>32</v>
      </c>
      <c r="AX477" s="13" t="s">
        <v>76</v>
      </c>
      <c r="AY477" s="244" t="s">
        <v>153</v>
      </c>
    </row>
    <row r="478" s="13" customFormat="1">
      <c r="A478" s="13"/>
      <c r="B478" s="233"/>
      <c r="C478" s="234"/>
      <c r="D478" s="235" t="s">
        <v>161</v>
      </c>
      <c r="E478" s="236" t="s">
        <v>1</v>
      </c>
      <c r="F478" s="237" t="s">
        <v>469</v>
      </c>
      <c r="G478" s="234"/>
      <c r="H478" s="238">
        <v>0.59999999999999998</v>
      </c>
      <c r="I478" s="239"/>
      <c r="J478" s="234"/>
      <c r="K478" s="234"/>
      <c r="L478" s="240"/>
      <c r="M478" s="241"/>
      <c r="N478" s="242"/>
      <c r="O478" s="242"/>
      <c r="P478" s="242"/>
      <c r="Q478" s="242"/>
      <c r="R478" s="242"/>
      <c r="S478" s="242"/>
      <c r="T478" s="24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T478" s="244" t="s">
        <v>161</v>
      </c>
      <c r="AU478" s="244" t="s">
        <v>86</v>
      </c>
      <c r="AV478" s="13" t="s">
        <v>86</v>
      </c>
      <c r="AW478" s="13" t="s">
        <v>32</v>
      </c>
      <c r="AX478" s="13" t="s">
        <v>76</v>
      </c>
      <c r="AY478" s="244" t="s">
        <v>153</v>
      </c>
    </row>
    <row r="479" s="13" customFormat="1">
      <c r="A479" s="13"/>
      <c r="B479" s="233"/>
      <c r="C479" s="234"/>
      <c r="D479" s="235" t="s">
        <v>161</v>
      </c>
      <c r="E479" s="236" t="s">
        <v>1</v>
      </c>
      <c r="F479" s="237" t="s">
        <v>822</v>
      </c>
      <c r="G479" s="234"/>
      <c r="H479" s="238">
        <v>9.2799999999999994</v>
      </c>
      <c r="I479" s="239"/>
      <c r="J479" s="234"/>
      <c r="K479" s="234"/>
      <c r="L479" s="240"/>
      <c r="M479" s="241"/>
      <c r="N479" s="242"/>
      <c r="O479" s="242"/>
      <c r="P479" s="242"/>
      <c r="Q479" s="242"/>
      <c r="R479" s="242"/>
      <c r="S479" s="242"/>
      <c r="T479" s="24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T479" s="244" t="s">
        <v>161</v>
      </c>
      <c r="AU479" s="244" t="s">
        <v>86</v>
      </c>
      <c r="AV479" s="13" t="s">
        <v>86</v>
      </c>
      <c r="AW479" s="13" t="s">
        <v>32</v>
      </c>
      <c r="AX479" s="13" t="s">
        <v>76</v>
      </c>
      <c r="AY479" s="244" t="s">
        <v>153</v>
      </c>
    </row>
    <row r="480" s="13" customFormat="1">
      <c r="A480" s="13"/>
      <c r="B480" s="233"/>
      <c r="C480" s="234"/>
      <c r="D480" s="235" t="s">
        <v>161</v>
      </c>
      <c r="E480" s="236" t="s">
        <v>1</v>
      </c>
      <c r="F480" s="237" t="s">
        <v>474</v>
      </c>
      <c r="G480" s="234"/>
      <c r="H480" s="238">
        <v>2.1499999999999999</v>
      </c>
      <c r="I480" s="239"/>
      <c r="J480" s="234"/>
      <c r="K480" s="234"/>
      <c r="L480" s="240"/>
      <c r="M480" s="241"/>
      <c r="N480" s="242"/>
      <c r="O480" s="242"/>
      <c r="P480" s="242"/>
      <c r="Q480" s="242"/>
      <c r="R480" s="242"/>
      <c r="S480" s="242"/>
      <c r="T480" s="24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T480" s="244" t="s">
        <v>161</v>
      </c>
      <c r="AU480" s="244" t="s">
        <v>86</v>
      </c>
      <c r="AV480" s="13" t="s">
        <v>86</v>
      </c>
      <c r="AW480" s="13" t="s">
        <v>32</v>
      </c>
      <c r="AX480" s="13" t="s">
        <v>76</v>
      </c>
      <c r="AY480" s="244" t="s">
        <v>153</v>
      </c>
    </row>
    <row r="481" s="13" customFormat="1">
      <c r="A481" s="13"/>
      <c r="B481" s="233"/>
      <c r="C481" s="234"/>
      <c r="D481" s="235" t="s">
        <v>161</v>
      </c>
      <c r="E481" s="236" t="s">
        <v>1</v>
      </c>
      <c r="F481" s="237" t="s">
        <v>475</v>
      </c>
      <c r="G481" s="234"/>
      <c r="H481" s="238">
        <v>1.3500000000000001</v>
      </c>
      <c r="I481" s="239"/>
      <c r="J481" s="234"/>
      <c r="K481" s="234"/>
      <c r="L481" s="240"/>
      <c r="M481" s="241"/>
      <c r="N481" s="242"/>
      <c r="O481" s="242"/>
      <c r="P481" s="242"/>
      <c r="Q481" s="242"/>
      <c r="R481" s="242"/>
      <c r="S481" s="242"/>
      <c r="T481" s="24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T481" s="244" t="s">
        <v>161</v>
      </c>
      <c r="AU481" s="244" t="s">
        <v>86</v>
      </c>
      <c r="AV481" s="13" t="s">
        <v>86</v>
      </c>
      <c r="AW481" s="13" t="s">
        <v>32</v>
      </c>
      <c r="AX481" s="13" t="s">
        <v>76</v>
      </c>
      <c r="AY481" s="244" t="s">
        <v>153</v>
      </c>
    </row>
    <row r="482" s="14" customFormat="1">
      <c r="A482" s="14"/>
      <c r="B482" s="245"/>
      <c r="C482" s="246"/>
      <c r="D482" s="235" t="s">
        <v>161</v>
      </c>
      <c r="E482" s="247" t="s">
        <v>1</v>
      </c>
      <c r="F482" s="248" t="s">
        <v>213</v>
      </c>
      <c r="G482" s="246"/>
      <c r="H482" s="249">
        <v>13.629999999999999</v>
      </c>
      <c r="I482" s="250"/>
      <c r="J482" s="246"/>
      <c r="K482" s="246"/>
      <c r="L482" s="251"/>
      <c r="M482" s="252"/>
      <c r="N482" s="253"/>
      <c r="O482" s="253"/>
      <c r="P482" s="253"/>
      <c r="Q482" s="253"/>
      <c r="R482" s="253"/>
      <c r="S482" s="253"/>
      <c r="T482" s="25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T482" s="255" t="s">
        <v>161</v>
      </c>
      <c r="AU482" s="255" t="s">
        <v>86</v>
      </c>
      <c r="AV482" s="14" t="s">
        <v>159</v>
      </c>
      <c r="AW482" s="14" t="s">
        <v>32</v>
      </c>
      <c r="AX482" s="14" t="s">
        <v>84</v>
      </c>
      <c r="AY482" s="255" t="s">
        <v>153</v>
      </c>
    </row>
    <row r="483" s="2" customFormat="1" ht="14.4" customHeight="1">
      <c r="A483" s="38"/>
      <c r="B483" s="39"/>
      <c r="C483" s="256" t="s">
        <v>823</v>
      </c>
      <c r="D483" s="256" t="s">
        <v>238</v>
      </c>
      <c r="E483" s="257" t="s">
        <v>824</v>
      </c>
      <c r="F483" s="258" t="s">
        <v>825</v>
      </c>
      <c r="G483" s="259" t="s">
        <v>216</v>
      </c>
      <c r="H483" s="260">
        <v>0.0070000000000000001</v>
      </c>
      <c r="I483" s="261"/>
      <c r="J483" s="262">
        <f>ROUND(I483*H483,2)</f>
        <v>0</v>
      </c>
      <c r="K483" s="263"/>
      <c r="L483" s="264"/>
      <c r="M483" s="265" t="s">
        <v>1</v>
      </c>
      <c r="N483" s="266" t="s">
        <v>41</v>
      </c>
      <c r="O483" s="91"/>
      <c r="P483" s="229">
        <f>O483*H483</f>
        <v>0</v>
      </c>
      <c r="Q483" s="229">
        <v>1</v>
      </c>
      <c r="R483" s="229">
        <f>Q483*H483</f>
        <v>0.0070000000000000001</v>
      </c>
      <c r="S483" s="229">
        <v>0</v>
      </c>
      <c r="T483" s="230">
        <f>S483*H483</f>
        <v>0</v>
      </c>
      <c r="U483" s="38"/>
      <c r="V483" s="38"/>
      <c r="W483" s="38"/>
      <c r="X483" s="38"/>
      <c r="Y483" s="38"/>
      <c r="Z483" s="38"/>
      <c r="AA483" s="38"/>
      <c r="AB483" s="38"/>
      <c r="AC483" s="38"/>
      <c r="AD483" s="38"/>
      <c r="AE483" s="38"/>
      <c r="AR483" s="231" t="s">
        <v>318</v>
      </c>
      <c r="AT483" s="231" t="s">
        <v>238</v>
      </c>
      <c r="AU483" s="231" t="s">
        <v>86</v>
      </c>
      <c r="AY483" s="17" t="s">
        <v>153</v>
      </c>
      <c r="BE483" s="232">
        <f>IF(N483="základní",J483,0)</f>
        <v>0</v>
      </c>
      <c r="BF483" s="232">
        <f>IF(N483="snížená",J483,0)</f>
        <v>0</v>
      </c>
      <c r="BG483" s="232">
        <f>IF(N483="zákl. přenesená",J483,0)</f>
        <v>0</v>
      </c>
      <c r="BH483" s="232">
        <f>IF(N483="sníž. přenesená",J483,0)</f>
        <v>0</v>
      </c>
      <c r="BI483" s="232">
        <f>IF(N483="nulová",J483,0)</f>
        <v>0</v>
      </c>
      <c r="BJ483" s="17" t="s">
        <v>84</v>
      </c>
      <c r="BK483" s="232">
        <f>ROUND(I483*H483,2)</f>
        <v>0</v>
      </c>
      <c r="BL483" s="17" t="s">
        <v>233</v>
      </c>
      <c r="BM483" s="231" t="s">
        <v>826</v>
      </c>
    </row>
    <row r="484" s="13" customFormat="1">
      <c r="A484" s="13"/>
      <c r="B484" s="233"/>
      <c r="C484" s="234"/>
      <c r="D484" s="235" t="s">
        <v>161</v>
      </c>
      <c r="E484" s="236" t="s">
        <v>1</v>
      </c>
      <c r="F484" s="237" t="s">
        <v>827</v>
      </c>
      <c r="G484" s="234"/>
      <c r="H484" s="238">
        <v>24.530000000000001</v>
      </c>
      <c r="I484" s="239"/>
      <c r="J484" s="234"/>
      <c r="K484" s="234"/>
      <c r="L484" s="240"/>
      <c r="M484" s="241"/>
      <c r="N484" s="242"/>
      <c r="O484" s="242"/>
      <c r="P484" s="242"/>
      <c r="Q484" s="242"/>
      <c r="R484" s="242"/>
      <c r="S484" s="242"/>
      <c r="T484" s="24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T484" s="244" t="s">
        <v>161</v>
      </c>
      <c r="AU484" s="244" t="s">
        <v>86</v>
      </c>
      <c r="AV484" s="13" t="s">
        <v>86</v>
      </c>
      <c r="AW484" s="13" t="s">
        <v>32</v>
      </c>
      <c r="AX484" s="13" t="s">
        <v>84</v>
      </c>
      <c r="AY484" s="244" t="s">
        <v>153</v>
      </c>
    </row>
    <row r="485" s="13" customFormat="1">
      <c r="A485" s="13"/>
      <c r="B485" s="233"/>
      <c r="C485" s="234"/>
      <c r="D485" s="235" t="s">
        <v>161</v>
      </c>
      <c r="E485" s="234"/>
      <c r="F485" s="237" t="s">
        <v>828</v>
      </c>
      <c r="G485" s="234"/>
      <c r="H485" s="238">
        <v>0.0070000000000000001</v>
      </c>
      <c r="I485" s="239"/>
      <c r="J485" s="234"/>
      <c r="K485" s="234"/>
      <c r="L485" s="240"/>
      <c r="M485" s="241"/>
      <c r="N485" s="242"/>
      <c r="O485" s="242"/>
      <c r="P485" s="242"/>
      <c r="Q485" s="242"/>
      <c r="R485" s="242"/>
      <c r="S485" s="242"/>
      <c r="T485" s="24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T485" s="244" t="s">
        <v>161</v>
      </c>
      <c r="AU485" s="244" t="s">
        <v>86</v>
      </c>
      <c r="AV485" s="13" t="s">
        <v>86</v>
      </c>
      <c r="AW485" s="13" t="s">
        <v>4</v>
      </c>
      <c r="AX485" s="13" t="s">
        <v>84</v>
      </c>
      <c r="AY485" s="244" t="s">
        <v>153</v>
      </c>
    </row>
    <row r="486" s="2" customFormat="1" ht="14.4" customHeight="1">
      <c r="A486" s="38"/>
      <c r="B486" s="39"/>
      <c r="C486" s="219" t="s">
        <v>829</v>
      </c>
      <c r="D486" s="219" t="s">
        <v>155</v>
      </c>
      <c r="E486" s="220" t="s">
        <v>830</v>
      </c>
      <c r="F486" s="221" t="s">
        <v>831</v>
      </c>
      <c r="G486" s="222" t="s">
        <v>158</v>
      </c>
      <c r="H486" s="223">
        <v>21.800000000000001</v>
      </c>
      <c r="I486" s="224"/>
      <c r="J486" s="225">
        <f>ROUND(I486*H486,2)</f>
        <v>0</v>
      </c>
      <c r="K486" s="226"/>
      <c r="L486" s="44"/>
      <c r="M486" s="227" t="s">
        <v>1</v>
      </c>
      <c r="N486" s="228" t="s">
        <v>41</v>
      </c>
      <c r="O486" s="91"/>
      <c r="P486" s="229">
        <f>O486*H486</f>
        <v>0</v>
      </c>
      <c r="Q486" s="229">
        <v>0.00040000000000000002</v>
      </c>
      <c r="R486" s="229">
        <f>Q486*H486</f>
        <v>0.0087200000000000003</v>
      </c>
      <c r="S486" s="229">
        <v>0</v>
      </c>
      <c r="T486" s="230">
        <f>S486*H486</f>
        <v>0</v>
      </c>
      <c r="U486" s="38"/>
      <c r="V486" s="38"/>
      <c r="W486" s="38"/>
      <c r="X486" s="38"/>
      <c r="Y486" s="38"/>
      <c r="Z486" s="38"/>
      <c r="AA486" s="38"/>
      <c r="AB486" s="38"/>
      <c r="AC486" s="38"/>
      <c r="AD486" s="38"/>
      <c r="AE486" s="38"/>
      <c r="AR486" s="231" t="s">
        <v>233</v>
      </c>
      <c r="AT486" s="231" t="s">
        <v>155</v>
      </c>
      <c r="AU486" s="231" t="s">
        <v>86</v>
      </c>
      <c r="AY486" s="17" t="s">
        <v>153</v>
      </c>
      <c r="BE486" s="232">
        <f>IF(N486="základní",J486,0)</f>
        <v>0</v>
      </c>
      <c r="BF486" s="232">
        <f>IF(N486="snížená",J486,0)</f>
        <v>0</v>
      </c>
      <c r="BG486" s="232">
        <f>IF(N486="zákl. přenesená",J486,0)</f>
        <v>0</v>
      </c>
      <c r="BH486" s="232">
        <f>IF(N486="sníž. přenesená",J486,0)</f>
        <v>0</v>
      </c>
      <c r="BI486" s="232">
        <f>IF(N486="nulová",J486,0)</f>
        <v>0</v>
      </c>
      <c r="BJ486" s="17" t="s">
        <v>84</v>
      </c>
      <c r="BK486" s="232">
        <f>ROUND(I486*H486,2)</f>
        <v>0</v>
      </c>
      <c r="BL486" s="17" t="s">
        <v>233</v>
      </c>
      <c r="BM486" s="231" t="s">
        <v>832</v>
      </c>
    </row>
    <row r="487" s="13" customFormat="1">
      <c r="A487" s="13"/>
      <c r="B487" s="233"/>
      <c r="C487" s="234"/>
      <c r="D487" s="235" t="s">
        <v>161</v>
      </c>
      <c r="E487" s="236" t="s">
        <v>1</v>
      </c>
      <c r="F487" s="237" t="s">
        <v>833</v>
      </c>
      <c r="G487" s="234"/>
      <c r="H487" s="238">
        <v>21.800000000000001</v>
      </c>
      <c r="I487" s="239"/>
      <c r="J487" s="234"/>
      <c r="K487" s="234"/>
      <c r="L487" s="240"/>
      <c r="M487" s="241"/>
      <c r="N487" s="242"/>
      <c r="O487" s="242"/>
      <c r="P487" s="242"/>
      <c r="Q487" s="242"/>
      <c r="R487" s="242"/>
      <c r="S487" s="242"/>
      <c r="T487" s="24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T487" s="244" t="s">
        <v>161</v>
      </c>
      <c r="AU487" s="244" t="s">
        <v>86</v>
      </c>
      <c r="AV487" s="13" t="s">
        <v>86</v>
      </c>
      <c r="AW487" s="13" t="s">
        <v>32</v>
      </c>
      <c r="AX487" s="13" t="s">
        <v>84</v>
      </c>
      <c r="AY487" s="244" t="s">
        <v>153</v>
      </c>
    </row>
    <row r="488" s="2" customFormat="1" ht="14.4" customHeight="1">
      <c r="A488" s="38"/>
      <c r="B488" s="39"/>
      <c r="C488" s="219" t="s">
        <v>834</v>
      </c>
      <c r="D488" s="219" t="s">
        <v>155</v>
      </c>
      <c r="E488" s="220" t="s">
        <v>835</v>
      </c>
      <c r="F488" s="221" t="s">
        <v>836</v>
      </c>
      <c r="G488" s="222" t="s">
        <v>158</v>
      </c>
      <c r="H488" s="223">
        <v>18.559999999999999</v>
      </c>
      <c r="I488" s="224"/>
      <c r="J488" s="225">
        <f>ROUND(I488*H488,2)</f>
        <v>0</v>
      </c>
      <c r="K488" s="226"/>
      <c r="L488" s="44"/>
      <c r="M488" s="227" t="s">
        <v>1</v>
      </c>
      <c r="N488" s="228" t="s">
        <v>41</v>
      </c>
      <c r="O488" s="91"/>
      <c r="P488" s="229">
        <f>O488*H488</f>
        <v>0</v>
      </c>
      <c r="Q488" s="229">
        <v>0.00040000000000000002</v>
      </c>
      <c r="R488" s="229">
        <f>Q488*H488</f>
        <v>0.007424</v>
      </c>
      <c r="S488" s="229">
        <v>0</v>
      </c>
      <c r="T488" s="230">
        <f>S488*H488</f>
        <v>0</v>
      </c>
      <c r="U488" s="38"/>
      <c r="V488" s="38"/>
      <c r="W488" s="38"/>
      <c r="X488" s="38"/>
      <c r="Y488" s="38"/>
      <c r="Z488" s="38"/>
      <c r="AA488" s="38"/>
      <c r="AB488" s="38"/>
      <c r="AC488" s="38"/>
      <c r="AD488" s="38"/>
      <c r="AE488" s="38"/>
      <c r="AR488" s="231" t="s">
        <v>233</v>
      </c>
      <c r="AT488" s="231" t="s">
        <v>155</v>
      </c>
      <c r="AU488" s="231" t="s">
        <v>86</v>
      </c>
      <c r="AY488" s="17" t="s">
        <v>153</v>
      </c>
      <c r="BE488" s="232">
        <f>IF(N488="základní",J488,0)</f>
        <v>0</v>
      </c>
      <c r="BF488" s="232">
        <f>IF(N488="snížená",J488,0)</f>
        <v>0</v>
      </c>
      <c r="BG488" s="232">
        <f>IF(N488="zákl. přenesená",J488,0)</f>
        <v>0</v>
      </c>
      <c r="BH488" s="232">
        <f>IF(N488="sníž. přenesená",J488,0)</f>
        <v>0</v>
      </c>
      <c r="BI488" s="232">
        <f>IF(N488="nulová",J488,0)</f>
        <v>0</v>
      </c>
      <c r="BJ488" s="17" t="s">
        <v>84</v>
      </c>
      <c r="BK488" s="232">
        <f>ROUND(I488*H488,2)</f>
        <v>0</v>
      </c>
      <c r="BL488" s="17" t="s">
        <v>233</v>
      </c>
      <c r="BM488" s="231" t="s">
        <v>837</v>
      </c>
    </row>
    <row r="489" s="13" customFormat="1">
      <c r="A489" s="13"/>
      <c r="B489" s="233"/>
      <c r="C489" s="234"/>
      <c r="D489" s="235" t="s">
        <v>161</v>
      </c>
      <c r="E489" s="236" t="s">
        <v>1</v>
      </c>
      <c r="F489" s="237" t="s">
        <v>838</v>
      </c>
      <c r="G489" s="234"/>
      <c r="H489" s="238">
        <v>18.559999999999999</v>
      </c>
      <c r="I489" s="239"/>
      <c r="J489" s="234"/>
      <c r="K489" s="234"/>
      <c r="L489" s="240"/>
      <c r="M489" s="241"/>
      <c r="N489" s="242"/>
      <c r="O489" s="242"/>
      <c r="P489" s="242"/>
      <c r="Q489" s="242"/>
      <c r="R489" s="242"/>
      <c r="S489" s="242"/>
      <c r="T489" s="24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T489" s="244" t="s">
        <v>161</v>
      </c>
      <c r="AU489" s="244" t="s">
        <v>86</v>
      </c>
      <c r="AV489" s="13" t="s">
        <v>86</v>
      </c>
      <c r="AW489" s="13" t="s">
        <v>32</v>
      </c>
      <c r="AX489" s="13" t="s">
        <v>84</v>
      </c>
      <c r="AY489" s="244" t="s">
        <v>153</v>
      </c>
    </row>
    <row r="490" s="2" customFormat="1" ht="22.2" customHeight="1">
      <c r="A490" s="38"/>
      <c r="B490" s="39"/>
      <c r="C490" s="256" t="s">
        <v>839</v>
      </c>
      <c r="D490" s="256" t="s">
        <v>238</v>
      </c>
      <c r="E490" s="257" t="s">
        <v>840</v>
      </c>
      <c r="F490" s="258" t="s">
        <v>841</v>
      </c>
      <c r="G490" s="259" t="s">
        <v>158</v>
      </c>
      <c r="H490" s="260">
        <v>23.207000000000001</v>
      </c>
      <c r="I490" s="261"/>
      <c r="J490" s="262">
        <f>ROUND(I490*H490,2)</f>
        <v>0</v>
      </c>
      <c r="K490" s="263"/>
      <c r="L490" s="264"/>
      <c r="M490" s="265" t="s">
        <v>1</v>
      </c>
      <c r="N490" s="266" t="s">
        <v>41</v>
      </c>
      <c r="O490" s="91"/>
      <c r="P490" s="229">
        <f>O490*H490</f>
        <v>0</v>
      </c>
      <c r="Q490" s="229">
        <v>0.0053</v>
      </c>
      <c r="R490" s="229">
        <f>Q490*H490</f>
        <v>0.1229971</v>
      </c>
      <c r="S490" s="229">
        <v>0</v>
      </c>
      <c r="T490" s="230">
        <f>S490*H490</f>
        <v>0</v>
      </c>
      <c r="U490" s="38"/>
      <c r="V490" s="38"/>
      <c r="W490" s="38"/>
      <c r="X490" s="38"/>
      <c r="Y490" s="38"/>
      <c r="Z490" s="38"/>
      <c r="AA490" s="38"/>
      <c r="AB490" s="38"/>
      <c r="AC490" s="38"/>
      <c r="AD490" s="38"/>
      <c r="AE490" s="38"/>
      <c r="AR490" s="231" t="s">
        <v>318</v>
      </c>
      <c r="AT490" s="231" t="s">
        <v>238</v>
      </c>
      <c r="AU490" s="231" t="s">
        <v>86</v>
      </c>
      <c r="AY490" s="17" t="s">
        <v>153</v>
      </c>
      <c r="BE490" s="232">
        <f>IF(N490="základní",J490,0)</f>
        <v>0</v>
      </c>
      <c r="BF490" s="232">
        <f>IF(N490="snížená",J490,0)</f>
        <v>0</v>
      </c>
      <c r="BG490" s="232">
        <f>IF(N490="zákl. přenesená",J490,0)</f>
        <v>0</v>
      </c>
      <c r="BH490" s="232">
        <f>IF(N490="sníž. přenesená",J490,0)</f>
        <v>0</v>
      </c>
      <c r="BI490" s="232">
        <f>IF(N490="nulová",J490,0)</f>
        <v>0</v>
      </c>
      <c r="BJ490" s="17" t="s">
        <v>84</v>
      </c>
      <c r="BK490" s="232">
        <f>ROUND(I490*H490,2)</f>
        <v>0</v>
      </c>
      <c r="BL490" s="17" t="s">
        <v>233</v>
      </c>
      <c r="BM490" s="231" t="s">
        <v>842</v>
      </c>
    </row>
    <row r="491" s="13" customFormat="1">
      <c r="A491" s="13"/>
      <c r="B491" s="233"/>
      <c r="C491" s="234"/>
      <c r="D491" s="235" t="s">
        <v>161</v>
      </c>
      <c r="E491" s="236" t="s">
        <v>1</v>
      </c>
      <c r="F491" s="237" t="s">
        <v>843</v>
      </c>
      <c r="G491" s="234"/>
      <c r="H491" s="238">
        <v>20.18</v>
      </c>
      <c r="I491" s="239"/>
      <c r="J491" s="234"/>
      <c r="K491" s="234"/>
      <c r="L491" s="240"/>
      <c r="M491" s="241"/>
      <c r="N491" s="242"/>
      <c r="O491" s="242"/>
      <c r="P491" s="242"/>
      <c r="Q491" s="242"/>
      <c r="R491" s="242"/>
      <c r="S491" s="242"/>
      <c r="T491" s="24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T491" s="244" t="s">
        <v>161</v>
      </c>
      <c r="AU491" s="244" t="s">
        <v>86</v>
      </c>
      <c r="AV491" s="13" t="s">
        <v>86</v>
      </c>
      <c r="AW491" s="13" t="s">
        <v>32</v>
      </c>
      <c r="AX491" s="13" t="s">
        <v>84</v>
      </c>
      <c r="AY491" s="244" t="s">
        <v>153</v>
      </c>
    </row>
    <row r="492" s="13" customFormat="1">
      <c r="A492" s="13"/>
      <c r="B492" s="233"/>
      <c r="C492" s="234"/>
      <c r="D492" s="235" t="s">
        <v>161</v>
      </c>
      <c r="E492" s="234"/>
      <c r="F492" s="237" t="s">
        <v>844</v>
      </c>
      <c r="G492" s="234"/>
      <c r="H492" s="238">
        <v>23.207000000000001</v>
      </c>
      <c r="I492" s="239"/>
      <c r="J492" s="234"/>
      <c r="K492" s="234"/>
      <c r="L492" s="240"/>
      <c r="M492" s="241"/>
      <c r="N492" s="242"/>
      <c r="O492" s="242"/>
      <c r="P492" s="242"/>
      <c r="Q492" s="242"/>
      <c r="R492" s="242"/>
      <c r="S492" s="242"/>
      <c r="T492" s="24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T492" s="244" t="s">
        <v>161</v>
      </c>
      <c r="AU492" s="244" t="s">
        <v>86</v>
      </c>
      <c r="AV492" s="13" t="s">
        <v>86</v>
      </c>
      <c r="AW492" s="13" t="s">
        <v>4</v>
      </c>
      <c r="AX492" s="13" t="s">
        <v>84</v>
      </c>
      <c r="AY492" s="244" t="s">
        <v>153</v>
      </c>
    </row>
    <row r="493" s="2" customFormat="1" ht="22.2" customHeight="1">
      <c r="A493" s="38"/>
      <c r="B493" s="39"/>
      <c r="C493" s="256" t="s">
        <v>845</v>
      </c>
      <c r="D493" s="256" t="s">
        <v>238</v>
      </c>
      <c r="E493" s="257" t="s">
        <v>846</v>
      </c>
      <c r="F493" s="258" t="s">
        <v>847</v>
      </c>
      <c r="G493" s="259" t="s">
        <v>158</v>
      </c>
      <c r="H493" s="260">
        <v>23.207000000000001</v>
      </c>
      <c r="I493" s="261"/>
      <c r="J493" s="262">
        <f>ROUND(I493*H493,2)</f>
        <v>0</v>
      </c>
      <c r="K493" s="263"/>
      <c r="L493" s="264"/>
      <c r="M493" s="265" t="s">
        <v>1</v>
      </c>
      <c r="N493" s="266" t="s">
        <v>41</v>
      </c>
      <c r="O493" s="91"/>
      <c r="P493" s="229">
        <f>O493*H493</f>
        <v>0</v>
      </c>
      <c r="Q493" s="229">
        <v>0.0054000000000000003</v>
      </c>
      <c r="R493" s="229">
        <f>Q493*H493</f>
        <v>0.12531780000000001</v>
      </c>
      <c r="S493" s="229">
        <v>0</v>
      </c>
      <c r="T493" s="230">
        <f>S493*H493</f>
        <v>0</v>
      </c>
      <c r="U493" s="38"/>
      <c r="V493" s="38"/>
      <c r="W493" s="38"/>
      <c r="X493" s="38"/>
      <c r="Y493" s="38"/>
      <c r="Z493" s="38"/>
      <c r="AA493" s="38"/>
      <c r="AB493" s="38"/>
      <c r="AC493" s="38"/>
      <c r="AD493" s="38"/>
      <c r="AE493" s="38"/>
      <c r="AR493" s="231" t="s">
        <v>318</v>
      </c>
      <c r="AT493" s="231" t="s">
        <v>238</v>
      </c>
      <c r="AU493" s="231" t="s">
        <v>86</v>
      </c>
      <c r="AY493" s="17" t="s">
        <v>153</v>
      </c>
      <c r="BE493" s="232">
        <f>IF(N493="základní",J493,0)</f>
        <v>0</v>
      </c>
      <c r="BF493" s="232">
        <f>IF(N493="snížená",J493,0)</f>
        <v>0</v>
      </c>
      <c r="BG493" s="232">
        <f>IF(N493="zákl. přenesená",J493,0)</f>
        <v>0</v>
      </c>
      <c r="BH493" s="232">
        <f>IF(N493="sníž. přenesená",J493,0)</f>
        <v>0</v>
      </c>
      <c r="BI493" s="232">
        <f>IF(N493="nulová",J493,0)</f>
        <v>0</v>
      </c>
      <c r="BJ493" s="17" t="s">
        <v>84</v>
      </c>
      <c r="BK493" s="232">
        <f>ROUND(I493*H493,2)</f>
        <v>0</v>
      </c>
      <c r="BL493" s="17" t="s">
        <v>233</v>
      </c>
      <c r="BM493" s="231" t="s">
        <v>848</v>
      </c>
    </row>
    <row r="494" s="13" customFormat="1">
      <c r="A494" s="13"/>
      <c r="B494" s="233"/>
      <c r="C494" s="234"/>
      <c r="D494" s="235" t="s">
        <v>161</v>
      </c>
      <c r="E494" s="236" t="s">
        <v>1</v>
      </c>
      <c r="F494" s="237" t="s">
        <v>843</v>
      </c>
      <c r="G494" s="234"/>
      <c r="H494" s="238">
        <v>20.18</v>
      </c>
      <c r="I494" s="239"/>
      <c r="J494" s="234"/>
      <c r="K494" s="234"/>
      <c r="L494" s="240"/>
      <c r="M494" s="241"/>
      <c r="N494" s="242"/>
      <c r="O494" s="242"/>
      <c r="P494" s="242"/>
      <c r="Q494" s="242"/>
      <c r="R494" s="242"/>
      <c r="S494" s="242"/>
      <c r="T494" s="24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T494" s="244" t="s">
        <v>161</v>
      </c>
      <c r="AU494" s="244" t="s">
        <v>86</v>
      </c>
      <c r="AV494" s="13" t="s">
        <v>86</v>
      </c>
      <c r="AW494" s="13" t="s">
        <v>32</v>
      </c>
      <c r="AX494" s="13" t="s">
        <v>84</v>
      </c>
      <c r="AY494" s="244" t="s">
        <v>153</v>
      </c>
    </row>
    <row r="495" s="13" customFormat="1">
      <c r="A495" s="13"/>
      <c r="B495" s="233"/>
      <c r="C495" s="234"/>
      <c r="D495" s="235" t="s">
        <v>161</v>
      </c>
      <c r="E495" s="234"/>
      <c r="F495" s="237" t="s">
        <v>844</v>
      </c>
      <c r="G495" s="234"/>
      <c r="H495" s="238">
        <v>23.207000000000001</v>
      </c>
      <c r="I495" s="239"/>
      <c r="J495" s="234"/>
      <c r="K495" s="234"/>
      <c r="L495" s="240"/>
      <c r="M495" s="241"/>
      <c r="N495" s="242"/>
      <c r="O495" s="242"/>
      <c r="P495" s="242"/>
      <c r="Q495" s="242"/>
      <c r="R495" s="242"/>
      <c r="S495" s="242"/>
      <c r="T495" s="24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T495" s="244" t="s">
        <v>161</v>
      </c>
      <c r="AU495" s="244" t="s">
        <v>86</v>
      </c>
      <c r="AV495" s="13" t="s">
        <v>86</v>
      </c>
      <c r="AW495" s="13" t="s">
        <v>4</v>
      </c>
      <c r="AX495" s="13" t="s">
        <v>84</v>
      </c>
      <c r="AY495" s="244" t="s">
        <v>153</v>
      </c>
    </row>
    <row r="496" s="2" customFormat="1" ht="14.4" customHeight="1">
      <c r="A496" s="38"/>
      <c r="B496" s="39"/>
      <c r="C496" s="219" t="s">
        <v>849</v>
      </c>
      <c r="D496" s="219" t="s">
        <v>155</v>
      </c>
      <c r="E496" s="220" t="s">
        <v>850</v>
      </c>
      <c r="F496" s="221" t="s">
        <v>851</v>
      </c>
      <c r="G496" s="222" t="s">
        <v>158</v>
      </c>
      <c r="H496" s="223">
        <v>10.9</v>
      </c>
      <c r="I496" s="224"/>
      <c r="J496" s="225">
        <f>ROUND(I496*H496,2)</f>
        <v>0</v>
      </c>
      <c r="K496" s="226"/>
      <c r="L496" s="44"/>
      <c r="M496" s="227" t="s">
        <v>1</v>
      </c>
      <c r="N496" s="228" t="s">
        <v>41</v>
      </c>
      <c r="O496" s="91"/>
      <c r="P496" s="229">
        <f>O496*H496</f>
        <v>0</v>
      </c>
      <c r="Q496" s="229">
        <v>0</v>
      </c>
      <c r="R496" s="229">
        <f>Q496*H496</f>
        <v>0</v>
      </c>
      <c r="S496" s="229">
        <v>0</v>
      </c>
      <c r="T496" s="230">
        <f>S496*H496</f>
        <v>0</v>
      </c>
      <c r="U496" s="38"/>
      <c r="V496" s="38"/>
      <c r="W496" s="38"/>
      <c r="X496" s="38"/>
      <c r="Y496" s="38"/>
      <c r="Z496" s="38"/>
      <c r="AA496" s="38"/>
      <c r="AB496" s="38"/>
      <c r="AC496" s="38"/>
      <c r="AD496" s="38"/>
      <c r="AE496" s="38"/>
      <c r="AR496" s="231" t="s">
        <v>233</v>
      </c>
      <c r="AT496" s="231" t="s">
        <v>155</v>
      </c>
      <c r="AU496" s="231" t="s">
        <v>86</v>
      </c>
      <c r="AY496" s="17" t="s">
        <v>153</v>
      </c>
      <c r="BE496" s="232">
        <f>IF(N496="základní",J496,0)</f>
        <v>0</v>
      </c>
      <c r="BF496" s="232">
        <f>IF(N496="snížená",J496,0)</f>
        <v>0</v>
      </c>
      <c r="BG496" s="232">
        <f>IF(N496="zákl. přenesená",J496,0)</f>
        <v>0</v>
      </c>
      <c r="BH496" s="232">
        <f>IF(N496="sníž. přenesená",J496,0)</f>
        <v>0</v>
      </c>
      <c r="BI496" s="232">
        <f>IF(N496="nulová",J496,0)</f>
        <v>0</v>
      </c>
      <c r="BJ496" s="17" t="s">
        <v>84</v>
      </c>
      <c r="BK496" s="232">
        <f>ROUND(I496*H496,2)</f>
        <v>0</v>
      </c>
      <c r="BL496" s="17" t="s">
        <v>233</v>
      </c>
      <c r="BM496" s="231" t="s">
        <v>852</v>
      </c>
    </row>
    <row r="497" s="13" customFormat="1">
      <c r="A497" s="13"/>
      <c r="B497" s="233"/>
      <c r="C497" s="234"/>
      <c r="D497" s="235" t="s">
        <v>161</v>
      </c>
      <c r="E497" s="236" t="s">
        <v>1</v>
      </c>
      <c r="F497" s="237" t="s">
        <v>630</v>
      </c>
      <c r="G497" s="234"/>
      <c r="H497" s="238">
        <v>10.9</v>
      </c>
      <c r="I497" s="239"/>
      <c r="J497" s="234"/>
      <c r="K497" s="234"/>
      <c r="L497" s="240"/>
      <c r="M497" s="241"/>
      <c r="N497" s="242"/>
      <c r="O497" s="242"/>
      <c r="P497" s="242"/>
      <c r="Q497" s="242"/>
      <c r="R497" s="242"/>
      <c r="S497" s="242"/>
      <c r="T497" s="24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T497" s="244" t="s">
        <v>161</v>
      </c>
      <c r="AU497" s="244" t="s">
        <v>86</v>
      </c>
      <c r="AV497" s="13" t="s">
        <v>86</v>
      </c>
      <c r="AW497" s="13" t="s">
        <v>32</v>
      </c>
      <c r="AX497" s="13" t="s">
        <v>84</v>
      </c>
      <c r="AY497" s="244" t="s">
        <v>153</v>
      </c>
    </row>
    <row r="498" s="2" customFormat="1" ht="14.4" customHeight="1">
      <c r="A498" s="38"/>
      <c r="B498" s="39"/>
      <c r="C498" s="256" t="s">
        <v>853</v>
      </c>
      <c r="D498" s="256" t="s">
        <v>238</v>
      </c>
      <c r="E498" s="257" t="s">
        <v>854</v>
      </c>
      <c r="F498" s="258" t="s">
        <v>855</v>
      </c>
      <c r="G498" s="259" t="s">
        <v>158</v>
      </c>
      <c r="H498" s="260">
        <v>11.445</v>
      </c>
      <c r="I498" s="261"/>
      <c r="J498" s="262">
        <f>ROUND(I498*H498,2)</f>
        <v>0</v>
      </c>
      <c r="K498" s="263"/>
      <c r="L498" s="264"/>
      <c r="M498" s="265" t="s">
        <v>1</v>
      </c>
      <c r="N498" s="266" t="s">
        <v>41</v>
      </c>
      <c r="O498" s="91"/>
      <c r="P498" s="229">
        <f>O498*H498</f>
        <v>0</v>
      </c>
      <c r="Q498" s="229">
        <v>0.00029999999999999997</v>
      </c>
      <c r="R498" s="229">
        <f>Q498*H498</f>
        <v>0.0034334999999999999</v>
      </c>
      <c r="S498" s="229">
        <v>0</v>
      </c>
      <c r="T498" s="230">
        <f>S498*H498</f>
        <v>0</v>
      </c>
      <c r="U498" s="38"/>
      <c r="V498" s="38"/>
      <c r="W498" s="38"/>
      <c r="X498" s="38"/>
      <c r="Y498" s="38"/>
      <c r="Z498" s="38"/>
      <c r="AA498" s="38"/>
      <c r="AB498" s="38"/>
      <c r="AC498" s="38"/>
      <c r="AD498" s="38"/>
      <c r="AE498" s="38"/>
      <c r="AR498" s="231" t="s">
        <v>318</v>
      </c>
      <c r="AT498" s="231" t="s">
        <v>238</v>
      </c>
      <c r="AU498" s="231" t="s">
        <v>86</v>
      </c>
      <c r="AY498" s="17" t="s">
        <v>153</v>
      </c>
      <c r="BE498" s="232">
        <f>IF(N498="základní",J498,0)</f>
        <v>0</v>
      </c>
      <c r="BF498" s="232">
        <f>IF(N498="snížená",J498,0)</f>
        <v>0</v>
      </c>
      <c r="BG498" s="232">
        <f>IF(N498="zákl. přenesená",J498,0)</f>
        <v>0</v>
      </c>
      <c r="BH498" s="232">
        <f>IF(N498="sníž. přenesená",J498,0)</f>
        <v>0</v>
      </c>
      <c r="BI498" s="232">
        <f>IF(N498="nulová",J498,0)</f>
        <v>0</v>
      </c>
      <c r="BJ498" s="17" t="s">
        <v>84</v>
      </c>
      <c r="BK498" s="232">
        <f>ROUND(I498*H498,2)</f>
        <v>0</v>
      </c>
      <c r="BL498" s="17" t="s">
        <v>233</v>
      </c>
      <c r="BM498" s="231" t="s">
        <v>856</v>
      </c>
    </row>
    <row r="499" s="13" customFormat="1">
      <c r="A499" s="13"/>
      <c r="B499" s="233"/>
      <c r="C499" s="234"/>
      <c r="D499" s="235" t="s">
        <v>161</v>
      </c>
      <c r="E499" s="234"/>
      <c r="F499" s="237" t="s">
        <v>857</v>
      </c>
      <c r="G499" s="234"/>
      <c r="H499" s="238">
        <v>11.445</v>
      </c>
      <c r="I499" s="239"/>
      <c r="J499" s="234"/>
      <c r="K499" s="234"/>
      <c r="L499" s="240"/>
      <c r="M499" s="241"/>
      <c r="N499" s="242"/>
      <c r="O499" s="242"/>
      <c r="P499" s="242"/>
      <c r="Q499" s="242"/>
      <c r="R499" s="242"/>
      <c r="S499" s="242"/>
      <c r="T499" s="24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T499" s="244" t="s">
        <v>161</v>
      </c>
      <c r="AU499" s="244" t="s">
        <v>86</v>
      </c>
      <c r="AV499" s="13" t="s">
        <v>86</v>
      </c>
      <c r="AW499" s="13" t="s">
        <v>4</v>
      </c>
      <c r="AX499" s="13" t="s">
        <v>84</v>
      </c>
      <c r="AY499" s="244" t="s">
        <v>153</v>
      </c>
    </row>
    <row r="500" s="2" customFormat="1" ht="14.4" customHeight="1">
      <c r="A500" s="38"/>
      <c r="B500" s="39"/>
      <c r="C500" s="219" t="s">
        <v>858</v>
      </c>
      <c r="D500" s="219" t="s">
        <v>155</v>
      </c>
      <c r="E500" s="220" t="s">
        <v>859</v>
      </c>
      <c r="F500" s="221" t="s">
        <v>860</v>
      </c>
      <c r="G500" s="222" t="s">
        <v>158</v>
      </c>
      <c r="H500" s="223">
        <v>18.399999999999999</v>
      </c>
      <c r="I500" s="224"/>
      <c r="J500" s="225">
        <f>ROUND(I500*H500,2)</f>
        <v>0</v>
      </c>
      <c r="K500" s="226"/>
      <c r="L500" s="44"/>
      <c r="M500" s="227" t="s">
        <v>1</v>
      </c>
      <c r="N500" s="228" t="s">
        <v>41</v>
      </c>
      <c r="O500" s="91"/>
      <c r="P500" s="229">
        <f>O500*H500</f>
        <v>0</v>
      </c>
      <c r="Q500" s="229">
        <v>0.0045100000000000001</v>
      </c>
      <c r="R500" s="229">
        <f>Q500*H500</f>
        <v>0.082984000000000002</v>
      </c>
      <c r="S500" s="229">
        <v>0</v>
      </c>
      <c r="T500" s="230">
        <f>S500*H500</f>
        <v>0</v>
      </c>
      <c r="U500" s="38"/>
      <c r="V500" s="38"/>
      <c r="W500" s="38"/>
      <c r="X500" s="38"/>
      <c r="Y500" s="38"/>
      <c r="Z500" s="38"/>
      <c r="AA500" s="38"/>
      <c r="AB500" s="38"/>
      <c r="AC500" s="38"/>
      <c r="AD500" s="38"/>
      <c r="AE500" s="38"/>
      <c r="AR500" s="231" t="s">
        <v>233</v>
      </c>
      <c r="AT500" s="231" t="s">
        <v>155</v>
      </c>
      <c r="AU500" s="231" t="s">
        <v>86</v>
      </c>
      <c r="AY500" s="17" t="s">
        <v>153</v>
      </c>
      <c r="BE500" s="232">
        <f>IF(N500="základní",J500,0)</f>
        <v>0</v>
      </c>
      <c r="BF500" s="232">
        <f>IF(N500="snížená",J500,0)</f>
        <v>0</v>
      </c>
      <c r="BG500" s="232">
        <f>IF(N500="zákl. přenesená",J500,0)</f>
        <v>0</v>
      </c>
      <c r="BH500" s="232">
        <f>IF(N500="sníž. přenesená",J500,0)</f>
        <v>0</v>
      </c>
      <c r="BI500" s="232">
        <f>IF(N500="nulová",J500,0)</f>
        <v>0</v>
      </c>
      <c r="BJ500" s="17" t="s">
        <v>84</v>
      </c>
      <c r="BK500" s="232">
        <f>ROUND(I500*H500,2)</f>
        <v>0</v>
      </c>
      <c r="BL500" s="17" t="s">
        <v>233</v>
      </c>
      <c r="BM500" s="231" t="s">
        <v>861</v>
      </c>
    </row>
    <row r="501" s="13" customFormat="1">
      <c r="A501" s="13"/>
      <c r="B501" s="233"/>
      <c r="C501" s="234"/>
      <c r="D501" s="235" t="s">
        <v>161</v>
      </c>
      <c r="E501" s="236" t="s">
        <v>1</v>
      </c>
      <c r="F501" s="237" t="s">
        <v>862</v>
      </c>
      <c r="G501" s="234"/>
      <c r="H501" s="238">
        <v>16.399999999999999</v>
      </c>
      <c r="I501" s="239"/>
      <c r="J501" s="234"/>
      <c r="K501" s="234"/>
      <c r="L501" s="240"/>
      <c r="M501" s="241"/>
      <c r="N501" s="242"/>
      <c r="O501" s="242"/>
      <c r="P501" s="242"/>
      <c r="Q501" s="242"/>
      <c r="R501" s="242"/>
      <c r="S501" s="242"/>
      <c r="T501" s="24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T501" s="244" t="s">
        <v>161</v>
      </c>
      <c r="AU501" s="244" t="s">
        <v>86</v>
      </c>
      <c r="AV501" s="13" t="s">
        <v>86</v>
      </c>
      <c r="AW501" s="13" t="s">
        <v>32</v>
      </c>
      <c r="AX501" s="13" t="s">
        <v>76</v>
      </c>
      <c r="AY501" s="244" t="s">
        <v>153</v>
      </c>
    </row>
    <row r="502" s="13" customFormat="1">
      <c r="A502" s="13"/>
      <c r="B502" s="233"/>
      <c r="C502" s="234"/>
      <c r="D502" s="235" t="s">
        <v>161</v>
      </c>
      <c r="E502" s="236" t="s">
        <v>1</v>
      </c>
      <c r="F502" s="237" t="s">
        <v>620</v>
      </c>
      <c r="G502" s="234"/>
      <c r="H502" s="238">
        <v>2</v>
      </c>
      <c r="I502" s="239"/>
      <c r="J502" s="234"/>
      <c r="K502" s="234"/>
      <c r="L502" s="240"/>
      <c r="M502" s="241"/>
      <c r="N502" s="242"/>
      <c r="O502" s="242"/>
      <c r="P502" s="242"/>
      <c r="Q502" s="242"/>
      <c r="R502" s="242"/>
      <c r="S502" s="242"/>
      <c r="T502" s="24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T502" s="244" t="s">
        <v>161</v>
      </c>
      <c r="AU502" s="244" t="s">
        <v>86</v>
      </c>
      <c r="AV502" s="13" t="s">
        <v>86</v>
      </c>
      <c r="AW502" s="13" t="s">
        <v>32</v>
      </c>
      <c r="AX502" s="13" t="s">
        <v>76</v>
      </c>
      <c r="AY502" s="244" t="s">
        <v>153</v>
      </c>
    </row>
    <row r="503" s="14" customFormat="1">
      <c r="A503" s="14"/>
      <c r="B503" s="245"/>
      <c r="C503" s="246"/>
      <c r="D503" s="235" t="s">
        <v>161</v>
      </c>
      <c r="E503" s="247" t="s">
        <v>1</v>
      </c>
      <c r="F503" s="248" t="s">
        <v>213</v>
      </c>
      <c r="G503" s="246"/>
      <c r="H503" s="249">
        <v>18.399999999999999</v>
      </c>
      <c r="I503" s="250"/>
      <c r="J503" s="246"/>
      <c r="K503" s="246"/>
      <c r="L503" s="251"/>
      <c r="M503" s="252"/>
      <c r="N503" s="253"/>
      <c r="O503" s="253"/>
      <c r="P503" s="253"/>
      <c r="Q503" s="253"/>
      <c r="R503" s="253"/>
      <c r="S503" s="253"/>
      <c r="T503" s="25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T503" s="255" t="s">
        <v>161</v>
      </c>
      <c r="AU503" s="255" t="s">
        <v>86</v>
      </c>
      <c r="AV503" s="14" t="s">
        <v>159</v>
      </c>
      <c r="AW503" s="14" t="s">
        <v>32</v>
      </c>
      <c r="AX503" s="14" t="s">
        <v>84</v>
      </c>
      <c r="AY503" s="255" t="s">
        <v>153</v>
      </c>
    </row>
    <row r="504" s="2" customFormat="1" ht="14.4" customHeight="1">
      <c r="A504" s="38"/>
      <c r="B504" s="39"/>
      <c r="C504" s="219" t="s">
        <v>863</v>
      </c>
      <c r="D504" s="219" t="s">
        <v>155</v>
      </c>
      <c r="E504" s="220" t="s">
        <v>864</v>
      </c>
      <c r="F504" s="221" t="s">
        <v>865</v>
      </c>
      <c r="G504" s="222" t="s">
        <v>158</v>
      </c>
      <c r="H504" s="223">
        <v>4.3499999999999996</v>
      </c>
      <c r="I504" s="224"/>
      <c r="J504" s="225">
        <f>ROUND(I504*H504,2)</f>
        <v>0</v>
      </c>
      <c r="K504" s="226"/>
      <c r="L504" s="44"/>
      <c r="M504" s="227" t="s">
        <v>1</v>
      </c>
      <c r="N504" s="228" t="s">
        <v>41</v>
      </c>
      <c r="O504" s="91"/>
      <c r="P504" s="229">
        <f>O504*H504</f>
        <v>0</v>
      </c>
      <c r="Q504" s="229">
        <v>0.0045100000000000001</v>
      </c>
      <c r="R504" s="229">
        <f>Q504*H504</f>
        <v>0.019618500000000001</v>
      </c>
      <c r="S504" s="229">
        <v>0</v>
      </c>
      <c r="T504" s="230">
        <f>S504*H504</f>
        <v>0</v>
      </c>
      <c r="U504" s="38"/>
      <c r="V504" s="38"/>
      <c r="W504" s="38"/>
      <c r="X504" s="38"/>
      <c r="Y504" s="38"/>
      <c r="Z504" s="38"/>
      <c r="AA504" s="38"/>
      <c r="AB504" s="38"/>
      <c r="AC504" s="38"/>
      <c r="AD504" s="38"/>
      <c r="AE504" s="38"/>
      <c r="AR504" s="231" t="s">
        <v>233</v>
      </c>
      <c r="AT504" s="231" t="s">
        <v>155</v>
      </c>
      <c r="AU504" s="231" t="s">
        <v>86</v>
      </c>
      <c r="AY504" s="17" t="s">
        <v>153</v>
      </c>
      <c r="BE504" s="232">
        <f>IF(N504="základní",J504,0)</f>
        <v>0</v>
      </c>
      <c r="BF504" s="232">
        <f>IF(N504="snížená",J504,0)</f>
        <v>0</v>
      </c>
      <c r="BG504" s="232">
        <f>IF(N504="zákl. přenesená",J504,0)</f>
        <v>0</v>
      </c>
      <c r="BH504" s="232">
        <f>IF(N504="sníž. přenesená",J504,0)</f>
        <v>0</v>
      </c>
      <c r="BI504" s="232">
        <f>IF(N504="nulová",J504,0)</f>
        <v>0</v>
      </c>
      <c r="BJ504" s="17" t="s">
        <v>84</v>
      </c>
      <c r="BK504" s="232">
        <f>ROUND(I504*H504,2)</f>
        <v>0</v>
      </c>
      <c r="BL504" s="17" t="s">
        <v>233</v>
      </c>
      <c r="BM504" s="231" t="s">
        <v>866</v>
      </c>
    </row>
    <row r="505" s="13" customFormat="1">
      <c r="A505" s="13"/>
      <c r="B505" s="233"/>
      <c r="C505" s="234"/>
      <c r="D505" s="235" t="s">
        <v>161</v>
      </c>
      <c r="E505" s="236" t="s">
        <v>1</v>
      </c>
      <c r="F505" s="237" t="s">
        <v>467</v>
      </c>
      <c r="G505" s="234"/>
      <c r="H505" s="238">
        <v>0.25</v>
      </c>
      <c r="I505" s="239"/>
      <c r="J505" s="234"/>
      <c r="K505" s="234"/>
      <c r="L505" s="240"/>
      <c r="M505" s="241"/>
      <c r="N505" s="242"/>
      <c r="O505" s="242"/>
      <c r="P505" s="242"/>
      <c r="Q505" s="242"/>
      <c r="R505" s="242"/>
      <c r="S505" s="242"/>
      <c r="T505" s="24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T505" s="244" t="s">
        <v>161</v>
      </c>
      <c r="AU505" s="244" t="s">
        <v>86</v>
      </c>
      <c r="AV505" s="13" t="s">
        <v>86</v>
      </c>
      <c r="AW505" s="13" t="s">
        <v>32</v>
      </c>
      <c r="AX505" s="13" t="s">
        <v>76</v>
      </c>
      <c r="AY505" s="244" t="s">
        <v>153</v>
      </c>
    </row>
    <row r="506" s="13" customFormat="1">
      <c r="A506" s="13"/>
      <c r="B506" s="233"/>
      <c r="C506" s="234"/>
      <c r="D506" s="235" t="s">
        <v>161</v>
      </c>
      <c r="E506" s="236" t="s">
        <v>1</v>
      </c>
      <c r="F506" s="237" t="s">
        <v>469</v>
      </c>
      <c r="G506" s="234"/>
      <c r="H506" s="238">
        <v>0.59999999999999998</v>
      </c>
      <c r="I506" s="239"/>
      <c r="J506" s="234"/>
      <c r="K506" s="234"/>
      <c r="L506" s="240"/>
      <c r="M506" s="241"/>
      <c r="N506" s="242"/>
      <c r="O506" s="242"/>
      <c r="P506" s="242"/>
      <c r="Q506" s="242"/>
      <c r="R506" s="242"/>
      <c r="S506" s="242"/>
      <c r="T506" s="24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T506" s="244" t="s">
        <v>161</v>
      </c>
      <c r="AU506" s="244" t="s">
        <v>86</v>
      </c>
      <c r="AV506" s="13" t="s">
        <v>86</v>
      </c>
      <c r="AW506" s="13" t="s">
        <v>32</v>
      </c>
      <c r="AX506" s="13" t="s">
        <v>76</v>
      </c>
      <c r="AY506" s="244" t="s">
        <v>153</v>
      </c>
    </row>
    <row r="507" s="13" customFormat="1">
      <c r="A507" s="13"/>
      <c r="B507" s="233"/>
      <c r="C507" s="234"/>
      <c r="D507" s="235" t="s">
        <v>161</v>
      </c>
      <c r="E507" s="236" t="s">
        <v>1</v>
      </c>
      <c r="F507" s="237" t="s">
        <v>474</v>
      </c>
      <c r="G507" s="234"/>
      <c r="H507" s="238">
        <v>2.1499999999999999</v>
      </c>
      <c r="I507" s="239"/>
      <c r="J507" s="234"/>
      <c r="K507" s="234"/>
      <c r="L507" s="240"/>
      <c r="M507" s="241"/>
      <c r="N507" s="242"/>
      <c r="O507" s="242"/>
      <c r="P507" s="242"/>
      <c r="Q507" s="242"/>
      <c r="R507" s="242"/>
      <c r="S507" s="242"/>
      <c r="T507" s="24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T507" s="244" t="s">
        <v>161</v>
      </c>
      <c r="AU507" s="244" t="s">
        <v>86</v>
      </c>
      <c r="AV507" s="13" t="s">
        <v>86</v>
      </c>
      <c r="AW507" s="13" t="s">
        <v>32</v>
      </c>
      <c r="AX507" s="13" t="s">
        <v>76</v>
      </c>
      <c r="AY507" s="244" t="s">
        <v>153</v>
      </c>
    </row>
    <row r="508" s="13" customFormat="1">
      <c r="A508" s="13"/>
      <c r="B508" s="233"/>
      <c r="C508" s="234"/>
      <c r="D508" s="235" t="s">
        <v>161</v>
      </c>
      <c r="E508" s="236" t="s">
        <v>1</v>
      </c>
      <c r="F508" s="237" t="s">
        <v>475</v>
      </c>
      <c r="G508" s="234"/>
      <c r="H508" s="238">
        <v>1.3500000000000001</v>
      </c>
      <c r="I508" s="239"/>
      <c r="J508" s="234"/>
      <c r="K508" s="234"/>
      <c r="L508" s="240"/>
      <c r="M508" s="241"/>
      <c r="N508" s="242"/>
      <c r="O508" s="242"/>
      <c r="P508" s="242"/>
      <c r="Q508" s="242"/>
      <c r="R508" s="242"/>
      <c r="S508" s="242"/>
      <c r="T508" s="24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T508" s="244" t="s">
        <v>161</v>
      </c>
      <c r="AU508" s="244" t="s">
        <v>86</v>
      </c>
      <c r="AV508" s="13" t="s">
        <v>86</v>
      </c>
      <c r="AW508" s="13" t="s">
        <v>32</v>
      </c>
      <c r="AX508" s="13" t="s">
        <v>76</v>
      </c>
      <c r="AY508" s="244" t="s">
        <v>153</v>
      </c>
    </row>
    <row r="509" s="14" customFormat="1">
      <c r="A509" s="14"/>
      <c r="B509" s="245"/>
      <c r="C509" s="246"/>
      <c r="D509" s="235" t="s">
        <v>161</v>
      </c>
      <c r="E509" s="247" t="s">
        <v>1</v>
      </c>
      <c r="F509" s="248" t="s">
        <v>213</v>
      </c>
      <c r="G509" s="246"/>
      <c r="H509" s="249">
        <v>4.3499999999999996</v>
      </c>
      <c r="I509" s="250"/>
      <c r="J509" s="246"/>
      <c r="K509" s="246"/>
      <c r="L509" s="251"/>
      <c r="M509" s="252"/>
      <c r="N509" s="253"/>
      <c r="O509" s="253"/>
      <c r="P509" s="253"/>
      <c r="Q509" s="253"/>
      <c r="R509" s="253"/>
      <c r="S509" s="253"/>
      <c r="T509" s="25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T509" s="255" t="s">
        <v>161</v>
      </c>
      <c r="AU509" s="255" t="s">
        <v>86</v>
      </c>
      <c r="AV509" s="14" t="s">
        <v>159</v>
      </c>
      <c r="AW509" s="14" t="s">
        <v>32</v>
      </c>
      <c r="AX509" s="14" t="s">
        <v>84</v>
      </c>
      <c r="AY509" s="255" t="s">
        <v>153</v>
      </c>
    </row>
    <row r="510" s="2" customFormat="1" ht="22.2" customHeight="1">
      <c r="A510" s="38"/>
      <c r="B510" s="39"/>
      <c r="C510" s="219" t="s">
        <v>867</v>
      </c>
      <c r="D510" s="219" t="s">
        <v>155</v>
      </c>
      <c r="E510" s="220" t="s">
        <v>868</v>
      </c>
      <c r="F510" s="221" t="s">
        <v>869</v>
      </c>
      <c r="G510" s="222" t="s">
        <v>216</v>
      </c>
      <c r="H510" s="223">
        <v>0.377</v>
      </c>
      <c r="I510" s="224"/>
      <c r="J510" s="225">
        <f>ROUND(I510*H510,2)</f>
        <v>0</v>
      </c>
      <c r="K510" s="226"/>
      <c r="L510" s="44"/>
      <c r="M510" s="227" t="s">
        <v>1</v>
      </c>
      <c r="N510" s="228" t="s">
        <v>41</v>
      </c>
      <c r="O510" s="91"/>
      <c r="P510" s="229">
        <f>O510*H510</f>
        <v>0</v>
      </c>
      <c r="Q510" s="229">
        <v>0</v>
      </c>
      <c r="R510" s="229">
        <f>Q510*H510</f>
        <v>0</v>
      </c>
      <c r="S510" s="229">
        <v>0</v>
      </c>
      <c r="T510" s="230">
        <f>S510*H510</f>
        <v>0</v>
      </c>
      <c r="U510" s="38"/>
      <c r="V510" s="38"/>
      <c r="W510" s="38"/>
      <c r="X510" s="38"/>
      <c r="Y510" s="38"/>
      <c r="Z510" s="38"/>
      <c r="AA510" s="38"/>
      <c r="AB510" s="38"/>
      <c r="AC510" s="38"/>
      <c r="AD510" s="38"/>
      <c r="AE510" s="38"/>
      <c r="AR510" s="231" t="s">
        <v>233</v>
      </c>
      <c r="AT510" s="231" t="s">
        <v>155</v>
      </c>
      <c r="AU510" s="231" t="s">
        <v>86</v>
      </c>
      <c r="AY510" s="17" t="s">
        <v>153</v>
      </c>
      <c r="BE510" s="232">
        <f>IF(N510="základní",J510,0)</f>
        <v>0</v>
      </c>
      <c r="BF510" s="232">
        <f>IF(N510="snížená",J510,0)</f>
        <v>0</v>
      </c>
      <c r="BG510" s="232">
        <f>IF(N510="zákl. přenesená",J510,0)</f>
        <v>0</v>
      </c>
      <c r="BH510" s="232">
        <f>IF(N510="sníž. přenesená",J510,0)</f>
        <v>0</v>
      </c>
      <c r="BI510" s="232">
        <f>IF(N510="nulová",J510,0)</f>
        <v>0</v>
      </c>
      <c r="BJ510" s="17" t="s">
        <v>84</v>
      </c>
      <c r="BK510" s="232">
        <f>ROUND(I510*H510,2)</f>
        <v>0</v>
      </c>
      <c r="BL510" s="17" t="s">
        <v>233</v>
      </c>
      <c r="BM510" s="231" t="s">
        <v>870</v>
      </c>
    </row>
    <row r="511" s="12" customFormat="1" ht="22.8" customHeight="1">
      <c r="A511" s="12"/>
      <c r="B511" s="203"/>
      <c r="C511" s="204"/>
      <c r="D511" s="205" t="s">
        <v>75</v>
      </c>
      <c r="E511" s="217" t="s">
        <v>871</v>
      </c>
      <c r="F511" s="217" t="s">
        <v>872</v>
      </c>
      <c r="G511" s="204"/>
      <c r="H511" s="204"/>
      <c r="I511" s="207"/>
      <c r="J511" s="218">
        <f>BK511</f>
        <v>0</v>
      </c>
      <c r="K511" s="204"/>
      <c r="L511" s="209"/>
      <c r="M511" s="210"/>
      <c r="N511" s="211"/>
      <c r="O511" s="211"/>
      <c r="P511" s="212">
        <f>SUM(P512:P520)</f>
        <v>0</v>
      </c>
      <c r="Q511" s="211"/>
      <c r="R511" s="212">
        <f>SUM(R512:R520)</f>
        <v>0.038587500000000004</v>
      </c>
      <c r="S511" s="211"/>
      <c r="T511" s="213">
        <f>SUM(T512:T520)</f>
        <v>0</v>
      </c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R511" s="214" t="s">
        <v>86</v>
      </c>
      <c r="AT511" s="215" t="s">
        <v>75</v>
      </c>
      <c r="AU511" s="215" t="s">
        <v>84</v>
      </c>
      <c r="AY511" s="214" t="s">
        <v>153</v>
      </c>
      <c r="BK511" s="216">
        <f>SUM(BK512:BK520)</f>
        <v>0</v>
      </c>
    </row>
    <row r="512" s="2" customFormat="1" ht="14.4" customHeight="1">
      <c r="A512" s="38"/>
      <c r="B512" s="39"/>
      <c r="C512" s="219" t="s">
        <v>873</v>
      </c>
      <c r="D512" s="219" t="s">
        <v>155</v>
      </c>
      <c r="E512" s="220" t="s">
        <v>874</v>
      </c>
      <c r="F512" s="221" t="s">
        <v>875</v>
      </c>
      <c r="G512" s="222" t="s">
        <v>158</v>
      </c>
      <c r="H512" s="223">
        <v>10.9</v>
      </c>
      <c r="I512" s="224"/>
      <c r="J512" s="225">
        <f>ROUND(I512*H512,2)</f>
        <v>0</v>
      </c>
      <c r="K512" s="226"/>
      <c r="L512" s="44"/>
      <c r="M512" s="227" t="s">
        <v>1</v>
      </c>
      <c r="N512" s="228" t="s">
        <v>41</v>
      </c>
      <c r="O512" s="91"/>
      <c r="P512" s="229">
        <f>O512*H512</f>
        <v>0</v>
      </c>
      <c r="Q512" s="229">
        <v>0</v>
      </c>
      <c r="R512" s="229">
        <f>Q512*H512</f>
        <v>0</v>
      </c>
      <c r="S512" s="229">
        <v>0</v>
      </c>
      <c r="T512" s="230">
        <f>S512*H512</f>
        <v>0</v>
      </c>
      <c r="U512" s="38"/>
      <c r="V512" s="38"/>
      <c r="W512" s="38"/>
      <c r="X512" s="38"/>
      <c r="Y512" s="38"/>
      <c r="Z512" s="38"/>
      <c r="AA512" s="38"/>
      <c r="AB512" s="38"/>
      <c r="AC512" s="38"/>
      <c r="AD512" s="38"/>
      <c r="AE512" s="38"/>
      <c r="AR512" s="231" t="s">
        <v>233</v>
      </c>
      <c r="AT512" s="231" t="s">
        <v>155</v>
      </c>
      <c r="AU512" s="231" t="s">
        <v>86</v>
      </c>
      <c r="AY512" s="17" t="s">
        <v>153</v>
      </c>
      <c r="BE512" s="232">
        <f>IF(N512="základní",J512,0)</f>
        <v>0</v>
      </c>
      <c r="BF512" s="232">
        <f>IF(N512="snížená",J512,0)</f>
        <v>0</v>
      </c>
      <c r="BG512" s="232">
        <f>IF(N512="zákl. přenesená",J512,0)</f>
        <v>0</v>
      </c>
      <c r="BH512" s="232">
        <f>IF(N512="sníž. přenesená",J512,0)</f>
        <v>0</v>
      </c>
      <c r="BI512" s="232">
        <f>IF(N512="nulová",J512,0)</f>
        <v>0</v>
      </c>
      <c r="BJ512" s="17" t="s">
        <v>84</v>
      </c>
      <c r="BK512" s="232">
        <f>ROUND(I512*H512,2)</f>
        <v>0</v>
      </c>
      <c r="BL512" s="17" t="s">
        <v>233</v>
      </c>
      <c r="BM512" s="231" t="s">
        <v>876</v>
      </c>
    </row>
    <row r="513" s="13" customFormat="1">
      <c r="A513" s="13"/>
      <c r="B513" s="233"/>
      <c r="C513" s="234"/>
      <c r="D513" s="235" t="s">
        <v>161</v>
      </c>
      <c r="E513" s="236" t="s">
        <v>1</v>
      </c>
      <c r="F513" s="237" t="s">
        <v>630</v>
      </c>
      <c r="G513" s="234"/>
      <c r="H513" s="238">
        <v>10.9</v>
      </c>
      <c r="I513" s="239"/>
      <c r="J513" s="234"/>
      <c r="K513" s="234"/>
      <c r="L513" s="240"/>
      <c r="M513" s="241"/>
      <c r="N513" s="242"/>
      <c r="O513" s="242"/>
      <c r="P513" s="242"/>
      <c r="Q513" s="242"/>
      <c r="R513" s="242"/>
      <c r="S513" s="242"/>
      <c r="T513" s="24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T513" s="244" t="s">
        <v>161</v>
      </c>
      <c r="AU513" s="244" t="s">
        <v>86</v>
      </c>
      <c r="AV513" s="13" t="s">
        <v>86</v>
      </c>
      <c r="AW513" s="13" t="s">
        <v>32</v>
      </c>
      <c r="AX513" s="13" t="s">
        <v>84</v>
      </c>
      <c r="AY513" s="244" t="s">
        <v>153</v>
      </c>
    </row>
    <row r="514" s="2" customFormat="1" ht="14.4" customHeight="1">
      <c r="A514" s="38"/>
      <c r="B514" s="39"/>
      <c r="C514" s="256" t="s">
        <v>877</v>
      </c>
      <c r="D514" s="256" t="s">
        <v>238</v>
      </c>
      <c r="E514" s="257" t="s">
        <v>878</v>
      </c>
      <c r="F514" s="258" t="s">
        <v>879</v>
      </c>
      <c r="G514" s="259" t="s">
        <v>158</v>
      </c>
      <c r="H514" s="260">
        <v>11.445</v>
      </c>
      <c r="I514" s="261"/>
      <c r="J514" s="262">
        <f>ROUND(I514*H514,2)</f>
        <v>0</v>
      </c>
      <c r="K514" s="263"/>
      <c r="L514" s="264"/>
      <c r="M514" s="265" t="s">
        <v>1</v>
      </c>
      <c r="N514" s="266" t="s">
        <v>41</v>
      </c>
      <c r="O514" s="91"/>
      <c r="P514" s="229">
        <f>O514*H514</f>
        <v>0</v>
      </c>
      <c r="Q514" s="229">
        <v>0.0030000000000000001</v>
      </c>
      <c r="R514" s="229">
        <f>Q514*H514</f>
        <v>0.034335000000000004</v>
      </c>
      <c r="S514" s="229">
        <v>0</v>
      </c>
      <c r="T514" s="230">
        <f>S514*H514</f>
        <v>0</v>
      </c>
      <c r="U514" s="38"/>
      <c r="V514" s="38"/>
      <c r="W514" s="38"/>
      <c r="X514" s="38"/>
      <c r="Y514" s="38"/>
      <c r="Z514" s="38"/>
      <c r="AA514" s="38"/>
      <c r="AB514" s="38"/>
      <c r="AC514" s="38"/>
      <c r="AD514" s="38"/>
      <c r="AE514" s="38"/>
      <c r="AR514" s="231" t="s">
        <v>318</v>
      </c>
      <c r="AT514" s="231" t="s">
        <v>238</v>
      </c>
      <c r="AU514" s="231" t="s">
        <v>86</v>
      </c>
      <c r="AY514" s="17" t="s">
        <v>153</v>
      </c>
      <c r="BE514" s="232">
        <f>IF(N514="základní",J514,0)</f>
        <v>0</v>
      </c>
      <c r="BF514" s="232">
        <f>IF(N514="snížená",J514,0)</f>
        <v>0</v>
      </c>
      <c r="BG514" s="232">
        <f>IF(N514="zákl. přenesená",J514,0)</f>
        <v>0</v>
      </c>
      <c r="BH514" s="232">
        <f>IF(N514="sníž. přenesená",J514,0)</f>
        <v>0</v>
      </c>
      <c r="BI514" s="232">
        <f>IF(N514="nulová",J514,0)</f>
        <v>0</v>
      </c>
      <c r="BJ514" s="17" t="s">
        <v>84</v>
      </c>
      <c r="BK514" s="232">
        <f>ROUND(I514*H514,2)</f>
        <v>0</v>
      </c>
      <c r="BL514" s="17" t="s">
        <v>233</v>
      </c>
      <c r="BM514" s="231" t="s">
        <v>880</v>
      </c>
    </row>
    <row r="515" s="13" customFormat="1">
      <c r="A515" s="13"/>
      <c r="B515" s="233"/>
      <c r="C515" s="234"/>
      <c r="D515" s="235" t="s">
        <v>161</v>
      </c>
      <c r="E515" s="234"/>
      <c r="F515" s="237" t="s">
        <v>857</v>
      </c>
      <c r="G515" s="234"/>
      <c r="H515" s="238">
        <v>11.445</v>
      </c>
      <c r="I515" s="239"/>
      <c r="J515" s="234"/>
      <c r="K515" s="234"/>
      <c r="L515" s="240"/>
      <c r="M515" s="241"/>
      <c r="N515" s="242"/>
      <c r="O515" s="242"/>
      <c r="P515" s="242"/>
      <c r="Q515" s="242"/>
      <c r="R515" s="242"/>
      <c r="S515" s="242"/>
      <c r="T515" s="24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T515" s="244" t="s">
        <v>161</v>
      </c>
      <c r="AU515" s="244" t="s">
        <v>86</v>
      </c>
      <c r="AV515" s="13" t="s">
        <v>86</v>
      </c>
      <c r="AW515" s="13" t="s">
        <v>4</v>
      </c>
      <c r="AX515" s="13" t="s">
        <v>84</v>
      </c>
      <c r="AY515" s="244" t="s">
        <v>153</v>
      </c>
    </row>
    <row r="516" s="2" customFormat="1" ht="14.4" customHeight="1">
      <c r="A516" s="38"/>
      <c r="B516" s="39"/>
      <c r="C516" s="219" t="s">
        <v>881</v>
      </c>
      <c r="D516" s="219" t="s">
        <v>155</v>
      </c>
      <c r="E516" s="220" t="s">
        <v>882</v>
      </c>
      <c r="F516" s="221" t="s">
        <v>883</v>
      </c>
      <c r="G516" s="222" t="s">
        <v>170</v>
      </c>
      <c r="H516" s="223">
        <v>13.5</v>
      </c>
      <c r="I516" s="224"/>
      <c r="J516" s="225">
        <f>ROUND(I516*H516,2)</f>
        <v>0</v>
      </c>
      <c r="K516" s="226"/>
      <c r="L516" s="44"/>
      <c r="M516" s="227" t="s">
        <v>1</v>
      </c>
      <c r="N516" s="228" t="s">
        <v>41</v>
      </c>
      <c r="O516" s="91"/>
      <c r="P516" s="229">
        <f>O516*H516</f>
        <v>0</v>
      </c>
      <c r="Q516" s="229">
        <v>0</v>
      </c>
      <c r="R516" s="229">
        <f>Q516*H516</f>
        <v>0</v>
      </c>
      <c r="S516" s="229">
        <v>0</v>
      </c>
      <c r="T516" s="230">
        <f>S516*H516</f>
        <v>0</v>
      </c>
      <c r="U516" s="38"/>
      <c r="V516" s="38"/>
      <c r="W516" s="38"/>
      <c r="X516" s="38"/>
      <c r="Y516" s="38"/>
      <c r="Z516" s="38"/>
      <c r="AA516" s="38"/>
      <c r="AB516" s="38"/>
      <c r="AC516" s="38"/>
      <c r="AD516" s="38"/>
      <c r="AE516" s="38"/>
      <c r="AR516" s="231" t="s">
        <v>233</v>
      </c>
      <c r="AT516" s="231" t="s">
        <v>155</v>
      </c>
      <c r="AU516" s="231" t="s">
        <v>86</v>
      </c>
      <c r="AY516" s="17" t="s">
        <v>153</v>
      </c>
      <c r="BE516" s="232">
        <f>IF(N516="základní",J516,0)</f>
        <v>0</v>
      </c>
      <c r="BF516" s="232">
        <f>IF(N516="snížená",J516,0)</f>
        <v>0</v>
      </c>
      <c r="BG516" s="232">
        <f>IF(N516="zákl. přenesená",J516,0)</f>
        <v>0</v>
      </c>
      <c r="BH516" s="232">
        <f>IF(N516="sníž. přenesená",J516,0)</f>
        <v>0</v>
      </c>
      <c r="BI516" s="232">
        <f>IF(N516="nulová",J516,0)</f>
        <v>0</v>
      </c>
      <c r="BJ516" s="17" t="s">
        <v>84</v>
      </c>
      <c r="BK516" s="232">
        <f>ROUND(I516*H516,2)</f>
        <v>0</v>
      </c>
      <c r="BL516" s="17" t="s">
        <v>233</v>
      </c>
      <c r="BM516" s="231" t="s">
        <v>884</v>
      </c>
    </row>
    <row r="517" s="13" customFormat="1">
      <c r="A517" s="13"/>
      <c r="B517" s="233"/>
      <c r="C517" s="234"/>
      <c r="D517" s="235" t="s">
        <v>161</v>
      </c>
      <c r="E517" s="236" t="s">
        <v>1</v>
      </c>
      <c r="F517" s="237" t="s">
        <v>885</v>
      </c>
      <c r="G517" s="234"/>
      <c r="H517" s="238">
        <v>13.5</v>
      </c>
      <c r="I517" s="239"/>
      <c r="J517" s="234"/>
      <c r="K517" s="234"/>
      <c r="L517" s="240"/>
      <c r="M517" s="241"/>
      <c r="N517" s="242"/>
      <c r="O517" s="242"/>
      <c r="P517" s="242"/>
      <c r="Q517" s="242"/>
      <c r="R517" s="242"/>
      <c r="S517" s="242"/>
      <c r="T517" s="24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T517" s="244" t="s">
        <v>161</v>
      </c>
      <c r="AU517" s="244" t="s">
        <v>86</v>
      </c>
      <c r="AV517" s="13" t="s">
        <v>86</v>
      </c>
      <c r="AW517" s="13" t="s">
        <v>32</v>
      </c>
      <c r="AX517" s="13" t="s">
        <v>84</v>
      </c>
      <c r="AY517" s="244" t="s">
        <v>153</v>
      </c>
    </row>
    <row r="518" s="2" customFormat="1" ht="14.4" customHeight="1">
      <c r="A518" s="38"/>
      <c r="B518" s="39"/>
      <c r="C518" s="256" t="s">
        <v>886</v>
      </c>
      <c r="D518" s="256" t="s">
        <v>238</v>
      </c>
      <c r="E518" s="257" t="s">
        <v>887</v>
      </c>
      <c r="F518" s="258" t="s">
        <v>888</v>
      </c>
      <c r="G518" s="259" t="s">
        <v>170</v>
      </c>
      <c r="H518" s="260">
        <v>14.175000000000001</v>
      </c>
      <c r="I518" s="261"/>
      <c r="J518" s="262">
        <f>ROUND(I518*H518,2)</f>
        <v>0</v>
      </c>
      <c r="K518" s="263"/>
      <c r="L518" s="264"/>
      <c r="M518" s="265" t="s">
        <v>1</v>
      </c>
      <c r="N518" s="266" t="s">
        <v>41</v>
      </c>
      <c r="O518" s="91"/>
      <c r="P518" s="229">
        <f>O518*H518</f>
        <v>0</v>
      </c>
      <c r="Q518" s="229">
        <v>0.00029999999999999997</v>
      </c>
      <c r="R518" s="229">
        <f>Q518*H518</f>
        <v>0.0042525000000000002</v>
      </c>
      <c r="S518" s="229">
        <v>0</v>
      </c>
      <c r="T518" s="230">
        <f>S518*H518</f>
        <v>0</v>
      </c>
      <c r="U518" s="38"/>
      <c r="V518" s="38"/>
      <c r="W518" s="38"/>
      <c r="X518" s="38"/>
      <c r="Y518" s="38"/>
      <c r="Z518" s="38"/>
      <c r="AA518" s="38"/>
      <c r="AB518" s="38"/>
      <c r="AC518" s="38"/>
      <c r="AD518" s="38"/>
      <c r="AE518" s="38"/>
      <c r="AR518" s="231" t="s">
        <v>318</v>
      </c>
      <c r="AT518" s="231" t="s">
        <v>238</v>
      </c>
      <c r="AU518" s="231" t="s">
        <v>86</v>
      </c>
      <c r="AY518" s="17" t="s">
        <v>153</v>
      </c>
      <c r="BE518" s="232">
        <f>IF(N518="základní",J518,0)</f>
        <v>0</v>
      </c>
      <c r="BF518" s="232">
        <f>IF(N518="snížená",J518,0)</f>
        <v>0</v>
      </c>
      <c r="BG518" s="232">
        <f>IF(N518="zákl. přenesená",J518,0)</f>
        <v>0</v>
      </c>
      <c r="BH518" s="232">
        <f>IF(N518="sníž. přenesená",J518,0)</f>
        <v>0</v>
      </c>
      <c r="BI518" s="232">
        <f>IF(N518="nulová",J518,0)</f>
        <v>0</v>
      </c>
      <c r="BJ518" s="17" t="s">
        <v>84</v>
      </c>
      <c r="BK518" s="232">
        <f>ROUND(I518*H518,2)</f>
        <v>0</v>
      </c>
      <c r="BL518" s="17" t="s">
        <v>233</v>
      </c>
      <c r="BM518" s="231" t="s">
        <v>889</v>
      </c>
    </row>
    <row r="519" s="13" customFormat="1">
      <c r="A519" s="13"/>
      <c r="B519" s="233"/>
      <c r="C519" s="234"/>
      <c r="D519" s="235" t="s">
        <v>161</v>
      </c>
      <c r="E519" s="234"/>
      <c r="F519" s="237" t="s">
        <v>890</v>
      </c>
      <c r="G519" s="234"/>
      <c r="H519" s="238">
        <v>14.175000000000001</v>
      </c>
      <c r="I519" s="239"/>
      <c r="J519" s="234"/>
      <c r="K519" s="234"/>
      <c r="L519" s="240"/>
      <c r="M519" s="241"/>
      <c r="N519" s="242"/>
      <c r="O519" s="242"/>
      <c r="P519" s="242"/>
      <c r="Q519" s="242"/>
      <c r="R519" s="242"/>
      <c r="S519" s="242"/>
      <c r="T519" s="24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T519" s="244" t="s">
        <v>161</v>
      </c>
      <c r="AU519" s="244" t="s">
        <v>86</v>
      </c>
      <c r="AV519" s="13" t="s">
        <v>86</v>
      </c>
      <c r="AW519" s="13" t="s">
        <v>4</v>
      </c>
      <c r="AX519" s="13" t="s">
        <v>84</v>
      </c>
      <c r="AY519" s="244" t="s">
        <v>153</v>
      </c>
    </row>
    <row r="520" s="2" customFormat="1" ht="19.8" customHeight="1">
      <c r="A520" s="38"/>
      <c r="B520" s="39"/>
      <c r="C520" s="219" t="s">
        <v>891</v>
      </c>
      <c r="D520" s="219" t="s">
        <v>155</v>
      </c>
      <c r="E520" s="220" t="s">
        <v>892</v>
      </c>
      <c r="F520" s="221" t="s">
        <v>893</v>
      </c>
      <c r="G520" s="222" t="s">
        <v>216</v>
      </c>
      <c r="H520" s="223">
        <v>0.039</v>
      </c>
      <c r="I520" s="224"/>
      <c r="J520" s="225">
        <f>ROUND(I520*H520,2)</f>
        <v>0</v>
      </c>
      <c r="K520" s="226"/>
      <c r="L520" s="44"/>
      <c r="M520" s="227" t="s">
        <v>1</v>
      </c>
      <c r="N520" s="228" t="s">
        <v>41</v>
      </c>
      <c r="O520" s="91"/>
      <c r="P520" s="229">
        <f>O520*H520</f>
        <v>0</v>
      </c>
      <c r="Q520" s="229">
        <v>0</v>
      </c>
      <c r="R520" s="229">
        <f>Q520*H520</f>
        <v>0</v>
      </c>
      <c r="S520" s="229">
        <v>0</v>
      </c>
      <c r="T520" s="230">
        <f>S520*H520</f>
        <v>0</v>
      </c>
      <c r="U520" s="38"/>
      <c r="V520" s="38"/>
      <c r="W520" s="38"/>
      <c r="X520" s="38"/>
      <c r="Y520" s="38"/>
      <c r="Z520" s="38"/>
      <c r="AA520" s="38"/>
      <c r="AB520" s="38"/>
      <c r="AC520" s="38"/>
      <c r="AD520" s="38"/>
      <c r="AE520" s="38"/>
      <c r="AR520" s="231" t="s">
        <v>233</v>
      </c>
      <c r="AT520" s="231" t="s">
        <v>155</v>
      </c>
      <c r="AU520" s="231" t="s">
        <v>86</v>
      </c>
      <c r="AY520" s="17" t="s">
        <v>153</v>
      </c>
      <c r="BE520" s="232">
        <f>IF(N520="základní",J520,0)</f>
        <v>0</v>
      </c>
      <c r="BF520" s="232">
        <f>IF(N520="snížená",J520,0)</f>
        <v>0</v>
      </c>
      <c r="BG520" s="232">
        <f>IF(N520="zákl. přenesená",J520,0)</f>
        <v>0</v>
      </c>
      <c r="BH520" s="232">
        <f>IF(N520="sníž. přenesená",J520,0)</f>
        <v>0</v>
      </c>
      <c r="BI520" s="232">
        <f>IF(N520="nulová",J520,0)</f>
        <v>0</v>
      </c>
      <c r="BJ520" s="17" t="s">
        <v>84</v>
      </c>
      <c r="BK520" s="232">
        <f>ROUND(I520*H520,2)</f>
        <v>0</v>
      </c>
      <c r="BL520" s="17" t="s">
        <v>233</v>
      </c>
      <c r="BM520" s="231" t="s">
        <v>894</v>
      </c>
    </row>
    <row r="521" s="12" customFormat="1" ht="22.8" customHeight="1">
      <c r="A521" s="12"/>
      <c r="B521" s="203"/>
      <c r="C521" s="204"/>
      <c r="D521" s="205" t="s">
        <v>75</v>
      </c>
      <c r="E521" s="217" t="s">
        <v>895</v>
      </c>
      <c r="F521" s="217" t="s">
        <v>896</v>
      </c>
      <c r="G521" s="204"/>
      <c r="H521" s="204"/>
      <c r="I521" s="207"/>
      <c r="J521" s="218">
        <f>BK521</f>
        <v>0</v>
      </c>
      <c r="K521" s="204"/>
      <c r="L521" s="209"/>
      <c r="M521" s="210"/>
      <c r="N521" s="211"/>
      <c r="O521" s="211"/>
      <c r="P521" s="212">
        <f>SUM(P522:P530)</f>
        <v>0</v>
      </c>
      <c r="Q521" s="211"/>
      <c r="R521" s="212">
        <f>SUM(R522:R530)</f>
        <v>0.40228000000000003</v>
      </c>
      <c r="S521" s="211"/>
      <c r="T521" s="213">
        <f>SUM(T522:T530)</f>
        <v>0</v>
      </c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R521" s="214" t="s">
        <v>86</v>
      </c>
      <c r="AT521" s="215" t="s">
        <v>75</v>
      </c>
      <c r="AU521" s="215" t="s">
        <v>84</v>
      </c>
      <c r="AY521" s="214" t="s">
        <v>153</v>
      </c>
      <c r="BK521" s="216">
        <f>SUM(BK522:BK530)</f>
        <v>0</v>
      </c>
    </row>
    <row r="522" s="2" customFormat="1" ht="14.4" customHeight="1">
      <c r="A522" s="38"/>
      <c r="B522" s="39"/>
      <c r="C522" s="219" t="s">
        <v>897</v>
      </c>
      <c r="D522" s="219" t="s">
        <v>155</v>
      </c>
      <c r="E522" s="220" t="s">
        <v>898</v>
      </c>
      <c r="F522" s="221" t="s">
        <v>899</v>
      </c>
      <c r="G522" s="222" t="s">
        <v>158</v>
      </c>
      <c r="H522" s="223">
        <v>9</v>
      </c>
      <c r="I522" s="224"/>
      <c r="J522" s="225">
        <f>ROUND(I522*H522,2)</f>
        <v>0</v>
      </c>
      <c r="K522" s="226"/>
      <c r="L522" s="44"/>
      <c r="M522" s="227" t="s">
        <v>1</v>
      </c>
      <c r="N522" s="228" t="s">
        <v>41</v>
      </c>
      <c r="O522" s="91"/>
      <c r="P522" s="229">
        <f>O522*H522</f>
        <v>0</v>
      </c>
      <c r="Q522" s="229">
        <v>0.030859999999999999</v>
      </c>
      <c r="R522" s="229">
        <f>Q522*H522</f>
        <v>0.27773999999999999</v>
      </c>
      <c r="S522" s="229">
        <v>0</v>
      </c>
      <c r="T522" s="230">
        <f>S522*H522</f>
        <v>0</v>
      </c>
      <c r="U522" s="38"/>
      <c r="V522" s="38"/>
      <c r="W522" s="38"/>
      <c r="X522" s="38"/>
      <c r="Y522" s="38"/>
      <c r="Z522" s="38"/>
      <c r="AA522" s="38"/>
      <c r="AB522" s="38"/>
      <c r="AC522" s="38"/>
      <c r="AD522" s="38"/>
      <c r="AE522" s="38"/>
      <c r="AR522" s="231" t="s">
        <v>233</v>
      </c>
      <c r="AT522" s="231" t="s">
        <v>155</v>
      </c>
      <c r="AU522" s="231" t="s">
        <v>86</v>
      </c>
      <c r="AY522" s="17" t="s">
        <v>153</v>
      </c>
      <c r="BE522" s="232">
        <f>IF(N522="základní",J522,0)</f>
        <v>0</v>
      </c>
      <c r="BF522" s="232">
        <f>IF(N522="snížená",J522,0)</f>
        <v>0</v>
      </c>
      <c r="BG522" s="232">
        <f>IF(N522="zákl. přenesená",J522,0)</f>
        <v>0</v>
      </c>
      <c r="BH522" s="232">
        <f>IF(N522="sníž. přenesená",J522,0)</f>
        <v>0</v>
      </c>
      <c r="BI522" s="232">
        <f>IF(N522="nulová",J522,0)</f>
        <v>0</v>
      </c>
      <c r="BJ522" s="17" t="s">
        <v>84</v>
      </c>
      <c r="BK522" s="232">
        <f>ROUND(I522*H522,2)</f>
        <v>0</v>
      </c>
      <c r="BL522" s="17" t="s">
        <v>233</v>
      </c>
      <c r="BM522" s="231" t="s">
        <v>900</v>
      </c>
    </row>
    <row r="523" s="13" customFormat="1">
      <c r="A523" s="13"/>
      <c r="B523" s="233"/>
      <c r="C523" s="234"/>
      <c r="D523" s="235" t="s">
        <v>161</v>
      </c>
      <c r="E523" s="236" t="s">
        <v>1</v>
      </c>
      <c r="F523" s="237" t="s">
        <v>901</v>
      </c>
      <c r="G523" s="234"/>
      <c r="H523" s="238">
        <v>4.5</v>
      </c>
      <c r="I523" s="239"/>
      <c r="J523" s="234"/>
      <c r="K523" s="234"/>
      <c r="L523" s="240"/>
      <c r="M523" s="241"/>
      <c r="N523" s="242"/>
      <c r="O523" s="242"/>
      <c r="P523" s="242"/>
      <c r="Q523" s="242"/>
      <c r="R523" s="242"/>
      <c r="S523" s="242"/>
      <c r="T523" s="24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T523" s="244" t="s">
        <v>161</v>
      </c>
      <c r="AU523" s="244" t="s">
        <v>86</v>
      </c>
      <c r="AV523" s="13" t="s">
        <v>86</v>
      </c>
      <c r="AW523" s="13" t="s">
        <v>32</v>
      </c>
      <c r="AX523" s="13" t="s">
        <v>76</v>
      </c>
      <c r="AY523" s="244" t="s">
        <v>153</v>
      </c>
    </row>
    <row r="524" s="13" customFormat="1">
      <c r="A524" s="13"/>
      <c r="B524" s="233"/>
      <c r="C524" s="234"/>
      <c r="D524" s="235" t="s">
        <v>161</v>
      </c>
      <c r="E524" s="236" t="s">
        <v>1</v>
      </c>
      <c r="F524" s="237" t="s">
        <v>902</v>
      </c>
      <c r="G524" s="234"/>
      <c r="H524" s="238">
        <v>4.5</v>
      </c>
      <c r="I524" s="239"/>
      <c r="J524" s="234"/>
      <c r="K524" s="234"/>
      <c r="L524" s="240"/>
      <c r="M524" s="241"/>
      <c r="N524" s="242"/>
      <c r="O524" s="242"/>
      <c r="P524" s="242"/>
      <c r="Q524" s="242"/>
      <c r="R524" s="242"/>
      <c r="S524" s="242"/>
      <c r="T524" s="24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T524" s="244" t="s">
        <v>161</v>
      </c>
      <c r="AU524" s="244" t="s">
        <v>86</v>
      </c>
      <c r="AV524" s="13" t="s">
        <v>86</v>
      </c>
      <c r="AW524" s="13" t="s">
        <v>32</v>
      </c>
      <c r="AX524" s="13" t="s">
        <v>76</v>
      </c>
      <c r="AY524" s="244" t="s">
        <v>153</v>
      </c>
    </row>
    <row r="525" s="14" customFormat="1">
      <c r="A525" s="14"/>
      <c r="B525" s="245"/>
      <c r="C525" s="246"/>
      <c r="D525" s="235" t="s">
        <v>161</v>
      </c>
      <c r="E525" s="247" t="s">
        <v>1</v>
      </c>
      <c r="F525" s="248" t="s">
        <v>213</v>
      </c>
      <c r="G525" s="246"/>
      <c r="H525" s="249">
        <v>9</v>
      </c>
      <c r="I525" s="250"/>
      <c r="J525" s="246"/>
      <c r="K525" s="246"/>
      <c r="L525" s="251"/>
      <c r="M525" s="252"/>
      <c r="N525" s="253"/>
      <c r="O525" s="253"/>
      <c r="P525" s="253"/>
      <c r="Q525" s="253"/>
      <c r="R525" s="253"/>
      <c r="S525" s="253"/>
      <c r="T525" s="25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T525" s="255" t="s">
        <v>161</v>
      </c>
      <c r="AU525" s="255" t="s">
        <v>86</v>
      </c>
      <c r="AV525" s="14" t="s">
        <v>159</v>
      </c>
      <c r="AW525" s="14" t="s">
        <v>32</v>
      </c>
      <c r="AX525" s="14" t="s">
        <v>84</v>
      </c>
      <c r="AY525" s="255" t="s">
        <v>153</v>
      </c>
    </row>
    <row r="526" s="2" customFormat="1" ht="14.4" customHeight="1">
      <c r="A526" s="38"/>
      <c r="B526" s="39"/>
      <c r="C526" s="219" t="s">
        <v>903</v>
      </c>
      <c r="D526" s="219" t="s">
        <v>155</v>
      </c>
      <c r="E526" s="220" t="s">
        <v>904</v>
      </c>
      <c r="F526" s="221" t="s">
        <v>905</v>
      </c>
      <c r="G526" s="222" t="s">
        <v>158</v>
      </c>
      <c r="H526" s="223">
        <v>9</v>
      </c>
      <c r="I526" s="224"/>
      <c r="J526" s="225">
        <f>ROUND(I526*H526,2)</f>
        <v>0</v>
      </c>
      <c r="K526" s="226"/>
      <c r="L526" s="44"/>
      <c r="M526" s="227" t="s">
        <v>1</v>
      </c>
      <c r="N526" s="228" t="s">
        <v>41</v>
      </c>
      <c r="O526" s="91"/>
      <c r="P526" s="229">
        <f>O526*H526</f>
        <v>0</v>
      </c>
      <c r="Q526" s="229">
        <v>0.00020000000000000001</v>
      </c>
      <c r="R526" s="229">
        <f>Q526*H526</f>
        <v>0.0018000000000000002</v>
      </c>
      <c r="S526" s="229">
        <v>0</v>
      </c>
      <c r="T526" s="230">
        <f>S526*H526</f>
        <v>0</v>
      </c>
      <c r="U526" s="38"/>
      <c r="V526" s="38"/>
      <c r="W526" s="38"/>
      <c r="X526" s="38"/>
      <c r="Y526" s="38"/>
      <c r="Z526" s="38"/>
      <c r="AA526" s="38"/>
      <c r="AB526" s="38"/>
      <c r="AC526" s="38"/>
      <c r="AD526" s="38"/>
      <c r="AE526" s="38"/>
      <c r="AR526" s="231" t="s">
        <v>233</v>
      </c>
      <c r="AT526" s="231" t="s">
        <v>155</v>
      </c>
      <c r="AU526" s="231" t="s">
        <v>86</v>
      </c>
      <c r="AY526" s="17" t="s">
        <v>153</v>
      </c>
      <c r="BE526" s="232">
        <f>IF(N526="základní",J526,0)</f>
        <v>0</v>
      </c>
      <c r="BF526" s="232">
        <f>IF(N526="snížená",J526,0)</f>
        <v>0</v>
      </c>
      <c r="BG526" s="232">
        <f>IF(N526="zákl. přenesená",J526,0)</f>
        <v>0</v>
      </c>
      <c r="BH526" s="232">
        <f>IF(N526="sníž. přenesená",J526,0)</f>
        <v>0</v>
      </c>
      <c r="BI526" s="232">
        <f>IF(N526="nulová",J526,0)</f>
        <v>0</v>
      </c>
      <c r="BJ526" s="17" t="s">
        <v>84</v>
      </c>
      <c r="BK526" s="232">
        <f>ROUND(I526*H526,2)</f>
        <v>0</v>
      </c>
      <c r="BL526" s="17" t="s">
        <v>233</v>
      </c>
      <c r="BM526" s="231" t="s">
        <v>906</v>
      </c>
    </row>
    <row r="527" s="2" customFormat="1" ht="14.4" customHeight="1">
      <c r="A527" s="38"/>
      <c r="B527" s="39"/>
      <c r="C527" s="219" t="s">
        <v>907</v>
      </c>
      <c r="D527" s="219" t="s">
        <v>155</v>
      </c>
      <c r="E527" s="220" t="s">
        <v>908</v>
      </c>
      <c r="F527" s="221" t="s">
        <v>909</v>
      </c>
      <c r="G527" s="222" t="s">
        <v>158</v>
      </c>
      <c r="H527" s="223">
        <v>6.7999999999999998</v>
      </c>
      <c r="I527" s="224"/>
      <c r="J527" s="225">
        <f>ROUND(I527*H527,2)</f>
        <v>0</v>
      </c>
      <c r="K527" s="226"/>
      <c r="L527" s="44"/>
      <c r="M527" s="227" t="s">
        <v>1</v>
      </c>
      <c r="N527" s="228" t="s">
        <v>41</v>
      </c>
      <c r="O527" s="91"/>
      <c r="P527" s="229">
        <f>O527*H527</f>
        <v>0</v>
      </c>
      <c r="Q527" s="229">
        <v>0.017950000000000001</v>
      </c>
      <c r="R527" s="229">
        <f>Q527*H527</f>
        <v>0.12206</v>
      </c>
      <c r="S527" s="229">
        <v>0</v>
      </c>
      <c r="T527" s="230">
        <f>S527*H527</f>
        <v>0</v>
      </c>
      <c r="U527" s="38"/>
      <c r="V527" s="38"/>
      <c r="W527" s="38"/>
      <c r="X527" s="38"/>
      <c r="Y527" s="38"/>
      <c r="Z527" s="38"/>
      <c r="AA527" s="38"/>
      <c r="AB527" s="38"/>
      <c r="AC527" s="38"/>
      <c r="AD527" s="38"/>
      <c r="AE527" s="38"/>
      <c r="AR527" s="231" t="s">
        <v>233</v>
      </c>
      <c r="AT527" s="231" t="s">
        <v>155</v>
      </c>
      <c r="AU527" s="231" t="s">
        <v>86</v>
      </c>
      <c r="AY527" s="17" t="s">
        <v>153</v>
      </c>
      <c r="BE527" s="232">
        <f>IF(N527="základní",J527,0)</f>
        <v>0</v>
      </c>
      <c r="BF527" s="232">
        <f>IF(N527="snížená",J527,0)</f>
        <v>0</v>
      </c>
      <c r="BG527" s="232">
        <f>IF(N527="zákl. přenesená",J527,0)</f>
        <v>0</v>
      </c>
      <c r="BH527" s="232">
        <f>IF(N527="sníž. přenesená",J527,0)</f>
        <v>0</v>
      </c>
      <c r="BI527" s="232">
        <f>IF(N527="nulová",J527,0)</f>
        <v>0</v>
      </c>
      <c r="BJ527" s="17" t="s">
        <v>84</v>
      </c>
      <c r="BK527" s="232">
        <f>ROUND(I527*H527,2)</f>
        <v>0</v>
      </c>
      <c r="BL527" s="17" t="s">
        <v>233</v>
      </c>
      <c r="BM527" s="231" t="s">
        <v>910</v>
      </c>
    </row>
    <row r="528" s="13" customFormat="1">
      <c r="A528" s="13"/>
      <c r="B528" s="233"/>
      <c r="C528" s="234"/>
      <c r="D528" s="235" t="s">
        <v>161</v>
      </c>
      <c r="E528" s="236" t="s">
        <v>1</v>
      </c>
      <c r="F528" s="237" t="s">
        <v>911</v>
      </c>
      <c r="G528" s="234"/>
      <c r="H528" s="238">
        <v>6.7999999999999998</v>
      </c>
      <c r="I528" s="239"/>
      <c r="J528" s="234"/>
      <c r="K528" s="234"/>
      <c r="L528" s="240"/>
      <c r="M528" s="241"/>
      <c r="N528" s="242"/>
      <c r="O528" s="242"/>
      <c r="P528" s="242"/>
      <c r="Q528" s="242"/>
      <c r="R528" s="242"/>
      <c r="S528" s="242"/>
      <c r="T528" s="24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T528" s="244" t="s">
        <v>161</v>
      </c>
      <c r="AU528" s="244" t="s">
        <v>86</v>
      </c>
      <c r="AV528" s="13" t="s">
        <v>86</v>
      </c>
      <c r="AW528" s="13" t="s">
        <v>32</v>
      </c>
      <c r="AX528" s="13" t="s">
        <v>84</v>
      </c>
      <c r="AY528" s="244" t="s">
        <v>153</v>
      </c>
    </row>
    <row r="529" s="2" customFormat="1" ht="14.4" customHeight="1">
      <c r="A529" s="38"/>
      <c r="B529" s="39"/>
      <c r="C529" s="219" t="s">
        <v>912</v>
      </c>
      <c r="D529" s="219" t="s">
        <v>155</v>
      </c>
      <c r="E529" s="220" t="s">
        <v>913</v>
      </c>
      <c r="F529" s="221" t="s">
        <v>914</v>
      </c>
      <c r="G529" s="222" t="s">
        <v>158</v>
      </c>
      <c r="H529" s="223">
        <v>6.7999999999999998</v>
      </c>
      <c r="I529" s="224"/>
      <c r="J529" s="225">
        <f>ROUND(I529*H529,2)</f>
        <v>0</v>
      </c>
      <c r="K529" s="226"/>
      <c r="L529" s="44"/>
      <c r="M529" s="227" t="s">
        <v>1</v>
      </c>
      <c r="N529" s="228" t="s">
        <v>41</v>
      </c>
      <c r="O529" s="91"/>
      <c r="P529" s="229">
        <f>O529*H529</f>
        <v>0</v>
      </c>
      <c r="Q529" s="229">
        <v>0.00010000000000000001</v>
      </c>
      <c r="R529" s="229">
        <f>Q529*H529</f>
        <v>0.00068000000000000005</v>
      </c>
      <c r="S529" s="229">
        <v>0</v>
      </c>
      <c r="T529" s="230">
        <f>S529*H529</f>
        <v>0</v>
      </c>
      <c r="U529" s="38"/>
      <c r="V529" s="38"/>
      <c r="W529" s="38"/>
      <c r="X529" s="38"/>
      <c r="Y529" s="38"/>
      <c r="Z529" s="38"/>
      <c r="AA529" s="38"/>
      <c r="AB529" s="38"/>
      <c r="AC529" s="38"/>
      <c r="AD529" s="38"/>
      <c r="AE529" s="38"/>
      <c r="AR529" s="231" t="s">
        <v>233</v>
      </c>
      <c r="AT529" s="231" t="s">
        <v>155</v>
      </c>
      <c r="AU529" s="231" t="s">
        <v>86</v>
      </c>
      <c r="AY529" s="17" t="s">
        <v>153</v>
      </c>
      <c r="BE529" s="232">
        <f>IF(N529="základní",J529,0)</f>
        <v>0</v>
      </c>
      <c r="BF529" s="232">
        <f>IF(N529="snížená",J529,0)</f>
        <v>0</v>
      </c>
      <c r="BG529" s="232">
        <f>IF(N529="zákl. přenesená",J529,0)</f>
        <v>0</v>
      </c>
      <c r="BH529" s="232">
        <f>IF(N529="sníž. přenesená",J529,0)</f>
        <v>0</v>
      </c>
      <c r="BI529" s="232">
        <f>IF(N529="nulová",J529,0)</f>
        <v>0</v>
      </c>
      <c r="BJ529" s="17" t="s">
        <v>84</v>
      </c>
      <c r="BK529" s="232">
        <f>ROUND(I529*H529,2)</f>
        <v>0</v>
      </c>
      <c r="BL529" s="17" t="s">
        <v>233</v>
      </c>
      <c r="BM529" s="231" t="s">
        <v>915</v>
      </c>
    </row>
    <row r="530" s="2" customFormat="1" ht="19.8" customHeight="1">
      <c r="A530" s="38"/>
      <c r="B530" s="39"/>
      <c r="C530" s="219" t="s">
        <v>916</v>
      </c>
      <c r="D530" s="219" t="s">
        <v>155</v>
      </c>
      <c r="E530" s="220" t="s">
        <v>917</v>
      </c>
      <c r="F530" s="221" t="s">
        <v>918</v>
      </c>
      <c r="G530" s="222" t="s">
        <v>216</v>
      </c>
      <c r="H530" s="223">
        <v>0.40200000000000002</v>
      </c>
      <c r="I530" s="224"/>
      <c r="J530" s="225">
        <f>ROUND(I530*H530,2)</f>
        <v>0</v>
      </c>
      <c r="K530" s="226"/>
      <c r="L530" s="44"/>
      <c r="M530" s="227" t="s">
        <v>1</v>
      </c>
      <c r="N530" s="228" t="s">
        <v>41</v>
      </c>
      <c r="O530" s="91"/>
      <c r="P530" s="229">
        <f>O530*H530</f>
        <v>0</v>
      </c>
      <c r="Q530" s="229">
        <v>0</v>
      </c>
      <c r="R530" s="229">
        <f>Q530*H530</f>
        <v>0</v>
      </c>
      <c r="S530" s="229">
        <v>0</v>
      </c>
      <c r="T530" s="230">
        <f>S530*H530</f>
        <v>0</v>
      </c>
      <c r="U530" s="38"/>
      <c r="V530" s="38"/>
      <c r="W530" s="38"/>
      <c r="X530" s="38"/>
      <c r="Y530" s="38"/>
      <c r="Z530" s="38"/>
      <c r="AA530" s="38"/>
      <c r="AB530" s="38"/>
      <c r="AC530" s="38"/>
      <c r="AD530" s="38"/>
      <c r="AE530" s="38"/>
      <c r="AR530" s="231" t="s">
        <v>233</v>
      </c>
      <c r="AT530" s="231" t="s">
        <v>155</v>
      </c>
      <c r="AU530" s="231" t="s">
        <v>86</v>
      </c>
      <c r="AY530" s="17" t="s">
        <v>153</v>
      </c>
      <c r="BE530" s="232">
        <f>IF(N530="základní",J530,0)</f>
        <v>0</v>
      </c>
      <c r="BF530" s="232">
        <f>IF(N530="snížená",J530,0)</f>
        <v>0</v>
      </c>
      <c r="BG530" s="232">
        <f>IF(N530="zákl. přenesená",J530,0)</f>
        <v>0</v>
      </c>
      <c r="BH530" s="232">
        <f>IF(N530="sníž. přenesená",J530,0)</f>
        <v>0</v>
      </c>
      <c r="BI530" s="232">
        <f>IF(N530="nulová",J530,0)</f>
        <v>0</v>
      </c>
      <c r="BJ530" s="17" t="s">
        <v>84</v>
      </c>
      <c r="BK530" s="232">
        <f>ROUND(I530*H530,2)</f>
        <v>0</v>
      </c>
      <c r="BL530" s="17" t="s">
        <v>233</v>
      </c>
      <c r="BM530" s="231" t="s">
        <v>919</v>
      </c>
    </row>
    <row r="531" s="12" customFormat="1" ht="22.8" customHeight="1">
      <c r="A531" s="12"/>
      <c r="B531" s="203"/>
      <c r="C531" s="204"/>
      <c r="D531" s="205" t="s">
        <v>75</v>
      </c>
      <c r="E531" s="217" t="s">
        <v>920</v>
      </c>
      <c r="F531" s="217" t="s">
        <v>921</v>
      </c>
      <c r="G531" s="204"/>
      <c r="H531" s="204"/>
      <c r="I531" s="207"/>
      <c r="J531" s="218">
        <f>BK531</f>
        <v>0</v>
      </c>
      <c r="K531" s="204"/>
      <c r="L531" s="209"/>
      <c r="M531" s="210"/>
      <c r="N531" s="211"/>
      <c r="O531" s="211"/>
      <c r="P531" s="212">
        <f>SUM(P532:P533)</f>
        <v>0</v>
      </c>
      <c r="Q531" s="211"/>
      <c r="R531" s="212">
        <f>SUM(R532:R533)</f>
        <v>0</v>
      </c>
      <c r="S531" s="211"/>
      <c r="T531" s="213">
        <f>SUM(T532:T533)</f>
        <v>0.0019038</v>
      </c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R531" s="214" t="s">
        <v>86</v>
      </c>
      <c r="AT531" s="215" t="s">
        <v>75</v>
      </c>
      <c r="AU531" s="215" t="s">
        <v>84</v>
      </c>
      <c r="AY531" s="214" t="s">
        <v>153</v>
      </c>
      <c r="BK531" s="216">
        <f>SUM(BK532:BK533)</f>
        <v>0</v>
      </c>
    </row>
    <row r="532" s="2" customFormat="1" ht="14.4" customHeight="1">
      <c r="A532" s="38"/>
      <c r="B532" s="39"/>
      <c r="C532" s="219" t="s">
        <v>922</v>
      </c>
      <c r="D532" s="219" t="s">
        <v>155</v>
      </c>
      <c r="E532" s="220" t="s">
        <v>923</v>
      </c>
      <c r="F532" s="221" t="s">
        <v>924</v>
      </c>
      <c r="G532" s="222" t="s">
        <v>170</v>
      </c>
      <c r="H532" s="223">
        <v>1.1399999999999999</v>
      </c>
      <c r="I532" s="224"/>
      <c r="J532" s="225">
        <f>ROUND(I532*H532,2)</f>
        <v>0</v>
      </c>
      <c r="K532" s="226"/>
      <c r="L532" s="44"/>
      <c r="M532" s="227" t="s">
        <v>1</v>
      </c>
      <c r="N532" s="228" t="s">
        <v>41</v>
      </c>
      <c r="O532" s="91"/>
      <c r="P532" s="229">
        <f>O532*H532</f>
        <v>0</v>
      </c>
      <c r="Q532" s="229">
        <v>0</v>
      </c>
      <c r="R532" s="229">
        <f>Q532*H532</f>
        <v>0</v>
      </c>
      <c r="S532" s="229">
        <v>0.00167</v>
      </c>
      <c r="T532" s="230">
        <f>S532*H532</f>
        <v>0.0019038</v>
      </c>
      <c r="U532" s="38"/>
      <c r="V532" s="38"/>
      <c r="W532" s="38"/>
      <c r="X532" s="38"/>
      <c r="Y532" s="38"/>
      <c r="Z532" s="38"/>
      <c r="AA532" s="38"/>
      <c r="AB532" s="38"/>
      <c r="AC532" s="38"/>
      <c r="AD532" s="38"/>
      <c r="AE532" s="38"/>
      <c r="AR532" s="231" t="s">
        <v>233</v>
      </c>
      <c r="AT532" s="231" t="s">
        <v>155</v>
      </c>
      <c r="AU532" s="231" t="s">
        <v>86</v>
      </c>
      <c r="AY532" s="17" t="s">
        <v>153</v>
      </c>
      <c r="BE532" s="232">
        <f>IF(N532="základní",J532,0)</f>
        <v>0</v>
      </c>
      <c r="BF532" s="232">
        <f>IF(N532="snížená",J532,0)</f>
        <v>0</v>
      </c>
      <c r="BG532" s="232">
        <f>IF(N532="zákl. přenesená",J532,0)</f>
        <v>0</v>
      </c>
      <c r="BH532" s="232">
        <f>IF(N532="sníž. přenesená",J532,0)</f>
        <v>0</v>
      </c>
      <c r="BI532" s="232">
        <f>IF(N532="nulová",J532,0)</f>
        <v>0</v>
      </c>
      <c r="BJ532" s="17" t="s">
        <v>84</v>
      </c>
      <c r="BK532" s="232">
        <f>ROUND(I532*H532,2)</f>
        <v>0</v>
      </c>
      <c r="BL532" s="17" t="s">
        <v>233</v>
      </c>
      <c r="BM532" s="231" t="s">
        <v>925</v>
      </c>
    </row>
    <row r="533" s="13" customFormat="1">
      <c r="A533" s="13"/>
      <c r="B533" s="233"/>
      <c r="C533" s="234"/>
      <c r="D533" s="235" t="s">
        <v>161</v>
      </c>
      <c r="E533" s="236" t="s">
        <v>1</v>
      </c>
      <c r="F533" s="237" t="s">
        <v>926</v>
      </c>
      <c r="G533" s="234"/>
      <c r="H533" s="238">
        <v>1.1399999999999999</v>
      </c>
      <c r="I533" s="239"/>
      <c r="J533" s="234"/>
      <c r="K533" s="234"/>
      <c r="L533" s="240"/>
      <c r="M533" s="241"/>
      <c r="N533" s="242"/>
      <c r="O533" s="242"/>
      <c r="P533" s="242"/>
      <c r="Q533" s="242"/>
      <c r="R533" s="242"/>
      <c r="S533" s="242"/>
      <c r="T533" s="24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T533" s="244" t="s">
        <v>161</v>
      </c>
      <c r="AU533" s="244" t="s">
        <v>86</v>
      </c>
      <c r="AV533" s="13" t="s">
        <v>86</v>
      </c>
      <c r="AW533" s="13" t="s">
        <v>32</v>
      </c>
      <c r="AX533" s="13" t="s">
        <v>84</v>
      </c>
      <c r="AY533" s="244" t="s">
        <v>153</v>
      </c>
    </row>
    <row r="534" s="12" customFormat="1" ht="22.8" customHeight="1">
      <c r="A534" s="12"/>
      <c r="B534" s="203"/>
      <c r="C534" s="204"/>
      <c r="D534" s="205" t="s">
        <v>75</v>
      </c>
      <c r="E534" s="217" t="s">
        <v>927</v>
      </c>
      <c r="F534" s="217" t="s">
        <v>928</v>
      </c>
      <c r="G534" s="204"/>
      <c r="H534" s="204"/>
      <c r="I534" s="207"/>
      <c r="J534" s="218">
        <f>BK534</f>
        <v>0</v>
      </c>
      <c r="K534" s="204"/>
      <c r="L534" s="209"/>
      <c r="M534" s="210"/>
      <c r="N534" s="211"/>
      <c r="O534" s="211"/>
      <c r="P534" s="212">
        <f>SUM(P535:P558)</f>
        <v>0</v>
      </c>
      <c r="Q534" s="211"/>
      <c r="R534" s="212">
        <f>SUM(R535:R558)</f>
        <v>0</v>
      </c>
      <c r="S534" s="211"/>
      <c r="T534" s="213">
        <f>SUM(T535:T558)</f>
        <v>0.71972870000000011</v>
      </c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R534" s="214" t="s">
        <v>86</v>
      </c>
      <c r="AT534" s="215" t="s">
        <v>75</v>
      </c>
      <c r="AU534" s="215" t="s">
        <v>84</v>
      </c>
      <c r="AY534" s="214" t="s">
        <v>153</v>
      </c>
      <c r="BK534" s="216">
        <f>SUM(BK535:BK558)</f>
        <v>0</v>
      </c>
    </row>
    <row r="535" s="2" customFormat="1" ht="14.4" customHeight="1">
      <c r="A535" s="38"/>
      <c r="B535" s="39"/>
      <c r="C535" s="219" t="s">
        <v>929</v>
      </c>
      <c r="D535" s="219" t="s">
        <v>155</v>
      </c>
      <c r="E535" s="220" t="s">
        <v>930</v>
      </c>
      <c r="F535" s="221" t="s">
        <v>931</v>
      </c>
      <c r="G535" s="222" t="s">
        <v>158</v>
      </c>
      <c r="H535" s="223">
        <v>3.718</v>
      </c>
      <c r="I535" s="224"/>
      <c r="J535" s="225">
        <f>ROUND(I535*H535,2)</f>
        <v>0</v>
      </c>
      <c r="K535" s="226"/>
      <c r="L535" s="44"/>
      <c r="M535" s="227" t="s">
        <v>1</v>
      </c>
      <c r="N535" s="228" t="s">
        <v>41</v>
      </c>
      <c r="O535" s="91"/>
      <c r="P535" s="229">
        <f>O535*H535</f>
        <v>0</v>
      </c>
      <c r="Q535" s="229">
        <v>0</v>
      </c>
      <c r="R535" s="229">
        <f>Q535*H535</f>
        <v>0</v>
      </c>
      <c r="S535" s="229">
        <v>0.024649999999999998</v>
      </c>
      <c r="T535" s="230">
        <f>S535*H535</f>
        <v>0.0916487</v>
      </c>
      <c r="U535" s="38"/>
      <c r="V535" s="38"/>
      <c r="W535" s="38"/>
      <c r="X535" s="38"/>
      <c r="Y535" s="38"/>
      <c r="Z535" s="38"/>
      <c r="AA535" s="38"/>
      <c r="AB535" s="38"/>
      <c r="AC535" s="38"/>
      <c r="AD535" s="38"/>
      <c r="AE535" s="38"/>
      <c r="AR535" s="231" t="s">
        <v>233</v>
      </c>
      <c r="AT535" s="231" t="s">
        <v>155</v>
      </c>
      <c r="AU535" s="231" t="s">
        <v>86</v>
      </c>
      <c r="AY535" s="17" t="s">
        <v>153</v>
      </c>
      <c r="BE535" s="232">
        <f>IF(N535="základní",J535,0)</f>
        <v>0</v>
      </c>
      <c r="BF535" s="232">
        <f>IF(N535="snížená",J535,0)</f>
        <v>0</v>
      </c>
      <c r="BG535" s="232">
        <f>IF(N535="zákl. přenesená",J535,0)</f>
        <v>0</v>
      </c>
      <c r="BH535" s="232">
        <f>IF(N535="sníž. přenesená",J535,0)</f>
        <v>0</v>
      </c>
      <c r="BI535" s="232">
        <f>IF(N535="nulová",J535,0)</f>
        <v>0</v>
      </c>
      <c r="BJ535" s="17" t="s">
        <v>84</v>
      </c>
      <c r="BK535" s="232">
        <f>ROUND(I535*H535,2)</f>
        <v>0</v>
      </c>
      <c r="BL535" s="17" t="s">
        <v>233</v>
      </c>
      <c r="BM535" s="231" t="s">
        <v>932</v>
      </c>
    </row>
    <row r="536" s="13" customFormat="1">
      <c r="A536" s="13"/>
      <c r="B536" s="233"/>
      <c r="C536" s="234"/>
      <c r="D536" s="235" t="s">
        <v>161</v>
      </c>
      <c r="E536" s="236" t="s">
        <v>1</v>
      </c>
      <c r="F536" s="237" t="s">
        <v>933</v>
      </c>
      <c r="G536" s="234"/>
      <c r="H536" s="238">
        <v>3.718</v>
      </c>
      <c r="I536" s="239"/>
      <c r="J536" s="234"/>
      <c r="K536" s="234"/>
      <c r="L536" s="240"/>
      <c r="M536" s="241"/>
      <c r="N536" s="242"/>
      <c r="O536" s="242"/>
      <c r="P536" s="242"/>
      <c r="Q536" s="242"/>
      <c r="R536" s="242"/>
      <c r="S536" s="242"/>
      <c r="T536" s="24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T536" s="244" t="s">
        <v>161</v>
      </c>
      <c r="AU536" s="244" t="s">
        <v>86</v>
      </c>
      <c r="AV536" s="13" t="s">
        <v>86</v>
      </c>
      <c r="AW536" s="13" t="s">
        <v>32</v>
      </c>
      <c r="AX536" s="13" t="s">
        <v>84</v>
      </c>
      <c r="AY536" s="244" t="s">
        <v>153</v>
      </c>
    </row>
    <row r="537" s="2" customFormat="1" ht="14.4" customHeight="1">
      <c r="A537" s="38"/>
      <c r="B537" s="39"/>
      <c r="C537" s="219" t="s">
        <v>934</v>
      </c>
      <c r="D537" s="219" t="s">
        <v>155</v>
      </c>
      <c r="E537" s="220" t="s">
        <v>935</v>
      </c>
      <c r="F537" s="221" t="s">
        <v>936</v>
      </c>
      <c r="G537" s="222" t="s">
        <v>170</v>
      </c>
      <c r="H537" s="223">
        <v>2.04</v>
      </c>
      <c r="I537" s="224"/>
      <c r="J537" s="225">
        <f>ROUND(I537*H537,2)</f>
        <v>0</v>
      </c>
      <c r="K537" s="226"/>
      <c r="L537" s="44"/>
      <c r="M537" s="227" t="s">
        <v>1</v>
      </c>
      <c r="N537" s="228" t="s">
        <v>41</v>
      </c>
      <c r="O537" s="91"/>
      <c r="P537" s="229">
        <f>O537*H537</f>
        <v>0</v>
      </c>
      <c r="Q537" s="229">
        <v>0</v>
      </c>
      <c r="R537" s="229">
        <f>Q537*H537</f>
        <v>0</v>
      </c>
      <c r="S537" s="229">
        <v>0.002</v>
      </c>
      <c r="T537" s="230">
        <f>S537*H537</f>
        <v>0.0040800000000000003</v>
      </c>
      <c r="U537" s="38"/>
      <c r="V537" s="38"/>
      <c r="W537" s="38"/>
      <c r="X537" s="38"/>
      <c r="Y537" s="38"/>
      <c r="Z537" s="38"/>
      <c r="AA537" s="38"/>
      <c r="AB537" s="38"/>
      <c r="AC537" s="38"/>
      <c r="AD537" s="38"/>
      <c r="AE537" s="38"/>
      <c r="AR537" s="231" t="s">
        <v>233</v>
      </c>
      <c r="AT537" s="231" t="s">
        <v>155</v>
      </c>
      <c r="AU537" s="231" t="s">
        <v>86</v>
      </c>
      <c r="AY537" s="17" t="s">
        <v>153</v>
      </c>
      <c r="BE537" s="232">
        <f>IF(N537="základní",J537,0)</f>
        <v>0</v>
      </c>
      <c r="BF537" s="232">
        <f>IF(N537="snížená",J537,0)</f>
        <v>0</v>
      </c>
      <c r="BG537" s="232">
        <f>IF(N537="zákl. přenesená",J537,0)</f>
        <v>0</v>
      </c>
      <c r="BH537" s="232">
        <f>IF(N537="sníž. přenesená",J537,0)</f>
        <v>0</v>
      </c>
      <c r="BI537" s="232">
        <f>IF(N537="nulová",J537,0)</f>
        <v>0</v>
      </c>
      <c r="BJ537" s="17" t="s">
        <v>84</v>
      </c>
      <c r="BK537" s="232">
        <f>ROUND(I537*H537,2)</f>
        <v>0</v>
      </c>
      <c r="BL537" s="17" t="s">
        <v>233</v>
      </c>
      <c r="BM537" s="231" t="s">
        <v>937</v>
      </c>
    </row>
    <row r="538" s="13" customFormat="1">
      <c r="A538" s="13"/>
      <c r="B538" s="233"/>
      <c r="C538" s="234"/>
      <c r="D538" s="235" t="s">
        <v>161</v>
      </c>
      <c r="E538" s="236" t="s">
        <v>1</v>
      </c>
      <c r="F538" s="237" t="s">
        <v>926</v>
      </c>
      <c r="G538" s="234"/>
      <c r="H538" s="238">
        <v>1.1399999999999999</v>
      </c>
      <c r="I538" s="239"/>
      <c r="J538" s="234"/>
      <c r="K538" s="234"/>
      <c r="L538" s="240"/>
      <c r="M538" s="241"/>
      <c r="N538" s="242"/>
      <c r="O538" s="242"/>
      <c r="P538" s="242"/>
      <c r="Q538" s="242"/>
      <c r="R538" s="242"/>
      <c r="S538" s="242"/>
      <c r="T538" s="24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T538" s="244" t="s">
        <v>161</v>
      </c>
      <c r="AU538" s="244" t="s">
        <v>86</v>
      </c>
      <c r="AV538" s="13" t="s">
        <v>86</v>
      </c>
      <c r="AW538" s="13" t="s">
        <v>32</v>
      </c>
      <c r="AX538" s="13" t="s">
        <v>76</v>
      </c>
      <c r="AY538" s="244" t="s">
        <v>153</v>
      </c>
    </row>
    <row r="539" s="13" customFormat="1">
      <c r="A539" s="13"/>
      <c r="B539" s="233"/>
      <c r="C539" s="234"/>
      <c r="D539" s="235" t="s">
        <v>161</v>
      </c>
      <c r="E539" s="236" t="s">
        <v>1</v>
      </c>
      <c r="F539" s="237" t="s">
        <v>938</v>
      </c>
      <c r="G539" s="234"/>
      <c r="H539" s="238">
        <v>0.90000000000000002</v>
      </c>
      <c r="I539" s="239"/>
      <c r="J539" s="234"/>
      <c r="K539" s="234"/>
      <c r="L539" s="240"/>
      <c r="M539" s="241"/>
      <c r="N539" s="242"/>
      <c r="O539" s="242"/>
      <c r="P539" s="242"/>
      <c r="Q539" s="242"/>
      <c r="R539" s="242"/>
      <c r="S539" s="242"/>
      <c r="T539" s="24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T539" s="244" t="s">
        <v>161</v>
      </c>
      <c r="AU539" s="244" t="s">
        <v>86</v>
      </c>
      <c r="AV539" s="13" t="s">
        <v>86</v>
      </c>
      <c r="AW539" s="13" t="s">
        <v>32</v>
      </c>
      <c r="AX539" s="13" t="s">
        <v>76</v>
      </c>
      <c r="AY539" s="244" t="s">
        <v>153</v>
      </c>
    </row>
    <row r="540" s="14" customFormat="1">
      <c r="A540" s="14"/>
      <c r="B540" s="245"/>
      <c r="C540" s="246"/>
      <c r="D540" s="235" t="s">
        <v>161</v>
      </c>
      <c r="E540" s="247" t="s">
        <v>1</v>
      </c>
      <c r="F540" s="248" t="s">
        <v>213</v>
      </c>
      <c r="G540" s="246"/>
      <c r="H540" s="249">
        <v>2.04</v>
      </c>
      <c r="I540" s="250"/>
      <c r="J540" s="246"/>
      <c r="K540" s="246"/>
      <c r="L540" s="251"/>
      <c r="M540" s="252"/>
      <c r="N540" s="253"/>
      <c r="O540" s="253"/>
      <c r="P540" s="253"/>
      <c r="Q540" s="253"/>
      <c r="R540" s="253"/>
      <c r="S540" s="253"/>
      <c r="T540" s="25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T540" s="255" t="s">
        <v>161</v>
      </c>
      <c r="AU540" s="255" t="s">
        <v>86</v>
      </c>
      <c r="AV540" s="14" t="s">
        <v>159</v>
      </c>
      <c r="AW540" s="14" t="s">
        <v>32</v>
      </c>
      <c r="AX540" s="14" t="s">
        <v>84</v>
      </c>
      <c r="AY540" s="255" t="s">
        <v>153</v>
      </c>
    </row>
    <row r="541" s="2" customFormat="1" ht="14.4" customHeight="1">
      <c r="A541" s="38"/>
      <c r="B541" s="39"/>
      <c r="C541" s="219" t="s">
        <v>939</v>
      </c>
      <c r="D541" s="219" t="s">
        <v>155</v>
      </c>
      <c r="E541" s="220" t="s">
        <v>940</v>
      </c>
      <c r="F541" s="221" t="s">
        <v>941</v>
      </c>
      <c r="G541" s="222" t="s">
        <v>321</v>
      </c>
      <c r="H541" s="223">
        <v>3</v>
      </c>
      <c r="I541" s="224"/>
      <c r="J541" s="225">
        <f>ROUND(I541*H541,2)</f>
        <v>0</v>
      </c>
      <c r="K541" s="226"/>
      <c r="L541" s="44"/>
      <c r="M541" s="227" t="s">
        <v>1</v>
      </c>
      <c r="N541" s="228" t="s">
        <v>41</v>
      </c>
      <c r="O541" s="91"/>
      <c r="P541" s="229">
        <f>O541*H541</f>
        <v>0</v>
      </c>
      <c r="Q541" s="229">
        <v>0</v>
      </c>
      <c r="R541" s="229">
        <f>Q541*H541</f>
        <v>0</v>
      </c>
      <c r="S541" s="229">
        <v>0.024</v>
      </c>
      <c r="T541" s="230">
        <f>S541*H541</f>
        <v>0.072000000000000008</v>
      </c>
      <c r="U541" s="38"/>
      <c r="V541" s="38"/>
      <c r="W541" s="38"/>
      <c r="X541" s="38"/>
      <c r="Y541" s="38"/>
      <c r="Z541" s="38"/>
      <c r="AA541" s="38"/>
      <c r="AB541" s="38"/>
      <c r="AC541" s="38"/>
      <c r="AD541" s="38"/>
      <c r="AE541" s="38"/>
      <c r="AR541" s="231" t="s">
        <v>159</v>
      </c>
      <c r="AT541" s="231" t="s">
        <v>155</v>
      </c>
      <c r="AU541" s="231" t="s">
        <v>86</v>
      </c>
      <c r="AY541" s="17" t="s">
        <v>153</v>
      </c>
      <c r="BE541" s="232">
        <f>IF(N541="základní",J541,0)</f>
        <v>0</v>
      </c>
      <c r="BF541" s="232">
        <f>IF(N541="snížená",J541,0)</f>
        <v>0</v>
      </c>
      <c r="BG541" s="232">
        <f>IF(N541="zákl. přenesená",J541,0)</f>
        <v>0</v>
      </c>
      <c r="BH541" s="232">
        <f>IF(N541="sníž. přenesená",J541,0)</f>
        <v>0</v>
      </c>
      <c r="BI541" s="232">
        <f>IF(N541="nulová",J541,0)</f>
        <v>0</v>
      </c>
      <c r="BJ541" s="17" t="s">
        <v>84</v>
      </c>
      <c r="BK541" s="232">
        <f>ROUND(I541*H541,2)</f>
        <v>0</v>
      </c>
      <c r="BL541" s="17" t="s">
        <v>159</v>
      </c>
      <c r="BM541" s="231" t="s">
        <v>942</v>
      </c>
    </row>
    <row r="542" s="13" customFormat="1">
      <c r="A542" s="13"/>
      <c r="B542" s="233"/>
      <c r="C542" s="234"/>
      <c r="D542" s="235" t="s">
        <v>161</v>
      </c>
      <c r="E542" s="236" t="s">
        <v>1</v>
      </c>
      <c r="F542" s="237" t="s">
        <v>943</v>
      </c>
      <c r="G542" s="234"/>
      <c r="H542" s="238">
        <v>1</v>
      </c>
      <c r="I542" s="239"/>
      <c r="J542" s="234"/>
      <c r="K542" s="234"/>
      <c r="L542" s="240"/>
      <c r="M542" s="241"/>
      <c r="N542" s="242"/>
      <c r="O542" s="242"/>
      <c r="P542" s="242"/>
      <c r="Q542" s="242"/>
      <c r="R542" s="242"/>
      <c r="S542" s="242"/>
      <c r="T542" s="24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T542" s="244" t="s">
        <v>161</v>
      </c>
      <c r="AU542" s="244" t="s">
        <v>86</v>
      </c>
      <c r="AV542" s="13" t="s">
        <v>86</v>
      </c>
      <c r="AW542" s="13" t="s">
        <v>32</v>
      </c>
      <c r="AX542" s="13" t="s">
        <v>76</v>
      </c>
      <c r="AY542" s="244" t="s">
        <v>153</v>
      </c>
    </row>
    <row r="543" s="13" customFormat="1">
      <c r="A543" s="13"/>
      <c r="B543" s="233"/>
      <c r="C543" s="234"/>
      <c r="D543" s="235" t="s">
        <v>161</v>
      </c>
      <c r="E543" s="236" t="s">
        <v>1</v>
      </c>
      <c r="F543" s="237" t="s">
        <v>944</v>
      </c>
      <c r="G543" s="234"/>
      <c r="H543" s="238">
        <v>2</v>
      </c>
      <c r="I543" s="239"/>
      <c r="J543" s="234"/>
      <c r="K543" s="234"/>
      <c r="L543" s="240"/>
      <c r="M543" s="241"/>
      <c r="N543" s="242"/>
      <c r="O543" s="242"/>
      <c r="P543" s="242"/>
      <c r="Q543" s="242"/>
      <c r="R543" s="242"/>
      <c r="S543" s="242"/>
      <c r="T543" s="24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T543" s="244" t="s">
        <v>161</v>
      </c>
      <c r="AU543" s="244" t="s">
        <v>86</v>
      </c>
      <c r="AV543" s="13" t="s">
        <v>86</v>
      </c>
      <c r="AW543" s="13" t="s">
        <v>32</v>
      </c>
      <c r="AX543" s="13" t="s">
        <v>76</v>
      </c>
      <c r="AY543" s="244" t="s">
        <v>153</v>
      </c>
    </row>
    <row r="544" s="14" customFormat="1">
      <c r="A544" s="14"/>
      <c r="B544" s="245"/>
      <c r="C544" s="246"/>
      <c r="D544" s="235" t="s">
        <v>161</v>
      </c>
      <c r="E544" s="247" t="s">
        <v>1</v>
      </c>
      <c r="F544" s="248" t="s">
        <v>213</v>
      </c>
      <c r="G544" s="246"/>
      <c r="H544" s="249">
        <v>3</v>
      </c>
      <c r="I544" s="250"/>
      <c r="J544" s="246"/>
      <c r="K544" s="246"/>
      <c r="L544" s="251"/>
      <c r="M544" s="252"/>
      <c r="N544" s="253"/>
      <c r="O544" s="253"/>
      <c r="P544" s="253"/>
      <c r="Q544" s="253"/>
      <c r="R544" s="253"/>
      <c r="S544" s="253"/>
      <c r="T544" s="25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T544" s="255" t="s">
        <v>161</v>
      </c>
      <c r="AU544" s="255" t="s">
        <v>86</v>
      </c>
      <c r="AV544" s="14" t="s">
        <v>159</v>
      </c>
      <c r="AW544" s="14" t="s">
        <v>32</v>
      </c>
      <c r="AX544" s="14" t="s">
        <v>84</v>
      </c>
      <c r="AY544" s="255" t="s">
        <v>153</v>
      </c>
    </row>
    <row r="545" s="2" customFormat="1" ht="14.4" customHeight="1">
      <c r="A545" s="38"/>
      <c r="B545" s="39"/>
      <c r="C545" s="219" t="s">
        <v>945</v>
      </c>
      <c r="D545" s="219" t="s">
        <v>155</v>
      </c>
      <c r="E545" s="220" t="s">
        <v>946</v>
      </c>
      <c r="F545" s="221" t="s">
        <v>947</v>
      </c>
      <c r="G545" s="222" t="s">
        <v>321</v>
      </c>
      <c r="H545" s="223">
        <v>5</v>
      </c>
      <c r="I545" s="224"/>
      <c r="J545" s="225">
        <f>ROUND(I545*H545,2)</f>
        <v>0</v>
      </c>
      <c r="K545" s="226"/>
      <c r="L545" s="44"/>
      <c r="M545" s="227" t="s">
        <v>1</v>
      </c>
      <c r="N545" s="228" t="s">
        <v>41</v>
      </c>
      <c r="O545" s="91"/>
      <c r="P545" s="229">
        <f>O545*H545</f>
        <v>0</v>
      </c>
      <c r="Q545" s="229">
        <v>0</v>
      </c>
      <c r="R545" s="229">
        <f>Q545*H545</f>
        <v>0</v>
      </c>
      <c r="S545" s="229">
        <v>0.1104</v>
      </c>
      <c r="T545" s="230">
        <f>S545*H545</f>
        <v>0.55200000000000005</v>
      </c>
      <c r="U545" s="38"/>
      <c r="V545" s="38"/>
      <c r="W545" s="38"/>
      <c r="X545" s="38"/>
      <c r="Y545" s="38"/>
      <c r="Z545" s="38"/>
      <c r="AA545" s="38"/>
      <c r="AB545" s="38"/>
      <c r="AC545" s="38"/>
      <c r="AD545" s="38"/>
      <c r="AE545" s="38"/>
      <c r="AR545" s="231" t="s">
        <v>233</v>
      </c>
      <c r="AT545" s="231" t="s">
        <v>155</v>
      </c>
      <c r="AU545" s="231" t="s">
        <v>86</v>
      </c>
      <c r="AY545" s="17" t="s">
        <v>153</v>
      </c>
      <c r="BE545" s="232">
        <f>IF(N545="základní",J545,0)</f>
        <v>0</v>
      </c>
      <c r="BF545" s="232">
        <f>IF(N545="snížená",J545,0)</f>
        <v>0</v>
      </c>
      <c r="BG545" s="232">
        <f>IF(N545="zákl. přenesená",J545,0)</f>
        <v>0</v>
      </c>
      <c r="BH545" s="232">
        <f>IF(N545="sníž. přenesená",J545,0)</f>
        <v>0</v>
      </c>
      <c r="BI545" s="232">
        <f>IF(N545="nulová",J545,0)</f>
        <v>0</v>
      </c>
      <c r="BJ545" s="17" t="s">
        <v>84</v>
      </c>
      <c r="BK545" s="232">
        <f>ROUND(I545*H545,2)</f>
        <v>0</v>
      </c>
      <c r="BL545" s="17" t="s">
        <v>233</v>
      </c>
      <c r="BM545" s="231" t="s">
        <v>948</v>
      </c>
    </row>
    <row r="546" s="13" customFormat="1">
      <c r="A546" s="13"/>
      <c r="B546" s="233"/>
      <c r="C546" s="234"/>
      <c r="D546" s="235" t="s">
        <v>161</v>
      </c>
      <c r="E546" s="236" t="s">
        <v>1</v>
      </c>
      <c r="F546" s="237" t="s">
        <v>949</v>
      </c>
      <c r="G546" s="234"/>
      <c r="H546" s="238">
        <v>5</v>
      </c>
      <c r="I546" s="239"/>
      <c r="J546" s="234"/>
      <c r="K546" s="234"/>
      <c r="L546" s="240"/>
      <c r="M546" s="241"/>
      <c r="N546" s="242"/>
      <c r="O546" s="242"/>
      <c r="P546" s="242"/>
      <c r="Q546" s="242"/>
      <c r="R546" s="242"/>
      <c r="S546" s="242"/>
      <c r="T546" s="24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T546" s="244" t="s">
        <v>161</v>
      </c>
      <c r="AU546" s="244" t="s">
        <v>86</v>
      </c>
      <c r="AV546" s="13" t="s">
        <v>86</v>
      </c>
      <c r="AW546" s="13" t="s">
        <v>32</v>
      </c>
      <c r="AX546" s="13" t="s">
        <v>84</v>
      </c>
      <c r="AY546" s="244" t="s">
        <v>153</v>
      </c>
    </row>
    <row r="547" s="2" customFormat="1" ht="22.2" customHeight="1">
      <c r="A547" s="38"/>
      <c r="B547" s="39"/>
      <c r="C547" s="219" t="s">
        <v>950</v>
      </c>
      <c r="D547" s="219" t="s">
        <v>155</v>
      </c>
      <c r="E547" s="220" t="s">
        <v>951</v>
      </c>
      <c r="F547" s="221" t="s">
        <v>952</v>
      </c>
      <c r="G547" s="222" t="s">
        <v>321</v>
      </c>
      <c r="H547" s="223">
        <v>2</v>
      </c>
      <c r="I547" s="224"/>
      <c r="J547" s="225">
        <f>ROUND(I547*H547,2)</f>
        <v>0</v>
      </c>
      <c r="K547" s="226"/>
      <c r="L547" s="44"/>
      <c r="M547" s="227" t="s">
        <v>1</v>
      </c>
      <c r="N547" s="228" t="s">
        <v>41</v>
      </c>
      <c r="O547" s="91"/>
      <c r="P547" s="229">
        <f>O547*H547</f>
        <v>0</v>
      </c>
      <c r="Q547" s="229">
        <v>0</v>
      </c>
      <c r="R547" s="229">
        <f>Q547*H547</f>
        <v>0</v>
      </c>
      <c r="S547" s="229">
        <v>0</v>
      </c>
      <c r="T547" s="230">
        <f>S547*H547</f>
        <v>0</v>
      </c>
      <c r="U547" s="38"/>
      <c r="V547" s="38"/>
      <c r="W547" s="38"/>
      <c r="X547" s="38"/>
      <c r="Y547" s="38"/>
      <c r="Z547" s="38"/>
      <c r="AA547" s="38"/>
      <c r="AB547" s="38"/>
      <c r="AC547" s="38"/>
      <c r="AD547" s="38"/>
      <c r="AE547" s="38"/>
      <c r="AR547" s="231" t="s">
        <v>233</v>
      </c>
      <c r="AT547" s="231" t="s">
        <v>155</v>
      </c>
      <c r="AU547" s="231" t="s">
        <v>86</v>
      </c>
      <c r="AY547" s="17" t="s">
        <v>153</v>
      </c>
      <c r="BE547" s="232">
        <f>IF(N547="základní",J547,0)</f>
        <v>0</v>
      </c>
      <c r="BF547" s="232">
        <f>IF(N547="snížená",J547,0)</f>
        <v>0</v>
      </c>
      <c r="BG547" s="232">
        <f>IF(N547="zákl. přenesená",J547,0)</f>
        <v>0</v>
      </c>
      <c r="BH547" s="232">
        <f>IF(N547="sníž. přenesená",J547,0)</f>
        <v>0</v>
      </c>
      <c r="BI547" s="232">
        <f>IF(N547="nulová",J547,0)</f>
        <v>0</v>
      </c>
      <c r="BJ547" s="17" t="s">
        <v>84</v>
      </c>
      <c r="BK547" s="232">
        <f>ROUND(I547*H547,2)</f>
        <v>0</v>
      </c>
      <c r="BL547" s="17" t="s">
        <v>233</v>
      </c>
      <c r="BM547" s="231" t="s">
        <v>953</v>
      </c>
    </row>
    <row r="548" s="2" customFormat="1" ht="14.4" customHeight="1">
      <c r="A548" s="38"/>
      <c r="B548" s="39"/>
      <c r="C548" s="219" t="s">
        <v>954</v>
      </c>
      <c r="D548" s="219" t="s">
        <v>155</v>
      </c>
      <c r="E548" s="220" t="s">
        <v>955</v>
      </c>
      <c r="F548" s="221" t="s">
        <v>956</v>
      </c>
      <c r="G548" s="222" t="s">
        <v>321</v>
      </c>
      <c r="H548" s="223">
        <v>1</v>
      </c>
      <c r="I548" s="224"/>
      <c r="J548" s="225">
        <f>ROUND(I548*H548,2)</f>
        <v>0</v>
      </c>
      <c r="K548" s="226"/>
      <c r="L548" s="44"/>
      <c r="M548" s="227" t="s">
        <v>1</v>
      </c>
      <c r="N548" s="228" t="s">
        <v>41</v>
      </c>
      <c r="O548" s="91"/>
      <c r="P548" s="229">
        <f>O548*H548</f>
        <v>0</v>
      </c>
      <c r="Q548" s="229">
        <v>0</v>
      </c>
      <c r="R548" s="229">
        <f>Q548*H548</f>
        <v>0</v>
      </c>
      <c r="S548" s="229">
        <v>0</v>
      </c>
      <c r="T548" s="230">
        <f>S548*H548</f>
        <v>0</v>
      </c>
      <c r="U548" s="38"/>
      <c r="V548" s="38"/>
      <c r="W548" s="38"/>
      <c r="X548" s="38"/>
      <c r="Y548" s="38"/>
      <c r="Z548" s="38"/>
      <c r="AA548" s="38"/>
      <c r="AB548" s="38"/>
      <c r="AC548" s="38"/>
      <c r="AD548" s="38"/>
      <c r="AE548" s="38"/>
      <c r="AR548" s="231" t="s">
        <v>233</v>
      </c>
      <c r="AT548" s="231" t="s">
        <v>155</v>
      </c>
      <c r="AU548" s="231" t="s">
        <v>86</v>
      </c>
      <c r="AY548" s="17" t="s">
        <v>153</v>
      </c>
      <c r="BE548" s="232">
        <f>IF(N548="základní",J548,0)</f>
        <v>0</v>
      </c>
      <c r="BF548" s="232">
        <f>IF(N548="snížená",J548,0)</f>
        <v>0</v>
      </c>
      <c r="BG548" s="232">
        <f>IF(N548="zákl. přenesená",J548,0)</f>
        <v>0</v>
      </c>
      <c r="BH548" s="232">
        <f>IF(N548="sníž. přenesená",J548,0)</f>
        <v>0</v>
      </c>
      <c r="BI548" s="232">
        <f>IF(N548="nulová",J548,0)</f>
        <v>0</v>
      </c>
      <c r="BJ548" s="17" t="s">
        <v>84</v>
      </c>
      <c r="BK548" s="232">
        <f>ROUND(I548*H548,2)</f>
        <v>0</v>
      </c>
      <c r="BL548" s="17" t="s">
        <v>233</v>
      </c>
      <c r="BM548" s="231" t="s">
        <v>957</v>
      </c>
    </row>
    <row r="549" s="2" customFormat="1" ht="14.4" customHeight="1">
      <c r="A549" s="38"/>
      <c r="B549" s="39"/>
      <c r="C549" s="219" t="s">
        <v>958</v>
      </c>
      <c r="D549" s="219" t="s">
        <v>155</v>
      </c>
      <c r="E549" s="220" t="s">
        <v>959</v>
      </c>
      <c r="F549" s="221" t="s">
        <v>960</v>
      </c>
      <c r="G549" s="222" t="s">
        <v>321</v>
      </c>
      <c r="H549" s="223">
        <v>1</v>
      </c>
      <c r="I549" s="224"/>
      <c r="J549" s="225">
        <f>ROUND(I549*H549,2)</f>
        <v>0</v>
      </c>
      <c r="K549" s="226"/>
      <c r="L549" s="44"/>
      <c r="M549" s="227" t="s">
        <v>1</v>
      </c>
      <c r="N549" s="228" t="s">
        <v>41</v>
      </c>
      <c r="O549" s="91"/>
      <c r="P549" s="229">
        <f>O549*H549</f>
        <v>0</v>
      </c>
      <c r="Q549" s="229">
        <v>0</v>
      </c>
      <c r="R549" s="229">
        <f>Q549*H549</f>
        <v>0</v>
      </c>
      <c r="S549" s="229">
        <v>0</v>
      </c>
      <c r="T549" s="230">
        <f>S549*H549</f>
        <v>0</v>
      </c>
      <c r="U549" s="38"/>
      <c r="V549" s="38"/>
      <c r="W549" s="38"/>
      <c r="X549" s="38"/>
      <c r="Y549" s="38"/>
      <c r="Z549" s="38"/>
      <c r="AA549" s="38"/>
      <c r="AB549" s="38"/>
      <c r="AC549" s="38"/>
      <c r="AD549" s="38"/>
      <c r="AE549" s="38"/>
      <c r="AR549" s="231" t="s">
        <v>233</v>
      </c>
      <c r="AT549" s="231" t="s">
        <v>155</v>
      </c>
      <c r="AU549" s="231" t="s">
        <v>86</v>
      </c>
      <c r="AY549" s="17" t="s">
        <v>153</v>
      </c>
      <c r="BE549" s="232">
        <f>IF(N549="základní",J549,0)</f>
        <v>0</v>
      </c>
      <c r="BF549" s="232">
        <f>IF(N549="snížená",J549,0)</f>
        <v>0</v>
      </c>
      <c r="BG549" s="232">
        <f>IF(N549="zákl. přenesená",J549,0)</f>
        <v>0</v>
      </c>
      <c r="BH549" s="232">
        <f>IF(N549="sníž. přenesená",J549,0)</f>
        <v>0</v>
      </c>
      <c r="BI549" s="232">
        <f>IF(N549="nulová",J549,0)</f>
        <v>0</v>
      </c>
      <c r="BJ549" s="17" t="s">
        <v>84</v>
      </c>
      <c r="BK549" s="232">
        <f>ROUND(I549*H549,2)</f>
        <v>0</v>
      </c>
      <c r="BL549" s="17" t="s">
        <v>233</v>
      </c>
      <c r="BM549" s="231" t="s">
        <v>961</v>
      </c>
    </row>
    <row r="550" s="2" customFormat="1" ht="14.4" customHeight="1">
      <c r="A550" s="38"/>
      <c r="B550" s="39"/>
      <c r="C550" s="219" t="s">
        <v>962</v>
      </c>
      <c r="D550" s="219" t="s">
        <v>155</v>
      </c>
      <c r="E550" s="220" t="s">
        <v>963</v>
      </c>
      <c r="F550" s="221" t="s">
        <v>964</v>
      </c>
      <c r="G550" s="222" t="s">
        <v>321</v>
      </c>
      <c r="H550" s="223">
        <v>1</v>
      </c>
      <c r="I550" s="224"/>
      <c r="J550" s="225">
        <f>ROUND(I550*H550,2)</f>
        <v>0</v>
      </c>
      <c r="K550" s="226"/>
      <c r="L550" s="44"/>
      <c r="M550" s="227" t="s">
        <v>1</v>
      </c>
      <c r="N550" s="228" t="s">
        <v>41</v>
      </c>
      <c r="O550" s="91"/>
      <c r="P550" s="229">
        <f>O550*H550</f>
        <v>0</v>
      </c>
      <c r="Q550" s="229">
        <v>0</v>
      </c>
      <c r="R550" s="229">
        <f>Q550*H550</f>
        <v>0</v>
      </c>
      <c r="S550" s="229">
        <v>0</v>
      </c>
      <c r="T550" s="230">
        <f>S550*H550</f>
        <v>0</v>
      </c>
      <c r="U550" s="38"/>
      <c r="V550" s="38"/>
      <c r="W550" s="38"/>
      <c r="X550" s="38"/>
      <c r="Y550" s="38"/>
      <c r="Z550" s="38"/>
      <c r="AA550" s="38"/>
      <c r="AB550" s="38"/>
      <c r="AC550" s="38"/>
      <c r="AD550" s="38"/>
      <c r="AE550" s="38"/>
      <c r="AR550" s="231" t="s">
        <v>233</v>
      </c>
      <c r="AT550" s="231" t="s">
        <v>155</v>
      </c>
      <c r="AU550" s="231" t="s">
        <v>86</v>
      </c>
      <c r="AY550" s="17" t="s">
        <v>153</v>
      </c>
      <c r="BE550" s="232">
        <f>IF(N550="základní",J550,0)</f>
        <v>0</v>
      </c>
      <c r="BF550" s="232">
        <f>IF(N550="snížená",J550,0)</f>
        <v>0</v>
      </c>
      <c r="BG550" s="232">
        <f>IF(N550="zákl. přenesená",J550,0)</f>
        <v>0</v>
      </c>
      <c r="BH550" s="232">
        <f>IF(N550="sníž. přenesená",J550,0)</f>
        <v>0</v>
      </c>
      <c r="BI550" s="232">
        <f>IF(N550="nulová",J550,0)</f>
        <v>0</v>
      </c>
      <c r="BJ550" s="17" t="s">
        <v>84</v>
      </c>
      <c r="BK550" s="232">
        <f>ROUND(I550*H550,2)</f>
        <v>0</v>
      </c>
      <c r="BL550" s="17" t="s">
        <v>233</v>
      </c>
      <c r="BM550" s="231" t="s">
        <v>965</v>
      </c>
    </row>
    <row r="551" s="2" customFormat="1" ht="14.4" customHeight="1">
      <c r="A551" s="38"/>
      <c r="B551" s="39"/>
      <c r="C551" s="219" t="s">
        <v>966</v>
      </c>
      <c r="D551" s="219" t="s">
        <v>155</v>
      </c>
      <c r="E551" s="220" t="s">
        <v>967</v>
      </c>
      <c r="F551" s="221" t="s">
        <v>968</v>
      </c>
      <c r="G551" s="222" t="s">
        <v>321</v>
      </c>
      <c r="H551" s="223">
        <v>2</v>
      </c>
      <c r="I551" s="224"/>
      <c r="J551" s="225">
        <f>ROUND(I551*H551,2)</f>
        <v>0</v>
      </c>
      <c r="K551" s="226"/>
      <c r="L551" s="44"/>
      <c r="M551" s="227" t="s">
        <v>1</v>
      </c>
      <c r="N551" s="228" t="s">
        <v>41</v>
      </c>
      <c r="O551" s="91"/>
      <c r="P551" s="229">
        <f>O551*H551</f>
        <v>0</v>
      </c>
      <c r="Q551" s="229">
        <v>0</v>
      </c>
      <c r="R551" s="229">
        <f>Q551*H551</f>
        <v>0</v>
      </c>
      <c r="S551" s="229">
        <v>0</v>
      </c>
      <c r="T551" s="230">
        <f>S551*H551</f>
        <v>0</v>
      </c>
      <c r="U551" s="38"/>
      <c r="V551" s="38"/>
      <c r="W551" s="38"/>
      <c r="X551" s="38"/>
      <c r="Y551" s="38"/>
      <c r="Z551" s="38"/>
      <c r="AA551" s="38"/>
      <c r="AB551" s="38"/>
      <c r="AC551" s="38"/>
      <c r="AD551" s="38"/>
      <c r="AE551" s="38"/>
      <c r="AR551" s="231" t="s">
        <v>233</v>
      </c>
      <c r="AT551" s="231" t="s">
        <v>155</v>
      </c>
      <c r="AU551" s="231" t="s">
        <v>86</v>
      </c>
      <c r="AY551" s="17" t="s">
        <v>153</v>
      </c>
      <c r="BE551" s="232">
        <f>IF(N551="základní",J551,0)</f>
        <v>0</v>
      </c>
      <c r="BF551" s="232">
        <f>IF(N551="snížená",J551,0)</f>
        <v>0</v>
      </c>
      <c r="BG551" s="232">
        <f>IF(N551="zákl. přenesená",J551,0)</f>
        <v>0</v>
      </c>
      <c r="BH551" s="232">
        <f>IF(N551="sníž. přenesená",J551,0)</f>
        <v>0</v>
      </c>
      <c r="BI551" s="232">
        <f>IF(N551="nulová",J551,0)</f>
        <v>0</v>
      </c>
      <c r="BJ551" s="17" t="s">
        <v>84</v>
      </c>
      <c r="BK551" s="232">
        <f>ROUND(I551*H551,2)</f>
        <v>0</v>
      </c>
      <c r="BL551" s="17" t="s">
        <v>233</v>
      </c>
      <c r="BM551" s="231" t="s">
        <v>969</v>
      </c>
    </row>
    <row r="552" s="2" customFormat="1" ht="14.4" customHeight="1">
      <c r="A552" s="38"/>
      <c r="B552" s="39"/>
      <c r="C552" s="219" t="s">
        <v>970</v>
      </c>
      <c r="D552" s="219" t="s">
        <v>155</v>
      </c>
      <c r="E552" s="220" t="s">
        <v>971</v>
      </c>
      <c r="F552" s="221" t="s">
        <v>972</v>
      </c>
      <c r="G552" s="222" t="s">
        <v>321</v>
      </c>
      <c r="H552" s="223">
        <v>2</v>
      </c>
      <c r="I552" s="224"/>
      <c r="J552" s="225">
        <f>ROUND(I552*H552,2)</f>
        <v>0</v>
      </c>
      <c r="K552" s="226"/>
      <c r="L552" s="44"/>
      <c r="M552" s="227" t="s">
        <v>1</v>
      </c>
      <c r="N552" s="228" t="s">
        <v>41</v>
      </c>
      <c r="O552" s="91"/>
      <c r="P552" s="229">
        <f>O552*H552</f>
        <v>0</v>
      </c>
      <c r="Q552" s="229">
        <v>0</v>
      </c>
      <c r="R552" s="229">
        <f>Q552*H552</f>
        <v>0</v>
      </c>
      <c r="S552" s="229">
        <v>0</v>
      </c>
      <c r="T552" s="230">
        <f>S552*H552</f>
        <v>0</v>
      </c>
      <c r="U552" s="38"/>
      <c r="V552" s="38"/>
      <c r="W552" s="38"/>
      <c r="X552" s="38"/>
      <c r="Y552" s="38"/>
      <c r="Z552" s="38"/>
      <c r="AA552" s="38"/>
      <c r="AB552" s="38"/>
      <c r="AC552" s="38"/>
      <c r="AD552" s="38"/>
      <c r="AE552" s="38"/>
      <c r="AR552" s="231" t="s">
        <v>233</v>
      </c>
      <c r="AT552" s="231" t="s">
        <v>155</v>
      </c>
      <c r="AU552" s="231" t="s">
        <v>86</v>
      </c>
      <c r="AY552" s="17" t="s">
        <v>153</v>
      </c>
      <c r="BE552" s="232">
        <f>IF(N552="základní",J552,0)</f>
        <v>0</v>
      </c>
      <c r="BF552" s="232">
        <f>IF(N552="snížená",J552,0)</f>
        <v>0</v>
      </c>
      <c r="BG552" s="232">
        <f>IF(N552="zákl. přenesená",J552,0)</f>
        <v>0</v>
      </c>
      <c r="BH552" s="232">
        <f>IF(N552="sníž. přenesená",J552,0)</f>
        <v>0</v>
      </c>
      <c r="BI552" s="232">
        <f>IF(N552="nulová",J552,0)</f>
        <v>0</v>
      </c>
      <c r="BJ552" s="17" t="s">
        <v>84</v>
      </c>
      <c r="BK552" s="232">
        <f>ROUND(I552*H552,2)</f>
        <v>0</v>
      </c>
      <c r="BL552" s="17" t="s">
        <v>233</v>
      </c>
      <c r="BM552" s="231" t="s">
        <v>973</v>
      </c>
    </row>
    <row r="553" s="2" customFormat="1" ht="14.4" customHeight="1">
      <c r="A553" s="38"/>
      <c r="B553" s="39"/>
      <c r="C553" s="219" t="s">
        <v>974</v>
      </c>
      <c r="D553" s="219" t="s">
        <v>155</v>
      </c>
      <c r="E553" s="220" t="s">
        <v>975</v>
      </c>
      <c r="F553" s="221" t="s">
        <v>972</v>
      </c>
      <c r="G553" s="222" t="s">
        <v>321</v>
      </c>
      <c r="H553" s="223">
        <v>2</v>
      </c>
      <c r="I553" s="224"/>
      <c r="J553" s="225">
        <f>ROUND(I553*H553,2)</f>
        <v>0</v>
      </c>
      <c r="K553" s="226"/>
      <c r="L553" s="44"/>
      <c r="M553" s="227" t="s">
        <v>1</v>
      </c>
      <c r="N553" s="228" t="s">
        <v>41</v>
      </c>
      <c r="O553" s="91"/>
      <c r="P553" s="229">
        <f>O553*H553</f>
        <v>0</v>
      </c>
      <c r="Q553" s="229">
        <v>0</v>
      </c>
      <c r="R553" s="229">
        <f>Q553*H553</f>
        <v>0</v>
      </c>
      <c r="S553" s="229">
        <v>0</v>
      </c>
      <c r="T553" s="230">
        <f>S553*H553</f>
        <v>0</v>
      </c>
      <c r="U553" s="38"/>
      <c r="V553" s="38"/>
      <c r="W553" s="38"/>
      <c r="X553" s="38"/>
      <c r="Y553" s="38"/>
      <c r="Z553" s="38"/>
      <c r="AA553" s="38"/>
      <c r="AB553" s="38"/>
      <c r="AC553" s="38"/>
      <c r="AD553" s="38"/>
      <c r="AE553" s="38"/>
      <c r="AR553" s="231" t="s">
        <v>233</v>
      </c>
      <c r="AT553" s="231" t="s">
        <v>155</v>
      </c>
      <c r="AU553" s="231" t="s">
        <v>86</v>
      </c>
      <c r="AY553" s="17" t="s">
        <v>153</v>
      </c>
      <c r="BE553" s="232">
        <f>IF(N553="základní",J553,0)</f>
        <v>0</v>
      </c>
      <c r="BF553" s="232">
        <f>IF(N553="snížená",J553,0)</f>
        <v>0</v>
      </c>
      <c r="BG553" s="232">
        <f>IF(N553="zákl. přenesená",J553,0)</f>
        <v>0</v>
      </c>
      <c r="BH553" s="232">
        <f>IF(N553="sníž. přenesená",J553,0)</f>
        <v>0</v>
      </c>
      <c r="BI553" s="232">
        <f>IF(N553="nulová",J553,0)</f>
        <v>0</v>
      </c>
      <c r="BJ553" s="17" t="s">
        <v>84</v>
      </c>
      <c r="BK553" s="232">
        <f>ROUND(I553*H553,2)</f>
        <v>0</v>
      </c>
      <c r="BL553" s="17" t="s">
        <v>233</v>
      </c>
      <c r="BM553" s="231" t="s">
        <v>976</v>
      </c>
    </row>
    <row r="554" s="2" customFormat="1" ht="14.4" customHeight="1">
      <c r="A554" s="38"/>
      <c r="B554" s="39"/>
      <c r="C554" s="219" t="s">
        <v>977</v>
      </c>
      <c r="D554" s="219" t="s">
        <v>155</v>
      </c>
      <c r="E554" s="220" t="s">
        <v>978</v>
      </c>
      <c r="F554" s="221" t="s">
        <v>979</v>
      </c>
      <c r="G554" s="222" t="s">
        <v>321</v>
      </c>
      <c r="H554" s="223">
        <v>1</v>
      </c>
      <c r="I554" s="224"/>
      <c r="J554" s="225">
        <f>ROUND(I554*H554,2)</f>
        <v>0</v>
      </c>
      <c r="K554" s="226"/>
      <c r="L554" s="44"/>
      <c r="M554" s="227" t="s">
        <v>1</v>
      </c>
      <c r="N554" s="228" t="s">
        <v>41</v>
      </c>
      <c r="O554" s="91"/>
      <c r="P554" s="229">
        <f>O554*H554</f>
        <v>0</v>
      </c>
      <c r="Q554" s="229">
        <v>0</v>
      </c>
      <c r="R554" s="229">
        <f>Q554*H554</f>
        <v>0</v>
      </c>
      <c r="S554" s="229">
        <v>0</v>
      </c>
      <c r="T554" s="230">
        <f>S554*H554</f>
        <v>0</v>
      </c>
      <c r="U554" s="38"/>
      <c r="V554" s="38"/>
      <c r="W554" s="38"/>
      <c r="X554" s="38"/>
      <c r="Y554" s="38"/>
      <c r="Z554" s="38"/>
      <c r="AA554" s="38"/>
      <c r="AB554" s="38"/>
      <c r="AC554" s="38"/>
      <c r="AD554" s="38"/>
      <c r="AE554" s="38"/>
      <c r="AR554" s="231" t="s">
        <v>233</v>
      </c>
      <c r="AT554" s="231" t="s">
        <v>155</v>
      </c>
      <c r="AU554" s="231" t="s">
        <v>86</v>
      </c>
      <c r="AY554" s="17" t="s">
        <v>153</v>
      </c>
      <c r="BE554" s="232">
        <f>IF(N554="základní",J554,0)</f>
        <v>0</v>
      </c>
      <c r="BF554" s="232">
        <f>IF(N554="snížená",J554,0)</f>
        <v>0</v>
      </c>
      <c r="BG554" s="232">
        <f>IF(N554="zákl. přenesená",J554,0)</f>
        <v>0</v>
      </c>
      <c r="BH554" s="232">
        <f>IF(N554="sníž. přenesená",J554,0)</f>
        <v>0</v>
      </c>
      <c r="BI554" s="232">
        <f>IF(N554="nulová",J554,0)</f>
        <v>0</v>
      </c>
      <c r="BJ554" s="17" t="s">
        <v>84</v>
      </c>
      <c r="BK554" s="232">
        <f>ROUND(I554*H554,2)</f>
        <v>0</v>
      </c>
      <c r="BL554" s="17" t="s">
        <v>233</v>
      </c>
      <c r="BM554" s="231" t="s">
        <v>980</v>
      </c>
    </row>
    <row r="555" s="2" customFormat="1" ht="14.4" customHeight="1">
      <c r="A555" s="38"/>
      <c r="B555" s="39"/>
      <c r="C555" s="219" t="s">
        <v>981</v>
      </c>
      <c r="D555" s="219" t="s">
        <v>155</v>
      </c>
      <c r="E555" s="220" t="s">
        <v>982</v>
      </c>
      <c r="F555" s="221" t="s">
        <v>983</v>
      </c>
      <c r="G555" s="222" t="s">
        <v>321</v>
      </c>
      <c r="H555" s="223">
        <v>1</v>
      </c>
      <c r="I555" s="224"/>
      <c r="J555" s="225">
        <f>ROUND(I555*H555,2)</f>
        <v>0</v>
      </c>
      <c r="K555" s="226"/>
      <c r="L555" s="44"/>
      <c r="M555" s="227" t="s">
        <v>1</v>
      </c>
      <c r="N555" s="228" t="s">
        <v>41</v>
      </c>
      <c r="O555" s="91"/>
      <c r="P555" s="229">
        <f>O555*H555</f>
        <v>0</v>
      </c>
      <c r="Q555" s="229">
        <v>0</v>
      </c>
      <c r="R555" s="229">
        <f>Q555*H555</f>
        <v>0</v>
      </c>
      <c r="S555" s="229">
        <v>0</v>
      </c>
      <c r="T555" s="230">
        <f>S555*H555</f>
        <v>0</v>
      </c>
      <c r="U555" s="38"/>
      <c r="V555" s="38"/>
      <c r="W555" s="38"/>
      <c r="X555" s="38"/>
      <c r="Y555" s="38"/>
      <c r="Z555" s="38"/>
      <c r="AA555" s="38"/>
      <c r="AB555" s="38"/>
      <c r="AC555" s="38"/>
      <c r="AD555" s="38"/>
      <c r="AE555" s="38"/>
      <c r="AR555" s="231" t="s">
        <v>233</v>
      </c>
      <c r="AT555" s="231" t="s">
        <v>155</v>
      </c>
      <c r="AU555" s="231" t="s">
        <v>86</v>
      </c>
      <c r="AY555" s="17" t="s">
        <v>153</v>
      </c>
      <c r="BE555" s="232">
        <f>IF(N555="základní",J555,0)</f>
        <v>0</v>
      </c>
      <c r="BF555" s="232">
        <f>IF(N555="snížená",J555,0)</f>
        <v>0</v>
      </c>
      <c r="BG555" s="232">
        <f>IF(N555="zákl. přenesená",J555,0)</f>
        <v>0</v>
      </c>
      <c r="BH555" s="232">
        <f>IF(N555="sníž. přenesená",J555,0)</f>
        <v>0</v>
      </c>
      <c r="BI555" s="232">
        <f>IF(N555="nulová",J555,0)</f>
        <v>0</v>
      </c>
      <c r="BJ555" s="17" t="s">
        <v>84</v>
      </c>
      <c r="BK555" s="232">
        <f>ROUND(I555*H555,2)</f>
        <v>0</v>
      </c>
      <c r="BL555" s="17" t="s">
        <v>233</v>
      </c>
      <c r="BM555" s="231" t="s">
        <v>984</v>
      </c>
    </row>
    <row r="556" s="2" customFormat="1" ht="14.4" customHeight="1">
      <c r="A556" s="38"/>
      <c r="B556" s="39"/>
      <c r="C556" s="219" t="s">
        <v>985</v>
      </c>
      <c r="D556" s="219" t="s">
        <v>155</v>
      </c>
      <c r="E556" s="220" t="s">
        <v>986</v>
      </c>
      <c r="F556" s="221" t="s">
        <v>987</v>
      </c>
      <c r="G556" s="222" t="s">
        <v>321</v>
      </c>
      <c r="H556" s="223">
        <v>1</v>
      </c>
      <c r="I556" s="224"/>
      <c r="J556" s="225">
        <f>ROUND(I556*H556,2)</f>
        <v>0</v>
      </c>
      <c r="K556" s="226"/>
      <c r="L556" s="44"/>
      <c r="M556" s="227" t="s">
        <v>1</v>
      </c>
      <c r="N556" s="228" t="s">
        <v>41</v>
      </c>
      <c r="O556" s="91"/>
      <c r="P556" s="229">
        <f>O556*H556</f>
        <v>0</v>
      </c>
      <c r="Q556" s="229">
        <v>0</v>
      </c>
      <c r="R556" s="229">
        <f>Q556*H556</f>
        <v>0</v>
      </c>
      <c r="S556" s="229">
        <v>0</v>
      </c>
      <c r="T556" s="230">
        <f>S556*H556</f>
        <v>0</v>
      </c>
      <c r="U556" s="38"/>
      <c r="V556" s="38"/>
      <c r="W556" s="38"/>
      <c r="X556" s="38"/>
      <c r="Y556" s="38"/>
      <c r="Z556" s="38"/>
      <c r="AA556" s="38"/>
      <c r="AB556" s="38"/>
      <c r="AC556" s="38"/>
      <c r="AD556" s="38"/>
      <c r="AE556" s="38"/>
      <c r="AR556" s="231" t="s">
        <v>233</v>
      </c>
      <c r="AT556" s="231" t="s">
        <v>155</v>
      </c>
      <c r="AU556" s="231" t="s">
        <v>86</v>
      </c>
      <c r="AY556" s="17" t="s">
        <v>153</v>
      </c>
      <c r="BE556" s="232">
        <f>IF(N556="základní",J556,0)</f>
        <v>0</v>
      </c>
      <c r="BF556" s="232">
        <f>IF(N556="snížená",J556,0)</f>
        <v>0</v>
      </c>
      <c r="BG556" s="232">
        <f>IF(N556="zákl. přenesená",J556,0)</f>
        <v>0</v>
      </c>
      <c r="BH556" s="232">
        <f>IF(N556="sníž. přenesená",J556,0)</f>
        <v>0</v>
      </c>
      <c r="BI556" s="232">
        <f>IF(N556="nulová",J556,0)</f>
        <v>0</v>
      </c>
      <c r="BJ556" s="17" t="s">
        <v>84</v>
      </c>
      <c r="BK556" s="232">
        <f>ROUND(I556*H556,2)</f>
        <v>0</v>
      </c>
      <c r="BL556" s="17" t="s">
        <v>233</v>
      </c>
      <c r="BM556" s="231" t="s">
        <v>988</v>
      </c>
    </row>
    <row r="557" s="2" customFormat="1" ht="14.4" customHeight="1">
      <c r="A557" s="38"/>
      <c r="B557" s="39"/>
      <c r="C557" s="219" t="s">
        <v>989</v>
      </c>
      <c r="D557" s="219" t="s">
        <v>155</v>
      </c>
      <c r="E557" s="220" t="s">
        <v>990</v>
      </c>
      <c r="F557" s="221" t="s">
        <v>991</v>
      </c>
      <c r="G557" s="222" t="s">
        <v>992</v>
      </c>
      <c r="H557" s="223">
        <v>1</v>
      </c>
      <c r="I557" s="224"/>
      <c r="J557" s="225">
        <f>ROUND(I557*H557,2)</f>
        <v>0</v>
      </c>
      <c r="K557" s="226"/>
      <c r="L557" s="44"/>
      <c r="M557" s="227" t="s">
        <v>1</v>
      </c>
      <c r="N557" s="228" t="s">
        <v>41</v>
      </c>
      <c r="O557" s="91"/>
      <c r="P557" s="229">
        <f>O557*H557</f>
        <v>0</v>
      </c>
      <c r="Q557" s="229">
        <v>0</v>
      </c>
      <c r="R557" s="229">
        <f>Q557*H557</f>
        <v>0</v>
      </c>
      <c r="S557" s="229">
        <v>0</v>
      </c>
      <c r="T557" s="230">
        <f>S557*H557</f>
        <v>0</v>
      </c>
      <c r="U557" s="38"/>
      <c r="V557" s="38"/>
      <c r="W557" s="38"/>
      <c r="X557" s="38"/>
      <c r="Y557" s="38"/>
      <c r="Z557" s="38"/>
      <c r="AA557" s="38"/>
      <c r="AB557" s="38"/>
      <c r="AC557" s="38"/>
      <c r="AD557" s="38"/>
      <c r="AE557" s="38"/>
      <c r="AR557" s="231" t="s">
        <v>233</v>
      </c>
      <c r="AT557" s="231" t="s">
        <v>155</v>
      </c>
      <c r="AU557" s="231" t="s">
        <v>86</v>
      </c>
      <c r="AY557" s="17" t="s">
        <v>153</v>
      </c>
      <c r="BE557" s="232">
        <f>IF(N557="základní",J557,0)</f>
        <v>0</v>
      </c>
      <c r="BF557" s="232">
        <f>IF(N557="snížená",J557,0)</f>
        <v>0</v>
      </c>
      <c r="BG557" s="232">
        <f>IF(N557="zákl. přenesená",J557,0)</f>
        <v>0</v>
      </c>
      <c r="BH557" s="232">
        <f>IF(N557="sníž. přenesená",J557,0)</f>
        <v>0</v>
      </c>
      <c r="BI557" s="232">
        <f>IF(N557="nulová",J557,0)</f>
        <v>0</v>
      </c>
      <c r="BJ557" s="17" t="s">
        <v>84</v>
      </c>
      <c r="BK557" s="232">
        <f>ROUND(I557*H557,2)</f>
        <v>0</v>
      </c>
      <c r="BL557" s="17" t="s">
        <v>233</v>
      </c>
      <c r="BM557" s="231" t="s">
        <v>993</v>
      </c>
    </row>
    <row r="558" s="2" customFormat="1" ht="19.8" customHeight="1">
      <c r="A558" s="38"/>
      <c r="B558" s="39"/>
      <c r="C558" s="219" t="s">
        <v>994</v>
      </c>
      <c r="D558" s="219" t="s">
        <v>155</v>
      </c>
      <c r="E558" s="220" t="s">
        <v>995</v>
      </c>
      <c r="F558" s="221" t="s">
        <v>996</v>
      </c>
      <c r="G558" s="222" t="s">
        <v>997</v>
      </c>
      <c r="H558" s="267"/>
      <c r="I558" s="224"/>
      <c r="J558" s="225">
        <f>ROUND(I558*H558,2)</f>
        <v>0</v>
      </c>
      <c r="K558" s="226"/>
      <c r="L558" s="44"/>
      <c r="M558" s="227" t="s">
        <v>1</v>
      </c>
      <c r="N558" s="228" t="s">
        <v>41</v>
      </c>
      <c r="O558" s="91"/>
      <c r="P558" s="229">
        <f>O558*H558</f>
        <v>0</v>
      </c>
      <c r="Q558" s="229">
        <v>0</v>
      </c>
      <c r="R558" s="229">
        <f>Q558*H558</f>
        <v>0</v>
      </c>
      <c r="S558" s="229">
        <v>0</v>
      </c>
      <c r="T558" s="230">
        <f>S558*H558</f>
        <v>0</v>
      </c>
      <c r="U558" s="38"/>
      <c r="V558" s="38"/>
      <c r="W558" s="38"/>
      <c r="X558" s="38"/>
      <c r="Y558" s="38"/>
      <c r="Z558" s="38"/>
      <c r="AA558" s="38"/>
      <c r="AB558" s="38"/>
      <c r="AC558" s="38"/>
      <c r="AD558" s="38"/>
      <c r="AE558" s="38"/>
      <c r="AR558" s="231" t="s">
        <v>233</v>
      </c>
      <c r="AT558" s="231" t="s">
        <v>155</v>
      </c>
      <c r="AU558" s="231" t="s">
        <v>86</v>
      </c>
      <c r="AY558" s="17" t="s">
        <v>153</v>
      </c>
      <c r="BE558" s="232">
        <f>IF(N558="základní",J558,0)</f>
        <v>0</v>
      </c>
      <c r="BF558" s="232">
        <f>IF(N558="snížená",J558,0)</f>
        <v>0</v>
      </c>
      <c r="BG558" s="232">
        <f>IF(N558="zákl. přenesená",J558,0)</f>
        <v>0</v>
      </c>
      <c r="BH558" s="232">
        <f>IF(N558="sníž. přenesená",J558,0)</f>
        <v>0</v>
      </c>
      <c r="BI558" s="232">
        <f>IF(N558="nulová",J558,0)</f>
        <v>0</v>
      </c>
      <c r="BJ558" s="17" t="s">
        <v>84</v>
      </c>
      <c r="BK558" s="232">
        <f>ROUND(I558*H558,2)</f>
        <v>0</v>
      </c>
      <c r="BL558" s="17" t="s">
        <v>233</v>
      </c>
      <c r="BM558" s="231" t="s">
        <v>998</v>
      </c>
    </row>
    <row r="559" s="12" customFormat="1" ht="22.8" customHeight="1">
      <c r="A559" s="12"/>
      <c r="B559" s="203"/>
      <c r="C559" s="204"/>
      <c r="D559" s="205" t="s">
        <v>75</v>
      </c>
      <c r="E559" s="217" t="s">
        <v>999</v>
      </c>
      <c r="F559" s="217" t="s">
        <v>1000</v>
      </c>
      <c r="G559" s="204"/>
      <c r="H559" s="204"/>
      <c r="I559" s="207"/>
      <c r="J559" s="218">
        <f>BK559</f>
        <v>0</v>
      </c>
      <c r="K559" s="204"/>
      <c r="L559" s="209"/>
      <c r="M559" s="210"/>
      <c r="N559" s="211"/>
      <c r="O559" s="211"/>
      <c r="P559" s="212">
        <f>SUM(P560:P578)</f>
        <v>0</v>
      </c>
      <c r="Q559" s="211"/>
      <c r="R559" s="212">
        <f>SUM(R560:R578)</f>
        <v>0.13273400000000002</v>
      </c>
      <c r="S559" s="211"/>
      <c r="T559" s="213">
        <f>SUM(T560:T578)</f>
        <v>0.140296</v>
      </c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R559" s="214" t="s">
        <v>86</v>
      </c>
      <c r="AT559" s="215" t="s">
        <v>75</v>
      </c>
      <c r="AU559" s="215" t="s">
        <v>84</v>
      </c>
      <c r="AY559" s="214" t="s">
        <v>153</v>
      </c>
      <c r="BK559" s="216">
        <f>SUM(BK560:BK578)</f>
        <v>0</v>
      </c>
    </row>
    <row r="560" s="2" customFormat="1" ht="14.4" customHeight="1">
      <c r="A560" s="38"/>
      <c r="B560" s="39"/>
      <c r="C560" s="219" t="s">
        <v>1001</v>
      </c>
      <c r="D560" s="219" t="s">
        <v>155</v>
      </c>
      <c r="E560" s="220" t="s">
        <v>1002</v>
      </c>
      <c r="F560" s="221" t="s">
        <v>1003</v>
      </c>
      <c r="G560" s="222" t="s">
        <v>158</v>
      </c>
      <c r="H560" s="223">
        <v>1.44</v>
      </c>
      <c r="I560" s="224"/>
      <c r="J560" s="225">
        <f>ROUND(I560*H560,2)</f>
        <v>0</v>
      </c>
      <c r="K560" s="226"/>
      <c r="L560" s="44"/>
      <c r="M560" s="227" t="s">
        <v>1</v>
      </c>
      <c r="N560" s="228" t="s">
        <v>41</v>
      </c>
      <c r="O560" s="91"/>
      <c r="P560" s="229">
        <f>O560*H560</f>
        <v>0</v>
      </c>
      <c r="Q560" s="229">
        <v>0</v>
      </c>
      <c r="R560" s="229">
        <f>Q560*H560</f>
        <v>0</v>
      </c>
      <c r="S560" s="229">
        <v>0.02</v>
      </c>
      <c r="T560" s="230">
        <f>S560*H560</f>
        <v>0.028799999999999999</v>
      </c>
      <c r="U560" s="38"/>
      <c r="V560" s="38"/>
      <c r="W560" s="38"/>
      <c r="X560" s="38"/>
      <c r="Y560" s="38"/>
      <c r="Z560" s="38"/>
      <c r="AA560" s="38"/>
      <c r="AB560" s="38"/>
      <c r="AC560" s="38"/>
      <c r="AD560" s="38"/>
      <c r="AE560" s="38"/>
      <c r="AR560" s="231" t="s">
        <v>233</v>
      </c>
      <c r="AT560" s="231" t="s">
        <v>155</v>
      </c>
      <c r="AU560" s="231" t="s">
        <v>86</v>
      </c>
      <c r="AY560" s="17" t="s">
        <v>153</v>
      </c>
      <c r="BE560" s="232">
        <f>IF(N560="základní",J560,0)</f>
        <v>0</v>
      </c>
      <c r="BF560" s="232">
        <f>IF(N560="snížená",J560,0)</f>
        <v>0</v>
      </c>
      <c r="BG560" s="232">
        <f>IF(N560="zákl. přenesená",J560,0)</f>
        <v>0</v>
      </c>
      <c r="BH560" s="232">
        <f>IF(N560="sníž. přenesená",J560,0)</f>
        <v>0</v>
      </c>
      <c r="BI560" s="232">
        <f>IF(N560="nulová",J560,0)</f>
        <v>0</v>
      </c>
      <c r="BJ560" s="17" t="s">
        <v>84</v>
      </c>
      <c r="BK560" s="232">
        <f>ROUND(I560*H560,2)</f>
        <v>0</v>
      </c>
      <c r="BL560" s="17" t="s">
        <v>233</v>
      </c>
      <c r="BM560" s="231" t="s">
        <v>1004</v>
      </c>
    </row>
    <row r="561" s="13" customFormat="1">
      <c r="A561" s="13"/>
      <c r="B561" s="233"/>
      <c r="C561" s="234"/>
      <c r="D561" s="235" t="s">
        <v>161</v>
      </c>
      <c r="E561" s="236" t="s">
        <v>1</v>
      </c>
      <c r="F561" s="237" t="s">
        <v>1005</v>
      </c>
      <c r="G561" s="234"/>
      <c r="H561" s="238">
        <v>1.44</v>
      </c>
      <c r="I561" s="239"/>
      <c r="J561" s="234"/>
      <c r="K561" s="234"/>
      <c r="L561" s="240"/>
      <c r="M561" s="241"/>
      <c r="N561" s="242"/>
      <c r="O561" s="242"/>
      <c r="P561" s="242"/>
      <c r="Q561" s="242"/>
      <c r="R561" s="242"/>
      <c r="S561" s="242"/>
      <c r="T561" s="24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T561" s="244" t="s">
        <v>161</v>
      </c>
      <c r="AU561" s="244" t="s">
        <v>86</v>
      </c>
      <c r="AV561" s="13" t="s">
        <v>86</v>
      </c>
      <c r="AW561" s="13" t="s">
        <v>32</v>
      </c>
      <c r="AX561" s="13" t="s">
        <v>84</v>
      </c>
      <c r="AY561" s="244" t="s">
        <v>153</v>
      </c>
    </row>
    <row r="562" s="2" customFormat="1" ht="14.4" customHeight="1">
      <c r="A562" s="38"/>
      <c r="B562" s="39"/>
      <c r="C562" s="219" t="s">
        <v>1006</v>
      </c>
      <c r="D562" s="219" t="s">
        <v>155</v>
      </c>
      <c r="E562" s="220" t="s">
        <v>1007</v>
      </c>
      <c r="F562" s="221" t="s">
        <v>1008</v>
      </c>
      <c r="G562" s="222" t="s">
        <v>170</v>
      </c>
      <c r="H562" s="223">
        <v>11</v>
      </c>
      <c r="I562" s="224"/>
      <c r="J562" s="225">
        <f>ROUND(I562*H562,2)</f>
        <v>0</v>
      </c>
      <c r="K562" s="226"/>
      <c r="L562" s="44"/>
      <c r="M562" s="227" t="s">
        <v>1</v>
      </c>
      <c r="N562" s="228" t="s">
        <v>41</v>
      </c>
      <c r="O562" s="91"/>
      <c r="P562" s="229">
        <f>O562*H562</f>
        <v>0</v>
      </c>
      <c r="Q562" s="229">
        <v>0</v>
      </c>
      <c r="R562" s="229">
        <f>Q562*H562</f>
        <v>0</v>
      </c>
      <c r="S562" s="229">
        <v>0.00020000000000000001</v>
      </c>
      <c r="T562" s="230">
        <f>S562*H562</f>
        <v>0.0022000000000000001</v>
      </c>
      <c r="U562" s="38"/>
      <c r="V562" s="38"/>
      <c r="W562" s="38"/>
      <c r="X562" s="38"/>
      <c r="Y562" s="38"/>
      <c r="Z562" s="38"/>
      <c r="AA562" s="38"/>
      <c r="AB562" s="38"/>
      <c r="AC562" s="38"/>
      <c r="AD562" s="38"/>
      <c r="AE562" s="38"/>
      <c r="AR562" s="231" t="s">
        <v>233</v>
      </c>
      <c r="AT562" s="231" t="s">
        <v>155</v>
      </c>
      <c r="AU562" s="231" t="s">
        <v>86</v>
      </c>
      <c r="AY562" s="17" t="s">
        <v>153</v>
      </c>
      <c r="BE562" s="232">
        <f>IF(N562="základní",J562,0)</f>
        <v>0</v>
      </c>
      <c r="BF562" s="232">
        <f>IF(N562="snížená",J562,0)</f>
        <v>0</v>
      </c>
      <c r="BG562" s="232">
        <f>IF(N562="zákl. přenesená",J562,0)</f>
        <v>0</v>
      </c>
      <c r="BH562" s="232">
        <f>IF(N562="sníž. přenesená",J562,0)</f>
        <v>0</v>
      </c>
      <c r="BI562" s="232">
        <f>IF(N562="nulová",J562,0)</f>
        <v>0</v>
      </c>
      <c r="BJ562" s="17" t="s">
        <v>84</v>
      </c>
      <c r="BK562" s="232">
        <f>ROUND(I562*H562,2)</f>
        <v>0</v>
      </c>
      <c r="BL562" s="17" t="s">
        <v>233</v>
      </c>
      <c r="BM562" s="231" t="s">
        <v>1009</v>
      </c>
    </row>
    <row r="563" s="13" customFormat="1">
      <c r="A563" s="13"/>
      <c r="B563" s="233"/>
      <c r="C563" s="234"/>
      <c r="D563" s="235" t="s">
        <v>161</v>
      </c>
      <c r="E563" s="236" t="s">
        <v>1</v>
      </c>
      <c r="F563" s="237" t="s">
        <v>1010</v>
      </c>
      <c r="G563" s="234"/>
      <c r="H563" s="238">
        <v>11</v>
      </c>
      <c r="I563" s="239"/>
      <c r="J563" s="234"/>
      <c r="K563" s="234"/>
      <c r="L563" s="240"/>
      <c r="M563" s="241"/>
      <c r="N563" s="242"/>
      <c r="O563" s="242"/>
      <c r="P563" s="242"/>
      <c r="Q563" s="242"/>
      <c r="R563" s="242"/>
      <c r="S563" s="242"/>
      <c r="T563" s="24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T563" s="244" t="s">
        <v>161</v>
      </c>
      <c r="AU563" s="244" t="s">
        <v>86</v>
      </c>
      <c r="AV563" s="13" t="s">
        <v>86</v>
      </c>
      <c r="AW563" s="13" t="s">
        <v>32</v>
      </c>
      <c r="AX563" s="13" t="s">
        <v>84</v>
      </c>
      <c r="AY563" s="244" t="s">
        <v>153</v>
      </c>
    </row>
    <row r="564" s="2" customFormat="1" ht="14.4" customHeight="1">
      <c r="A564" s="38"/>
      <c r="B564" s="39"/>
      <c r="C564" s="219" t="s">
        <v>1011</v>
      </c>
      <c r="D564" s="219" t="s">
        <v>155</v>
      </c>
      <c r="E564" s="220" t="s">
        <v>1012</v>
      </c>
      <c r="F564" s="221" t="s">
        <v>1013</v>
      </c>
      <c r="G564" s="222" t="s">
        <v>241</v>
      </c>
      <c r="H564" s="223">
        <v>109.29600000000001</v>
      </c>
      <c r="I564" s="224"/>
      <c r="J564" s="225">
        <f>ROUND(I564*H564,2)</f>
        <v>0</v>
      </c>
      <c r="K564" s="226"/>
      <c r="L564" s="44"/>
      <c r="M564" s="227" t="s">
        <v>1</v>
      </c>
      <c r="N564" s="228" t="s">
        <v>41</v>
      </c>
      <c r="O564" s="91"/>
      <c r="P564" s="229">
        <f>O564*H564</f>
        <v>0</v>
      </c>
      <c r="Q564" s="229">
        <v>0</v>
      </c>
      <c r="R564" s="229">
        <f>Q564*H564</f>
        <v>0</v>
      </c>
      <c r="S564" s="229">
        <v>0.001</v>
      </c>
      <c r="T564" s="230">
        <f>S564*H564</f>
        <v>0.109296</v>
      </c>
      <c r="U564" s="38"/>
      <c r="V564" s="38"/>
      <c r="W564" s="38"/>
      <c r="X564" s="38"/>
      <c r="Y564" s="38"/>
      <c r="Z564" s="38"/>
      <c r="AA564" s="38"/>
      <c r="AB564" s="38"/>
      <c r="AC564" s="38"/>
      <c r="AD564" s="38"/>
      <c r="AE564" s="38"/>
      <c r="AR564" s="231" t="s">
        <v>233</v>
      </c>
      <c r="AT564" s="231" t="s">
        <v>155</v>
      </c>
      <c r="AU564" s="231" t="s">
        <v>86</v>
      </c>
      <c r="AY564" s="17" t="s">
        <v>153</v>
      </c>
      <c r="BE564" s="232">
        <f>IF(N564="základní",J564,0)</f>
        <v>0</v>
      </c>
      <c r="BF564" s="232">
        <f>IF(N564="snížená",J564,0)</f>
        <v>0</v>
      </c>
      <c r="BG564" s="232">
        <f>IF(N564="zákl. přenesená",J564,0)</f>
        <v>0</v>
      </c>
      <c r="BH564" s="232">
        <f>IF(N564="sníž. přenesená",J564,0)</f>
        <v>0</v>
      </c>
      <c r="BI564" s="232">
        <f>IF(N564="nulová",J564,0)</f>
        <v>0</v>
      </c>
      <c r="BJ564" s="17" t="s">
        <v>84</v>
      </c>
      <c r="BK564" s="232">
        <f>ROUND(I564*H564,2)</f>
        <v>0</v>
      </c>
      <c r="BL564" s="17" t="s">
        <v>233</v>
      </c>
      <c r="BM564" s="231" t="s">
        <v>1014</v>
      </c>
    </row>
    <row r="565" s="13" customFormat="1">
      <c r="A565" s="13"/>
      <c r="B565" s="233"/>
      <c r="C565" s="234"/>
      <c r="D565" s="235" t="s">
        <v>161</v>
      </c>
      <c r="E565" s="236" t="s">
        <v>1</v>
      </c>
      <c r="F565" s="237" t="s">
        <v>1015</v>
      </c>
      <c r="G565" s="234"/>
      <c r="H565" s="238">
        <v>109.29600000000001</v>
      </c>
      <c r="I565" s="239"/>
      <c r="J565" s="234"/>
      <c r="K565" s="234"/>
      <c r="L565" s="240"/>
      <c r="M565" s="241"/>
      <c r="N565" s="242"/>
      <c r="O565" s="242"/>
      <c r="P565" s="242"/>
      <c r="Q565" s="242"/>
      <c r="R565" s="242"/>
      <c r="S565" s="242"/>
      <c r="T565" s="24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T565" s="244" t="s">
        <v>161</v>
      </c>
      <c r="AU565" s="244" t="s">
        <v>86</v>
      </c>
      <c r="AV565" s="13" t="s">
        <v>86</v>
      </c>
      <c r="AW565" s="13" t="s">
        <v>32</v>
      </c>
      <c r="AX565" s="13" t="s">
        <v>84</v>
      </c>
      <c r="AY565" s="244" t="s">
        <v>153</v>
      </c>
    </row>
    <row r="566" s="2" customFormat="1" ht="19.8" customHeight="1">
      <c r="A566" s="38"/>
      <c r="B566" s="39"/>
      <c r="C566" s="219" t="s">
        <v>1016</v>
      </c>
      <c r="D566" s="219" t="s">
        <v>155</v>
      </c>
      <c r="E566" s="220" t="s">
        <v>1017</v>
      </c>
      <c r="F566" s="221" t="s">
        <v>1018</v>
      </c>
      <c r="G566" s="222" t="s">
        <v>321</v>
      </c>
      <c r="H566" s="223">
        <v>1</v>
      </c>
      <c r="I566" s="224"/>
      <c r="J566" s="225">
        <f>ROUND(I566*H566,2)</f>
        <v>0</v>
      </c>
      <c r="K566" s="226"/>
      <c r="L566" s="44"/>
      <c r="M566" s="227" t="s">
        <v>1</v>
      </c>
      <c r="N566" s="228" t="s">
        <v>41</v>
      </c>
      <c r="O566" s="91"/>
      <c r="P566" s="229">
        <f>O566*H566</f>
        <v>0</v>
      </c>
      <c r="Q566" s="229">
        <v>0</v>
      </c>
      <c r="R566" s="229">
        <f>Q566*H566</f>
        <v>0</v>
      </c>
      <c r="S566" s="229">
        <v>0</v>
      </c>
      <c r="T566" s="230">
        <f>S566*H566</f>
        <v>0</v>
      </c>
      <c r="U566" s="38"/>
      <c r="V566" s="38"/>
      <c r="W566" s="38"/>
      <c r="X566" s="38"/>
      <c r="Y566" s="38"/>
      <c r="Z566" s="38"/>
      <c r="AA566" s="38"/>
      <c r="AB566" s="38"/>
      <c r="AC566" s="38"/>
      <c r="AD566" s="38"/>
      <c r="AE566" s="38"/>
      <c r="AR566" s="231" t="s">
        <v>233</v>
      </c>
      <c r="AT566" s="231" t="s">
        <v>155</v>
      </c>
      <c r="AU566" s="231" t="s">
        <v>86</v>
      </c>
      <c r="AY566" s="17" t="s">
        <v>153</v>
      </c>
      <c r="BE566" s="232">
        <f>IF(N566="základní",J566,0)</f>
        <v>0</v>
      </c>
      <c r="BF566" s="232">
        <f>IF(N566="snížená",J566,0)</f>
        <v>0</v>
      </c>
      <c r="BG566" s="232">
        <f>IF(N566="zákl. přenesená",J566,0)</f>
        <v>0</v>
      </c>
      <c r="BH566" s="232">
        <f>IF(N566="sníž. přenesená",J566,0)</f>
        <v>0</v>
      </c>
      <c r="BI566" s="232">
        <f>IF(N566="nulová",J566,0)</f>
        <v>0</v>
      </c>
      <c r="BJ566" s="17" t="s">
        <v>84</v>
      </c>
      <c r="BK566" s="232">
        <f>ROUND(I566*H566,2)</f>
        <v>0</v>
      </c>
      <c r="BL566" s="17" t="s">
        <v>233</v>
      </c>
      <c r="BM566" s="231" t="s">
        <v>1019</v>
      </c>
    </row>
    <row r="567" s="2" customFormat="1" ht="14.4" customHeight="1">
      <c r="A567" s="38"/>
      <c r="B567" s="39"/>
      <c r="C567" s="219" t="s">
        <v>1020</v>
      </c>
      <c r="D567" s="219" t="s">
        <v>155</v>
      </c>
      <c r="E567" s="220" t="s">
        <v>1021</v>
      </c>
      <c r="F567" s="221" t="s">
        <v>1022</v>
      </c>
      <c r="G567" s="222" t="s">
        <v>170</v>
      </c>
      <c r="H567" s="223">
        <v>11.699999999999999</v>
      </c>
      <c r="I567" s="224"/>
      <c r="J567" s="225">
        <f>ROUND(I567*H567,2)</f>
        <v>0</v>
      </c>
      <c r="K567" s="226"/>
      <c r="L567" s="44"/>
      <c r="M567" s="227" t="s">
        <v>1</v>
      </c>
      <c r="N567" s="228" t="s">
        <v>41</v>
      </c>
      <c r="O567" s="91"/>
      <c r="P567" s="229">
        <f>O567*H567</f>
        <v>0</v>
      </c>
      <c r="Q567" s="229">
        <v>0</v>
      </c>
      <c r="R567" s="229">
        <f>Q567*H567</f>
        <v>0</v>
      </c>
      <c r="S567" s="229">
        <v>0</v>
      </c>
      <c r="T567" s="230">
        <f>S567*H567</f>
        <v>0</v>
      </c>
      <c r="U567" s="38"/>
      <c r="V567" s="38"/>
      <c r="W567" s="38"/>
      <c r="X567" s="38"/>
      <c r="Y567" s="38"/>
      <c r="Z567" s="38"/>
      <c r="AA567" s="38"/>
      <c r="AB567" s="38"/>
      <c r="AC567" s="38"/>
      <c r="AD567" s="38"/>
      <c r="AE567" s="38"/>
      <c r="AR567" s="231" t="s">
        <v>233</v>
      </c>
      <c r="AT567" s="231" t="s">
        <v>155</v>
      </c>
      <c r="AU567" s="231" t="s">
        <v>86</v>
      </c>
      <c r="AY567" s="17" t="s">
        <v>153</v>
      </c>
      <c r="BE567" s="232">
        <f>IF(N567="základní",J567,0)</f>
        <v>0</v>
      </c>
      <c r="BF567" s="232">
        <f>IF(N567="snížená",J567,0)</f>
        <v>0</v>
      </c>
      <c r="BG567" s="232">
        <f>IF(N567="zákl. přenesená",J567,0)</f>
        <v>0</v>
      </c>
      <c r="BH567" s="232">
        <f>IF(N567="sníž. přenesená",J567,0)</f>
        <v>0</v>
      </c>
      <c r="BI567" s="232">
        <f>IF(N567="nulová",J567,0)</f>
        <v>0</v>
      </c>
      <c r="BJ567" s="17" t="s">
        <v>84</v>
      </c>
      <c r="BK567" s="232">
        <f>ROUND(I567*H567,2)</f>
        <v>0</v>
      </c>
      <c r="BL567" s="17" t="s">
        <v>233</v>
      </c>
      <c r="BM567" s="231" t="s">
        <v>1023</v>
      </c>
    </row>
    <row r="568" s="13" customFormat="1">
      <c r="A568" s="13"/>
      <c r="B568" s="233"/>
      <c r="C568" s="234"/>
      <c r="D568" s="235" t="s">
        <v>161</v>
      </c>
      <c r="E568" s="236" t="s">
        <v>1</v>
      </c>
      <c r="F568" s="237" t="s">
        <v>1024</v>
      </c>
      <c r="G568" s="234"/>
      <c r="H568" s="238">
        <v>11.699999999999999</v>
      </c>
      <c r="I568" s="239"/>
      <c r="J568" s="234"/>
      <c r="K568" s="234"/>
      <c r="L568" s="240"/>
      <c r="M568" s="241"/>
      <c r="N568" s="242"/>
      <c r="O568" s="242"/>
      <c r="P568" s="242"/>
      <c r="Q568" s="242"/>
      <c r="R568" s="242"/>
      <c r="S568" s="242"/>
      <c r="T568" s="24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T568" s="244" t="s">
        <v>161</v>
      </c>
      <c r="AU568" s="244" t="s">
        <v>86</v>
      </c>
      <c r="AV568" s="13" t="s">
        <v>86</v>
      </c>
      <c r="AW568" s="13" t="s">
        <v>32</v>
      </c>
      <c r="AX568" s="13" t="s">
        <v>84</v>
      </c>
      <c r="AY568" s="244" t="s">
        <v>153</v>
      </c>
    </row>
    <row r="569" s="2" customFormat="1" ht="22.2" customHeight="1">
      <c r="A569" s="38"/>
      <c r="B569" s="39"/>
      <c r="C569" s="219" t="s">
        <v>1025</v>
      </c>
      <c r="D569" s="219" t="s">
        <v>155</v>
      </c>
      <c r="E569" s="220" t="s">
        <v>1026</v>
      </c>
      <c r="F569" s="221" t="s">
        <v>1027</v>
      </c>
      <c r="G569" s="222" t="s">
        <v>170</v>
      </c>
      <c r="H569" s="223">
        <v>3.1000000000000001</v>
      </c>
      <c r="I569" s="224"/>
      <c r="J569" s="225">
        <f>ROUND(I569*H569,2)</f>
        <v>0</v>
      </c>
      <c r="K569" s="226"/>
      <c r="L569" s="44"/>
      <c r="M569" s="227" t="s">
        <v>1</v>
      </c>
      <c r="N569" s="228" t="s">
        <v>41</v>
      </c>
      <c r="O569" s="91"/>
      <c r="P569" s="229">
        <f>O569*H569</f>
        <v>0</v>
      </c>
      <c r="Q569" s="229">
        <v>0</v>
      </c>
      <c r="R569" s="229">
        <f>Q569*H569</f>
        <v>0</v>
      </c>
      <c r="S569" s="229">
        <v>0</v>
      </c>
      <c r="T569" s="230">
        <f>S569*H569</f>
        <v>0</v>
      </c>
      <c r="U569" s="38"/>
      <c r="V569" s="38"/>
      <c r="W569" s="38"/>
      <c r="X569" s="38"/>
      <c r="Y569" s="38"/>
      <c r="Z569" s="38"/>
      <c r="AA569" s="38"/>
      <c r="AB569" s="38"/>
      <c r="AC569" s="38"/>
      <c r="AD569" s="38"/>
      <c r="AE569" s="38"/>
      <c r="AR569" s="231" t="s">
        <v>233</v>
      </c>
      <c r="AT569" s="231" t="s">
        <v>155</v>
      </c>
      <c r="AU569" s="231" t="s">
        <v>86</v>
      </c>
      <c r="AY569" s="17" t="s">
        <v>153</v>
      </c>
      <c r="BE569" s="232">
        <f>IF(N569="základní",J569,0)</f>
        <v>0</v>
      </c>
      <c r="BF569" s="232">
        <f>IF(N569="snížená",J569,0)</f>
        <v>0</v>
      </c>
      <c r="BG569" s="232">
        <f>IF(N569="zákl. přenesená",J569,0)</f>
        <v>0</v>
      </c>
      <c r="BH569" s="232">
        <f>IF(N569="sníž. přenesená",J569,0)</f>
        <v>0</v>
      </c>
      <c r="BI569" s="232">
        <f>IF(N569="nulová",J569,0)</f>
        <v>0</v>
      </c>
      <c r="BJ569" s="17" t="s">
        <v>84</v>
      </c>
      <c r="BK569" s="232">
        <f>ROUND(I569*H569,2)</f>
        <v>0</v>
      </c>
      <c r="BL569" s="17" t="s">
        <v>233</v>
      </c>
      <c r="BM569" s="231" t="s">
        <v>1028</v>
      </c>
    </row>
    <row r="570" s="2" customFormat="1" ht="19.8" customHeight="1">
      <c r="A570" s="38"/>
      <c r="B570" s="39"/>
      <c r="C570" s="219" t="s">
        <v>1029</v>
      </c>
      <c r="D570" s="219" t="s">
        <v>155</v>
      </c>
      <c r="E570" s="220" t="s">
        <v>1030</v>
      </c>
      <c r="F570" s="221" t="s">
        <v>1031</v>
      </c>
      <c r="G570" s="222" t="s">
        <v>170</v>
      </c>
      <c r="H570" s="223">
        <v>6.0999999999999996</v>
      </c>
      <c r="I570" s="224"/>
      <c r="J570" s="225">
        <f>ROUND(I570*H570,2)</f>
        <v>0</v>
      </c>
      <c r="K570" s="226"/>
      <c r="L570" s="44"/>
      <c r="M570" s="227" t="s">
        <v>1</v>
      </c>
      <c r="N570" s="228" t="s">
        <v>41</v>
      </c>
      <c r="O570" s="91"/>
      <c r="P570" s="229">
        <f>O570*H570</f>
        <v>0</v>
      </c>
      <c r="Q570" s="229">
        <v>0</v>
      </c>
      <c r="R570" s="229">
        <f>Q570*H570</f>
        <v>0</v>
      </c>
      <c r="S570" s="229">
        <v>0</v>
      </c>
      <c r="T570" s="230">
        <f>S570*H570</f>
        <v>0</v>
      </c>
      <c r="U570" s="38"/>
      <c r="V570" s="38"/>
      <c r="W570" s="38"/>
      <c r="X570" s="38"/>
      <c r="Y570" s="38"/>
      <c r="Z570" s="38"/>
      <c r="AA570" s="38"/>
      <c r="AB570" s="38"/>
      <c r="AC570" s="38"/>
      <c r="AD570" s="38"/>
      <c r="AE570" s="38"/>
      <c r="AR570" s="231" t="s">
        <v>233</v>
      </c>
      <c r="AT570" s="231" t="s">
        <v>155</v>
      </c>
      <c r="AU570" s="231" t="s">
        <v>86</v>
      </c>
      <c r="AY570" s="17" t="s">
        <v>153</v>
      </c>
      <c r="BE570" s="232">
        <f>IF(N570="základní",J570,0)</f>
        <v>0</v>
      </c>
      <c r="BF570" s="232">
        <f>IF(N570="snížená",J570,0)</f>
        <v>0</v>
      </c>
      <c r="BG570" s="232">
        <f>IF(N570="zákl. přenesená",J570,0)</f>
        <v>0</v>
      </c>
      <c r="BH570" s="232">
        <f>IF(N570="sníž. přenesená",J570,0)</f>
        <v>0</v>
      </c>
      <c r="BI570" s="232">
        <f>IF(N570="nulová",J570,0)</f>
        <v>0</v>
      </c>
      <c r="BJ570" s="17" t="s">
        <v>84</v>
      </c>
      <c r="BK570" s="232">
        <f>ROUND(I570*H570,2)</f>
        <v>0</v>
      </c>
      <c r="BL570" s="17" t="s">
        <v>233</v>
      </c>
      <c r="BM570" s="231" t="s">
        <v>1032</v>
      </c>
    </row>
    <row r="571" s="2" customFormat="1" ht="19.8" customHeight="1">
      <c r="A571" s="38"/>
      <c r="B571" s="39"/>
      <c r="C571" s="219" t="s">
        <v>1033</v>
      </c>
      <c r="D571" s="219" t="s">
        <v>155</v>
      </c>
      <c r="E571" s="220" t="s">
        <v>1034</v>
      </c>
      <c r="F571" s="221" t="s">
        <v>1035</v>
      </c>
      <c r="G571" s="222" t="s">
        <v>170</v>
      </c>
      <c r="H571" s="223">
        <v>6.0999999999999996</v>
      </c>
      <c r="I571" s="224"/>
      <c r="J571" s="225">
        <f>ROUND(I571*H571,2)</f>
        <v>0</v>
      </c>
      <c r="K571" s="226"/>
      <c r="L571" s="44"/>
      <c r="M571" s="227" t="s">
        <v>1</v>
      </c>
      <c r="N571" s="228" t="s">
        <v>41</v>
      </c>
      <c r="O571" s="91"/>
      <c r="P571" s="229">
        <f>O571*H571</f>
        <v>0</v>
      </c>
      <c r="Q571" s="229">
        <v>0</v>
      </c>
      <c r="R571" s="229">
        <f>Q571*H571</f>
        <v>0</v>
      </c>
      <c r="S571" s="229">
        <v>0</v>
      </c>
      <c r="T571" s="230">
        <f>S571*H571</f>
        <v>0</v>
      </c>
      <c r="U571" s="38"/>
      <c r="V571" s="38"/>
      <c r="W571" s="38"/>
      <c r="X571" s="38"/>
      <c r="Y571" s="38"/>
      <c r="Z571" s="38"/>
      <c r="AA571" s="38"/>
      <c r="AB571" s="38"/>
      <c r="AC571" s="38"/>
      <c r="AD571" s="38"/>
      <c r="AE571" s="38"/>
      <c r="AR571" s="231" t="s">
        <v>233</v>
      </c>
      <c r="AT571" s="231" t="s">
        <v>155</v>
      </c>
      <c r="AU571" s="231" t="s">
        <v>86</v>
      </c>
      <c r="AY571" s="17" t="s">
        <v>153</v>
      </c>
      <c r="BE571" s="232">
        <f>IF(N571="základní",J571,0)</f>
        <v>0</v>
      </c>
      <c r="BF571" s="232">
        <f>IF(N571="snížená",J571,0)</f>
        <v>0</v>
      </c>
      <c r="BG571" s="232">
        <f>IF(N571="zákl. přenesená",J571,0)</f>
        <v>0</v>
      </c>
      <c r="BH571" s="232">
        <f>IF(N571="sníž. přenesená",J571,0)</f>
        <v>0</v>
      </c>
      <c r="BI571" s="232">
        <f>IF(N571="nulová",J571,0)</f>
        <v>0</v>
      </c>
      <c r="BJ571" s="17" t="s">
        <v>84</v>
      </c>
      <c r="BK571" s="232">
        <f>ROUND(I571*H571,2)</f>
        <v>0</v>
      </c>
      <c r="BL571" s="17" t="s">
        <v>233</v>
      </c>
      <c r="BM571" s="231" t="s">
        <v>1036</v>
      </c>
    </row>
    <row r="572" s="2" customFormat="1" ht="22.2" customHeight="1">
      <c r="A572" s="38"/>
      <c r="B572" s="39"/>
      <c r="C572" s="219" t="s">
        <v>1037</v>
      </c>
      <c r="D572" s="219" t="s">
        <v>155</v>
      </c>
      <c r="E572" s="220" t="s">
        <v>1038</v>
      </c>
      <c r="F572" s="221" t="s">
        <v>1039</v>
      </c>
      <c r="G572" s="222" t="s">
        <v>321</v>
      </c>
      <c r="H572" s="223">
        <v>1</v>
      </c>
      <c r="I572" s="224"/>
      <c r="J572" s="225">
        <f>ROUND(I572*H572,2)</f>
        <v>0</v>
      </c>
      <c r="K572" s="226"/>
      <c r="L572" s="44"/>
      <c r="M572" s="227" t="s">
        <v>1</v>
      </c>
      <c r="N572" s="228" t="s">
        <v>41</v>
      </c>
      <c r="O572" s="91"/>
      <c r="P572" s="229">
        <f>O572*H572</f>
        <v>0</v>
      </c>
      <c r="Q572" s="229">
        <v>0</v>
      </c>
      <c r="R572" s="229">
        <f>Q572*H572</f>
        <v>0</v>
      </c>
      <c r="S572" s="229">
        <v>0</v>
      </c>
      <c r="T572" s="230">
        <f>S572*H572</f>
        <v>0</v>
      </c>
      <c r="U572" s="38"/>
      <c r="V572" s="38"/>
      <c r="W572" s="38"/>
      <c r="X572" s="38"/>
      <c r="Y572" s="38"/>
      <c r="Z572" s="38"/>
      <c r="AA572" s="38"/>
      <c r="AB572" s="38"/>
      <c r="AC572" s="38"/>
      <c r="AD572" s="38"/>
      <c r="AE572" s="38"/>
      <c r="AR572" s="231" t="s">
        <v>233</v>
      </c>
      <c r="AT572" s="231" t="s">
        <v>155</v>
      </c>
      <c r="AU572" s="231" t="s">
        <v>86</v>
      </c>
      <c r="AY572" s="17" t="s">
        <v>153</v>
      </c>
      <c r="BE572" s="232">
        <f>IF(N572="základní",J572,0)</f>
        <v>0</v>
      </c>
      <c r="BF572" s="232">
        <f>IF(N572="snížená",J572,0)</f>
        <v>0</v>
      </c>
      <c r="BG572" s="232">
        <f>IF(N572="zákl. přenesená",J572,0)</f>
        <v>0</v>
      </c>
      <c r="BH572" s="232">
        <f>IF(N572="sníž. přenesená",J572,0)</f>
        <v>0</v>
      </c>
      <c r="BI572" s="232">
        <f>IF(N572="nulová",J572,0)</f>
        <v>0</v>
      </c>
      <c r="BJ572" s="17" t="s">
        <v>84</v>
      </c>
      <c r="BK572" s="232">
        <f>ROUND(I572*H572,2)</f>
        <v>0</v>
      </c>
      <c r="BL572" s="17" t="s">
        <v>233</v>
      </c>
      <c r="BM572" s="231" t="s">
        <v>1040</v>
      </c>
    </row>
    <row r="573" s="2" customFormat="1" ht="14.4" customHeight="1">
      <c r="A573" s="38"/>
      <c r="B573" s="39"/>
      <c r="C573" s="219" t="s">
        <v>1041</v>
      </c>
      <c r="D573" s="219" t="s">
        <v>155</v>
      </c>
      <c r="E573" s="220" t="s">
        <v>1042</v>
      </c>
      <c r="F573" s="221" t="s">
        <v>1043</v>
      </c>
      <c r="G573" s="222" t="s">
        <v>321</v>
      </c>
      <c r="H573" s="223">
        <v>1</v>
      </c>
      <c r="I573" s="224"/>
      <c r="J573" s="225">
        <f>ROUND(I573*H573,2)</f>
        <v>0</v>
      </c>
      <c r="K573" s="226"/>
      <c r="L573" s="44"/>
      <c r="M573" s="227" t="s">
        <v>1</v>
      </c>
      <c r="N573" s="228" t="s">
        <v>41</v>
      </c>
      <c r="O573" s="91"/>
      <c r="P573" s="229">
        <f>O573*H573</f>
        <v>0</v>
      </c>
      <c r="Q573" s="229">
        <v>0</v>
      </c>
      <c r="R573" s="229">
        <f>Q573*H573</f>
        <v>0</v>
      </c>
      <c r="S573" s="229">
        <v>0</v>
      </c>
      <c r="T573" s="230">
        <f>S573*H573</f>
        <v>0</v>
      </c>
      <c r="U573" s="38"/>
      <c r="V573" s="38"/>
      <c r="W573" s="38"/>
      <c r="X573" s="38"/>
      <c r="Y573" s="38"/>
      <c r="Z573" s="38"/>
      <c r="AA573" s="38"/>
      <c r="AB573" s="38"/>
      <c r="AC573" s="38"/>
      <c r="AD573" s="38"/>
      <c r="AE573" s="38"/>
      <c r="AR573" s="231" t="s">
        <v>233</v>
      </c>
      <c r="AT573" s="231" t="s">
        <v>155</v>
      </c>
      <c r="AU573" s="231" t="s">
        <v>86</v>
      </c>
      <c r="AY573" s="17" t="s">
        <v>153</v>
      </c>
      <c r="BE573" s="232">
        <f>IF(N573="základní",J573,0)</f>
        <v>0</v>
      </c>
      <c r="BF573" s="232">
        <f>IF(N573="snížená",J573,0)</f>
        <v>0</v>
      </c>
      <c r="BG573" s="232">
        <f>IF(N573="zákl. přenesená",J573,0)</f>
        <v>0</v>
      </c>
      <c r="BH573" s="232">
        <f>IF(N573="sníž. přenesená",J573,0)</f>
        <v>0</v>
      </c>
      <c r="BI573" s="232">
        <f>IF(N573="nulová",J573,0)</f>
        <v>0</v>
      </c>
      <c r="BJ573" s="17" t="s">
        <v>84</v>
      </c>
      <c r="BK573" s="232">
        <f>ROUND(I573*H573,2)</f>
        <v>0</v>
      </c>
      <c r="BL573" s="17" t="s">
        <v>233</v>
      </c>
      <c r="BM573" s="231" t="s">
        <v>1044</v>
      </c>
    </row>
    <row r="574" s="2" customFormat="1" ht="14.4" customHeight="1">
      <c r="A574" s="38"/>
      <c r="B574" s="39"/>
      <c r="C574" s="219" t="s">
        <v>1045</v>
      </c>
      <c r="D574" s="219" t="s">
        <v>155</v>
      </c>
      <c r="E574" s="220" t="s">
        <v>1046</v>
      </c>
      <c r="F574" s="221" t="s">
        <v>1047</v>
      </c>
      <c r="G574" s="222" t="s">
        <v>321</v>
      </c>
      <c r="H574" s="223">
        <v>1</v>
      </c>
      <c r="I574" s="224"/>
      <c r="J574" s="225">
        <f>ROUND(I574*H574,2)</f>
        <v>0</v>
      </c>
      <c r="K574" s="226"/>
      <c r="L574" s="44"/>
      <c r="M574" s="227" t="s">
        <v>1</v>
      </c>
      <c r="N574" s="228" t="s">
        <v>41</v>
      </c>
      <c r="O574" s="91"/>
      <c r="P574" s="229">
        <f>O574*H574</f>
        <v>0</v>
      </c>
      <c r="Q574" s="229">
        <v>0</v>
      </c>
      <c r="R574" s="229">
        <f>Q574*H574</f>
        <v>0</v>
      </c>
      <c r="S574" s="229">
        <v>0</v>
      </c>
      <c r="T574" s="230">
        <f>S574*H574</f>
        <v>0</v>
      </c>
      <c r="U574" s="38"/>
      <c r="V574" s="38"/>
      <c r="W574" s="38"/>
      <c r="X574" s="38"/>
      <c r="Y574" s="38"/>
      <c r="Z574" s="38"/>
      <c r="AA574" s="38"/>
      <c r="AB574" s="38"/>
      <c r="AC574" s="38"/>
      <c r="AD574" s="38"/>
      <c r="AE574" s="38"/>
      <c r="AR574" s="231" t="s">
        <v>233</v>
      </c>
      <c r="AT574" s="231" t="s">
        <v>155</v>
      </c>
      <c r="AU574" s="231" t="s">
        <v>86</v>
      </c>
      <c r="AY574" s="17" t="s">
        <v>153</v>
      </c>
      <c r="BE574" s="232">
        <f>IF(N574="základní",J574,0)</f>
        <v>0</v>
      </c>
      <c r="BF574" s="232">
        <f>IF(N574="snížená",J574,0)</f>
        <v>0</v>
      </c>
      <c r="BG574" s="232">
        <f>IF(N574="zákl. přenesená",J574,0)</f>
        <v>0</v>
      </c>
      <c r="BH574" s="232">
        <f>IF(N574="sníž. přenesená",J574,0)</f>
        <v>0</v>
      </c>
      <c r="BI574" s="232">
        <f>IF(N574="nulová",J574,0)</f>
        <v>0</v>
      </c>
      <c r="BJ574" s="17" t="s">
        <v>84</v>
      </c>
      <c r="BK574" s="232">
        <f>ROUND(I574*H574,2)</f>
        <v>0</v>
      </c>
      <c r="BL574" s="17" t="s">
        <v>233</v>
      </c>
      <c r="BM574" s="231" t="s">
        <v>1048</v>
      </c>
    </row>
    <row r="575" s="2" customFormat="1" ht="22.2" customHeight="1">
      <c r="A575" s="38"/>
      <c r="B575" s="39"/>
      <c r="C575" s="219" t="s">
        <v>1049</v>
      </c>
      <c r="D575" s="219" t="s">
        <v>155</v>
      </c>
      <c r="E575" s="220" t="s">
        <v>1050</v>
      </c>
      <c r="F575" s="221" t="s">
        <v>1051</v>
      </c>
      <c r="G575" s="222" t="s">
        <v>170</v>
      </c>
      <c r="H575" s="223">
        <v>5</v>
      </c>
      <c r="I575" s="224"/>
      <c r="J575" s="225">
        <f>ROUND(I575*H575,2)</f>
        <v>0</v>
      </c>
      <c r="K575" s="226"/>
      <c r="L575" s="44"/>
      <c r="M575" s="227" t="s">
        <v>1</v>
      </c>
      <c r="N575" s="228" t="s">
        <v>41</v>
      </c>
      <c r="O575" s="91"/>
      <c r="P575" s="229">
        <f>O575*H575</f>
        <v>0</v>
      </c>
      <c r="Q575" s="229">
        <v>0</v>
      </c>
      <c r="R575" s="229">
        <f>Q575*H575</f>
        <v>0</v>
      </c>
      <c r="S575" s="229">
        <v>0</v>
      </c>
      <c r="T575" s="230">
        <f>S575*H575</f>
        <v>0</v>
      </c>
      <c r="U575" s="38"/>
      <c r="V575" s="38"/>
      <c r="W575" s="38"/>
      <c r="X575" s="38"/>
      <c r="Y575" s="38"/>
      <c r="Z575" s="38"/>
      <c r="AA575" s="38"/>
      <c r="AB575" s="38"/>
      <c r="AC575" s="38"/>
      <c r="AD575" s="38"/>
      <c r="AE575" s="38"/>
      <c r="AR575" s="231" t="s">
        <v>233</v>
      </c>
      <c r="AT575" s="231" t="s">
        <v>155</v>
      </c>
      <c r="AU575" s="231" t="s">
        <v>86</v>
      </c>
      <c r="AY575" s="17" t="s">
        <v>153</v>
      </c>
      <c r="BE575" s="232">
        <f>IF(N575="základní",J575,0)</f>
        <v>0</v>
      </c>
      <c r="BF575" s="232">
        <f>IF(N575="snížená",J575,0)</f>
        <v>0</v>
      </c>
      <c r="BG575" s="232">
        <f>IF(N575="zákl. přenesená",J575,0)</f>
        <v>0</v>
      </c>
      <c r="BH575" s="232">
        <f>IF(N575="sníž. přenesená",J575,0)</f>
        <v>0</v>
      </c>
      <c r="BI575" s="232">
        <f>IF(N575="nulová",J575,0)</f>
        <v>0</v>
      </c>
      <c r="BJ575" s="17" t="s">
        <v>84</v>
      </c>
      <c r="BK575" s="232">
        <f>ROUND(I575*H575,2)</f>
        <v>0</v>
      </c>
      <c r="BL575" s="17" t="s">
        <v>233</v>
      </c>
      <c r="BM575" s="231" t="s">
        <v>1052</v>
      </c>
    </row>
    <row r="576" s="2" customFormat="1" ht="14.4" customHeight="1">
      <c r="A576" s="38"/>
      <c r="B576" s="39"/>
      <c r="C576" s="219" t="s">
        <v>1053</v>
      </c>
      <c r="D576" s="219" t="s">
        <v>155</v>
      </c>
      <c r="E576" s="220" t="s">
        <v>1054</v>
      </c>
      <c r="F576" s="221" t="s">
        <v>1055</v>
      </c>
      <c r="G576" s="222" t="s">
        <v>241</v>
      </c>
      <c r="H576" s="223">
        <v>132.73400000000001</v>
      </c>
      <c r="I576" s="224"/>
      <c r="J576" s="225">
        <f>ROUND(I576*H576,2)</f>
        <v>0</v>
      </c>
      <c r="K576" s="226"/>
      <c r="L576" s="44"/>
      <c r="M576" s="227" t="s">
        <v>1</v>
      </c>
      <c r="N576" s="228" t="s">
        <v>41</v>
      </c>
      <c r="O576" s="91"/>
      <c r="P576" s="229">
        <f>O576*H576</f>
        <v>0</v>
      </c>
      <c r="Q576" s="229">
        <v>0.001</v>
      </c>
      <c r="R576" s="229">
        <f>Q576*H576</f>
        <v>0.13273400000000002</v>
      </c>
      <c r="S576" s="229">
        <v>0</v>
      </c>
      <c r="T576" s="230">
        <f>S576*H576</f>
        <v>0</v>
      </c>
      <c r="U576" s="38"/>
      <c r="V576" s="38"/>
      <c r="W576" s="38"/>
      <c r="X576" s="38"/>
      <c r="Y576" s="38"/>
      <c r="Z576" s="38"/>
      <c r="AA576" s="38"/>
      <c r="AB576" s="38"/>
      <c r="AC576" s="38"/>
      <c r="AD576" s="38"/>
      <c r="AE576" s="38"/>
      <c r="AR576" s="231" t="s">
        <v>233</v>
      </c>
      <c r="AT576" s="231" t="s">
        <v>155</v>
      </c>
      <c r="AU576" s="231" t="s">
        <v>86</v>
      </c>
      <c r="AY576" s="17" t="s">
        <v>153</v>
      </c>
      <c r="BE576" s="232">
        <f>IF(N576="základní",J576,0)</f>
        <v>0</v>
      </c>
      <c r="BF576" s="232">
        <f>IF(N576="snížená",J576,0)</f>
        <v>0</v>
      </c>
      <c r="BG576" s="232">
        <f>IF(N576="zákl. přenesená",J576,0)</f>
        <v>0</v>
      </c>
      <c r="BH576" s="232">
        <f>IF(N576="sníž. přenesená",J576,0)</f>
        <v>0</v>
      </c>
      <c r="BI576" s="232">
        <f>IF(N576="nulová",J576,0)</f>
        <v>0</v>
      </c>
      <c r="BJ576" s="17" t="s">
        <v>84</v>
      </c>
      <c r="BK576" s="232">
        <f>ROUND(I576*H576,2)</f>
        <v>0</v>
      </c>
      <c r="BL576" s="17" t="s">
        <v>233</v>
      </c>
      <c r="BM576" s="231" t="s">
        <v>1056</v>
      </c>
    </row>
    <row r="577" s="13" customFormat="1">
      <c r="A577" s="13"/>
      <c r="B577" s="233"/>
      <c r="C577" s="234"/>
      <c r="D577" s="235" t="s">
        <v>161</v>
      </c>
      <c r="E577" s="236" t="s">
        <v>1</v>
      </c>
      <c r="F577" s="237" t="s">
        <v>1057</v>
      </c>
      <c r="G577" s="234"/>
      <c r="H577" s="238">
        <v>132.73400000000001</v>
      </c>
      <c r="I577" s="239"/>
      <c r="J577" s="234"/>
      <c r="K577" s="234"/>
      <c r="L577" s="240"/>
      <c r="M577" s="241"/>
      <c r="N577" s="242"/>
      <c r="O577" s="242"/>
      <c r="P577" s="242"/>
      <c r="Q577" s="242"/>
      <c r="R577" s="242"/>
      <c r="S577" s="242"/>
      <c r="T577" s="24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T577" s="244" t="s">
        <v>161</v>
      </c>
      <c r="AU577" s="244" t="s">
        <v>86</v>
      </c>
      <c r="AV577" s="13" t="s">
        <v>86</v>
      </c>
      <c r="AW577" s="13" t="s">
        <v>32</v>
      </c>
      <c r="AX577" s="13" t="s">
        <v>84</v>
      </c>
      <c r="AY577" s="244" t="s">
        <v>153</v>
      </c>
    </row>
    <row r="578" s="2" customFormat="1" ht="19.8" customHeight="1">
      <c r="A578" s="38"/>
      <c r="B578" s="39"/>
      <c r="C578" s="219" t="s">
        <v>1058</v>
      </c>
      <c r="D578" s="219" t="s">
        <v>155</v>
      </c>
      <c r="E578" s="220" t="s">
        <v>1059</v>
      </c>
      <c r="F578" s="221" t="s">
        <v>1060</v>
      </c>
      <c r="G578" s="222" t="s">
        <v>997</v>
      </c>
      <c r="H578" s="267"/>
      <c r="I578" s="224"/>
      <c r="J578" s="225">
        <f>ROUND(I578*H578,2)</f>
        <v>0</v>
      </c>
      <c r="K578" s="226"/>
      <c r="L578" s="44"/>
      <c r="M578" s="227" t="s">
        <v>1</v>
      </c>
      <c r="N578" s="228" t="s">
        <v>41</v>
      </c>
      <c r="O578" s="91"/>
      <c r="P578" s="229">
        <f>O578*H578</f>
        <v>0</v>
      </c>
      <c r="Q578" s="229">
        <v>0</v>
      </c>
      <c r="R578" s="229">
        <f>Q578*H578</f>
        <v>0</v>
      </c>
      <c r="S578" s="229">
        <v>0</v>
      </c>
      <c r="T578" s="230">
        <f>S578*H578</f>
        <v>0</v>
      </c>
      <c r="U578" s="38"/>
      <c r="V578" s="38"/>
      <c r="W578" s="38"/>
      <c r="X578" s="38"/>
      <c r="Y578" s="38"/>
      <c r="Z578" s="38"/>
      <c r="AA578" s="38"/>
      <c r="AB578" s="38"/>
      <c r="AC578" s="38"/>
      <c r="AD578" s="38"/>
      <c r="AE578" s="38"/>
      <c r="AR578" s="231" t="s">
        <v>233</v>
      </c>
      <c r="AT578" s="231" t="s">
        <v>155</v>
      </c>
      <c r="AU578" s="231" t="s">
        <v>86</v>
      </c>
      <c r="AY578" s="17" t="s">
        <v>153</v>
      </c>
      <c r="BE578" s="232">
        <f>IF(N578="základní",J578,0)</f>
        <v>0</v>
      </c>
      <c r="BF578" s="232">
        <f>IF(N578="snížená",J578,0)</f>
        <v>0</v>
      </c>
      <c r="BG578" s="232">
        <f>IF(N578="zákl. přenesená",J578,0)</f>
        <v>0</v>
      </c>
      <c r="BH578" s="232">
        <f>IF(N578="sníž. přenesená",J578,0)</f>
        <v>0</v>
      </c>
      <c r="BI578" s="232">
        <f>IF(N578="nulová",J578,0)</f>
        <v>0</v>
      </c>
      <c r="BJ578" s="17" t="s">
        <v>84</v>
      </c>
      <c r="BK578" s="232">
        <f>ROUND(I578*H578,2)</f>
        <v>0</v>
      </c>
      <c r="BL578" s="17" t="s">
        <v>233</v>
      </c>
      <c r="BM578" s="231" t="s">
        <v>1061</v>
      </c>
    </row>
    <row r="579" s="12" customFormat="1" ht="22.8" customHeight="1">
      <c r="A579" s="12"/>
      <c r="B579" s="203"/>
      <c r="C579" s="204"/>
      <c r="D579" s="205" t="s">
        <v>75</v>
      </c>
      <c r="E579" s="217" t="s">
        <v>1062</v>
      </c>
      <c r="F579" s="217" t="s">
        <v>1063</v>
      </c>
      <c r="G579" s="204"/>
      <c r="H579" s="204"/>
      <c r="I579" s="207"/>
      <c r="J579" s="218">
        <f>BK579</f>
        <v>0</v>
      </c>
      <c r="K579" s="204"/>
      <c r="L579" s="209"/>
      <c r="M579" s="210"/>
      <c r="N579" s="211"/>
      <c r="O579" s="211"/>
      <c r="P579" s="212">
        <f>SUM(P580:P636)</f>
        <v>0</v>
      </c>
      <c r="Q579" s="211"/>
      <c r="R579" s="212">
        <f>SUM(R580:R636)</f>
        <v>7.1346329999999991</v>
      </c>
      <c r="S579" s="211"/>
      <c r="T579" s="213">
        <f>SUM(T580:T636)</f>
        <v>9.5988250700000002</v>
      </c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R579" s="214" t="s">
        <v>86</v>
      </c>
      <c r="AT579" s="215" t="s">
        <v>75</v>
      </c>
      <c r="AU579" s="215" t="s">
        <v>84</v>
      </c>
      <c r="AY579" s="214" t="s">
        <v>153</v>
      </c>
      <c r="BK579" s="216">
        <f>SUM(BK580:BK636)</f>
        <v>0</v>
      </c>
    </row>
    <row r="580" s="2" customFormat="1" ht="14.4" customHeight="1">
      <c r="A580" s="38"/>
      <c r="B580" s="39"/>
      <c r="C580" s="219" t="s">
        <v>1064</v>
      </c>
      <c r="D580" s="219" t="s">
        <v>155</v>
      </c>
      <c r="E580" s="220" t="s">
        <v>1065</v>
      </c>
      <c r="F580" s="221" t="s">
        <v>1066</v>
      </c>
      <c r="G580" s="222" t="s">
        <v>158</v>
      </c>
      <c r="H580" s="223">
        <v>114.05</v>
      </c>
      <c r="I580" s="224"/>
      <c r="J580" s="225">
        <f>ROUND(I580*H580,2)</f>
        <v>0</v>
      </c>
      <c r="K580" s="226"/>
      <c r="L580" s="44"/>
      <c r="M580" s="227" t="s">
        <v>1</v>
      </c>
      <c r="N580" s="228" t="s">
        <v>41</v>
      </c>
      <c r="O580" s="91"/>
      <c r="P580" s="229">
        <f>O580*H580</f>
        <v>0</v>
      </c>
      <c r="Q580" s="229">
        <v>0.00029999999999999997</v>
      </c>
      <c r="R580" s="229">
        <f>Q580*H580</f>
        <v>0.034214999999999995</v>
      </c>
      <c r="S580" s="229">
        <v>0</v>
      </c>
      <c r="T580" s="230">
        <f>S580*H580</f>
        <v>0</v>
      </c>
      <c r="U580" s="38"/>
      <c r="V580" s="38"/>
      <c r="W580" s="38"/>
      <c r="X580" s="38"/>
      <c r="Y580" s="38"/>
      <c r="Z580" s="38"/>
      <c r="AA580" s="38"/>
      <c r="AB580" s="38"/>
      <c r="AC580" s="38"/>
      <c r="AD580" s="38"/>
      <c r="AE580" s="38"/>
      <c r="AR580" s="231" t="s">
        <v>233</v>
      </c>
      <c r="AT580" s="231" t="s">
        <v>155</v>
      </c>
      <c r="AU580" s="231" t="s">
        <v>86</v>
      </c>
      <c r="AY580" s="17" t="s">
        <v>153</v>
      </c>
      <c r="BE580" s="232">
        <f>IF(N580="základní",J580,0)</f>
        <v>0</v>
      </c>
      <c r="BF580" s="232">
        <f>IF(N580="snížená",J580,0)</f>
        <v>0</v>
      </c>
      <c r="BG580" s="232">
        <f>IF(N580="zákl. přenesená",J580,0)</f>
        <v>0</v>
      </c>
      <c r="BH580" s="232">
        <f>IF(N580="sníž. přenesená",J580,0)</f>
        <v>0</v>
      </c>
      <c r="BI580" s="232">
        <f>IF(N580="nulová",J580,0)</f>
        <v>0</v>
      </c>
      <c r="BJ580" s="17" t="s">
        <v>84</v>
      </c>
      <c r="BK580" s="232">
        <f>ROUND(I580*H580,2)</f>
        <v>0</v>
      </c>
      <c r="BL580" s="17" t="s">
        <v>233</v>
      </c>
      <c r="BM580" s="231" t="s">
        <v>1067</v>
      </c>
    </row>
    <row r="581" s="13" customFormat="1">
      <c r="A581" s="13"/>
      <c r="B581" s="233"/>
      <c r="C581" s="234"/>
      <c r="D581" s="235" t="s">
        <v>161</v>
      </c>
      <c r="E581" s="236" t="s">
        <v>1</v>
      </c>
      <c r="F581" s="237" t="s">
        <v>1068</v>
      </c>
      <c r="G581" s="234"/>
      <c r="H581" s="238">
        <v>16.399999999999999</v>
      </c>
      <c r="I581" s="239"/>
      <c r="J581" s="234"/>
      <c r="K581" s="234"/>
      <c r="L581" s="240"/>
      <c r="M581" s="241"/>
      <c r="N581" s="242"/>
      <c r="O581" s="242"/>
      <c r="P581" s="242"/>
      <c r="Q581" s="242"/>
      <c r="R581" s="242"/>
      <c r="S581" s="242"/>
      <c r="T581" s="24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T581" s="244" t="s">
        <v>161</v>
      </c>
      <c r="AU581" s="244" t="s">
        <v>86</v>
      </c>
      <c r="AV581" s="13" t="s">
        <v>86</v>
      </c>
      <c r="AW581" s="13" t="s">
        <v>32</v>
      </c>
      <c r="AX581" s="13" t="s">
        <v>76</v>
      </c>
      <c r="AY581" s="244" t="s">
        <v>153</v>
      </c>
    </row>
    <row r="582" s="13" customFormat="1">
      <c r="A582" s="13"/>
      <c r="B582" s="233"/>
      <c r="C582" s="234"/>
      <c r="D582" s="235" t="s">
        <v>161</v>
      </c>
      <c r="E582" s="236" t="s">
        <v>1</v>
      </c>
      <c r="F582" s="237" t="s">
        <v>620</v>
      </c>
      <c r="G582" s="234"/>
      <c r="H582" s="238">
        <v>2</v>
      </c>
      <c r="I582" s="239"/>
      <c r="J582" s="234"/>
      <c r="K582" s="234"/>
      <c r="L582" s="240"/>
      <c r="M582" s="241"/>
      <c r="N582" s="242"/>
      <c r="O582" s="242"/>
      <c r="P582" s="242"/>
      <c r="Q582" s="242"/>
      <c r="R582" s="242"/>
      <c r="S582" s="242"/>
      <c r="T582" s="24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T582" s="244" t="s">
        <v>161</v>
      </c>
      <c r="AU582" s="244" t="s">
        <v>86</v>
      </c>
      <c r="AV582" s="13" t="s">
        <v>86</v>
      </c>
      <c r="AW582" s="13" t="s">
        <v>32</v>
      </c>
      <c r="AX582" s="13" t="s">
        <v>76</v>
      </c>
      <c r="AY582" s="244" t="s">
        <v>153</v>
      </c>
    </row>
    <row r="583" s="13" customFormat="1">
      <c r="A583" s="13"/>
      <c r="B583" s="233"/>
      <c r="C583" s="234"/>
      <c r="D583" s="235" t="s">
        <v>161</v>
      </c>
      <c r="E583" s="236" t="s">
        <v>1</v>
      </c>
      <c r="F583" s="237" t="s">
        <v>630</v>
      </c>
      <c r="G583" s="234"/>
      <c r="H583" s="238">
        <v>10.9</v>
      </c>
      <c r="I583" s="239"/>
      <c r="J583" s="234"/>
      <c r="K583" s="234"/>
      <c r="L583" s="240"/>
      <c r="M583" s="241"/>
      <c r="N583" s="242"/>
      <c r="O583" s="242"/>
      <c r="P583" s="242"/>
      <c r="Q583" s="242"/>
      <c r="R583" s="242"/>
      <c r="S583" s="242"/>
      <c r="T583" s="24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T583" s="244" t="s">
        <v>161</v>
      </c>
      <c r="AU583" s="244" t="s">
        <v>86</v>
      </c>
      <c r="AV583" s="13" t="s">
        <v>86</v>
      </c>
      <c r="AW583" s="13" t="s">
        <v>32</v>
      </c>
      <c r="AX583" s="13" t="s">
        <v>76</v>
      </c>
      <c r="AY583" s="244" t="s">
        <v>153</v>
      </c>
    </row>
    <row r="584" s="13" customFormat="1">
      <c r="A584" s="13"/>
      <c r="B584" s="233"/>
      <c r="C584" s="234"/>
      <c r="D584" s="235" t="s">
        <v>161</v>
      </c>
      <c r="E584" s="236" t="s">
        <v>1</v>
      </c>
      <c r="F584" s="237" t="s">
        <v>1069</v>
      </c>
      <c r="G584" s="234"/>
      <c r="H584" s="238">
        <v>9.8900000000000006</v>
      </c>
      <c r="I584" s="239"/>
      <c r="J584" s="234"/>
      <c r="K584" s="234"/>
      <c r="L584" s="240"/>
      <c r="M584" s="241"/>
      <c r="N584" s="242"/>
      <c r="O584" s="242"/>
      <c r="P584" s="242"/>
      <c r="Q584" s="242"/>
      <c r="R584" s="242"/>
      <c r="S584" s="242"/>
      <c r="T584" s="24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T584" s="244" t="s">
        <v>161</v>
      </c>
      <c r="AU584" s="244" t="s">
        <v>86</v>
      </c>
      <c r="AV584" s="13" t="s">
        <v>86</v>
      </c>
      <c r="AW584" s="13" t="s">
        <v>32</v>
      </c>
      <c r="AX584" s="13" t="s">
        <v>76</v>
      </c>
      <c r="AY584" s="244" t="s">
        <v>153</v>
      </c>
    </row>
    <row r="585" s="13" customFormat="1">
      <c r="A585" s="13"/>
      <c r="B585" s="233"/>
      <c r="C585" s="234"/>
      <c r="D585" s="235" t="s">
        <v>161</v>
      </c>
      <c r="E585" s="236" t="s">
        <v>1</v>
      </c>
      <c r="F585" s="237" t="s">
        <v>712</v>
      </c>
      <c r="G585" s="234"/>
      <c r="H585" s="238">
        <v>74.859999999999999</v>
      </c>
      <c r="I585" s="239"/>
      <c r="J585" s="234"/>
      <c r="K585" s="234"/>
      <c r="L585" s="240"/>
      <c r="M585" s="241"/>
      <c r="N585" s="242"/>
      <c r="O585" s="242"/>
      <c r="P585" s="242"/>
      <c r="Q585" s="242"/>
      <c r="R585" s="242"/>
      <c r="S585" s="242"/>
      <c r="T585" s="24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T585" s="244" t="s">
        <v>161</v>
      </c>
      <c r="AU585" s="244" t="s">
        <v>86</v>
      </c>
      <c r="AV585" s="13" t="s">
        <v>86</v>
      </c>
      <c r="AW585" s="13" t="s">
        <v>32</v>
      </c>
      <c r="AX585" s="13" t="s">
        <v>76</v>
      </c>
      <c r="AY585" s="244" t="s">
        <v>153</v>
      </c>
    </row>
    <row r="586" s="14" customFormat="1">
      <c r="A586" s="14"/>
      <c r="B586" s="245"/>
      <c r="C586" s="246"/>
      <c r="D586" s="235" t="s">
        <v>161</v>
      </c>
      <c r="E586" s="247" t="s">
        <v>1</v>
      </c>
      <c r="F586" s="248" t="s">
        <v>213</v>
      </c>
      <c r="G586" s="246"/>
      <c r="H586" s="249">
        <v>114.05</v>
      </c>
      <c r="I586" s="250"/>
      <c r="J586" s="246"/>
      <c r="K586" s="246"/>
      <c r="L586" s="251"/>
      <c r="M586" s="252"/>
      <c r="N586" s="253"/>
      <c r="O586" s="253"/>
      <c r="P586" s="253"/>
      <c r="Q586" s="253"/>
      <c r="R586" s="253"/>
      <c r="S586" s="253"/>
      <c r="T586" s="25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T586" s="255" t="s">
        <v>161</v>
      </c>
      <c r="AU586" s="255" t="s">
        <v>86</v>
      </c>
      <c r="AV586" s="14" t="s">
        <v>159</v>
      </c>
      <c r="AW586" s="14" t="s">
        <v>32</v>
      </c>
      <c r="AX586" s="14" t="s">
        <v>84</v>
      </c>
      <c r="AY586" s="255" t="s">
        <v>153</v>
      </c>
    </row>
    <row r="587" s="2" customFormat="1" ht="14.4" customHeight="1">
      <c r="A587" s="38"/>
      <c r="B587" s="39"/>
      <c r="C587" s="219" t="s">
        <v>1070</v>
      </c>
      <c r="D587" s="219" t="s">
        <v>155</v>
      </c>
      <c r="E587" s="220" t="s">
        <v>1071</v>
      </c>
      <c r="F587" s="221" t="s">
        <v>1072</v>
      </c>
      <c r="G587" s="222" t="s">
        <v>158</v>
      </c>
      <c r="H587" s="223">
        <v>10.9</v>
      </c>
      <c r="I587" s="224"/>
      <c r="J587" s="225">
        <f>ROUND(I587*H587,2)</f>
        <v>0</v>
      </c>
      <c r="K587" s="226"/>
      <c r="L587" s="44"/>
      <c r="M587" s="227" t="s">
        <v>1</v>
      </c>
      <c r="N587" s="228" t="s">
        <v>41</v>
      </c>
      <c r="O587" s="91"/>
      <c r="P587" s="229">
        <f>O587*H587</f>
        <v>0</v>
      </c>
      <c r="Q587" s="229">
        <v>0.0075799999999999999</v>
      </c>
      <c r="R587" s="229">
        <f>Q587*H587</f>
        <v>0.082622000000000001</v>
      </c>
      <c r="S587" s="229">
        <v>0</v>
      </c>
      <c r="T587" s="230">
        <f>S587*H587</f>
        <v>0</v>
      </c>
      <c r="U587" s="38"/>
      <c r="V587" s="38"/>
      <c r="W587" s="38"/>
      <c r="X587" s="38"/>
      <c r="Y587" s="38"/>
      <c r="Z587" s="38"/>
      <c r="AA587" s="38"/>
      <c r="AB587" s="38"/>
      <c r="AC587" s="38"/>
      <c r="AD587" s="38"/>
      <c r="AE587" s="38"/>
      <c r="AR587" s="231" t="s">
        <v>233</v>
      </c>
      <c r="AT587" s="231" t="s">
        <v>155</v>
      </c>
      <c r="AU587" s="231" t="s">
        <v>86</v>
      </c>
      <c r="AY587" s="17" t="s">
        <v>153</v>
      </c>
      <c r="BE587" s="232">
        <f>IF(N587="základní",J587,0)</f>
        <v>0</v>
      </c>
      <c r="BF587" s="232">
        <f>IF(N587="snížená",J587,0)</f>
        <v>0</v>
      </c>
      <c r="BG587" s="232">
        <f>IF(N587="zákl. přenesená",J587,0)</f>
        <v>0</v>
      </c>
      <c r="BH587" s="232">
        <f>IF(N587="sníž. přenesená",J587,0)</f>
        <v>0</v>
      </c>
      <c r="BI587" s="232">
        <f>IF(N587="nulová",J587,0)</f>
        <v>0</v>
      </c>
      <c r="BJ587" s="17" t="s">
        <v>84</v>
      </c>
      <c r="BK587" s="232">
        <f>ROUND(I587*H587,2)</f>
        <v>0</v>
      </c>
      <c r="BL587" s="17" t="s">
        <v>233</v>
      </c>
      <c r="BM587" s="231" t="s">
        <v>1073</v>
      </c>
    </row>
    <row r="588" s="13" customFormat="1">
      <c r="A588" s="13"/>
      <c r="B588" s="233"/>
      <c r="C588" s="234"/>
      <c r="D588" s="235" t="s">
        <v>161</v>
      </c>
      <c r="E588" s="236" t="s">
        <v>1</v>
      </c>
      <c r="F588" s="237" t="s">
        <v>630</v>
      </c>
      <c r="G588" s="234"/>
      <c r="H588" s="238">
        <v>10.9</v>
      </c>
      <c r="I588" s="239"/>
      <c r="J588" s="234"/>
      <c r="K588" s="234"/>
      <c r="L588" s="240"/>
      <c r="M588" s="241"/>
      <c r="N588" s="242"/>
      <c r="O588" s="242"/>
      <c r="P588" s="242"/>
      <c r="Q588" s="242"/>
      <c r="R588" s="242"/>
      <c r="S588" s="242"/>
      <c r="T588" s="24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T588" s="244" t="s">
        <v>161</v>
      </c>
      <c r="AU588" s="244" t="s">
        <v>86</v>
      </c>
      <c r="AV588" s="13" t="s">
        <v>86</v>
      </c>
      <c r="AW588" s="13" t="s">
        <v>32</v>
      </c>
      <c r="AX588" s="13" t="s">
        <v>84</v>
      </c>
      <c r="AY588" s="244" t="s">
        <v>153</v>
      </c>
    </row>
    <row r="589" s="2" customFormat="1" ht="14.4" customHeight="1">
      <c r="A589" s="38"/>
      <c r="B589" s="39"/>
      <c r="C589" s="219" t="s">
        <v>1074</v>
      </c>
      <c r="D589" s="219" t="s">
        <v>155</v>
      </c>
      <c r="E589" s="220" t="s">
        <v>1075</v>
      </c>
      <c r="F589" s="221" t="s">
        <v>1076</v>
      </c>
      <c r="G589" s="222" t="s">
        <v>158</v>
      </c>
      <c r="H589" s="223">
        <v>84.75</v>
      </c>
      <c r="I589" s="224"/>
      <c r="J589" s="225">
        <f>ROUND(I589*H589,2)</f>
        <v>0</v>
      </c>
      <c r="K589" s="226"/>
      <c r="L589" s="44"/>
      <c r="M589" s="227" t="s">
        <v>1</v>
      </c>
      <c r="N589" s="228" t="s">
        <v>41</v>
      </c>
      <c r="O589" s="91"/>
      <c r="P589" s="229">
        <f>O589*H589</f>
        <v>0</v>
      </c>
      <c r="Q589" s="229">
        <v>0.014999999999999999</v>
      </c>
      <c r="R589" s="229">
        <f>Q589*H589</f>
        <v>1.27125</v>
      </c>
      <c r="S589" s="229">
        <v>0</v>
      </c>
      <c r="T589" s="230">
        <f>S589*H589</f>
        <v>0</v>
      </c>
      <c r="U589" s="38"/>
      <c r="V589" s="38"/>
      <c r="W589" s="38"/>
      <c r="X589" s="38"/>
      <c r="Y589" s="38"/>
      <c r="Z589" s="38"/>
      <c r="AA589" s="38"/>
      <c r="AB589" s="38"/>
      <c r="AC589" s="38"/>
      <c r="AD589" s="38"/>
      <c r="AE589" s="38"/>
      <c r="AR589" s="231" t="s">
        <v>233</v>
      </c>
      <c r="AT589" s="231" t="s">
        <v>155</v>
      </c>
      <c r="AU589" s="231" t="s">
        <v>86</v>
      </c>
      <c r="AY589" s="17" t="s">
        <v>153</v>
      </c>
      <c r="BE589" s="232">
        <f>IF(N589="základní",J589,0)</f>
        <v>0</v>
      </c>
      <c r="BF589" s="232">
        <f>IF(N589="snížená",J589,0)</f>
        <v>0</v>
      </c>
      <c r="BG589" s="232">
        <f>IF(N589="zákl. přenesená",J589,0)</f>
        <v>0</v>
      </c>
      <c r="BH589" s="232">
        <f>IF(N589="sníž. přenesená",J589,0)</f>
        <v>0</v>
      </c>
      <c r="BI589" s="232">
        <f>IF(N589="nulová",J589,0)</f>
        <v>0</v>
      </c>
      <c r="BJ589" s="17" t="s">
        <v>84</v>
      </c>
      <c r="BK589" s="232">
        <f>ROUND(I589*H589,2)</f>
        <v>0</v>
      </c>
      <c r="BL589" s="17" t="s">
        <v>233</v>
      </c>
      <c r="BM589" s="231" t="s">
        <v>1077</v>
      </c>
    </row>
    <row r="590" s="13" customFormat="1">
      <c r="A590" s="13"/>
      <c r="B590" s="233"/>
      <c r="C590" s="234"/>
      <c r="D590" s="235" t="s">
        <v>161</v>
      </c>
      <c r="E590" s="236" t="s">
        <v>1</v>
      </c>
      <c r="F590" s="237" t="s">
        <v>711</v>
      </c>
      <c r="G590" s="234"/>
      <c r="H590" s="238">
        <v>9.8900000000000006</v>
      </c>
      <c r="I590" s="239"/>
      <c r="J590" s="234"/>
      <c r="K590" s="234"/>
      <c r="L590" s="240"/>
      <c r="M590" s="241"/>
      <c r="N590" s="242"/>
      <c r="O590" s="242"/>
      <c r="P590" s="242"/>
      <c r="Q590" s="242"/>
      <c r="R590" s="242"/>
      <c r="S590" s="242"/>
      <c r="T590" s="24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T590" s="244" t="s">
        <v>161</v>
      </c>
      <c r="AU590" s="244" t="s">
        <v>86</v>
      </c>
      <c r="AV590" s="13" t="s">
        <v>86</v>
      </c>
      <c r="AW590" s="13" t="s">
        <v>32</v>
      </c>
      <c r="AX590" s="13" t="s">
        <v>76</v>
      </c>
      <c r="AY590" s="244" t="s">
        <v>153</v>
      </c>
    </row>
    <row r="591" s="13" customFormat="1">
      <c r="A591" s="13"/>
      <c r="B591" s="233"/>
      <c r="C591" s="234"/>
      <c r="D591" s="235" t="s">
        <v>161</v>
      </c>
      <c r="E591" s="236" t="s">
        <v>1</v>
      </c>
      <c r="F591" s="237" t="s">
        <v>712</v>
      </c>
      <c r="G591" s="234"/>
      <c r="H591" s="238">
        <v>74.859999999999999</v>
      </c>
      <c r="I591" s="239"/>
      <c r="J591" s="234"/>
      <c r="K591" s="234"/>
      <c r="L591" s="240"/>
      <c r="M591" s="241"/>
      <c r="N591" s="242"/>
      <c r="O591" s="242"/>
      <c r="P591" s="242"/>
      <c r="Q591" s="242"/>
      <c r="R591" s="242"/>
      <c r="S591" s="242"/>
      <c r="T591" s="24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T591" s="244" t="s">
        <v>161</v>
      </c>
      <c r="AU591" s="244" t="s">
        <v>86</v>
      </c>
      <c r="AV591" s="13" t="s">
        <v>86</v>
      </c>
      <c r="AW591" s="13" t="s">
        <v>32</v>
      </c>
      <c r="AX591" s="13" t="s">
        <v>76</v>
      </c>
      <c r="AY591" s="244" t="s">
        <v>153</v>
      </c>
    </row>
    <row r="592" s="14" customFormat="1">
      <c r="A592" s="14"/>
      <c r="B592" s="245"/>
      <c r="C592" s="246"/>
      <c r="D592" s="235" t="s">
        <v>161</v>
      </c>
      <c r="E592" s="247" t="s">
        <v>1</v>
      </c>
      <c r="F592" s="248" t="s">
        <v>213</v>
      </c>
      <c r="G592" s="246"/>
      <c r="H592" s="249">
        <v>84.75</v>
      </c>
      <c r="I592" s="250"/>
      <c r="J592" s="246"/>
      <c r="K592" s="246"/>
      <c r="L592" s="251"/>
      <c r="M592" s="252"/>
      <c r="N592" s="253"/>
      <c r="O592" s="253"/>
      <c r="P592" s="253"/>
      <c r="Q592" s="253"/>
      <c r="R592" s="253"/>
      <c r="S592" s="253"/>
      <c r="T592" s="25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T592" s="255" t="s">
        <v>161</v>
      </c>
      <c r="AU592" s="255" t="s">
        <v>86</v>
      </c>
      <c r="AV592" s="14" t="s">
        <v>159</v>
      </c>
      <c r="AW592" s="14" t="s">
        <v>32</v>
      </c>
      <c r="AX592" s="14" t="s">
        <v>84</v>
      </c>
      <c r="AY592" s="255" t="s">
        <v>153</v>
      </c>
    </row>
    <row r="593" s="2" customFormat="1" ht="14.4" customHeight="1">
      <c r="A593" s="38"/>
      <c r="B593" s="39"/>
      <c r="C593" s="219" t="s">
        <v>1078</v>
      </c>
      <c r="D593" s="219" t="s">
        <v>155</v>
      </c>
      <c r="E593" s="220" t="s">
        <v>1079</v>
      </c>
      <c r="F593" s="221" t="s">
        <v>1080</v>
      </c>
      <c r="G593" s="222" t="s">
        <v>170</v>
      </c>
      <c r="H593" s="223">
        <v>65</v>
      </c>
      <c r="I593" s="224"/>
      <c r="J593" s="225">
        <f>ROUND(I593*H593,2)</f>
        <v>0</v>
      </c>
      <c r="K593" s="226"/>
      <c r="L593" s="44"/>
      <c r="M593" s="227" t="s">
        <v>1</v>
      </c>
      <c r="N593" s="228" t="s">
        <v>41</v>
      </c>
      <c r="O593" s="91"/>
      <c r="P593" s="229">
        <f>O593*H593</f>
        <v>0</v>
      </c>
      <c r="Q593" s="229">
        <v>0</v>
      </c>
      <c r="R593" s="229">
        <f>Q593*H593</f>
        <v>0</v>
      </c>
      <c r="S593" s="229">
        <v>0.01174</v>
      </c>
      <c r="T593" s="230">
        <f>S593*H593</f>
        <v>0.7631</v>
      </c>
      <c r="U593" s="38"/>
      <c r="V593" s="38"/>
      <c r="W593" s="38"/>
      <c r="X593" s="38"/>
      <c r="Y593" s="38"/>
      <c r="Z593" s="38"/>
      <c r="AA593" s="38"/>
      <c r="AB593" s="38"/>
      <c r="AC593" s="38"/>
      <c r="AD593" s="38"/>
      <c r="AE593" s="38"/>
      <c r="AR593" s="231" t="s">
        <v>233</v>
      </c>
      <c r="AT593" s="231" t="s">
        <v>155</v>
      </c>
      <c r="AU593" s="231" t="s">
        <v>86</v>
      </c>
      <c r="AY593" s="17" t="s">
        <v>153</v>
      </c>
      <c r="BE593" s="232">
        <f>IF(N593="základní",J593,0)</f>
        <v>0</v>
      </c>
      <c r="BF593" s="232">
        <f>IF(N593="snížená",J593,0)</f>
        <v>0</v>
      </c>
      <c r="BG593" s="232">
        <f>IF(N593="zákl. přenesená",J593,0)</f>
        <v>0</v>
      </c>
      <c r="BH593" s="232">
        <f>IF(N593="sníž. přenesená",J593,0)</f>
        <v>0</v>
      </c>
      <c r="BI593" s="232">
        <f>IF(N593="nulová",J593,0)</f>
        <v>0</v>
      </c>
      <c r="BJ593" s="17" t="s">
        <v>84</v>
      </c>
      <c r="BK593" s="232">
        <f>ROUND(I593*H593,2)</f>
        <v>0</v>
      </c>
      <c r="BL593" s="17" t="s">
        <v>233</v>
      </c>
      <c r="BM593" s="231" t="s">
        <v>1081</v>
      </c>
    </row>
    <row r="594" s="13" customFormat="1">
      <c r="A594" s="13"/>
      <c r="B594" s="233"/>
      <c r="C594" s="234"/>
      <c r="D594" s="235" t="s">
        <v>161</v>
      </c>
      <c r="E594" s="236" t="s">
        <v>1</v>
      </c>
      <c r="F594" s="237" t="s">
        <v>1082</v>
      </c>
      <c r="G594" s="234"/>
      <c r="H594" s="238">
        <v>25.399999999999999</v>
      </c>
      <c r="I594" s="239"/>
      <c r="J594" s="234"/>
      <c r="K594" s="234"/>
      <c r="L594" s="240"/>
      <c r="M594" s="241"/>
      <c r="N594" s="242"/>
      <c r="O594" s="242"/>
      <c r="P594" s="242"/>
      <c r="Q594" s="242"/>
      <c r="R594" s="242"/>
      <c r="S594" s="242"/>
      <c r="T594" s="24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T594" s="244" t="s">
        <v>161</v>
      </c>
      <c r="AU594" s="244" t="s">
        <v>86</v>
      </c>
      <c r="AV594" s="13" t="s">
        <v>86</v>
      </c>
      <c r="AW594" s="13" t="s">
        <v>32</v>
      </c>
      <c r="AX594" s="13" t="s">
        <v>76</v>
      </c>
      <c r="AY594" s="244" t="s">
        <v>153</v>
      </c>
    </row>
    <row r="595" s="13" customFormat="1">
      <c r="A595" s="13"/>
      <c r="B595" s="233"/>
      <c r="C595" s="234"/>
      <c r="D595" s="235" t="s">
        <v>161</v>
      </c>
      <c r="E595" s="236" t="s">
        <v>1</v>
      </c>
      <c r="F595" s="237" t="s">
        <v>1083</v>
      </c>
      <c r="G595" s="234"/>
      <c r="H595" s="238">
        <v>30.800000000000001</v>
      </c>
      <c r="I595" s="239"/>
      <c r="J595" s="234"/>
      <c r="K595" s="234"/>
      <c r="L595" s="240"/>
      <c r="M595" s="241"/>
      <c r="N595" s="242"/>
      <c r="O595" s="242"/>
      <c r="P595" s="242"/>
      <c r="Q595" s="242"/>
      <c r="R595" s="242"/>
      <c r="S595" s="242"/>
      <c r="T595" s="24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T595" s="244" t="s">
        <v>161</v>
      </c>
      <c r="AU595" s="244" t="s">
        <v>86</v>
      </c>
      <c r="AV595" s="13" t="s">
        <v>86</v>
      </c>
      <c r="AW595" s="13" t="s">
        <v>32</v>
      </c>
      <c r="AX595" s="13" t="s">
        <v>76</v>
      </c>
      <c r="AY595" s="244" t="s">
        <v>153</v>
      </c>
    </row>
    <row r="596" s="13" customFormat="1">
      <c r="A596" s="13"/>
      <c r="B596" s="233"/>
      <c r="C596" s="234"/>
      <c r="D596" s="235" t="s">
        <v>161</v>
      </c>
      <c r="E596" s="236" t="s">
        <v>1</v>
      </c>
      <c r="F596" s="237" t="s">
        <v>1084</v>
      </c>
      <c r="G596" s="234"/>
      <c r="H596" s="238">
        <v>8.8000000000000007</v>
      </c>
      <c r="I596" s="239"/>
      <c r="J596" s="234"/>
      <c r="K596" s="234"/>
      <c r="L596" s="240"/>
      <c r="M596" s="241"/>
      <c r="N596" s="242"/>
      <c r="O596" s="242"/>
      <c r="P596" s="242"/>
      <c r="Q596" s="242"/>
      <c r="R596" s="242"/>
      <c r="S596" s="242"/>
      <c r="T596" s="24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T596" s="244" t="s">
        <v>161</v>
      </c>
      <c r="AU596" s="244" t="s">
        <v>86</v>
      </c>
      <c r="AV596" s="13" t="s">
        <v>86</v>
      </c>
      <c r="AW596" s="13" t="s">
        <v>32</v>
      </c>
      <c r="AX596" s="13" t="s">
        <v>76</v>
      </c>
      <c r="AY596" s="244" t="s">
        <v>153</v>
      </c>
    </row>
    <row r="597" s="14" customFormat="1">
      <c r="A597" s="14"/>
      <c r="B597" s="245"/>
      <c r="C597" s="246"/>
      <c r="D597" s="235" t="s">
        <v>161</v>
      </c>
      <c r="E597" s="247" t="s">
        <v>1</v>
      </c>
      <c r="F597" s="248" t="s">
        <v>213</v>
      </c>
      <c r="G597" s="246"/>
      <c r="H597" s="249">
        <v>65</v>
      </c>
      <c r="I597" s="250"/>
      <c r="J597" s="246"/>
      <c r="K597" s="246"/>
      <c r="L597" s="251"/>
      <c r="M597" s="252"/>
      <c r="N597" s="253"/>
      <c r="O597" s="253"/>
      <c r="P597" s="253"/>
      <c r="Q597" s="253"/>
      <c r="R597" s="253"/>
      <c r="S597" s="253"/>
      <c r="T597" s="25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T597" s="255" t="s">
        <v>161</v>
      </c>
      <c r="AU597" s="255" t="s">
        <v>86</v>
      </c>
      <c r="AV597" s="14" t="s">
        <v>159</v>
      </c>
      <c r="AW597" s="14" t="s">
        <v>32</v>
      </c>
      <c r="AX597" s="14" t="s">
        <v>84</v>
      </c>
      <c r="AY597" s="255" t="s">
        <v>153</v>
      </c>
    </row>
    <row r="598" s="2" customFormat="1" ht="14.4" customHeight="1">
      <c r="A598" s="38"/>
      <c r="B598" s="39"/>
      <c r="C598" s="219" t="s">
        <v>1085</v>
      </c>
      <c r="D598" s="219" t="s">
        <v>155</v>
      </c>
      <c r="E598" s="220" t="s">
        <v>1086</v>
      </c>
      <c r="F598" s="221" t="s">
        <v>1087</v>
      </c>
      <c r="G598" s="222" t="s">
        <v>170</v>
      </c>
      <c r="H598" s="223">
        <v>20.25</v>
      </c>
      <c r="I598" s="224"/>
      <c r="J598" s="225">
        <f>ROUND(I598*H598,2)</f>
        <v>0</v>
      </c>
      <c r="K598" s="226"/>
      <c r="L598" s="44"/>
      <c r="M598" s="227" t="s">
        <v>1</v>
      </c>
      <c r="N598" s="228" t="s">
        <v>41</v>
      </c>
      <c r="O598" s="91"/>
      <c r="P598" s="229">
        <f>O598*H598</f>
        <v>0</v>
      </c>
      <c r="Q598" s="229">
        <v>0</v>
      </c>
      <c r="R598" s="229">
        <f>Q598*H598</f>
        <v>0</v>
      </c>
      <c r="S598" s="229">
        <v>0.01174</v>
      </c>
      <c r="T598" s="230">
        <f>S598*H598</f>
        <v>0.237735</v>
      </c>
      <c r="U598" s="38"/>
      <c r="V598" s="38"/>
      <c r="W598" s="38"/>
      <c r="X598" s="38"/>
      <c r="Y598" s="38"/>
      <c r="Z598" s="38"/>
      <c r="AA598" s="38"/>
      <c r="AB598" s="38"/>
      <c r="AC598" s="38"/>
      <c r="AD598" s="38"/>
      <c r="AE598" s="38"/>
      <c r="AR598" s="231" t="s">
        <v>233</v>
      </c>
      <c r="AT598" s="231" t="s">
        <v>155</v>
      </c>
      <c r="AU598" s="231" t="s">
        <v>86</v>
      </c>
      <c r="AY598" s="17" t="s">
        <v>153</v>
      </c>
      <c r="BE598" s="232">
        <f>IF(N598="základní",J598,0)</f>
        <v>0</v>
      </c>
      <c r="BF598" s="232">
        <f>IF(N598="snížená",J598,0)</f>
        <v>0</v>
      </c>
      <c r="BG598" s="232">
        <f>IF(N598="zákl. přenesená",J598,0)</f>
        <v>0</v>
      </c>
      <c r="BH598" s="232">
        <f>IF(N598="sníž. přenesená",J598,0)</f>
        <v>0</v>
      </c>
      <c r="BI598" s="232">
        <f>IF(N598="nulová",J598,0)</f>
        <v>0</v>
      </c>
      <c r="BJ598" s="17" t="s">
        <v>84</v>
      </c>
      <c r="BK598" s="232">
        <f>ROUND(I598*H598,2)</f>
        <v>0</v>
      </c>
      <c r="BL598" s="17" t="s">
        <v>233</v>
      </c>
      <c r="BM598" s="231" t="s">
        <v>1088</v>
      </c>
    </row>
    <row r="599" s="13" customFormat="1">
      <c r="A599" s="13"/>
      <c r="B599" s="233"/>
      <c r="C599" s="234"/>
      <c r="D599" s="235" t="s">
        <v>161</v>
      </c>
      <c r="E599" s="236" t="s">
        <v>1</v>
      </c>
      <c r="F599" s="237" t="s">
        <v>1089</v>
      </c>
      <c r="G599" s="234"/>
      <c r="H599" s="238">
        <v>20.25</v>
      </c>
      <c r="I599" s="239"/>
      <c r="J599" s="234"/>
      <c r="K599" s="234"/>
      <c r="L599" s="240"/>
      <c r="M599" s="241"/>
      <c r="N599" s="242"/>
      <c r="O599" s="242"/>
      <c r="P599" s="242"/>
      <c r="Q599" s="242"/>
      <c r="R599" s="242"/>
      <c r="S599" s="242"/>
      <c r="T599" s="24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T599" s="244" t="s">
        <v>161</v>
      </c>
      <c r="AU599" s="244" t="s">
        <v>86</v>
      </c>
      <c r="AV599" s="13" t="s">
        <v>86</v>
      </c>
      <c r="AW599" s="13" t="s">
        <v>32</v>
      </c>
      <c r="AX599" s="13" t="s">
        <v>84</v>
      </c>
      <c r="AY599" s="244" t="s">
        <v>153</v>
      </c>
    </row>
    <row r="600" s="2" customFormat="1" ht="19.8" customHeight="1">
      <c r="A600" s="38"/>
      <c r="B600" s="39"/>
      <c r="C600" s="219" t="s">
        <v>1090</v>
      </c>
      <c r="D600" s="219" t="s">
        <v>155</v>
      </c>
      <c r="E600" s="220" t="s">
        <v>1091</v>
      </c>
      <c r="F600" s="221" t="s">
        <v>1092</v>
      </c>
      <c r="G600" s="222" t="s">
        <v>170</v>
      </c>
      <c r="H600" s="223">
        <v>69.799999999999997</v>
      </c>
      <c r="I600" s="224"/>
      <c r="J600" s="225">
        <f>ROUND(I600*H600,2)</f>
        <v>0</v>
      </c>
      <c r="K600" s="226"/>
      <c r="L600" s="44"/>
      <c r="M600" s="227" t="s">
        <v>1</v>
      </c>
      <c r="N600" s="228" t="s">
        <v>41</v>
      </c>
      <c r="O600" s="91"/>
      <c r="P600" s="229">
        <f>O600*H600</f>
        <v>0</v>
      </c>
      <c r="Q600" s="229">
        <v>0.00058</v>
      </c>
      <c r="R600" s="229">
        <f>Q600*H600</f>
        <v>0.040483999999999999</v>
      </c>
      <c r="S600" s="229">
        <v>0</v>
      </c>
      <c r="T600" s="230">
        <f>S600*H600</f>
        <v>0</v>
      </c>
      <c r="U600" s="38"/>
      <c r="V600" s="38"/>
      <c r="W600" s="38"/>
      <c r="X600" s="38"/>
      <c r="Y600" s="38"/>
      <c r="Z600" s="38"/>
      <c r="AA600" s="38"/>
      <c r="AB600" s="38"/>
      <c r="AC600" s="38"/>
      <c r="AD600" s="38"/>
      <c r="AE600" s="38"/>
      <c r="AR600" s="231" t="s">
        <v>233</v>
      </c>
      <c r="AT600" s="231" t="s">
        <v>155</v>
      </c>
      <c r="AU600" s="231" t="s">
        <v>86</v>
      </c>
      <c r="AY600" s="17" t="s">
        <v>153</v>
      </c>
      <c r="BE600" s="232">
        <f>IF(N600="základní",J600,0)</f>
        <v>0</v>
      </c>
      <c r="BF600" s="232">
        <f>IF(N600="snížená",J600,0)</f>
        <v>0</v>
      </c>
      <c r="BG600" s="232">
        <f>IF(N600="zákl. přenesená",J600,0)</f>
        <v>0</v>
      </c>
      <c r="BH600" s="232">
        <f>IF(N600="sníž. přenesená",J600,0)</f>
        <v>0</v>
      </c>
      <c r="BI600" s="232">
        <f>IF(N600="nulová",J600,0)</f>
        <v>0</v>
      </c>
      <c r="BJ600" s="17" t="s">
        <v>84</v>
      </c>
      <c r="BK600" s="232">
        <f>ROUND(I600*H600,2)</f>
        <v>0</v>
      </c>
      <c r="BL600" s="17" t="s">
        <v>233</v>
      </c>
      <c r="BM600" s="231" t="s">
        <v>1093</v>
      </c>
    </row>
    <row r="601" s="13" customFormat="1">
      <c r="A601" s="13"/>
      <c r="B601" s="233"/>
      <c r="C601" s="234"/>
      <c r="D601" s="235" t="s">
        <v>161</v>
      </c>
      <c r="E601" s="236" t="s">
        <v>1</v>
      </c>
      <c r="F601" s="237" t="s">
        <v>1094</v>
      </c>
      <c r="G601" s="234"/>
      <c r="H601" s="238">
        <v>23.399999999999999</v>
      </c>
      <c r="I601" s="239"/>
      <c r="J601" s="234"/>
      <c r="K601" s="234"/>
      <c r="L601" s="240"/>
      <c r="M601" s="241"/>
      <c r="N601" s="242"/>
      <c r="O601" s="242"/>
      <c r="P601" s="242"/>
      <c r="Q601" s="242"/>
      <c r="R601" s="242"/>
      <c r="S601" s="242"/>
      <c r="T601" s="24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T601" s="244" t="s">
        <v>161</v>
      </c>
      <c r="AU601" s="244" t="s">
        <v>86</v>
      </c>
      <c r="AV601" s="13" t="s">
        <v>86</v>
      </c>
      <c r="AW601" s="13" t="s">
        <v>32</v>
      </c>
      <c r="AX601" s="13" t="s">
        <v>76</v>
      </c>
      <c r="AY601" s="244" t="s">
        <v>153</v>
      </c>
    </row>
    <row r="602" s="13" customFormat="1">
      <c r="A602" s="13"/>
      <c r="B602" s="233"/>
      <c r="C602" s="234"/>
      <c r="D602" s="235" t="s">
        <v>161</v>
      </c>
      <c r="E602" s="236" t="s">
        <v>1</v>
      </c>
      <c r="F602" s="237" t="s">
        <v>1095</v>
      </c>
      <c r="G602" s="234"/>
      <c r="H602" s="238">
        <v>46.399999999999999</v>
      </c>
      <c r="I602" s="239"/>
      <c r="J602" s="234"/>
      <c r="K602" s="234"/>
      <c r="L602" s="240"/>
      <c r="M602" s="241"/>
      <c r="N602" s="242"/>
      <c r="O602" s="242"/>
      <c r="P602" s="242"/>
      <c r="Q602" s="242"/>
      <c r="R602" s="242"/>
      <c r="S602" s="242"/>
      <c r="T602" s="24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T602" s="244" t="s">
        <v>161</v>
      </c>
      <c r="AU602" s="244" t="s">
        <v>86</v>
      </c>
      <c r="AV602" s="13" t="s">
        <v>86</v>
      </c>
      <c r="AW602" s="13" t="s">
        <v>32</v>
      </c>
      <c r="AX602" s="13" t="s">
        <v>76</v>
      </c>
      <c r="AY602" s="244" t="s">
        <v>153</v>
      </c>
    </row>
    <row r="603" s="14" customFormat="1">
      <c r="A603" s="14"/>
      <c r="B603" s="245"/>
      <c r="C603" s="246"/>
      <c r="D603" s="235" t="s">
        <v>161</v>
      </c>
      <c r="E603" s="247" t="s">
        <v>1</v>
      </c>
      <c r="F603" s="248" t="s">
        <v>213</v>
      </c>
      <c r="G603" s="246"/>
      <c r="H603" s="249">
        <v>69.799999999999997</v>
      </c>
      <c r="I603" s="250"/>
      <c r="J603" s="246"/>
      <c r="K603" s="246"/>
      <c r="L603" s="251"/>
      <c r="M603" s="252"/>
      <c r="N603" s="253"/>
      <c r="O603" s="253"/>
      <c r="P603" s="253"/>
      <c r="Q603" s="253"/>
      <c r="R603" s="253"/>
      <c r="S603" s="253"/>
      <c r="T603" s="25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T603" s="255" t="s">
        <v>161</v>
      </c>
      <c r="AU603" s="255" t="s">
        <v>86</v>
      </c>
      <c r="AV603" s="14" t="s">
        <v>159</v>
      </c>
      <c r="AW603" s="14" t="s">
        <v>32</v>
      </c>
      <c r="AX603" s="14" t="s">
        <v>84</v>
      </c>
      <c r="AY603" s="255" t="s">
        <v>153</v>
      </c>
    </row>
    <row r="604" s="2" customFormat="1" ht="22.2" customHeight="1">
      <c r="A604" s="38"/>
      <c r="B604" s="39"/>
      <c r="C604" s="219" t="s">
        <v>1096</v>
      </c>
      <c r="D604" s="219" t="s">
        <v>155</v>
      </c>
      <c r="E604" s="220" t="s">
        <v>1097</v>
      </c>
      <c r="F604" s="221" t="s">
        <v>1098</v>
      </c>
      <c r="G604" s="222" t="s">
        <v>170</v>
      </c>
      <c r="H604" s="223">
        <v>20.25</v>
      </c>
      <c r="I604" s="224"/>
      <c r="J604" s="225">
        <f>ROUND(I604*H604,2)</f>
        <v>0</v>
      </c>
      <c r="K604" s="226"/>
      <c r="L604" s="44"/>
      <c r="M604" s="227" t="s">
        <v>1</v>
      </c>
      <c r="N604" s="228" t="s">
        <v>41</v>
      </c>
      <c r="O604" s="91"/>
      <c r="P604" s="229">
        <f>O604*H604</f>
        <v>0</v>
      </c>
      <c r="Q604" s="229">
        <v>0.00058</v>
      </c>
      <c r="R604" s="229">
        <f>Q604*H604</f>
        <v>0.011745</v>
      </c>
      <c r="S604" s="229">
        <v>0</v>
      </c>
      <c r="T604" s="230">
        <f>S604*H604</f>
        <v>0</v>
      </c>
      <c r="U604" s="38"/>
      <c r="V604" s="38"/>
      <c r="W604" s="38"/>
      <c r="X604" s="38"/>
      <c r="Y604" s="38"/>
      <c r="Z604" s="38"/>
      <c r="AA604" s="38"/>
      <c r="AB604" s="38"/>
      <c r="AC604" s="38"/>
      <c r="AD604" s="38"/>
      <c r="AE604" s="38"/>
      <c r="AR604" s="231" t="s">
        <v>233</v>
      </c>
      <c r="AT604" s="231" t="s">
        <v>155</v>
      </c>
      <c r="AU604" s="231" t="s">
        <v>86</v>
      </c>
      <c r="AY604" s="17" t="s">
        <v>153</v>
      </c>
      <c r="BE604" s="232">
        <f>IF(N604="základní",J604,0)</f>
        <v>0</v>
      </c>
      <c r="BF604" s="232">
        <f>IF(N604="snížená",J604,0)</f>
        <v>0</v>
      </c>
      <c r="BG604" s="232">
        <f>IF(N604="zákl. přenesená",J604,0)</f>
        <v>0</v>
      </c>
      <c r="BH604" s="232">
        <f>IF(N604="sníž. přenesená",J604,0)</f>
        <v>0</v>
      </c>
      <c r="BI604" s="232">
        <f>IF(N604="nulová",J604,0)</f>
        <v>0</v>
      </c>
      <c r="BJ604" s="17" t="s">
        <v>84</v>
      </c>
      <c r="BK604" s="232">
        <f>ROUND(I604*H604,2)</f>
        <v>0</v>
      </c>
      <c r="BL604" s="17" t="s">
        <v>233</v>
      </c>
      <c r="BM604" s="231" t="s">
        <v>1099</v>
      </c>
    </row>
    <row r="605" s="13" customFormat="1">
      <c r="A605" s="13"/>
      <c r="B605" s="233"/>
      <c r="C605" s="234"/>
      <c r="D605" s="235" t="s">
        <v>161</v>
      </c>
      <c r="E605" s="236" t="s">
        <v>1</v>
      </c>
      <c r="F605" s="237" t="s">
        <v>1089</v>
      </c>
      <c r="G605" s="234"/>
      <c r="H605" s="238">
        <v>20.25</v>
      </c>
      <c r="I605" s="239"/>
      <c r="J605" s="234"/>
      <c r="K605" s="234"/>
      <c r="L605" s="240"/>
      <c r="M605" s="241"/>
      <c r="N605" s="242"/>
      <c r="O605" s="242"/>
      <c r="P605" s="242"/>
      <c r="Q605" s="242"/>
      <c r="R605" s="242"/>
      <c r="S605" s="242"/>
      <c r="T605" s="24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T605" s="244" t="s">
        <v>161</v>
      </c>
      <c r="AU605" s="244" t="s">
        <v>86</v>
      </c>
      <c r="AV605" s="13" t="s">
        <v>86</v>
      </c>
      <c r="AW605" s="13" t="s">
        <v>32</v>
      </c>
      <c r="AX605" s="13" t="s">
        <v>84</v>
      </c>
      <c r="AY605" s="244" t="s">
        <v>153</v>
      </c>
    </row>
    <row r="606" s="2" customFormat="1" ht="14.4" customHeight="1">
      <c r="A606" s="38"/>
      <c r="B606" s="39"/>
      <c r="C606" s="219" t="s">
        <v>1100</v>
      </c>
      <c r="D606" s="219" t="s">
        <v>155</v>
      </c>
      <c r="E606" s="220" t="s">
        <v>1101</v>
      </c>
      <c r="F606" s="221" t="s">
        <v>1102</v>
      </c>
      <c r="G606" s="222" t="s">
        <v>158</v>
      </c>
      <c r="H606" s="223">
        <v>1.9710000000000001</v>
      </c>
      <c r="I606" s="224"/>
      <c r="J606" s="225">
        <f>ROUND(I606*H606,2)</f>
        <v>0</v>
      </c>
      <c r="K606" s="226"/>
      <c r="L606" s="44"/>
      <c r="M606" s="227" t="s">
        <v>1</v>
      </c>
      <c r="N606" s="228" t="s">
        <v>41</v>
      </c>
      <c r="O606" s="91"/>
      <c r="P606" s="229">
        <f>O606*H606</f>
        <v>0</v>
      </c>
      <c r="Q606" s="229">
        <v>0</v>
      </c>
      <c r="R606" s="229">
        <f>Q606*H606</f>
        <v>0</v>
      </c>
      <c r="S606" s="229">
        <v>0.083169999999999994</v>
      </c>
      <c r="T606" s="230">
        <f>S606*H606</f>
        <v>0.16392806999999998</v>
      </c>
      <c r="U606" s="38"/>
      <c r="V606" s="38"/>
      <c r="W606" s="38"/>
      <c r="X606" s="38"/>
      <c r="Y606" s="38"/>
      <c r="Z606" s="38"/>
      <c r="AA606" s="38"/>
      <c r="AB606" s="38"/>
      <c r="AC606" s="38"/>
      <c r="AD606" s="38"/>
      <c r="AE606" s="38"/>
      <c r="AR606" s="231" t="s">
        <v>233</v>
      </c>
      <c r="AT606" s="231" t="s">
        <v>155</v>
      </c>
      <c r="AU606" s="231" t="s">
        <v>86</v>
      </c>
      <c r="AY606" s="17" t="s">
        <v>153</v>
      </c>
      <c r="BE606" s="232">
        <f>IF(N606="základní",J606,0)</f>
        <v>0</v>
      </c>
      <c r="BF606" s="232">
        <f>IF(N606="snížená",J606,0)</f>
        <v>0</v>
      </c>
      <c r="BG606" s="232">
        <f>IF(N606="zákl. přenesená",J606,0)</f>
        <v>0</v>
      </c>
      <c r="BH606" s="232">
        <f>IF(N606="sníž. přenesená",J606,0)</f>
        <v>0</v>
      </c>
      <c r="BI606" s="232">
        <f>IF(N606="nulová",J606,0)</f>
        <v>0</v>
      </c>
      <c r="BJ606" s="17" t="s">
        <v>84</v>
      </c>
      <c r="BK606" s="232">
        <f>ROUND(I606*H606,2)</f>
        <v>0</v>
      </c>
      <c r="BL606" s="17" t="s">
        <v>233</v>
      </c>
      <c r="BM606" s="231" t="s">
        <v>1103</v>
      </c>
    </row>
    <row r="607" s="13" customFormat="1">
      <c r="A607" s="13"/>
      <c r="B607" s="233"/>
      <c r="C607" s="234"/>
      <c r="D607" s="235" t="s">
        <v>161</v>
      </c>
      <c r="E607" s="236" t="s">
        <v>1</v>
      </c>
      <c r="F607" s="237" t="s">
        <v>1104</v>
      </c>
      <c r="G607" s="234"/>
      <c r="H607" s="238">
        <v>1.9710000000000001</v>
      </c>
      <c r="I607" s="239"/>
      <c r="J607" s="234"/>
      <c r="K607" s="234"/>
      <c r="L607" s="240"/>
      <c r="M607" s="241"/>
      <c r="N607" s="242"/>
      <c r="O607" s="242"/>
      <c r="P607" s="242"/>
      <c r="Q607" s="242"/>
      <c r="R607" s="242"/>
      <c r="S607" s="242"/>
      <c r="T607" s="24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T607" s="244" t="s">
        <v>161</v>
      </c>
      <c r="AU607" s="244" t="s">
        <v>86</v>
      </c>
      <c r="AV607" s="13" t="s">
        <v>86</v>
      </c>
      <c r="AW607" s="13" t="s">
        <v>32</v>
      </c>
      <c r="AX607" s="13" t="s">
        <v>84</v>
      </c>
      <c r="AY607" s="244" t="s">
        <v>153</v>
      </c>
    </row>
    <row r="608" s="2" customFormat="1" ht="14.4" customHeight="1">
      <c r="A608" s="38"/>
      <c r="B608" s="39"/>
      <c r="C608" s="219" t="s">
        <v>1105</v>
      </c>
      <c r="D608" s="219" t="s">
        <v>155</v>
      </c>
      <c r="E608" s="220" t="s">
        <v>1106</v>
      </c>
      <c r="F608" s="221" t="s">
        <v>1107</v>
      </c>
      <c r="G608" s="222" t="s">
        <v>158</v>
      </c>
      <c r="H608" s="223">
        <v>16.399999999999999</v>
      </c>
      <c r="I608" s="224"/>
      <c r="J608" s="225">
        <f>ROUND(I608*H608,2)</f>
        <v>0</v>
      </c>
      <c r="K608" s="226"/>
      <c r="L608" s="44"/>
      <c r="M608" s="227" t="s">
        <v>1</v>
      </c>
      <c r="N608" s="228" t="s">
        <v>41</v>
      </c>
      <c r="O608" s="91"/>
      <c r="P608" s="229">
        <f>O608*H608</f>
        <v>0</v>
      </c>
      <c r="Q608" s="229">
        <v>0.0060000000000000001</v>
      </c>
      <c r="R608" s="229">
        <f>Q608*H608</f>
        <v>0.098399999999999987</v>
      </c>
      <c r="S608" s="229">
        <v>0</v>
      </c>
      <c r="T608" s="230">
        <f>S608*H608</f>
        <v>0</v>
      </c>
      <c r="U608" s="38"/>
      <c r="V608" s="38"/>
      <c r="W608" s="38"/>
      <c r="X608" s="38"/>
      <c r="Y608" s="38"/>
      <c r="Z608" s="38"/>
      <c r="AA608" s="38"/>
      <c r="AB608" s="38"/>
      <c r="AC608" s="38"/>
      <c r="AD608" s="38"/>
      <c r="AE608" s="38"/>
      <c r="AR608" s="231" t="s">
        <v>233</v>
      </c>
      <c r="AT608" s="231" t="s">
        <v>155</v>
      </c>
      <c r="AU608" s="231" t="s">
        <v>86</v>
      </c>
      <c r="AY608" s="17" t="s">
        <v>153</v>
      </c>
      <c r="BE608" s="232">
        <f>IF(N608="základní",J608,0)</f>
        <v>0</v>
      </c>
      <c r="BF608" s="232">
        <f>IF(N608="snížená",J608,0)</f>
        <v>0</v>
      </c>
      <c r="BG608" s="232">
        <f>IF(N608="zákl. přenesená",J608,0)</f>
        <v>0</v>
      </c>
      <c r="BH608" s="232">
        <f>IF(N608="sníž. přenesená",J608,0)</f>
        <v>0</v>
      </c>
      <c r="BI608" s="232">
        <f>IF(N608="nulová",J608,0)</f>
        <v>0</v>
      </c>
      <c r="BJ608" s="17" t="s">
        <v>84</v>
      </c>
      <c r="BK608" s="232">
        <f>ROUND(I608*H608,2)</f>
        <v>0</v>
      </c>
      <c r="BL608" s="17" t="s">
        <v>233</v>
      </c>
      <c r="BM608" s="231" t="s">
        <v>1108</v>
      </c>
    </row>
    <row r="609" s="13" customFormat="1">
      <c r="A609" s="13"/>
      <c r="B609" s="233"/>
      <c r="C609" s="234"/>
      <c r="D609" s="235" t="s">
        <v>161</v>
      </c>
      <c r="E609" s="236" t="s">
        <v>1</v>
      </c>
      <c r="F609" s="237" t="s">
        <v>862</v>
      </c>
      <c r="G609" s="234"/>
      <c r="H609" s="238">
        <v>16.399999999999999</v>
      </c>
      <c r="I609" s="239"/>
      <c r="J609" s="234"/>
      <c r="K609" s="234"/>
      <c r="L609" s="240"/>
      <c r="M609" s="241"/>
      <c r="N609" s="242"/>
      <c r="O609" s="242"/>
      <c r="P609" s="242"/>
      <c r="Q609" s="242"/>
      <c r="R609" s="242"/>
      <c r="S609" s="242"/>
      <c r="T609" s="24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T609" s="244" t="s">
        <v>161</v>
      </c>
      <c r="AU609" s="244" t="s">
        <v>86</v>
      </c>
      <c r="AV609" s="13" t="s">
        <v>86</v>
      </c>
      <c r="AW609" s="13" t="s">
        <v>32</v>
      </c>
      <c r="AX609" s="13" t="s">
        <v>84</v>
      </c>
      <c r="AY609" s="244" t="s">
        <v>153</v>
      </c>
    </row>
    <row r="610" s="2" customFormat="1" ht="14.4" customHeight="1">
      <c r="A610" s="38"/>
      <c r="B610" s="39"/>
      <c r="C610" s="256" t="s">
        <v>1109</v>
      </c>
      <c r="D610" s="256" t="s">
        <v>238</v>
      </c>
      <c r="E610" s="257" t="s">
        <v>1110</v>
      </c>
      <c r="F610" s="258" t="s">
        <v>1111</v>
      </c>
      <c r="G610" s="259" t="s">
        <v>158</v>
      </c>
      <c r="H610" s="260">
        <v>18.039999999999999</v>
      </c>
      <c r="I610" s="261"/>
      <c r="J610" s="262">
        <f>ROUND(I610*H610,2)</f>
        <v>0</v>
      </c>
      <c r="K610" s="263"/>
      <c r="L610" s="264"/>
      <c r="M610" s="265" t="s">
        <v>1</v>
      </c>
      <c r="N610" s="266" t="s">
        <v>41</v>
      </c>
      <c r="O610" s="91"/>
      <c r="P610" s="229">
        <f>O610*H610</f>
        <v>0</v>
      </c>
      <c r="Q610" s="229">
        <v>0.021999999999999999</v>
      </c>
      <c r="R610" s="229">
        <f>Q610*H610</f>
        <v>0.39687999999999996</v>
      </c>
      <c r="S610" s="229">
        <v>0</v>
      </c>
      <c r="T610" s="230">
        <f>S610*H610</f>
        <v>0</v>
      </c>
      <c r="U610" s="38"/>
      <c r="V610" s="38"/>
      <c r="W610" s="38"/>
      <c r="X610" s="38"/>
      <c r="Y610" s="38"/>
      <c r="Z610" s="38"/>
      <c r="AA610" s="38"/>
      <c r="AB610" s="38"/>
      <c r="AC610" s="38"/>
      <c r="AD610" s="38"/>
      <c r="AE610" s="38"/>
      <c r="AR610" s="231" t="s">
        <v>318</v>
      </c>
      <c r="AT610" s="231" t="s">
        <v>238</v>
      </c>
      <c r="AU610" s="231" t="s">
        <v>86</v>
      </c>
      <c r="AY610" s="17" t="s">
        <v>153</v>
      </c>
      <c r="BE610" s="232">
        <f>IF(N610="základní",J610,0)</f>
        <v>0</v>
      </c>
      <c r="BF610" s="232">
        <f>IF(N610="snížená",J610,0)</f>
        <v>0</v>
      </c>
      <c r="BG610" s="232">
        <f>IF(N610="zákl. přenesená",J610,0)</f>
        <v>0</v>
      </c>
      <c r="BH610" s="232">
        <f>IF(N610="sníž. přenesená",J610,0)</f>
        <v>0</v>
      </c>
      <c r="BI610" s="232">
        <f>IF(N610="nulová",J610,0)</f>
        <v>0</v>
      </c>
      <c r="BJ610" s="17" t="s">
        <v>84</v>
      </c>
      <c r="BK610" s="232">
        <f>ROUND(I610*H610,2)</f>
        <v>0</v>
      </c>
      <c r="BL610" s="17" t="s">
        <v>233</v>
      </c>
      <c r="BM610" s="231" t="s">
        <v>1112</v>
      </c>
    </row>
    <row r="611" s="13" customFormat="1">
      <c r="A611" s="13"/>
      <c r="B611" s="233"/>
      <c r="C611" s="234"/>
      <c r="D611" s="235" t="s">
        <v>161</v>
      </c>
      <c r="E611" s="236" t="s">
        <v>1</v>
      </c>
      <c r="F611" s="237" t="s">
        <v>1113</v>
      </c>
      <c r="G611" s="234"/>
      <c r="H611" s="238">
        <v>16.399999999999999</v>
      </c>
      <c r="I611" s="239"/>
      <c r="J611" s="234"/>
      <c r="K611" s="234"/>
      <c r="L611" s="240"/>
      <c r="M611" s="241"/>
      <c r="N611" s="242"/>
      <c r="O611" s="242"/>
      <c r="P611" s="242"/>
      <c r="Q611" s="242"/>
      <c r="R611" s="242"/>
      <c r="S611" s="242"/>
      <c r="T611" s="24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T611" s="244" t="s">
        <v>161</v>
      </c>
      <c r="AU611" s="244" t="s">
        <v>86</v>
      </c>
      <c r="AV611" s="13" t="s">
        <v>86</v>
      </c>
      <c r="AW611" s="13" t="s">
        <v>32</v>
      </c>
      <c r="AX611" s="13" t="s">
        <v>84</v>
      </c>
      <c r="AY611" s="244" t="s">
        <v>153</v>
      </c>
    </row>
    <row r="612" s="13" customFormat="1">
      <c r="A612" s="13"/>
      <c r="B612" s="233"/>
      <c r="C612" s="234"/>
      <c r="D612" s="235" t="s">
        <v>161</v>
      </c>
      <c r="E612" s="234"/>
      <c r="F612" s="237" t="s">
        <v>1114</v>
      </c>
      <c r="G612" s="234"/>
      <c r="H612" s="238">
        <v>18.039999999999999</v>
      </c>
      <c r="I612" s="239"/>
      <c r="J612" s="234"/>
      <c r="K612" s="234"/>
      <c r="L612" s="240"/>
      <c r="M612" s="241"/>
      <c r="N612" s="242"/>
      <c r="O612" s="242"/>
      <c r="P612" s="242"/>
      <c r="Q612" s="242"/>
      <c r="R612" s="242"/>
      <c r="S612" s="242"/>
      <c r="T612" s="24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T612" s="244" t="s">
        <v>161</v>
      </c>
      <c r="AU612" s="244" t="s">
        <v>86</v>
      </c>
      <c r="AV612" s="13" t="s">
        <v>86</v>
      </c>
      <c r="AW612" s="13" t="s">
        <v>4</v>
      </c>
      <c r="AX612" s="13" t="s">
        <v>84</v>
      </c>
      <c r="AY612" s="244" t="s">
        <v>153</v>
      </c>
    </row>
    <row r="613" s="2" customFormat="1" ht="14.4" customHeight="1">
      <c r="A613" s="38"/>
      <c r="B613" s="39"/>
      <c r="C613" s="219" t="s">
        <v>1115</v>
      </c>
      <c r="D613" s="219" t="s">
        <v>155</v>
      </c>
      <c r="E613" s="220" t="s">
        <v>1116</v>
      </c>
      <c r="F613" s="221" t="s">
        <v>1117</v>
      </c>
      <c r="G613" s="222" t="s">
        <v>158</v>
      </c>
      <c r="H613" s="223">
        <v>95.650000000000006</v>
      </c>
      <c r="I613" s="224"/>
      <c r="J613" s="225">
        <f>ROUND(I613*H613,2)</f>
        <v>0</v>
      </c>
      <c r="K613" s="226"/>
      <c r="L613" s="44"/>
      <c r="M613" s="227" t="s">
        <v>1</v>
      </c>
      <c r="N613" s="228" t="s">
        <v>41</v>
      </c>
      <c r="O613" s="91"/>
      <c r="P613" s="229">
        <f>O613*H613</f>
        <v>0</v>
      </c>
      <c r="Q613" s="229">
        <v>0.0053</v>
      </c>
      <c r="R613" s="229">
        <f>Q613*H613</f>
        <v>0.50694499999999998</v>
      </c>
      <c r="S613" s="229">
        <v>0</v>
      </c>
      <c r="T613" s="230">
        <f>S613*H613</f>
        <v>0</v>
      </c>
      <c r="U613" s="38"/>
      <c r="V613" s="38"/>
      <c r="W613" s="38"/>
      <c r="X613" s="38"/>
      <c r="Y613" s="38"/>
      <c r="Z613" s="38"/>
      <c r="AA613" s="38"/>
      <c r="AB613" s="38"/>
      <c r="AC613" s="38"/>
      <c r="AD613" s="38"/>
      <c r="AE613" s="38"/>
      <c r="AR613" s="231" t="s">
        <v>233</v>
      </c>
      <c r="AT613" s="231" t="s">
        <v>155</v>
      </c>
      <c r="AU613" s="231" t="s">
        <v>86</v>
      </c>
      <c r="AY613" s="17" t="s">
        <v>153</v>
      </c>
      <c r="BE613" s="232">
        <f>IF(N613="základní",J613,0)</f>
        <v>0</v>
      </c>
      <c r="BF613" s="232">
        <f>IF(N613="snížená",J613,0)</f>
        <v>0</v>
      </c>
      <c r="BG613" s="232">
        <f>IF(N613="zákl. přenesená",J613,0)</f>
        <v>0</v>
      </c>
      <c r="BH613" s="232">
        <f>IF(N613="sníž. přenesená",J613,0)</f>
        <v>0</v>
      </c>
      <c r="BI613" s="232">
        <f>IF(N613="nulová",J613,0)</f>
        <v>0</v>
      </c>
      <c r="BJ613" s="17" t="s">
        <v>84</v>
      </c>
      <c r="BK613" s="232">
        <f>ROUND(I613*H613,2)</f>
        <v>0</v>
      </c>
      <c r="BL613" s="17" t="s">
        <v>233</v>
      </c>
      <c r="BM613" s="231" t="s">
        <v>1118</v>
      </c>
    </row>
    <row r="614" s="13" customFormat="1">
      <c r="A614" s="13"/>
      <c r="B614" s="233"/>
      <c r="C614" s="234"/>
      <c r="D614" s="235" t="s">
        <v>161</v>
      </c>
      <c r="E614" s="236" t="s">
        <v>1</v>
      </c>
      <c r="F614" s="237" t="s">
        <v>630</v>
      </c>
      <c r="G614" s="234"/>
      <c r="H614" s="238">
        <v>10.9</v>
      </c>
      <c r="I614" s="239"/>
      <c r="J614" s="234"/>
      <c r="K614" s="234"/>
      <c r="L614" s="240"/>
      <c r="M614" s="241"/>
      <c r="N614" s="242"/>
      <c r="O614" s="242"/>
      <c r="P614" s="242"/>
      <c r="Q614" s="242"/>
      <c r="R614" s="242"/>
      <c r="S614" s="242"/>
      <c r="T614" s="24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T614" s="244" t="s">
        <v>161</v>
      </c>
      <c r="AU614" s="244" t="s">
        <v>86</v>
      </c>
      <c r="AV614" s="13" t="s">
        <v>86</v>
      </c>
      <c r="AW614" s="13" t="s">
        <v>32</v>
      </c>
      <c r="AX614" s="13" t="s">
        <v>76</v>
      </c>
      <c r="AY614" s="244" t="s">
        <v>153</v>
      </c>
    </row>
    <row r="615" s="13" customFormat="1">
      <c r="A615" s="13"/>
      <c r="B615" s="233"/>
      <c r="C615" s="234"/>
      <c r="D615" s="235" t="s">
        <v>161</v>
      </c>
      <c r="E615" s="236" t="s">
        <v>1</v>
      </c>
      <c r="F615" s="237" t="s">
        <v>711</v>
      </c>
      <c r="G615" s="234"/>
      <c r="H615" s="238">
        <v>9.8900000000000006</v>
      </c>
      <c r="I615" s="239"/>
      <c r="J615" s="234"/>
      <c r="K615" s="234"/>
      <c r="L615" s="240"/>
      <c r="M615" s="241"/>
      <c r="N615" s="242"/>
      <c r="O615" s="242"/>
      <c r="P615" s="242"/>
      <c r="Q615" s="242"/>
      <c r="R615" s="242"/>
      <c r="S615" s="242"/>
      <c r="T615" s="24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T615" s="244" t="s">
        <v>161</v>
      </c>
      <c r="AU615" s="244" t="s">
        <v>86</v>
      </c>
      <c r="AV615" s="13" t="s">
        <v>86</v>
      </c>
      <c r="AW615" s="13" t="s">
        <v>32</v>
      </c>
      <c r="AX615" s="13" t="s">
        <v>76</v>
      </c>
      <c r="AY615" s="244" t="s">
        <v>153</v>
      </c>
    </row>
    <row r="616" s="13" customFormat="1">
      <c r="A616" s="13"/>
      <c r="B616" s="233"/>
      <c r="C616" s="234"/>
      <c r="D616" s="235" t="s">
        <v>161</v>
      </c>
      <c r="E616" s="236" t="s">
        <v>1</v>
      </c>
      <c r="F616" s="237" t="s">
        <v>712</v>
      </c>
      <c r="G616" s="234"/>
      <c r="H616" s="238">
        <v>74.859999999999999</v>
      </c>
      <c r="I616" s="239"/>
      <c r="J616" s="234"/>
      <c r="K616" s="234"/>
      <c r="L616" s="240"/>
      <c r="M616" s="241"/>
      <c r="N616" s="242"/>
      <c r="O616" s="242"/>
      <c r="P616" s="242"/>
      <c r="Q616" s="242"/>
      <c r="R616" s="242"/>
      <c r="S616" s="242"/>
      <c r="T616" s="24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T616" s="244" t="s">
        <v>161</v>
      </c>
      <c r="AU616" s="244" t="s">
        <v>86</v>
      </c>
      <c r="AV616" s="13" t="s">
        <v>86</v>
      </c>
      <c r="AW616" s="13" t="s">
        <v>32</v>
      </c>
      <c r="AX616" s="13" t="s">
        <v>76</v>
      </c>
      <c r="AY616" s="244" t="s">
        <v>153</v>
      </c>
    </row>
    <row r="617" s="14" customFormat="1">
      <c r="A617" s="14"/>
      <c r="B617" s="245"/>
      <c r="C617" s="246"/>
      <c r="D617" s="235" t="s">
        <v>161</v>
      </c>
      <c r="E617" s="247" t="s">
        <v>1</v>
      </c>
      <c r="F617" s="248" t="s">
        <v>213</v>
      </c>
      <c r="G617" s="246"/>
      <c r="H617" s="249">
        <v>95.650000000000006</v>
      </c>
      <c r="I617" s="250"/>
      <c r="J617" s="246"/>
      <c r="K617" s="246"/>
      <c r="L617" s="251"/>
      <c r="M617" s="252"/>
      <c r="N617" s="253"/>
      <c r="O617" s="253"/>
      <c r="P617" s="253"/>
      <c r="Q617" s="253"/>
      <c r="R617" s="253"/>
      <c r="S617" s="253"/>
      <c r="T617" s="25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T617" s="255" t="s">
        <v>161</v>
      </c>
      <c r="AU617" s="255" t="s">
        <v>86</v>
      </c>
      <c r="AV617" s="14" t="s">
        <v>159</v>
      </c>
      <c r="AW617" s="14" t="s">
        <v>32</v>
      </c>
      <c r="AX617" s="14" t="s">
        <v>84</v>
      </c>
      <c r="AY617" s="255" t="s">
        <v>153</v>
      </c>
    </row>
    <row r="618" s="2" customFormat="1" ht="14.4" customHeight="1">
      <c r="A618" s="38"/>
      <c r="B618" s="39"/>
      <c r="C618" s="256" t="s">
        <v>1119</v>
      </c>
      <c r="D618" s="256" t="s">
        <v>238</v>
      </c>
      <c r="E618" s="257" t="s">
        <v>1120</v>
      </c>
      <c r="F618" s="258" t="s">
        <v>1121</v>
      </c>
      <c r="G618" s="259" t="s">
        <v>158</v>
      </c>
      <c r="H618" s="260">
        <v>115.121</v>
      </c>
      <c r="I618" s="261"/>
      <c r="J618" s="262">
        <f>ROUND(I618*H618,2)</f>
        <v>0</v>
      </c>
      <c r="K618" s="263"/>
      <c r="L618" s="264"/>
      <c r="M618" s="265" t="s">
        <v>1</v>
      </c>
      <c r="N618" s="266" t="s">
        <v>41</v>
      </c>
      <c r="O618" s="91"/>
      <c r="P618" s="229">
        <f>O618*H618</f>
        <v>0</v>
      </c>
      <c r="Q618" s="229">
        <v>0.021999999999999999</v>
      </c>
      <c r="R618" s="229">
        <f>Q618*H618</f>
        <v>2.5326619999999997</v>
      </c>
      <c r="S618" s="229">
        <v>0</v>
      </c>
      <c r="T618" s="230">
        <f>S618*H618</f>
        <v>0</v>
      </c>
      <c r="U618" s="38"/>
      <c r="V618" s="38"/>
      <c r="W618" s="38"/>
      <c r="X618" s="38"/>
      <c r="Y618" s="38"/>
      <c r="Z618" s="38"/>
      <c r="AA618" s="38"/>
      <c r="AB618" s="38"/>
      <c r="AC618" s="38"/>
      <c r="AD618" s="38"/>
      <c r="AE618" s="38"/>
      <c r="AR618" s="231" t="s">
        <v>318</v>
      </c>
      <c r="AT618" s="231" t="s">
        <v>238</v>
      </c>
      <c r="AU618" s="231" t="s">
        <v>86</v>
      </c>
      <c r="AY618" s="17" t="s">
        <v>153</v>
      </c>
      <c r="BE618" s="232">
        <f>IF(N618="základní",J618,0)</f>
        <v>0</v>
      </c>
      <c r="BF618" s="232">
        <f>IF(N618="snížená",J618,0)</f>
        <v>0</v>
      </c>
      <c r="BG618" s="232">
        <f>IF(N618="zákl. přenesená",J618,0)</f>
        <v>0</v>
      </c>
      <c r="BH618" s="232">
        <f>IF(N618="sníž. přenesená",J618,0)</f>
        <v>0</v>
      </c>
      <c r="BI618" s="232">
        <f>IF(N618="nulová",J618,0)</f>
        <v>0</v>
      </c>
      <c r="BJ618" s="17" t="s">
        <v>84</v>
      </c>
      <c r="BK618" s="232">
        <f>ROUND(I618*H618,2)</f>
        <v>0</v>
      </c>
      <c r="BL618" s="17" t="s">
        <v>233</v>
      </c>
      <c r="BM618" s="231" t="s">
        <v>1122</v>
      </c>
    </row>
    <row r="619" s="13" customFormat="1">
      <c r="A619" s="13"/>
      <c r="B619" s="233"/>
      <c r="C619" s="234"/>
      <c r="D619" s="235" t="s">
        <v>161</v>
      </c>
      <c r="E619" s="236" t="s">
        <v>1</v>
      </c>
      <c r="F619" s="237" t="s">
        <v>1123</v>
      </c>
      <c r="G619" s="234"/>
      <c r="H619" s="238">
        <v>9.0050000000000008</v>
      </c>
      <c r="I619" s="239"/>
      <c r="J619" s="234"/>
      <c r="K619" s="234"/>
      <c r="L619" s="240"/>
      <c r="M619" s="241"/>
      <c r="N619" s="242"/>
      <c r="O619" s="242"/>
      <c r="P619" s="242"/>
      <c r="Q619" s="242"/>
      <c r="R619" s="242"/>
      <c r="S619" s="242"/>
      <c r="T619" s="24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T619" s="244" t="s">
        <v>161</v>
      </c>
      <c r="AU619" s="244" t="s">
        <v>86</v>
      </c>
      <c r="AV619" s="13" t="s">
        <v>86</v>
      </c>
      <c r="AW619" s="13" t="s">
        <v>32</v>
      </c>
      <c r="AX619" s="13" t="s">
        <v>76</v>
      </c>
      <c r="AY619" s="244" t="s">
        <v>153</v>
      </c>
    </row>
    <row r="620" s="13" customFormat="1">
      <c r="A620" s="13"/>
      <c r="B620" s="233"/>
      <c r="C620" s="234"/>
      <c r="D620" s="235" t="s">
        <v>161</v>
      </c>
      <c r="E620" s="236" t="s">
        <v>1</v>
      </c>
      <c r="F620" s="237" t="s">
        <v>1124</v>
      </c>
      <c r="G620" s="234"/>
      <c r="H620" s="238">
        <v>95.650000000000006</v>
      </c>
      <c r="I620" s="239"/>
      <c r="J620" s="234"/>
      <c r="K620" s="234"/>
      <c r="L620" s="240"/>
      <c r="M620" s="241"/>
      <c r="N620" s="242"/>
      <c r="O620" s="242"/>
      <c r="P620" s="242"/>
      <c r="Q620" s="242"/>
      <c r="R620" s="242"/>
      <c r="S620" s="242"/>
      <c r="T620" s="24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T620" s="244" t="s">
        <v>161</v>
      </c>
      <c r="AU620" s="244" t="s">
        <v>86</v>
      </c>
      <c r="AV620" s="13" t="s">
        <v>86</v>
      </c>
      <c r="AW620" s="13" t="s">
        <v>32</v>
      </c>
      <c r="AX620" s="13" t="s">
        <v>76</v>
      </c>
      <c r="AY620" s="244" t="s">
        <v>153</v>
      </c>
    </row>
    <row r="621" s="14" customFormat="1">
      <c r="A621" s="14"/>
      <c r="B621" s="245"/>
      <c r="C621" s="246"/>
      <c r="D621" s="235" t="s">
        <v>161</v>
      </c>
      <c r="E621" s="247" t="s">
        <v>1</v>
      </c>
      <c r="F621" s="248" t="s">
        <v>213</v>
      </c>
      <c r="G621" s="246"/>
      <c r="H621" s="249">
        <v>104.655</v>
      </c>
      <c r="I621" s="250"/>
      <c r="J621" s="246"/>
      <c r="K621" s="246"/>
      <c r="L621" s="251"/>
      <c r="M621" s="252"/>
      <c r="N621" s="253"/>
      <c r="O621" s="253"/>
      <c r="P621" s="253"/>
      <c r="Q621" s="253"/>
      <c r="R621" s="253"/>
      <c r="S621" s="253"/>
      <c r="T621" s="25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T621" s="255" t="s">
        <v>161</v>
      </c>
      <c r="AU621" s="255" t="s">
        <v>86</v>
      </c>
      <c r="AV621" s="14" t="s">
        <v>159</v>
      </c>
      <c r="AW621" s="14" t="s">
        <v>32</v>
      </c>
      <c r="AX621" s="14" t="s">
        <v>84</v>
      </c>
      <c r="AY621" s="255" t="s">
        <v>153</v>
      </c>
    </row>
    <row r="622" s="13" customFormat="1">
      <c r="A622" s="13"/>
      <c r="B622" s="233"/>
      <c r="C622" s="234"/>
      <c r="D622" s="235" t="s">
        <v>161</v>
      </c>
      <c r="E622" s="234"/>
      <c r="F622" s="237" t="s">
        <v>1125</v>
      </c>
      <c r="G622" s="234"/>
      <c r="H622" s="238">
        <v>115.121</v>
      </c>
      <c r="I622" s="239"/>
      <c r="J622" s="234"/>
      <c r="K622" s="234"/>
      <c r="L622" s="240"/>
      <c r="M622" s="241"/>
      <c r="N622" s="242"/>
      <c r="O622" s="242"/>
      <c r="P622" s="242"/>
      <c r="Q622" s="242"/>
      <c r="R622" s="242"/>
      <c r="S622" s="242"/>
      <c r="T622" s="24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T622" s="244" t="s">
        <v>161</v>
      </c>
      <c r="AU622" s="244" t="s">
        <v>86</v>
      </c>
      <c r="AV622" s="13" t="s">
        <v>86</v>
      </c>
      <c r="AW622" s="13" t="s">
        <v>4</v>
      </c>
      <c r="AX622" s="13" t="s">
        <v>84</v>
      </c>
      <c r="AY622" s="244" t="s">
        <v>153</v>
      </c>
    </row>
    <row r="623" s="2" customFormat="1" ht="14.4" customHeight="1">
      <c r="A623" s="38"/>
      <c r="B623" s="39"/>
      <c r="C623" s="219" t="s">
        <v>1126</v>
      </c>
      <c r="D623" s="219" t="s">
        <v>155</v>
      </c>
      <c r="E623" s="220" t="s">
        <v>1127</v>
      </c>
      <c r="F623" s="221" t="s">
        <v>1128</v>
      </c>
      <c r="G623" s="222" t="s">
        <v>158</v>
      </c>
      <c r="H623" s="223">
        <v>1</v>
      </c>
      <c r="I623" s="224"/>
      <c r="J623" s="225">
        <f>ROUND(I623*H623,2)</f>
        <v>0</v>
      </c>
      <c r="K623" s="226"/>
      <c r="L623" s="44"/>
      <c r="M623" s="227" t="s">
        <v>1</v>
      </c>
      <c r="N623" s="228" t="s">
        <v>41</v>
      </c>
      <c r="O623" s="91"/>
      <c r="P623" s="229">
        <f>O623*H623</f>
        <v>0</v>
      </c>
      <c r="Q623" s="229">
        <v>0</v>
      </c>
      <c r="R623" s="229">
        <f>Q623*H623</f>
        <v>0</v>
      </c>
      <c r="S623" s="229">
        <v>0</v>
      </c>
      <c r="T623" s="230">
        <f>S623*H623</f>
        <v>0</v>
      </c>
      <c r="U623" s="38"/>
      <c r="V623" s="38"/>
      <c r="W623" s="38"/>
      <c r="X623" s="38"/>
      <c r="Y623" s="38"/>
      <c r="Z623" s="38"/>
      <c r="AA623" s="38"/>
      <c r="AB623" s="38"/>
      <c r="AC623" s="38"/>
      <c r="AD623" s="38"/>
      <c r="AE623" s="38"/>
      <c r="AR623" s="231" t="s">
        <v>233</v>
      </c>
      <c r="AT623" s="231" t="s">
        <v>155</v>
      </c>
      <c r="AU623" s="231" t="s">
        <v>86</v>
      </c>
      <c r="AY623" s="17" t="s">
        <v>153</v>
      </c>
      <c r="BE623" s="232">
        <f>IF(N623="základní",J623,0)</f>
        <v>0</v>
      </c>
      <c r="BF623" s="232">
        <f>IF(N623="snížená",J623,0)</f>
        <v>0</v>
      </c>
      <c r="BG623" s="232">
        <f>IF(N623="zákl. přenesená",J623,0)</f>
        <v>0</v>
      </c>
      <c r="BH623" s="232">
        <f>IF(N623="sníž. přenesená",J623,0)</f>
        <v>0</v>
      </c>
      <c r="BI623" s="232">
        <f>IF(N623="nulová",J623,0)</f>
        <v>0</v>
      </c>
      <c r="BJ623" s="17" t="s">
        <v>84</v>
      </c>
      <c r="BK623" s="232">
        <f>ROUND(I623*H623,2)</f>
        <v>0</v>
      </c>
      <c r="BL623" s="17" t="s">
        <v>233</v>
      </c>
      <c r="BM623" s="231" t="s">
        <v>1129</v>
      </c>
    </row>
    <row r="624" s="2" customFormat="1" ht="14.4" customHeight="1">
      <c r="A624" s="38"/>
      <c r="B624" s="39"/>
      <c r="C624" s="219" t="s">
        <v>1130</v>
      </c>
      <c r="D624" s="219" t="s">
        <v>155</v>
      </c>
      <c r="E624" s="220" t="s">
        <v>1131</v>
      </c>
      <c r="F624" s="221" t="s">
        <v>1132</v>
      </c>
      <c r="G624" s="222" t="s">
        <v>158</v>
      </c>
      <c r="H624" s="223">
        <v>111.15000000000001</v>
      </c>
      <c r="I624" s="224"/>
      <c r="J624" s="225">
        <f>ROUND(I624*H624,2)</f>
        <v>0</v>
      </c>
      <c r="K624" s="226"/>
      <c r="L624" s="44"/>
      <c r="M624" s="227" t="s">
        <v>1</v>
      </c>
      <c r="N624" s="228" t="s">
        <v>41</v>
      </c>
      <c r="O624" s="91"/>
      <c r="P624" s="229">
        <f>O624*H624</f>
        <v>0</v>
      </c>
      <c r="Q624" s="229">
        <v>0</v>
      </c>
      <c r="R624" s="229">
        <f>Q624*H624</f>
        <v>0</v>
      </c>
      <c r="S624" s="229">
        <v>0.075880000000000003</v>
      </c>
      <c r="T624" s="230">
        <f>S624*H624</f>
        <v>8.4340620000000008</v>
      </c>
      <c r="U624" s="38"/>
      <c r="V624" s="38"/>
      <c r="W624" s="38"/>
      <c r="X624" s="38"/>
      <c r="Y624" s="38"/>
      <c r="Z624" s="38"/>
      <c r="AA624" s="38"/>
      <c r="AB624" s="38"/>
      <c r="AC624" s="38"/>
      <c r="AD624" s="38"/>
      <c r="AE624" s="38"/>
      <c r="AR624" s="231" t="s">
        <v>233</v>
      </c>
      <c r="AT624" s="231" t="s">
        <v>155</v>
      </c>
      <c r="AU624" s="231" t="s">
        <v>86</v>
      </c>
      <c r="AY624" s="17" t="s">
        <v>153</v>
      </c>
      <c r="BE624" s="232">
        <f>IF(N624="základní",J624,0)</f>
        <v>0</v>
      </c>
      <c r="BF624" s="232">
        <f>IF(N624="snížená",J624,0)</f>
        <v>0</v>
      </c>
      <c r="BG624" s="232">
        <f>IF(N624="zákl. přenesená",J624,0)</f>
        <v>0</v>
      </c>
      <c r="BH624" s="232">
        <f>IF(N624="sníž. přenesená",J624,0)</f>
        <v>0</v>
      </c>
      <c r="BI624" s="232">
        <f>IF(N624="nulová",J624,0)</f>
        <v>0</v>
      </c>
      <c r="BJ624" s="17" t="s">
        <v>84</v>
      </c>
      <c r="BK624" s="232">
        <f>ROUND(I624*H624,2)</f>
        <v>0</v>
      </c>
      <c r="BL624" s="17" t="s">
        <v>233</v>
      </c>
      <c r="BM624" s="231" t="s">
        <v>1133</v>
      </c>
    </row>
    <row r="625" s="13" customFormat="1">
      <c r="A625" s="13"/>
      <c r="B625" s="233"/>
      <c r="C625" s="234"/>
      <c r="D625" s="235" t="s">
        <v>161</v>
      </c>
      <c r="E625" s="236" t="s">
        <v>1</v>
      </c>
      <c r="F625" s="237" t="s">
        <v>1134</v>
      </c>
      <c r="G625" s="234"/>
      <c r="H625" s="238">
        <v>39.549999999999997</v>
      </c>
      <c r="I625" s="239"/>
      <c r="J625" s="234"/>
      <c r="K625" s="234"/>
      <c r="L625" s="240"/>
      <c r="M625" s="241"/>
      <c r="N625" s="242"/>
      <c r="O625" s="242"/>
      <c r="P625" s="242"/>
      <c r="Q625" s="242"/>
      <c r="R625" s="242"/>
      <c r="S625" s="242"/>
      <c r="T625" s="24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T625" s="244" t="s">
        <v>161</v>
      </c>
      <c r="AU625" s="244" t="s">
        <v>86</v>
      </c>
      <c r="AV625" s="13" t="s">
        <v>86</v>
      </c>
      <c r="AW625" s="13" t="s">
        <v>32</v>
      </c>
      <c r="AX625" s="13" t="s">
        <v>76</v>
      </c>
      <c r="AY625" s="244" t="s">
        <v>153</v>
      </c>
    </row>
    <row r="626" s="13" customFormat="1">
      <c r="A626" s="13"/>
      <c r="B626" s="233"/>
      <c r="C626" s="234"/>
      <c r="D626" s="235" t="s">
        <v>161</v>
      </c>
      <c r="E626" s="236" t="s">
        <v>1</v>
      </c>
      <c r="F626" s="237" t="s">
        <v>1135</v>
      </c>
      <c r="G626" s="234"/>
      <c r="H626" s="238">
        <v>48.899999999999999</v>
      </c>
      <c r="I626" s="239"/>
      <c r="J626" s="234"/>
      <c r="K626" s="234"/>
      <c r="L626" s="240"/>
      <c r="M626" s="241"/>
      <c r="N626" s="242"/>
      <c r="O626" s="242"/>
      <c r="P626" s="242"/>
      <c r="Q626" s="242"/>
      <c r="R626" s="242"/>
      <c r="S626" s="242"/>
      <c r="T626" s="24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T626" s="244" t="s">
        <v>161</v>
      </c>
      <c r="AU626" s="244" t="s">
        <v>86</v>
      </c>
      <c r="AV626" s="13" t="s">
        <v>86</v>
      </c>
      <c r="AW626" s="13" t="s">
        <v>32</v>
      </c>
      <c r="AX626" s="13" t="s">
        <v>76</v>
      </c>
      <c r="AY626" s="244" t="s">
        <v>153</v>
      </c>
    </row>
    <row r="627" s="13" customFormat="1">
      <c r="A627" s="13"/>
      <c r="B627" s="233"/>
      <c r="C627" s="234"/>
      <c r="D627" s="235" t="s">
        <v>161</v>
      </c>
      <c r="E627" s="236" t="s">
        <v>1</v>
      </c>
      <c r="F627" s="237" t="s">
        <v>1136</v>
      </c>
      <c r="G627" s="234"/>
      <c r="H627" s="238">
        <v>22.699999999999999</v>
      </c>
      <c r="I627" s="239"/>
      <c r="J627" s="234"/>
      <c r="K627" s="234"/>
      <c r="L627" s="240"/>
      <c r="M627" s="241"/>
      <c r="N627" s="242"/>
      <c r="O627" s="242"/>
      <c r="P627" s="242"/>
      <c r="Q627" s="242"/>
      <c r="R627" s="242"/>
      <c r="S627" s="242"/>
      <c r="T627" s="24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T627" s="244" t="s">
        <v>161</v>
      </c>
      <c r="AU627" s="244" t="s">
        <v>86</v>
      </c>
      <c r="AV627" s="13" t="s">
        <v>86</v>
      </c>
      <c r="AW627" s="13" t="s">
        <v>32</v>
      </c>
      <c r="AX627" s="13" t="s">
        <v>76</v>
      </c>
      <c r="AY627" s="244" t="s">
        <v>153</v>
      </c>
    </row>
    <row r="628" s="14" customFormat="1">
      <c r="A628" s="14"/>
      <c r="B628" s="245"/>
      <c r="C628" s="246"/>
      <c r="D628" s="235" t="s">
        <v>161</v>
      </c>
      <c r="E628" s="247" t="s">
        <v>1</v>
      </c>
      <c r="F628" s="248" t="s">
        <v>213</v>
      </c>
      <c r="G628" s="246"/>
      <c r="H628" s="249">
        <v>111.14999999999999</v>
      </c>
      <c r="I628" s="250"/>
      <c r="J628" s="246"/>
      <c r="K628" s="246"/>
      <c r="L628" s="251"/>
      <c r="M628" s="252"/>
      <c r="N628" s="253"/>
      <c r="O628" s="253"/>
      <c r="P628" s="253"/>
      <c r="Q628" s="253"/>
      <c r="R628" s="253"/>
      <c r="S628" s="253"/>
      <c r="T628" s="25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T628" s="255" t="s">
        <v>161</v>
      </c>
      <c r="AU628" s="255" t="s">
        <v>86</v>
      </c>
      <c r="AV628" s="14" t="s">
        <v>159</v>
      </c>
      <c r="AW628" s="14" t="s">
        <v>32</v>
      </c>
      <c r="AX628" s="14" t="s">
        <v>84</v>
      </c>
      <c r="AY628" s="255" t="s">
        <v>153</v>
      </c>
    </row>
    <row r="629" s="2" customFormat="1" ht="14.4" customHeight="1">
      <c r="A629" s="38"/>
      <c r="B629" s="39"/>
      <c r="C629" s="219" t="s">
        <v>1137</v>
      </c>
      <c r="D629" s="219" t="s">
        <v>155</v>
      </c>
      <c r="E629" s="220" t="s">
        <v>1138</v>
      </c>
      <c r="F629" s="221" t="s">
        <v>1139</v>
      </c>
      <c r="G629" s="222" t="s">
        <v>170</v>
      </c>
      <c r="H629" s="223">
        <v>85.25</v>
      </c>
      <c r="I629" s="224"/>
      <c r="J629" s="225">
        <f>ROUND(I629*H629,2)</f>
        <v>0</v>
      </c>
      <c r="K629" s="226"/>
      <c r="L629" s="44"/>
      <c r="M629" s="227" t="s">
        <v>1</v>
      </c>
      <c r="N629" s="228" t="s">
        <v>41</v>
      </c>
      <c r="O629" s="91"/>
      <c r="P629" s="229">
        <f>O629*H629</f>
        <v>0</v>
      </c>
      <c r="Q629" s="229">
        <v>0.00012</v>
      </c>
      <c r="R629" s="229">
        <f>Q629*H629</f>
        <v>0.01023</v>
      </c>
      <c r="S629" s="229">
        <v>0</v>
      </c>
      <c r="T629" s="230">
        <f>S629*H629</f>
        <v>0</v>
      </c>
      <c r="U629" s="38"/>
      <c r="V629" s="38"/>
      <c r="W629" s="38"/>
      <c r="X629" s="38"/>
      <c r="Y629" s="38"/>
      <c r="Z629" s="38"/>
      <c r="AA629" s="38"/>
      <c r="AB629" s="38"/>
      <c r="AC629" s="38"/>
      <c r="AD629" s="38"/>
      <c r="AE629" s="38"/>
      <c r="AR629" s="231" t="s">
        <v>233</v>
      </c>
      <c r="AT629" s="231" t="s">
        <v>155</v>
      </c>
      <c r="AU629" s="231" t="s">
        <v>86</v>
      </c>
      <c r="AY629" s="17" t="s">
        <v>153</v>
      </c>
      <c r="BE629" s="232">
        <f>IF(N629="základní",J629,0)</f>
        <v>0</v>
      </c>
      <c r="BF629" s="232">
        <f>IF(N629="snížená",J629,0)</f>
        <v>0</v>
      </c>
      <c r="BG629" s="232">
        <f>IF(N629="zákl. přenesená",J629,0)</f>
        <v>0</v>
      </c>
      <c r="BH629" s="232">
        <f>IF(N629="sníž. přenesená",J629,0)</f>
        <v>0</v>
      </c>
      <c r="BI629" s="232">
        <f>IF(N629="nulová",J629,0)</f>
        <v>0</v>
      </c>
      <c r="BJ629" s="17" t="s">
        <v>84</v>
      </c>
      <c r="BK629" s="232">
        <f>ROUND(I629*H629,2)</f>
        <v>0</v>
      </c>
      <c r="BL629" s="17" t="s">
        <v>233</v>
      </c>
      <c r="BM629" s="231" t="s">
        <v>1140</v>
      </c>
    </row>
    <row r="630" s="13" customFormat="1">
      <c r="A630" s="13"/>
      <c r="B630" s="233"/>
      <c r="C630" s="234"/>
      <c r="D630" s="235" t="s">
        <v>161</v>
      </c>
      <c r="E630" s="236" t="s">
        <v>1</v>
      </c>
      <c r="F630" s="237" t="s">
        <v>1141</v>
      </c>
      <c r="G630" s="234"/>
      <c r="H630" s="238">
        <v>85.25</v>
      </c>
      <c r="I630" s="239"/>
      <c r="J630" s="234"/>
      <c r="K630" s="234"/>
      <c r="L630" s="240"/>
      <c r="M630" s="241"/>
      <c r="N630" s="242"/>
      <c r="O630" s="242"/>
      <c r="P630" s="242"/>
      <c r="Q630" s="242"/>
      <c r="R630" s="242"/>
      <c r="S630" s="242"/>
      <c r="T630" s="24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T630" s="244" t="s">
        <v>161</v>
      </c>
      <c r="AU630" s="244" t="s">
        <v>86</v>
      </c>
      <c r="AV630" s="13" t="s">
        <v>86</v>
      </c>
      <c r="AW630" s="13" t="s">
        <v>32</v>
      </c>
      <c r="AX630" s="13" t="s">
        <v>84</v>
      </c>
      <c r="AY630" s="244" t="s">
        <v>153</v>
      </c>
    </row>
    <row r="631" s="2" customFormat="1" ht="14.4" customHeight="1">
      <c r="A631" s="38"/>
      <c r="B631" s="39"/>
      <c r="C631" s="219" t="s">
        <v>1142</v>
      </c>
      <c r="D631" s="219" t="s">
        <v>155</v>
      </c>
      <c r="E631" s="220" t="s">
        <v>1143</v>
      </c>
      <c r="F631" s="221" t="s">
        <v>1144</v>
      </c>
      <c r="G631" s="222" t="s">
        <v>158</v>
      </c>
      <c r="H631" s="223">
        <v>89.549999999999997</v>
      </c>
      <c r="I631" s="224"/>
      <c r="J631" s="225">
        <f>ROUND(I631*H631,2)</f>
        <v>0</v>
      </c>
      <c r="K631" s="226"/>
      <c r="L631" s="44"/>
      <c r="M631" s="227" t="s">
        <v>1</v>
      </c>
      <c r="N631" s="228" t="s">
        <v>41</v>
      </c>
      <c r="O631" s="91"/>
      <c r="P631" s="229">
        <f>O631*H631</f>
        <v>0</v>
      </c>
      <c r="Q631" s="229">
        <v>0.024</v>
      </c>
      <c r="R631" s="229">
        <f>Q631*H631</f>
        <v>2.1492</v>
      </c>
      <c r="S631" s="229">
        <v>0</v>
      </c>
      <c r="T631" s="230">
        <f>S631*H631</f>
        <v>0</v>
      </c>
      <c r="U631" s="38"/>
      <c r="V631" s="38"/>
      <c r="W631" s="38"/>
      <c r="X631" s="38"/>
      <c r="Y631" s="38"/>
      <c r="Z631" s="38"/>
      <c r="AA631" s="38"/>
      <c r="AB631" s="38"/>
      <c r="AC631" s="38"/>
      <c r="AD631" s="38"/>
      <c r="AE631" s="38"/>
      <c r="AR631" s="231" t="s">
        <v>233</v>
      </c>
      <c r="AT631" s="231" t="s">
        <v>155</v>
      </c>
      <c r="AU631" s="231" t="s">
        <v>86</v>
      </c>
      <c r="AY631" s="17" t="s">
        <v>153</v>
      </c>
      <c r="BE631" s="232">
        <f>IF(N631="základní",J631,0)</f>
        <v>0</v>
      </c>
      <c r="BF631" s="232">
        <f>IF(N631="snížená",J631,0)</f>
        <v>0</v>
      </c>
      <c r="BG631" s="232">
        <f>IF(N631="zákl. přenesená",J631,0)</f>
        <v>0</v>
      </c>
      <c r="BH631" s="232">
        <f>IF(N631="sníž. přenesená",J631,0)</f>
        <v>0</v>
      </c>
      <c r="BI631" s="232">
        <f>IF(N631="nulová",J631,0)</f>
        <v>0</v>
      </c>
      <c r="BJ631" s="17" t="s">
        <v>84</v>
      </c>
      <c r="BK631" s="232">
        <f>ROUND(I631*H631,2)</f>
        <v>0</v>
      </c>
      <c r="BL631" s="17" t="s">
        <v>233</v>
      </c>
      <c r="BM631" s="231" t="s">
        <v>1145</v>
      </c>
    </row>
    <row r="632" s="13" customFormat="1">
      <c r="A632" s="13"/>
      <c r="B632" s="233"/>
      <c r="C632" s="234"/>
      <c r="D632" s="235" t="s">
        <v>161</v>
      </c>
      <c r="E632" s="236" t="s">
        <v>1</v>
      </c>
      <c r="F632" s="237" t="s">
        <v>711</v>
      </c>
      <c r="G632" s="234"/>
      <c r="H632" s="238">
        <v>9.8900000000000006</v>
      </c>
      <c r="I632" s="239"/>
      <c r="J632" s="234"/>
      <c r="K632" s="234"/>
      <c r="L632" s="240"/>
      <c r="M632" s="241"/>
      <c r="N632" s="242"/>
      <c r="O632" s="242"/>
      <c r="P632" s="242"/>
      <c r="Q632" s="242"/>
      <c r="R632" s="242"/>
      <c r="S632" s="242"/>
      <c r="T632" s="24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T632" s="244" t="s">
        <v>161</v>
      </c>
      <c r="AU632" s="244" t="s">
        <v>86</v>
      </c>
      <c r="AV632" s="13" t="s">
        <v>86</v>
      </c>
      <c r="AW632" s="13" t="s">
        <v>32</v>
      </c>
      <c r="AX632" s="13" t="s">
        <v>76</v>
      </c>
      <c r="AY632" s="244" t="s">
        <v>153</v>
      </c>
    </row>
    <row r="633" s="13" customFormat="1">
      <c r="A633" s="13"/>
      <c r="B633" s="233"/>
      <c r="C633" s="234"/>
      <c r="D633" s="235" t="s">
        <v>161</v>
      </c>
      <c r="E633" s="236" t="s">
        <v>1</v>
      </c>
      <c r="F633" s="237" t="s">
        <v>712</v>
      </c>
      <c r="G633" s="234"/>
      <c r="H633" s="238">
        <v>74.859999999999999</v>
      </c>
      <c r="I633" s="239"/>
      <c r="J633" s="234"/>
      <c r="K633" s="234"/>
      <c r="L633" s="240"/>
      <c r="M633" s="241"/>
      <c r="N633" s="242"/>
      <c r="O633" s="242"/>
      <c r="P633" s="242"/>
      <c r="Q633" s="242"/>
      <c r="R633" s="242"/>
      <c r="S633" s="242"/>
      <c r="T633" s="24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T633" s="244" t="s">
        <v>161</v>
      </c>
      <c r="AU633" s="244" t="s">
        <v>86</v>
      </c>
      <c r="AV633" s="13" t="s">
        <v>86</v>
      </c>
      <c r="AW633" s="13" t="s">
        <v>32</v>
      </c>
      <c r="AX633" s="13" t="s">
        <v>76</v>
      </c>
      <c r="AY633" s="244" t="s">
        <v>153</v>
      </c>
    </row>
    <row r="634" s="13" customFormat="1">
      <c r="A634" s="13"/>
      <c r="B634" s="233"/>
      <c r="C634" s="234"/>
      <c r="D634" s="235" t="s">
        <v>161</v>
      </c>
      <c r="E634" s="236" t="s">
        <v>1</v>
      </c>
      <c r="F634" s="237" t="s">
        <v>713</v>
      </c>
      <c r="G634" s="234"/>
      <c r="H634" s="238">
        <v>4.7999999999999998</v>
      </c>
      <c r="I634" s="239"/>
      <c r="J634" s="234"/>
      <c r="K634" s="234"/>
      <c r="L634" s="240"/>
      <c r="M634" s="241"/>
      <c r="N634" s="242"/>
      <c r="O634" s="242"/>
      <c r="P634" s="242"/>
      <c r="Q634" s="242"/>
      <c r="R634" s="242"/>
      <c r="S634" s="242"/>
      <c r="T634" s="24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T634" s="244" t="s">
        <v>161</v>
      </c>
      <c r="AU634" s="244" t="s">
        <v>86</v>
      </c>
      <c r="AV634" s="13" t="s">
        <v>86</v>
      </c>
      <c r="AW634" s="13" t="s">
        <v>32</v>
      </c>
      <c r="AX634" s="13" t="s">
        <v>76</v>
      </c>
      <c r="AY634" s="244" t="s">
        <v>153</v>
      </c>
    </row>
    <row r="635" s="14" customFormat="1">
      <c r="A635" s="14"/>
      <c r="B635" s="245"/>
      <c r="C635" s="246"/>
      <c r="D635" s="235" t="s">
        <v>161</v>
      </c>
      <c r="E635" s="247" t="s">
        <v>1</v>
      </c>
      <c r="F635" s="248" t="s">
        <v>213</v>
      </c>
      <c r="G635" s="246"/>
      <c r="H635" s="249">
        <v>89.549999999999997</v>
      </c>
      <c r="I635" s="250"/>
      <c r="J635" s="246"/>
      <c r="K635" s="246"/>
      <c r="L635" s="251"/>
      <c r="M635" s="252"/>
      <c r="N635" s="253"/>
      <c r="O635" s="253"/>
      <c r="P635" s="253"/>
      <c r="Q635" s="253"/>
      <c r="R635" s="253"/>
      <c r="S635" s="253"/>
      <c r="T635" s="25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T635" s="255" t="s">
        <v>161</v>
      </c>
      <c r="AU635" s="255" t="s">
        <v>86</v>
      </c>
      <c r="AV635" s="14" t="s">
        <v>159</v>
      </c>
      <c r="AW635" s="14" t="s">
        <v>32</v>
      </c>
      <c r="AX635" s="14" t="s">
        <v>84</v>
      </c>
      <c r="AY635" s="255" t="s">
        <v>153</v>
      </c>
    </row>
    <row r="636" s="2" customFormat="1" ht="19.8" customHeight="1">
      <c r="A636" s="38"/>
      <c r="B636" s="39"/>
      <c r="C636" s="219" t="s">
        <v>1146</v>
      </c>
      <c r="D636" s="219" t="s">
        <v>155</v>
      </c>
      <c r="E636" s="220" t="s">
        <v>1147</v>
      </c>
      <c r="F636" s="221" t="s">
        <v>1148</v>
      </c>
      <c r="G636" s="222" t="s">
        <v>216</v>
      </c>
      <c r="H636" s="223">
        <v>7.1349999999999998</v>
      </c>
      <c r="I636" s="224"/>
      <c r="J636" s="225">
        <f>ROUND(I636*H636,2)</f>
        <v>0</v>
      </c>
      <c r="K636" s="226"/>
      <c r="L636" s="44"/>
      <c r="M636" s="227" t="s">
        <v>1</v>
      </c>
      <c r="N636" s="228" t="s">
        <v>41</v>
      </c>
      <c r="O636" s="91"/>
      <c r="P636" s="229">
        <f>O636*H636</f>
        <v>0</v>
      </c>
      <c r="Q636" s="229">
        <v>0</v>
      </c>
      <c r="R636" s="229">
        <f>Q636*H636</f>
        <v>0</v>
      </c>
      <c r="S636" s="229">
        <v>0</v>
      </c>
      <c r="T636" s="230">
        <f>S636*H636</f>
        <v>0</v>
      </c>
      <c r="U636" s="38"/>
      <c r="V636" s="38"/>
      <c r="W636" s="38"/>
      <c r="X636" s="38"/>
      <c r="Y636" s="38"/>
      <c r="Z636" s="38"/>
      <c r="AA636" s="38"/>
      <c r="AB636" s="38"/>
      <c r="AC636" s="38"/>
      <c r="AD636" s="38"/>
      <c r="AE636" s="38"/>
      <c r="AR636" s="231" t="s">
        <v>233</v>
      </c>
      <c r="AT636" s="231" t="s">
        <v>155</v>
      </c>
      <c r="AU636" s="231" t="s">
        <v>86</v>
      </c>
      <c r="AY636" s="17" t="s">
        <v>153</v>
      </c>
      <c r="BE636" s="232">
        <f>IF(N636="základní",J636,0)</f>
        <v>0</v>
      </c>
      <c r="BF636" s="232">
        <f>IF(N636="snížená",J636,0)</f>
        <v>0</v>
      </c>
      <c r="BG636" s="232">
        <f>IF(N636="zákl. přenesená",J636,0)</f>
        <v>0</v>
      </c>
      <c r="BH636" s="232">
        <f>IF(N636="sníž. přenesená",J636,0)</f>
        <v>0</v>
      </c>
      <c r="BI636" s="232">
        <f>IF(N636="nulová",J636,0)</f>
        <v>0</v>
      </c>
      <c r="BJ636" s="17" t="s">
        <v>84</v>
      </c>
      <c r="BK636" s="232">
        <f>ROUND(I636*H636,2)</f>
        <v>0</v>
      </c>
      <c r="BL636" s="17" t="s">
        <v>233</v>
      </c>
      <c r="BM636" s="231" t="s">
        <v>1149</v>
      </c>
    </row>
    <row r="637" s="12" customFormat="1" ht="22.8" customHeight="1">
      <c r="A637" s="12"/>
      <c r="B637" s="203"/>
      <c r="C637" s="204"/>
      <c r="D637" s="205" t="s">
        <v>75</v>
      </c>
      <c r="E637" s="217" t="s">
        <v>1150</v>
      </c>
      <c r="F637" s="217" t="s">
        <v>1151</v>
      </c>
      <c r="G637" s="204"/>
      <c r="H637" s="204"/>
      <c r="I637" s="207"/>
      <c r="J637" s="218">
        <f>BK637</f>
        <v>0</v>
      </c>
      <c r="K637" s="204"/>
      <c r="L637" s="209"/>
      <c r="M637" s="210"/>
      <c r="N637" s="211"/>
      <c r="O637" s="211"/>
      <c r="P637" s="212">
        <f>SUM(P638:P663)</f>
        <v>0</v>
      </c>
      <c r="Q637" s="211"/>
      <c r="R637" s="212">
        <f>SUM(R638:R663)</f>
        <v>0.18255639999999998</v>
      </c>
      <c r="S637" s="211"/>
      <c r="T637" s="213">
        <f>SUM(T638:T663)</f>
        <v>0.0045000000000000005</v>
      </c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R637" s="214" t="s">
        <v>86</v>
      </c>
      <c r="AT637" s="215" t="s">
        <v>75</v>
      </c>
      <c r="AU637" s="215" t="s">
        <v>84</v>
      </c>
      <c r="AY637" s="214" t="s">
        <v>153</v>
      </c>
      <c r="BK637" s="216">
        <f>SUM(BK638:BK663)</f>
        <v>0</v>
      </c>
    </row>
    <row r="638" s="2" customFormat="1" ht="14.4" customHeight="1">
      <c r="A638" s="38"/>
      <c r="B638" s="39"/>
      <c r="C638" s="219" t="s">
        <v>1152</v>
      </c>
      <c r="D638" s="219" t="s">
        <v>155</v>
      </c>
      <c r="E638" s="220" t="s">
        <v>1153</v>
      </c>
      <c r="F638" s="221" t="s">
        <v>1154</v>
      </c>
      <c r="G638" s="222" t="s">
        <v>158</v>
      </c>
      <c r="H638" s="223">
        <v>1.8</v>
      </c>
      <c r="I638" s="224"/>
      <c r="J638" s="225">
        <f>ROUND(I638*H638,2)</f>
        <v>0</v>
      </c>
      <c r="K638" s="226"/>
      <c r="L638" s="44"/>
      <c r="M638" s="227" t="s">
        <v>1</v>
      </c>
      <c r="N638" s="228" t="s">
        <v>41</v>
      </c>
      <c r="O638" s="91"/>
      <c r="P638" s="229">
        <f>O638*H638</f>
        <v>0</v>
      </c>
      <c r="Q638" s="229">
        <v>0</v>
      </c>
      <c r="R638" s="229">
        <f>Q638*H638</f>
        <v>0</v>
      </c>
      <c r="S638" s="229">
        <v>0</v>
      </c>
      <c r="T638" s="230">
        <f>S638*H638</f>
        <v>0</v>
      </c>
      <c r="U638" s="38"/>
      <c r="V638" s="38"/>
      <c r="W638" s="38"/>
      <c r="X638" s="38"/>
      <c r="Y638" s="38"/>
      <c r="Z638" s="38"/>
      <c r="AA638" s="38"/>
      <c r="AB638" s="38"/>
      <c r="AC638" s="38"/>
      <c r="AD638" s="38"/>
      <c r="AE638" s="38"/>
      <c r="AR638" s="231" t="s">
        <v>233</v>
      </c>
      <c r="AT638" s="231" t="s">
        <v>155</v>
      </c>
      <c r="AU638" s="231" t="s">
        <v>86</v>
      </c>
      <c r="AY638" s="17" t="s">
        <v>153</v>
      </c>
      <c r="BE638" s="232">
        <f>IF(N638="základní",J638,0)</f>
        <v>0</v>
      </c>
      <c r="BF638" s="232">
        <f>IF(N638="snížená",J638,0)</f>
        <v>0</v>
      </c>
      <c r="BG638" s="232">
        <f>IF(N638="zákl. přenesená",J638,0)</f>
        <v>0</v>
      </c>
      <c r="BH638" s="232">
        <f>IF(N638="sníž. přenesená",J638,0)</f>
        <v>0</v>
      </c>
      <c r="BI638" s="232">
        <f>IF(N638="nulová",J638,0)</f>
        <v>0</v>
      </c>
      <c r="BJ638" s="17" t="s">
        <v>84</v>
      </c>
      <c r="BK638" s="232">
        <f>ROUND(I638*H638,2)</f>
        <v>0</v>
      </c>
      <c r="BL638" s="17" t="s">
        <v>233</v>
      </c>
      <c r="BM638" s="231" t="s">
        <v>1155</v>
      </c>
    </row>
    <row r="639" s="13" customFormat="1">
      <c r="A639" s="13"/>
      <c r="B639" s="233"/>
      <c r="C639" s="234"/>
      <c r="D639" s="235" t="s">
        <v>161</v>
      </c>
      <c r="E639" s="236" t="s">
        <v>1</v>
      </c>
      <c r="F639" s="237" t="s">
        <v>1156</v>
      </c>
      <c r="G639" s="234"/>
      <c r="H639" s="238">
        <v>1.8</v>
      </c>
      <c r="I639" s="239"/>
      <c r="J639" s="234"/>
      <c r="K639" s="234"/>
      <c r="L639" s="240"/>
      <c r="M639" s="241"/>
      <c r="N639" s="242"/>
      <c r="O639" s="242"/>
      <c r="P639" s="242"/>
      <c r="Q639" s="242"/>
      <c r="R639" s="242"/>
      <c r="S639" s="242"/>
      <c r="T639" s="24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T639" s="244" t="s">
        <v>161</v>
      </c>
      <c r="AU639" s="244" t="s">
        <v>86</v>
      </c>
      <c r="AV639" s="13" t="s">
        <v>86</v>
      </c>
      <c r="AW639" s="13" t="s">
        <v>32</v>
      </c>
      <c r="AX639" s="13" t="s">
        <v>84</v>
      </c>
      <c r="AY639" s="244" t="s">
        <v>153</v>
      </c>
    </row>
    <row r="640" s="2" customFormat="1" ht="14.4" customHeight="1">
      <c r="A640" s="38"/>
      <c r="B640" s="39"/>
      <c r="C640" s="219" t="s">
        <v>1157</v>
      </c>
      <c r="D640" s="219" t="s">
        <v>155</v>
      </c>
      <c r="E640" s="220" t="s">
        <v>1158</v>
      </c>
      <c r="F640" s="221" t="s">
        <v>1159</v>
      </c>
      <c r="G640" s="222" t="s">
        <v>158</v>
      </c>
      <c r="H640" s="223">
        <v>6.5999999999999996</v>
      </c>
      <c r="I640" s="224"/>
      <c r="J640" s="225">
        <f>ROUND(I640*H640,2)</f>
        <v>0</v>
      </c>
      <c r="K640" s="226"/>
      <c r="L640" s="44"/>
      <c r="M640" s="227" t="s">
        <v>1</v>
      </c>
      <c r="N640" s="228" t="s">
        <v>41</v>
      </c>
      <c r="O640" s="91"/>
      <c r="P640" s="229">
        <f>O640*H640</f>
        <v>0</v>
      </c>
      <c r="Q640" s="229">
        <v>0.00020000000000000001</v>
      </c>
      <c r="R640" s="229">
        <f>Q640*H640</f>
        <v>0.00132</v>
      </c>
      <c r="S640" s="229">
        <v>0</v>
      </c>
      <c r="T640" s="230">
        <f>S640*H640</f>
        <v>0</v>
      </c>
      <c r="U640" s="38"/>
      <c r="V640" s="38"/>
      <c r="W640" s="38"/>
      <c r="X640" s="38"/>
      <c r="Y640" s="38"/>
      <c r="Z640" s="38"/>
      <c r="AA640" s="38"/>
      <c r="AB640" s="38"/>
      <c r="AC640" s="38"/>
      <c r="AD640" s="38"/>
      <c r="AE640" s="38"/>
      <c r="AR640" s="231" t="s">
        <v>233</v>
      </c>
      <c r="AT640" s="231" t="s">
        <v>155</v>
      </c>
      <c r="AU640" s="231" t="s">
        <v>86</v>
      </c>
      <c r="AY640" s="17" t="s">
        <v>153</v>
      </c>
      <c r="BE640" s="232">
        <f>IF(N640="základní",J640,0)</f>
        <v>0</v>
      </c>
      <c r="BF640" s="232">
        <f>IF(N640="snížená",J640,0)</f>
        <v>0</v>
      </c>
      <c r="BG640" s="232">
        <f>IF(N640="zákl. přenesená",J640,0)</f>
        <v>0</v>
      </c>
      <c r="BH640" s="232">
        <f>IF(N640="sníž. přenesená",J640,0)</f>
        <v>0</v>
      </c>
      <c r="BI640" s="232">
        <f>IF(N640="nulová",J640,0)</f>
        <v>0</v>
      </c>
      <c r="BJ640" s="17" t="s">
        <v>84</v>
      </c>
      <c r="BK640" s="232">
        <f>ROUND(I640*H640,2)</f>
        <v>0</v>
      </c>
      <c r="BL640" s="17" t="s">
        <v>233</v>
      </c>
      <c r="BM640" s="231" t="s">
        <v>1160</v>
      </c>
    </row>
    <row r="641" s="13" customFormat="1">
      <c r="A641" s="13"/>
      <c r="B641" s="233"/>
      <c r="C641" s="234"/>
      <c r="D641" s="235" t="s">
        <v>161</v>
      </c>
      <c r="E641" s="236" t="s">
        <v>1</v>
      </c>
      <c r="F641" s="237" t="s">
        <v>713</v>
      </c>
      <c r="G641" s="234"/>
      <c r="H641" s="238">
        <v>4.7999999999999998</v>
      </c>
      <c r="I641" s="239"/>
      <c r="J641" s="234"/>
      <c r="K641" s="234"/>
      <c r="L641" s="240"/>
      <c r="M641" s="241"/>
      <c r="N641" s="242"/>
      <c r="O641" s="242"/>
      <c r="P641" s="242"/>
      <c r="Q641" s="242"/>
      <c r="R641" s="242"/>
      <c r="S641" s="242"/>
      <c r="T641" s="24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T641" s="244" t="s">
        <v>161</v>
      </c>
      <c r="AU641" s="244" t="s">
        <v>86</v>
      </c>
      <c r="AV641" s="13" t="s">
        <v>86</v>
      </c>
      <c r="AW641" s="13" t="s">
        <v>32</v>
      </c>
      <c r="AX641" s="13" t="s">
        <v>76</v>
      </c>
      <c r="AY641" s="244" t="s">
        <v>153</v>
      </c>
    </row>
    <row r="642" s="13" customFormat="1">
      <c r="A642" s="13"/>
      <c r="B642" s="233"/>
      <c r="C642" s="234"/>
      <c r="D642" s="235" t="s">
        <v>161</v>
      </c>
      <c r="E642" s="236" t="s">
        <v>1</v>
      </c>
      <c r="F642" s="237" t="s">
        <v>1156</v>
      </c>
      <c r="G642" s="234"/>
      <c r="H642" s="238">
        <v>1.8</v>
      </c>
      <c r="I642" s="239"/>
      <c r="J642" s="234"/>
      <c r="K642" s="234"/>
      <c r="L642" s="240"/>
      <c r="M642" s="241"/>
      <c r="N642" s="242"/>
      <c r="O642" s="242"/>
      <c r="P642" s="242"/>
      <c r="Q642" s="242"/>
      <c r="R642" s="242"/>
      <c r="S642" s="242"/>
      <c r="T642" s="24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T642" s="244" t="s">
        <v>161</v>
      </c>
      <c r="AU642" s="244" t="s">
        <v>86</v>
      </c>
      <c r="AV642" s="13" t="s">
        <v>86</v>
      </c>
      <c r="AW642" s="13" t="s">
        <v>32</v>
      </c>
      <c r="AX642" s="13" t="s">
        <v>76</v>
      </c>
      <c r="AY642" s="244" t="s">
        <v>153</v>
      </c>
    </row>
    <row r="643" s="14" customFormat="1">
      <c r="A643" s="14"/>
      <c r="B643" s="245"/>
      <c r="C643" s="246"/>
      <c r="D643" s="235" t="s">
        <v>161</v>
      </c>
      <c r="E643" s="247" t="s">
        <v>1</v>
      </c>
      <c r="F643" s="248" t="s">
        <v>213</v>
      </c>
      <c r="G643" s="246"/>
      <c r="H643" s="249">
        <v>6.5999999999999996</v>
      </c>
      <c r="I643" s="250"/>
      <c r="J643" s="246"/>
      <c r="K643" s="246"/>
      <c r="L643" s="251"/>
      <c r="M643" s="252"/>
      <c r="N643" s="253"/>
      <c r="O643" s="253"/>
      <c r="P643" s="253"/>
      <c r="Q643" s="253"/>
      <c r="R643" s="253"/>
      <c r="S643" s="253"/>
      <c r="T643" s="25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T643" s="255" t="s">
        <v>161</v>
      </c>
      <c r="AU643" s="255" t="s">
        <v>86</v>
      </c>
      <c r="AV643" s="14" t="s">
        <v>159</v>
      </c>
      <c r="AW643" s="14" t="s">
        <v>32</v>
      </c>
      <c r="AX643" s="14" t="s">
        <v>84</v>
      </c>
      <c r="AY643" s="255" t="s">
        <v>153</v>
      </c>
    </row>
    <row r="644" s="2" customFormat="1" ht="14.4" customHeight="1">
      <c r="A644" s="38"/>
      <c r="B644" s="39"/>
      <c r="C644" s="219" t="s">
        <v>1161</v>
      </c>
      <c r="D644" s="219" t="s">
        <v>155</v>
      </c>
      <c r="E644" s="220" t="s">
        <v>1162</v>
      </c>
      <c r="F644" s="221" t="s">
        <v>1163</v>
      </c>
      <c r="G644" s="222" t="s">
        <v>158</v>
      </c>
      <c r="H644" s="223">
        <v>1.8</v>
      </c>
      <c r="I644" s="224"/>
      <c r="J644" s="225">
        <f>ROUND(I644*H644,2)</f>
        <v>0</v>
      </c>
      <c r="K644" s="226"/>
      <c r="L644" s="44"/>
      <c r="M644" s="227" t="s">
        <v>1</v>
      </c>
      <c r="N644" s="228" t="s">
        <v>41</v>
      </c>
      <c r="O644" s="91"/>
      <c r="P644" s="229">
        <f>O644*H644</f>
        <v>0</v>
      </c>
      <c r="Q644" s="229">
        <v>0.0045500000000000002</v>
      </c>
      <c r="R644" s="229">
        <f>Q644*H644</f>
        <v>0.0081900000000000011</v>
      </c>
      <c r="S644" s="229">
        <v>0</v>
      </c>
      <c r="T644" s="230">
        <f>S644*H644</f>
        <v>0</v>
      </c>
      <c r="U644" s="38"/>
      <c r="V644" s="38"/>
      <c r="W644" s="38"/>
      <c r="X644" s="38"/>
      <c r="Y644" s="38"/>
      <c r="Z644" s="38"/>
      <c r="AA644" s="38"/>
      <c r="AB644" s="38"/>
      <c r="AC644" s="38"/>
      <c r="AD644" s="38"/>
      <c r="AE644" s="38"/>
      <c r="AR644" s="231" t="s">
        <v>233</v>
      </c>
      <c r="AT644" s="231" t="s">
        <v>155</v>
      </c>
      <c r="AU644" s="231" t="s">
        <v>86</v>
      </c>
      <c r="AY644" s="17" t="s">
        <v>153</v>
      </c>
      <c r="BE644" s="232">
        <f>IF(N644="základní",J644,0)</f>
        <v>0</v>
      </c>
      <c r="BF644" s="232">
        <f>IF(N644="snížená",J644,0)</f>
        <v>0</v>
      </c>
      <c r="BG644" s="232">
        <f>IF(N644="zákl. přenesená",J644,0)</f>
        <v>0</v>
      </c>
      <c r="BH644" s="232">
        <f>IF(N644="sníž. přenesená",J644,0)</f>
        <v>0</v>
      </c>
      <c r="BI644" s="232">
        <f>IF(N644="nulová",J644,0)</f>
        <v>0</v>
      </c>
      <c r="BJ644" s="17" t="s">
        <v>84</v>
      </c>
      <c r="BK644" s="232">
        <f>ROUND(I644*H644,2)</f>
        <v>0</v>
      </c>
      <c r="BL644" s="17" t="s">
        <v>233</v>
      </c>
      <c r="BM644" s="231" t="s">
        <v>1164</v>
      </c>
    </row>
    <row r="645" s="13" customFormat="1">
      <c r="A645" s="13"/>
      <c r="B645" s="233"/>
      <c r="C645" s="234"/>
      <c r="D645" s="235" t="s">
        <v>161</v>
      </c>
      <c r="E645" s="236" t="s">
        <v>1</v>
      </c>
      <c r="F645" s="237" t="s">
        <v>1156</v>
      </c>
      <c r="G645" s="234"/>
      <c r="H645" s="238">
        <v>1.8</v>
      </c>
      <c r="I645" s="239"/>
      <c r="J645" s="234"/>
      <c r="K645" s="234"/>
      <c r="L645" s="240"/>
      <c r="M645" s="241"/>
      <c r="N645" s="242"/>
      <c r="O645" s="242"/>
      <c r="P645" s="242"/>
      <c r="Q645" s="242"/>
      <c r="R645" s="242"/>
      <c r="S645" s="242"/>
      <c r="T645" s="24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T645" s="244" t="s">
        <v>161</v>
      </c>
      <c r="AU645" s="244" t="s">
        <v>86</v>
      </c>
      <c r="AV645" s="13" t="s">
        <v>86</v>
      </c>
      <c r="AW645" s="13" t="s">
        <v>32</v>
      </c>
      <c r="AX645" s="13" t="s">
        <v>84</v>
      </c>
      <c r="AY645" s="244" t="s">
        <v>153</v>
      </c>
    </row>
    <row r="646" s="2" customFormat="1" ht="19.8" customHeight="1">
      <c r="A646" s="38"/>
      <c r="B646" s="39"/>
      <c r="C646" s="219" t="s">
        <v>1165</v>
      </c>
      <c r="D646" s="219" t="s">
        <v>155</v>
      </c>
      <c r="E646" s="220" t="s">
        <v>1166</v>
      </c>
      <c r="F646" s="221" t="s">
        <v>1167</v>
      </c>
      <c r="G646" s="222" t="s">
        <v>158</v>
      </c>
      <c r="H646" s="223">
        <v>4.7999999999999998</v>
      </c>
      <c r="I646" s="224"/>
      <c r="J646" s="225">
        <f>ROUND(I646*H646,2)</f>
        <v>0</v>
      </c>
      <c r="K646" s="226"/>
      <c r="L646" s="44"/>
      <c r="M646" s="227" t="s">
        <v>1</v>
      </c>
      <c r="N646" s="228" t="s">
        <v>41</v>
      </c>
      <c r="O646" s="91"/>
      <c r="P646" s="229">
        <f>O646*H646</f>
        <v>0</v>
      </c>
      <c r="Q646" s="229">
        <v>0.029999999999999999</v>
      </c>
      <c r="R646" s="229">
        <f>Q646*H646</f>
        <v>0.14399999999999999</v>
      </c>
      <c r="S646" s="229">
        <v>0</v>
      </c>
      <c r="T646" s="230">
        <f>S646*H646</f>
        <v>0</v>
      </c>
      <c r="U646" s="38"/>
      <c r="V646" s="38"/>
      <c r="W646" s="38"/>
      <c r="X646" s="38"/>
      <c r="Y646" s="38"/>
      <c r="Z646" s="38"/>
      <c r="AA646" s="38"/>
      <c r="AB646" s="38"/>
      <c r="AC646" s="38"/>
      <c r="AD646" s="38"/>
      <c r="AE646" s="38"/>
      <c r="AR646" s="231" t="s">
        <v>233</v>
      </c>
      <c r="AT646" s="231" t="s">
        <v>155</v>
      </c>
      <c r="AU646" s="231" t="s">
        <v>86</v>
      </c>
      <c r="AY646" s="17" t="s">
        <v>153</v>
      </c>
      <c r="BE646" s="232">
        <f>IF(N646="základní",J646,0)</f>
        <v>0</v>
      </c>
      <c r="BF646" s="232">
        <f>IF(N646="snížená",J646,0)</f>
        <v>0</v>
      </c>
      <c r="BG646" s="232">
        <f>IF(N646="zákl. přenesená",J646,0)</f>
        <v>0</v>
      </c>
      <c r="BH646" s="232">
        <f>IF(N646="sníž. přenesená",J646,0)</f>
        <v>0</v>
      </c>
      <c r="BI646" s="232">
        <f>IF(N646="nulová",J646,0)</f>
        <v>0</v>
      </c>
      <c r="BJ646" s="17" t="s">
        <v>84</v>
      </c>
      <c r="BK646" s="232">
        <f>ROUND(I646*H646,2)</f>
        <v>0</v>
      </c>
      <c r="BL646" s="17" t="s">
        <v>233</v>
      </c>
      <c r="BM646" s="231" t="s">
        <v>1168</v>
      </c>
    </row>
    <row r="647" s="13" customFormat="1">
      <c r="A647" s="13"/>
      <c r="B647" s="233"/>
      <c r="C647" s="234"/>
      <c r="D647" s="235" t="s">
        <v>161</v>
      </c>
      <c r="E647" s="236" t="s">
        <v>1</v>
      </c>
      <c r="F647" s="237" t="s">
        <v>713</v>
      </c>
      <c r="G647" s="234"/>
      <c r="H647" s="238">
        <v>4.7999999999999998</v>
      </c>
      <c r="I647" s="239"/>
      <c r="J647" s="234"/>
      <c r="K647" s="234"/>
      <c r="L647" s="240"/>
      <c r="M647" s="241"/>
      <c r="N647" s="242"/>
      <c r="O647" s="242"/>
      <c r="P647" s="242"/>
      <c r="Q647" s="242"/>
      <c r="R647" s="242"/>
      <c r="S647" s="242"/>
      <c r="T647" s="24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T647" s="244" t="s">
        <v>161</v>
      </c>
      <c r="AU647" s="244" t="s">
        <v>86</v>
      </c>
      <c r="AV647" s="13" t="s">
        <v>86</v>
      </c>
      <c r="AW647" s="13" t="s">
        <v>32</v>
      </c>
      <c r="AX647" s="13" t="s">
        <v>84</v>
      </c>
      <c r="AY647" s="244" t="s">
        <v>153</v>
      </c>
    </row>
    <row r="648" s="2" customFormat="1" ht="14.4" customHeight="1">
      <c r="A648" s="38"/>
      <c r="B648" s="39"/>
      <c r="C648" s="219" t="s">
        <v>1169</v>
      </c>
      <c r="D648" s="219" t="s">
        <v>155</v>
      </c>
      <c r="E648" s="220" t="s">
        <v>1170</v>
      </c>
      <c r="F648" s="221" t="s">
        <v>1171</v>
      </c>
      <c r="G648" s="222" t="s">
        <v>158</v>
      </c>
      <c r="H648" s="223">
        <v>1.8</v>
      </c>
      <c r="I648" s="224"/>
      <c r="J648" s="225">
        <f>ROUND(I648*H648,2)</f>
        <v>0</v>
      </c>
      <c r="K648" s="226"/>
      <c r="L648" s="44"/>
      <c r="M648" s="227" t="s">
        <v>1</v>
      </c>
      <c r="N648" s="228" t="s">
        <v>41</v>
      </c>
      <c r="O648" s="91"/>
      <c r="P648" s="229">
        <f>O648*H648</f>
        <v>0</v>
      </c>
      <c r="Q648" s="229">
        <v>0</v>
      </c>
      <c r="R648" s="229">
        <f>Q648*H648</f>
        <v>0</v>
      </c>
      <c r="S648" s="229">
        <v>0.0025000000000000001</v>
      </c>
      <c r="T648" s="230">
        <f>S648*H648</f>
        <v>0.0045000000000000005</v>
      </c>
      <c r="U648" s="38"/>
      <c r="V648" s="38"/>
      <c r="W648" s="38"/>
      <c r="X648" s="38"/>
      <c r="Y648" s="38"/>
      <c r="Z648" s="38"/>
      <c r="AA648" s="38"/>
      <c r="AB648" s="38"/>
      <c r="AC648" s="38"/>
      <c r="AD648" s="38"/>
      <c r="AE648" s="38"/>
      <c r="AR648" s="231" t="s">
        <v>233</v>
      </c>
      <c r="AT648" s="231" t="s">
        <v>155</v>
      </c>
      <c r="AU648" s="231" t="s">
        <v>86</v>
      </c>
      <c r="AY648" s="17" t="s">
        <v>153</v>
      </c>
      <c r="BE648" s="232">
        <f>IF(N648="základní",J648,0)</f>
        <v>0</v>
      </c>
      <c r="BF648" s="232">
        <f>IF(N648="snížená",J648,0)</f>
        <v>0</v>
      </c>
      <c r="BG648" s="232">
        <f>IF(N648="zákl. přenesená",J648,0)</f>
        <v>0</v>
      </c>
      <c r="BH648" s="232">
        <f>IF(N648="sníž. přenesená",J648,0)</f>
        <v>0</v>
      </c>
      <c r="BI648" s="232">
        <f>IF(N648="nulová",J648,0)</f>
        <v>0</v>
      </c>
      <c r="BJ648" s="17" t="s">
        <v>84</v>
      </c>
      <c r="BK648" s="232">
        <f>ROUND(I648*H648,2)</f>
        <v>0</v>
      </c>
      <c r="BL648" s="17" t="s">
        <v>233</v>
      </c>
      <c r="BM648" s="231" t="s">
        <v>1172</v>
      </c>
    </row>
    <row r="649" s="13" customFormat="1">
      <c r="A649" s="13"/>
      <c r="B649" s="233"/>
      <c r="C649" s="234"/>
      <c r="D649" s="235" t="s">
        <v>161</v>
      </c>
      <c r="E649" s="236" t="s">
        <v>1</v>
      </c>
      <c r="F649" s="237" t="s">
        <v>1156</v>
      </c>
      <c r="G649" s="234"/>
      <c r="H649" s="238">
        <v>1.8</v>
      </c>
      <c r="I649" s="239"/>
      <c r="J649" s="234"/>
      <c r="K649" s="234"/>
      <c r="L649" s="240"/>
      <c r="M649" s="241"/>
      <c r="N649" s="242"/>
      <c r="O649" s="242"/>
      <c r="P649" s="242"/>
      <c r="Q649" s="242"/>
      <c r="R649" s="242"/>
      <c r="S649" s="242"/>
      <c r="T649" s="24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T649" s="244" t="s">
        <v>161</v>
      </c>
      <c r="AU649" s="244" t="s">
        <v>86</v>
      </c>
      <c r="AV649" s="13" t="s">
        <v>86</v>
      </c>
      <c r="AW649" s="13" t="s">
        <v>32</v>
      </c>
      <c r="AX649" s="13" t="s">
        <v>84</v>
      </c>
      <c r="AY649" s="244" t="s">
        <v>153</v>
      </c>
    </row>
    <row r="650" s="2" customFormat="1" ht="14.4" customHeight="1">
      <c r="A650" s="38"/>
      <c r="B650" s="39"/>
      <c r="C650" s="219" t="s">
        <v>1173</v>
      </c>
      <c r="D650" s="219" t="s">
        <v>155</v>
      </c>
      <c r="E650" s="220" t="s">
        <v>1174</v>
      </c>
      <c r="F650" s="221" t="s">
        <v>1175</v>
      </c>
      <c r="G650" s="222" t="s">
        <v>158</v>
      </c>
      <c r="H650" s="223">
        <v>6.5999999999999996</v>
      </c>
      <c r="I650" s="224"/>
      <c r="J650" s="225">
        <f>ROUND(I650*H650,2)</f>
        <v>0</v>
      </c>
      <c r="K650" s="226"/>
      <c r="L650" s="44"/>
      <c r="M650" s="227" t="s">
        <v>1</v>
      </c>
      <c r="N650" s="228" t="s">
        <v>41</v>
      </c>
      <c r="O650" s="91"/>
      <c r="P650" s="229">
        <f>O650*H650</f>
        <v>0</v>
      </c>
      <c r="Q650" s="229">
        <v>0.00029999999999999997</v>
      </c>
      <c r="R650" s="229">
        <f>Q650*H650</f>
        <v>0.0019799999999999996</v>
      </c>
      <c r="S650" s="229">
        <v>0</v>
      </c>
      <c r="T650" s="230">
        <f>S650*H650</f>
        <v>0</v>
      </c>
      <c r="U650" s="38"/>
      <c r="V650" s="38"/>
      <c r="W650" s="38"/>
      <c r="X650" s="38"/>
      <c r="Y650" s="38"/>
      <c r="Z650" s="38"/>
      <c r="AA650" s="38"/>
      <c r="AB650" s="38"/>
      <c r="AC650" s="38"/>
      <c r="AD650" s="38"/>
      <c r="AE650" s="38"/>
      <c r="AR650" s="231" t="s">
        <v>233</v>
      </c>
      <c r="AT650" s="231" t="s">
        <v>155</v>
      </c>
      <c r="AU650" s="231" t="s">
        <v>86</v>
      </c>
      <c r="AY650" s="17" t="s">
        <v>153</v>
      </c>
      <c r="BE650" s="232">
        <f>IF(N650="základní",J650,0)</f>
        <v>0</v>
      </c>
      <c r="BF650" s="232">
        <f>IF(N650="snížená",J650,0)</f>
        <v>0</v>
      </c>
      <c r="BG650" s="232">
        <f>IF(N650="zákl. přenesená",J650,0)</f>
        <v>0</v>
      </c>
      <c r="BH650" s="232">
        <f>IF(N650="sníž. přenesená",J650,0)</f>
        <v>0</v>
      </c>
      <c r="BI650" s="232">
        <f>IF(N650="nulová",J650,0)</f>
        <v>0</v>
      </c>
      <c r="BJ650" s="17" t="s">
        <v>84</v>
      </c>
      <c r="BK650" s="232">
        <f>ROUND(I650*H650,2)</f>
        <v>0</v>
      </c>
      <c r="BL650" s="17" t="s">
        <v>233</v>
      </c>
      <c r="BM650" s="231" t="s">
        <v>1176</v>
      </c>
    </row>
    <row r="651" s="13" customFormat="1">
      <c r="A651" s="13"/>
      <c r="B651" s="233"/>
      <c r="C651" s="234"/>
      <c r="D651" s="235" t="s">
        <v>161</v>
      </c>
      <c r="E651" s="236" t="s">
        <v>1</v>
      </c>
      <c r="F651" s="237" t="s">
        <v>713</v>
      </c>
      <c r="G651" s="234"/>
      <c r="H651" s="238">
        <v>4.7999999999999998</v>
      </c>
      <c r="I651" s="239"/>
      <c r="J651" s="234"/>
      <c r="K651" s="234"/>
      <c r="L651" s="240"/>
      <c r="M651" s="241"/>
      <c r="N651" s="242"/>
      <c r="O651" s="242"/>
      <c r="P651" s="242"/>
      <c r="Q651" s="242"/>
      <c r="R651" s="242"/>
      <c r="S651" s="242"/>
      <c r="T651" s="24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T651" s="244" t="s">
        <v>161</v>
      </c>
      <c r="AU651" s="244" t="s">
        <v>86</v>
      </c>
      <c r="AV651" s="13" t="s">
        <v>86</v>
      </c>
      <c r="AW651" s="13" t="s">
        <v>32</v>
      </c>
      <c r="AX651" s="13" t="s">
        <v>76</v>
      </c>
      <c r="AY651" s="244" t="s">
        <v>153</v>
      </c>
    </row>
    <row r="652" s="13" customFormat="1">
      <c r="A652" s="13"/>
      <c r="B652" s="233"/>
      <c r="C652" s="234"/>
      <c r="D652" s="235" t="s">
        <v>161</v>
      </c>
      <c r="E652" s="236" t="s">
        <v>1</v>
      </c>
      <c r="F652" s="237" t="s">
        <v>1156</v>
      </c>
      <c r="G652" s="234"/>
      <c r="H652" s="238">
        <v>1.8</v>
      </c>
      <c r="I652" s="239"/>
      <c r="J652" s="234"/>
      <c r="K652" s="234"/>
      <c r="L652" s="240"/>
      <c r="M652" s="241"/>
      <c r="N652" s="242"/>
      <c r="O652" s="242"/>
      <c r="P652" s="242"/>
      <c r="Q652" s="242"/>
      <c r="R652" s="242"/>
      <c r="S652" s="242"/>
      <c r="T652" s="24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T652" s="244" t="s">
        <v>161</v>
      </c>
      <c r="AU652" s="244" t="s">
        <v>86</v>
      </c>
      <c r="AV652" s="13" t="s">
        <v>86</v>
      </c>
      <c r="AW652" s="13" t="s">
        <v>32</v>
      </c>
      <c r="AX652" s="13" t="s">
        <v>76</v>
      </c>
      <c r="AY652" s="244" t="s">
        <v>153</v>
      </c>
    </row>
    <row r="653" s="14" customFormat="1">
      <c r="A653" s="14"/>
      <c r="B653" s="245"/>
      <c r="C653" s="246"/>
      <c r="D653" s="235" t="s">
        <v>161</v>
      </c>
      <c r="E653" s="247" t="s">
        <v>1</v>
      </c>
      <c r="F653" s="248" t="s">
        <v>213</v>
      </c>
      <c r="G653" s="246"/>
      <c r="H653" s="249">
        <v>6.5999999999999996</v>
      </c>
      <c r="I653" s="250"/>
      <c r="J653" s="246"/>
      <c r="K653" s="246"/>
      <c r="L653" s="251"/>
      <c r="M653" s="252"/>
      <c r="N653" s="253"/>
      <c r="O653" s="253"/>
      <c r="P653" s="253"/>
      <c r="Q653" s="253"/>
      <c r="R653" s="253"/>
      <c r="S653" s="253"/>
      <c r="T653" s="25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T653" s="255" t="s">
        <v>161</v>
      </c>
      <c r="AU653" s="255" t="s">
        <v>86</v>
      </c>
      <c r="AV653" s="14" t="s">
        <v>159</v>
      </c>
      <c r="AW653" s="14" t="s">
        <v>32</v>
      </c>
      <c r="AX653" s="14" t="s">
        <v>84</v>
      </c>
      <c r="AY653" s="255" t="s">
        <v>153</v>
      </c>
    </row>
    <row r="654" s="2" customFormat="1" ht="14.4" customHeight="1">
      <c r="A654" s="38"/>
      <c r="B654" s="39"/>
      <c r="C654" s="256" t="s">
        <v>1177</v>
      </c>
      <c r="D654" s="256" t="s">
        <v>238</v>
      </c>
      <c r="E654" s="257" t="s">
        <v>1178</v>
      </c>
      <c r="F654" s="258" t="s">
        <v>1179</v>
      </c>
      <c r="G654" s="259" t="s">
        <v>158</v>
      </c>
      <c r="H654" s="260">
        <v>7.2599999999999998</v>
      </c>
      <c r="I654" s="261"/>
      <c r="J654" s="262">
        <f>ROUND(I654*H654,2)</f>
        <v>0</v>
      </c>
      <c r="K654" s="263"/>
      <c r="L654" s="264"/>
      <c r="M654" s="265" t="s">
        <v>1</v>
      </c>
      <c r="N654" s="266" t="s">
        <v>41</v>
      </c>
      <c r="O654" s="91"/>
      <c r="P654" s="229">
        <f>O654*H654</f>
        <v>0</v>
      </c>
      <c r="Q654" s="229">
        <v>0.00264</v>
      </c>
      <c r="R654" s="229">
        <f>Q654*H654</f>
        <v>0.0191664</v>
      </c>
      <c r="S654" s="229">
        <v>0</v>
      </c>
      <c r="T654" s="230">
        <f>S654*H654</f>
        <v>0</v>
      </c>
      <c r="U654" s="38"/>
      <c r="V654" s="38"/>
      <c r="W654" s="38"/>
      <c r="X654" s="38"/>
      <c r="Y654" s="38"/>
      <c r="Z654" s="38"/>
      <c r="AA654" s="38"/>
      <c r="AB654" s="38"/>
      <c r="AC654" s="38"/>
      <c r="AD654" s="38"/>
      <c r="AE654" s="38"/>
      <c r="AR654" s="231" t="s">
        <v>318</v>
      </c>
      <c r="AT654" s="231" t="s">
        <v>238</v>
      </c>
      <c r="AU654" s="231" t="s">
        <v>86</v>
      </c>
      <c r="AY654" s="17" t="s">
        <v>153</v>
      </c>
      <c r="BE654" s="232">
        <f>IF(N654="základní",J654,0)</f>
        <v>0</v>
      </c>
      <c r="BF654" s="232">
        <f>IF(N654="snížená",J654,0)</f>
        <v>0</v>
      </c>
      <c r="BG654" s="232">
        <f>IF(N654="zákl. přenesená",J654,0)</f>
        <v>0</v>
      </c>
      <c r="BH654" s="232">
        <f>IF(N654="sníž. přenesená",J654,0)</f>
        <v>0</v>
      </c>
      <c r="BI654" s="232">
        <f>IF(N654="nulová",J654,0)</f>
        <v>0</v>
      </c>
      <c r="BJ654" s="17" t="s">
        <v>84</v>
      </c>
      <c r="BK654" s="232">
        <f>ROUND(I654*H654,2)</f>
        <v>0</v>
      </c>
      <c r="BL654" s="17" t="s">
        <v>233</v>
      </c>
      <c r="BM654" s="231" t="s">
        <v>1180</v>
      </c>
    </row>
    <row r="655" s="13" customFormat="1">
      <c r="A655" s="13"/>
      <c r="B655" s="233"/>
      <c r="C655" s="234"/>
      <c r="D655" s="235" t="s">
        <v>161</v>
      </c>
      <c r="E655" s="234"/>
      <c r="F655" s="237" t="s">
        <v>1181</v>
      </c>
      <c r="G655" s="234"/>
      <c r="H655" s="238">
        <v>7.2599999999999998</v>
      </c>
      <c r="I655" s="239"/>
      <c r="J655" s="234"/>
      <c r="K655" s="234"/>
      <c r="L655" s="240"/>
      <c r="M655" s="241"/>
      <c r="N655" s="242"/>
      <c r="O655" s="242"/>
      <c r="P655" s="242"/>
      <c r="Q655" s="242"/>
      <c r="R655" s="242"/>
      <c r="S655" s="242"/>
      <c r="T655" s="24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T655" s="244" t="s">
        <v>161</v>
      </c>
      <c r="AU655" s="244" t="s">
        <v>86</v>
      </c>
      <c r="AV655" s="13" t="s">
        <v>86</v>
      </c>
      <c r="AW655" s="13" t="s">
        <v>4</v>
      </c>
      <c r="AX655" s="13" t="s">
        <v>84</v>
      </c>
      <c r="AY655" s="244" t="s">
        <v>153</v>
      </c>
    </row>
    <row r="656" s="2" customFormat="1" ht="14.4" customHeight="1">
      <c r="A656" s="38"/>
      <c r="B656" s="39"/>
      <c r="C656" s="219" t="s">
        <v>1182</v>
      </c>
      <c r="D656" s="219" t="s">
        <v>155</v>
      </c>
      <c r="E656" s="220" t="s">
        <v>1183</v>
      </c>
      <c r="F656" s="221" t="s">
        <v>1184</v>
      </c>
      <c r="G656" s="222" t="s">
        <v>170</v>
      </c>
      <c r="H656" s="223">
        <v>25</v>
      </c>
      <c r="I656" s="224"/>
      <c r="J656" s="225">
        <f>ROUND(I656*H656,2)</f>
        <v>0</v>
      </c>
      <c r="K656" s="226"/>
      <c r="L656" s="44"/>
      <c r="M656" s="227" t="s">
        <v>1</v>
      </c>
      <c r="N656" s="228" t="s">
        <v>41</v>
      </c>
      <c r="O656" s="91"/>
      <c r="P656" s="229">
        <f>O656*H656</f>
        <v>0</v>
      </c>
      <c r="Q656" s="229">
        <v>1.0000000000000001E-05</v>
      </c>
      <c r="R656" s="229">
        <f>Q656*H656</f>
        <v>0.00025000000000000001</v>
      </c>
      <c r="S656" s="229">
        <v>0</v>
      </c>
      <c r="T656" s="230">
        <f>S656*H656</f>
        <v>0</v>
      </c>
      <c r="U656" s="38"/>
      <c r="V656" s="38"/>
      <c r="W656" s="38"/>
      <c r="X656" s="38"/>
      <c r="Y656" s="38"/>
      <c r="Z656" s="38"/>
      <c r="AA656" s="38"/>
      <c r="AB656" s="38"/>
      <c r="AC656" s="38"/>
      <c r="AD656" s="38"/>
      <c r="AE656" s="38"/>
      <c r="AR656" s="231" t="s">
        <v>233</v>
      </c>
      <c r="AT656" s="231" t="s">
        <v>155</v>
      </c>
      <c r="AU656" s="231" t="s">
        <v>86</v>
      </c>
      <c r="AY656" s="17" t="s">
        <v>153</v>
      </c>
      <c r="BE656" s="232">
        <f>IF(N656="základní",J656,0)</f>
        <v>0</v>
      </c>
      <c r="BF656" s="232">
        <f>IF(N656="snížená",J656,0)</f>
        <v>0</v>
      </c>
      <c r="BG656" s="232">
        <f>IF(N656="zákl. přenesená",J656,0)</f>
        <v>0</v>
      </c>
      <c r="BH656" s="232">
        <f>IF(N656="sníž. přenesená",J656,0)</f>
        <v>0</v>
      </c>
      <c r="BI656" s="232">
        <f>IF(N656="nulová",J656,0)</f>
        <v>0</v>
      </c>
      <c r="BJ656" s="17" t="s">
        <v>84</v>
      </c>
      <c r="BK656" s="232">
        <f>ROUND(I656*H656,2)</f>
        <v>0</v>
      </c>
      <c r="BL656" s="17" t="s">
        <v>233</v>
      </c>
      <c r="BM656" s="231" t="s">
        <v>1185</v>
      </c>
    </row>
    <row r="657" s="15" customFormat="1">
      <c r="A657" s="15"/>
      <c r="B657" s="268"/>
      <c r="C657" s="269"/>
      <c r="D657" s="235" t="s">
        <v>161</v>
      </c>
      <c r="E657" s="270" t="s">
        <v>1</v>
      </c>
      <c r="F657" s="271" t="s">
        <v>1186</v>
      </c>
      <c r="G657" s="269"/>
      <c r="H657" s="270" t="s">
        <v>1</v>
      </c>
      <c r="I657" s="272"/>
      <c r="J657" s="269"/>
      <c r="K657" s="269"/>
      <c r="L657" s="273"/>
      <c r="M657" s="274"/>
      <c r="N657" s="275"/>
      <c r="O657" s="275"/>
      <c r="P657" s="275"/>
      <c r="Q657" s="275"/>
      <c r="R657" s="275"/>
      <c r="S657" s="275"/>
      <c r="T657" s="276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T657" s="277" t="s">
        <v>161</v>
      </c>
      <c r="AU657" s="277" t="s">
        <v>86</v>
      </c>
      <c r="AV657" s="15" t="s">
        <v>84</v>
      </c>
      <c r="AW657" s="15" t="s">
        <v>32</v>
      </c>
      <c r="AX657" s="15" t="s">
        <v>76</v>
      </c>
      <c r="AY657" s="277" t="s">
        <v>153</v>
      </c>
    </row>
    <row r="658" s="13" customFormat="1">
      <c r="A658" s="13"/>
      <c r="B658" s="233"/>
      <c r="C658" s="234"/>
      <c r="D658" s="235" t="s">
        <v>161</v>
      </c>
      <c r="E658" s="236" t="s">
        <v>1</v>
      </c>
      <c r="F658" s="237" t="s">
        <v>1187</v>
      </c>
      <c r="G658" s="234"/>
      <c r="H658" s="238">
        <v>2</v>
      </c>
      <c r="I658" s="239"/>
      <c r="J658" s="234"/>
      <c r="K658" s="234"/>
      <c r="L658" s="240"/>
      <c r="M658" s="241"/>
      <c r="N658" s="242"/>
      <c r="O658" s="242"/>
      <c r="P658" s="242"/>
      <c r="Q658" s="242"/>
      <c r="R658" s="242"/>
      <c r="S658" s="242"/>
      <c r="T658" s="24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T658" s="244" t="s">
        <v>161</v>
      </c>
      <c r="AU658" s="244" t="s">
        <v>86</v>
      </c>
      <c r="AV658" s="13" t="s">
        <v>86</v>
      </c>
      <c r="AW658" s="13" t="s">
        <v>32</v>
      </c>
      <c r="AX658" s="13" t="s">
        <v>76</v>
      </c>
      <c r="AY658" s="244" t="s">
        <v>153</v>
      </c>
    </row>
    <row r="659" s="13" customFormat="1">
      <c r="A659" s="13"/>
      <c r="B659" s="233"/>
      <c r="C659" s="234"/>
      <c r="D659" s="235" t="s">
        <v>161</v>
      </c>
      <c r="E659" s="236" t="s">
        <v>1</v>
      </c>
      <c r="F659" s="237" t="s">
        <v>1188</v>
      </c>
      <c r="G659" s="234"/>
      <c r="H659" s="238">
        <v>23</v>
      </c>
      <c r="I659" s="239"/>
      <c r="J659" s="234"/>
      <c r="K659" s="234"/>
      <c r="L659" s="240"/>
      <c r="M659" s="241"/>
      <c r="N659" s="242"/>
      <c r="O659" s="242"/>
      <c r="P659" s="242"/>
      <c r="Q659" s="242"/>
      <c r="R659" s="242"/>
      <c r="S659" s="242"/>
      <c r="T659" s="24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T659" s="244" t="s">
        <v>161</v>
      </c>
      <c r="AU659" s="244" t="s">
        <v>86</v>
      </c>
      <c r="AV659" s="13" t="s">
        <v>86</v>
      </c>
      <c r="AW659" s="13" t="s">
        <v>32</v>
      </c>
      <c r="AX659" s="13" t="s">
        <v>76</v>
      </c>
      <c r="AY659" s="244" t="s">
        <v>153</v>
      </c>
    </row>
    <row r="660" s="14" customFormat="1">
      <c r="A660" s="14"/>
      <c r="B660" s="245"/>
      <c r="C660" s="246"/>
      <c r="D660" s="235" t="s">
        <v>161</v>
      </c>
      <c r="E660" s="247" t="s">
        <v>1</v>
      </c>
      <c r="F660" s="248" t="s">
        <v>213</v>
      </c>
      <c r="G660" s="246"/>
      <c r="H660" s="249">
        <v>25</v>
      </c>
      <c r="I660" s="250"/>
      <c r="J660" s="246"/>
      <c r="K660" s="246"/>
      <c r="L660" s="251"/>
      <c r="M660" s="252"/>
      <c r="N660" s="253"/>
      <c r="O660" s="253"/>
      <c r="P660" s="253"/>
      <c r="Q660" s="253"/>
      <c r="R660" s="253"/>
      <c r="S660" s="253"/>
      <c r="T660" s="25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T660" s="255" t="s">
        <v>161</v>
      </c>
      <c r="AU660" s="255" t="s">
        <v>86</v>
      </c>
      <c r="AV660" s="14" t="s">
        <v>159</v>
      </c>
      <c r="AW660" s="14" t="s">
        <v>32</v>
      </c>
      <c r="AX660" s="14" t="s">
        <v>84</v>
      </c>
      <c r="AY660" s="255" t="s">
        <v>153</v>
      </c>
    </row>
    <row r="661" s="2" customFormat="1" ht="14.4" customHeight="1">
      <c r="A661" s="38"/>
      <c r="B661" s="39"/>
      <c r="C661" s="256" t="s">
        <v>1189</v>
      </c>
      <c r="D661" s="256" t="s">
        <v>238</v>
      </c>
      <c r="E661" s="257" t="s">
        <v>1190</v>
      </c>
      <c r="F661" s="258" t="s">
        <v>1191</v>
      </c>
      <c r="G661" s="259" t="s">
        <v>170</v>
      </c>
      <c r="H661" s="260">
        <v>25.5</v>
      </c>
      <c r="I661" s="261"/>
      <c r="J661" s="262">
        <f>ROUND(I661*H661,2)</f>
        <v>0</v>
      </c>
      <c r="K661" s="263"/>
      <c r="L661" s="264"/>
      <c r="M661" s="265" t="s">
        <v>1</v>
      </c>
      <c r="N661" s="266" t="s">
        <v>41</v>
      </c>
      <c r="O661" s="91"/>
      <c r="P661" s="229">
        <f>O661*H661</f>
        <v>0</v>
      </c>
      <c r="Q661" s="229">
        <v>0.00029999999999999997</v>
      </c>
      <c r="R661" s="229">
        <f>Q661*H661</f>
        <v>0.0076499999999999997</v>
      </c>
      <c r="S661" s="229">
        <v>0</v>
      </c>
      <c r="T661" s="230">
        <f>S661*H661</f>
        <v>0</v>
      </c>
      <c r="U661" s="38"/>
      <c r="V661" s="38"/>
      <c r="W661" s="38"/>
      <c r="X661" s="38"/>
      <c r="Y661" s="38"/>
      <c r="Z661" s="38"/>
      <c r="AA661" s="38"/>
      <c r="AB661" s="38"/>
      <c r="AC661" s="38"/>
      <c r="AD661" s="38"/>
      <c r="AE661" s="38"/>
      <c r="AR661" s="231" t="s">
        <v>318</v>
      </c>
      <c r="AT661" s="231" t="s">
        <v>238</v>
      </c>
      <c r="AU661" s="231" t="s">
        <v>86</v>
      </c>
      <c r="AY661" s="17" t="s">
        <v>153</v>
      </c>
      <c r="BE661" s="232">
        <f>IF(N661="základní",J661,0)</f>
        <v>0</v>
      </c>
      <c r="BF661" s="232">
        <f>IF(N661="snížená",J661,0)</f>
        <v>0</v>
      </c>
      <c r="BG661" s="232">
        <f>IF(N661="zákl. přenesená",J661,0)</f>
        <v>0</v>
      </c>
      <c r="BH661" s="232">
        <f>IF(N661="sníž. přenesená",J661,0)</f>
        <v>0</v>
      </c>
      <c r="BI661" s="232">
        <f>IF(N661="nulová",J661,0)</f>
        <v>0</v>
      </c>
      <c r="BJ661" s="17" t="s">
        <v>84</v>
      </c>
      <c r="BK661" s="232">
        <f>ROUND(I661*H661,2)</f>
        <v>0</v>
      </c>
      <c r="BL661" s="17" t="s">
        <v>233</v>
      </c>
      <c r="BM661" s="231" t="s">
        <v>1192</v>
      </c>
    </row>
    <row r="662" s="13" customFormat="1">
      <c r="A662" s="13"/>
      <c r="B662" s="233"/>
      <c r="C662" s="234"/>
      <c r="D662" s="235" t="s">
        <v>161</v>
      </c>
      <c r="E662" s="234"/>
      <c r="F662" s="237" t="s">
        <v>1193</v>
      </c>
      <c r="G662" s="234"/>
      <c r="H662" s="238">
        <v>25.5</v>
      </c>
      <c r="I662" s="239"/>
      <c r="J662" s="234"/>
      <c r="K662" s="234"/>
      <c r="L662" s="240"/>
      <c r="M662" s="241"/>
      <c r="N662" s="242"/>
      <c r="O662" s="242"/>
      <c r="P662" s="242"/>
      <c r="Q662" s="242"/>
      <c r="R662" s="242"/>
      <c r="S662" s="242"/>
      <c r="T662" s="24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T662" s="244" t="s">
        <v>161</v>
      </c>
      <c r="AU662" s="244" t="s">
        <v>86</v>
      </c>
      <c r="AV662" s="13" t="s">
        <v>86</v>
      </c>
      <c r="AW662" s="13" t="s">
        <v>4</v>
      </c>
      <c r="AX662" s="13" t="s">
        <v>84</v>
      </c>
      <c r="AY662" s="244" t="s">
        <v>153</v>
      </c>
    </row>
    <row r="663" s="2" customFormat="1" ht="19.8" customHeight="1">
      <c r="A663" s="38"/>
      <c r="B663" s="39"/>
      <c r="C663" s="219" t="s">
        <v>1194</v>
      </c>
      <c r="D663" s="219" t="s">
        <v>155</v>
      </c>
      <c r="E663" s="220" t="s">
        <v>1195</v>
      </c>
      <c r="F663" s="221" t="s">
        <v>1196</v>
      </c>
      <c r="G663" s="222" t="s">
        <v>216</v>
      </c>
      <c r="H663" s="223">
        <v>0.183</v>
      </c>
      <c r="I663" s="224"/>
      <c r="J663" s="225">
        <f>ROUND(I663*H663,2)</f>
        <v>0</v>
      </c>
      <c r="K663" s="226"/>
      <c r="L663" s="44"/>
      <c r="M663" s="227" t="s">
        <v>1</v>
      </c>
      <c r="N663" s="228" t="s">
        <v>41</v>
      </c>
      <c r="O663" s="91"/>
      <c r="P663" s="229">
        <f>O663*H663</f>
        <v>0</v>
      </c>
      <c r="Q663" s="229">
        <v>0</v>
      </c>
      <c r="R663" s="229">
        <f>Q663*H663</f>
        <v>0</v>
      </c>
      <c r="S663" s="229">
        <v>0</v>
      </c>
      <c r="T663" s="230">
        <f>S663*H663</f>
        <v>0</v>
      </c>
      <c r="U663" s="38"/>
      <c r="V663" s="38"/>
      <c r="W663" s="38"/>
      <c r="X663" s="38"/>
      <c r="Y663" s="38"/>
      <c r="Z663" s="38"/>
      <c r="AA663" s="38"/>
      <c r="AB663" s="38"/>
      <c r="AC663" s="38"/>
      <c r="AD663" s="38"/>
      <c r="AE663" s="38"/>
      <c r="AR663" s="231" t="s">
        <v>233</v>
      </c>
      <c r="AT663" s="231" t="s">
        <v>155</v>
      </c>
      <c r="AU663" s="231" t="s">
        <v>86</v>
      </c>
      <c r="AY663" s="17" t="s">
        <v>153</v>
      </c>
      <c r="BE663" s="232">
        <f>IF(N663="základní",J663,0)</f>
        <v>0</v>
      </c>
      <c r="BF663" s="232">
        <f>IF(N663="snížená",J663,0)</f>
        <v>0</v>
      </c>
      <c r="BG663" s="232">
        <f>IF(N663="zákl. přenesená",J663,0)</f>
        <v>0</v>
      </c>
      <c r="BH663" s="232">
        <f>IF(N663="sníž. přenesená",J663,0)</f>
        <v>0</v>
      </c>
      <c r="BI663" s="232">
        <f>IF(N663="nulová",J663,0)</f>
        <v>0</v>
      </c>
      <c r="BJ663" s="17" t="s">
        <v>84</v>
      </c>
      <c r="BK663" s="232">
        <f>ROUND(I663*H663,2)</f>
        <v>0</v>
      </c>
      <c r="BL663" s="17" t="s">
        <v>233</v>
      </c>
      <c r="BM663" s="231" t="s">
        <v>1197</v>
      </c>
    </row>
    <row r="664" s="12" customFormat="1" ht="22.8" customHeight="1">
      <c r="A664" s="12"/>
      <c r="B664" s="203"/>
      <c r="C664" s="204"/>
      <c r="D664" s="205" t="s">
        <v>75</v>
      </c>
      <c r="E664" s="217" t="s">
        <v>1198</v>
      </c>
      <c r="F664" s="217" t="s">
        <v>1199</v>
      </c>
      <c r="G664" s="204"/>
      <c r="H664" s="204"/>
      <c r="I664" s="207"/>
      <c r="J664" s="218">
        <f>BK664</f>
        <v>0</v>
      </c>
      <c r="K664" s="204"/>
      <c r="L664" s="209"/>
      <c r="M664" s="210"/>
      <c r="N664" s="211"/>
      <c r="O664" s="211"/>
      <c r="P664" s="212">
        <f>SUM(P665:P683)</f>
        <v>0</v>
      </c>
      <c r="Q664" s="211"/>
      <c r="R664" s="212">
        <f>SUM(R665:R683)</f>
        <v>0.067080839999999989</v>
      </c>
      <c r="S664" s="211"/>
      <c r="T664" s="213">
        <f>SUM(T665:T683)</f>
        <v>0.39095040000000003</v>
      </c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R664" s="214" t="s">
        <v>86</v>
      </c>
      <c r="AT664" s="215" t="s">
        <v>75</v>
      </c>
      <c r="AU664" s="215" t="s">
        <v>84</v>
      </c>
      <c r="AY664" s="214" t="s">
        <v>153</v>
      </c>
      <c r="BK664" s="216">
        <f>SUM(BK665:BK683)</f>
        <v>0</v>
      </c>
    </row>
    <row r="665" s="2" customFormat="1" ht="14.4" customHeight="1">
      <c r="A665" s="38"/>
      <c r="B665" s="39"/>
      <c r="C665" s="219" t="s">
        <v>1200</v>
      </c>
      <c r="D665" s="219" t="s">
        <v>155</v>
      </c>
      <c r="E665" s="220" t="s">
        <v>1201</v>
      </c>
      <c r="F665" s="221" t="s">
        <v>1202</v>
      </c>
      <c r="G665" s="222" t="s">
        <v>158</v>
      </c>
      <c r="H665" s="223">
        <v>3.4199999999999999</v>
      </c>
      <c r="I665" s="224"/>
      <c r="J665" s="225">
        <f>ROUND(I665*H665,2)</f>
        <v>0</v>
      </c>
      <c r="K665" s="226"/>
      <c r="L665" s="44"/>
      <c r="M665" s="227" t="s">
        <v>1</v>
      </c>
      <c r="N665" s="228" t="s">
        <v>41</v>
      </c>
      <c r="O665" s="91"/>
      <c r="P665" s="229">
        <f>O665*H665</f>
        <v>0</v>
      </c>
      <c r="Q665" s="229">
        <v>0.00029999999999999997</v>
      </c>
      <c r="R665" s="229">
        <f>Q665*H665</f>
        <v>0.0010259999999999998</v>
      </c>
      <c r="S665" s="229">
        <v>0</v>
      </c>
      <c r="T665" s="230">
        <f>S665*H665</f>
        <v>0</v>
      </c>
      <c r="U665" s="38"/>
      <c r="V665" s="38"/>
      <c r="W665" s="38"/>
      <c r="X665" s="38"/>
      <c r="Y665" s="38"/>
      <c r="Z665" s="38"/>
      <c r="AA665" s="38"/>
      <c r="AB665" s="38"/>
      <c r="AC665" s="38"/>
      <c r="AD665" s="38"/>
      <c r="AE665" s="38"/>
      <c r="AR665" s="231" t="s">
        <v>233</v>
      </c>
      <c r="AT665" s="231" t="s">
        <v>155</v>
      </c>
      <c r="AU665" s="231" t="s">
        <v>86</v>
      </c>
      <c r="AY665" s="17" t="s">
        <v>153</v>
      </c>
      <c r="BE665" s="232">
        <f>IF(N665="základní",J665,0)</f>
        <v>0</v>
      </c>
      <c r="BF665" s="232">
        <f>IF(N665="snížená",J665,0)</f>
        <v>0</v>
      </c>
      <c r="BG665" s="232">
        <f>IF(N665="zákl. přenesená",J665,0)</f>
        <v>0</v>
      </c>
      <c r="BH665" s="232">
        <f>IF(N665="sníž. přenesená",J665,0)</f>
        <v>0</v>
      </c>
      <c r="BI665" s="232">
        <f>IF(N665="nulová",J665,0)</f>
        <v>0</v>
      </c>
      <c r="BJ665" s="17" t="s">
        <v>84</v>
      </c>
      <c r="BK665" s="232">
        <f>ROUND(I665*H665,2)</f>
        <v>0</v>
      </c>
      <c r="BL665" s="17" t="s">
        <v>233</v>
      </c>
      <c r="BM665" s="231" t="s">
        <v>1203</v>
      </c>
    </row>
    <row r="666" s="13" customFormat="1">
      <c r="A666" s="13"/>
      <c r="B666" s="233"/>
      <c r="C666" s="234"/>
      <c r="D666" s="235" t="s">
        <v>161</v>
      </c>
      <c r="E666" s="236" t="s">
        <v>1</v>
      </c>
      <c r="F666" s="237" t="s">
        <v>1204</v>
      </c>
      <c r="G666" s="234"/>
      <c r="H666" s="238">
        <v>3.4199999999999999</v>
      </c>
      <c r="I666" s="239"/>
      <c r="J666" s="234"/>
      <c r="K666" s="234"/>
      <c r="L666" s="240"/>
      <c r="M666" s="241"/>
      <c r="N666" s="242"/>
      <c r="O666" s="242"/>
      <c r="P666" s="242"/>
      <c r="Q666" s="242"/>
      <c r="R666" s="242"/>
      <c r="S666" s="242"/>
      <c r="T666" s="24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T666" s="244" t="s">
        <v>161</v>
      </c>
      <c r="AU666" s="244" t="s">
        <v>86</v>
      </c>
      <c r="AV666" s="13" t="s">
        <v>86</v>
      </c>
      <c r="AW666" s="13" t="s">
        <v>32</v>
      </c>
      <c r="AX666" s="13" t="s">
        <v>84</v>
      </c>
      <c r="AY666" s="244" t="s">
        <v>153</v>
      </c>
    </row>
    <row r="667" s="2" customFormat="1" ht="14.4" customHeight="1">
      <c r="A667" s="38"/>
      <c r="B667" s="39"/>
      <c r="C667" s="219" t="s">
        <v>1205</v>
      </c>
      <c r="D667" s="219" t="s">
        <v>155</v>
      </c>
      <c r="E667" s="220" t="s">
        <v>1206</v>
      </c>
      <c r="F667" s="221" t="s">
        <v>1207</v>
      </c>
      <c r="G667" s="222" t="s">
        <v>158</v>
      </c>
      <c r="H667" s="223">
        <v>0.29999999999999999</v>
      </c>
      <c r="I667" s="224"/>
      <c r="J667" s="225">
        <f>ROUND(I667*H667,2)</f>
        <v>0</v>
      </c>
      <c r="K667" s="226"/>
      <c r="L667" s="44"/>
      <c r="M667" s="227" t="s">
        <v>1</v>
      </c>
      <c r="N667" s="228" t="s">
        <v>41</v>
      </c>
      <c r="O667" s="91"/>
      <c r="P667" s="229">
        <f>O667*H667</f>
        <v>0</v>
      </c>
      <c r="Q667" s="229">
        <v>0</v>
      </c>
      <c r="R667" s="229">
        <f>Q667*H667</f>
        <v>0</v>
      </c>
      <c r="S667" s="229">
        <v>0.081500000000000003</v>
      </c>
      <c r="T667" s="230">
        <f>S667*H667</f>
        <v>0.02445</v>
      </c>
      <c r="U667" s="38"/>
      <c r="V667" s="38"/>
      <c r="W667" s="38"/>
      <c r="X667" s="38"/>
      <c r="Y667" s="38"/>
      <c r="Z667" s="38"/>
      <c r="AA667" s="38"/>
      <c r="AB667" s="38"/>
      <c r="AC667" s="38"/>
      <c r="AD667" s="38"/>
      <c r="AE667" s="38"/>
      <c r="AR667" s="231" t="s">
        <v>233</v>
      </c>
      <c r="AT667" s="231" t="s">
        <v>155</v>
      </c>
      <c r="AU667" s="231" t="s">
        <v>86</v>
      </c>
      <c r="AY667" s="17" t="s">
        <v>153</v>
      </c>
      <c r="BE667" s="232">
        <f>IF(N667="základní",J667,0)</f>
        <v>0</v>
      </c>
      <c r="BF667" s="232">
        <f>IF(N667="snížená",J667,0)</f>
        <v>0</v>
      </c>
      <c r="BG667" s="232">
        <f>IF(N667="zákl. přenesená",J667,0)</f>
        <v>0</v>
      </c>
      <c r="BH667" s="232">
        <f>IF(N667="sníž. přenesená",J667,0)</f>
        <v>0</v>
      </c>
      <c r="BI667" s="232">
        <f>IF(N667="nulová",J667,0)</f>
        <v>0</v>
      </c>
      <c r="BJ667" s="17" t="s">
        <v>84</v>
      </c>
      <c r="BK667" s="232">
        <f>ROUND(I667*H667,2)</f>
        <v>0</v>
      </c>
      <c r="BL667" s="17" t="s">
        <v>233</v>
      </c>
      <c r="BM667" s="231" t="s">
        <v>1208</v>
      </c>
    </row>
    <row r="668" s="13" customFormat="1">
      <c r="A668" s="13"/>
      <c r="B668" s="233"/>
      <c r="C668" s="234"/>
      <c r="D668" s="235" t="s">
        <v>161</v>
      </c>
      <c r="E668" s="236" t="s">
        <v>1</v>
      </c>
      <c r="F668" s="237" t="s">
        <v>1209</v>
      </c>
      <c r="G668" s="234"/>
      <c r="H668" s="238">
        <v>0.29999999999999999</v>
      </c>
      <c r="I668" s="239"/>
      <c r="J668" s="234"/>
      <c r="K668" s="234"/>
      <c r="L668" s="240"/>
      <c r="M668" s="241"/>
      <c r="N668" s="242"/>
      <c r="O668" s="242"/>
      <c r="P668" s="242"/>
      <c r="Q668" s="242"/>
      <c r="R668" s="242"/>
      <c r="S668" s="242"/>
      <c r="T668" s="24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T668" s="244" t="s">
        <v>161</v>
      </c>
      <c r="AU668" s="244" t="s">
        <v>86</v>
      </c>
      <c r="AV668" s="13" t="s">
        <v>86</v>
      </c>
      <c r="AW668" s="13" t="s">
        <v>32</v>
      </c>
      <c r="AX668" s="13" t="s">
        <v>84</v>
      </c>
      <c r="AY668" s="244" t="s">
        <v>153</v>
      </c>
    </row>
    <row r="669" s="2" customFormat="1" ht="19.8" customHeight="1">
      <c r="A669" s="38"/>
      <c r="B669" s="39"/>
      <c r="C669" s="219" t="s">
        <v>1210</v>
      </c>
      <c r="D669" s="219" t="s">
        <v>155</v>
      </c>
      <c r="E669" s="220" t="s">
        <v>1211</v>
      </c>
      <c r="F669" s="221" t="s">
        <v>1212</v>
      </c>
      <c r="G669" s="222" t="s">
        <v>158</v>
      </c>
      <c r="H669" s="223">
        <v>3.4199999999999999</v>
      </c>
      <c r="I669" s="224"/>
      <c r="J669" s="225">
        <f>ROUND(I669*H669,2)</f>
        <v>0</v>
      </c>
      <c r="K669" s="226"/>
      <c r="L669" s="44"/>
      <c r="M669" s="227" t="s">
        <v>1</v>
      </c>
      <c r="N669" s="228" t="s">
        <v>41</v>
      </c>
      <c r="O669" s="91"/>
      <c r="P669" s="229">
        <f>O669*H669</f>
        <v>0</v>
      </c>
      <c r="Q669" s="229">
        <v>0.0053</v>
      </c>
      <c r="R669" s="229">
        <f>Q669*H669</f>
        <v>0.018126</v>
      </c>
      <c r="S669" s="229">
        <v>0</v>
      </c>
      <c r="T669" s="230">
        <f>S669*H669</f>
        <v>0</v>
      </c>
      <c r="U669" s="38"/>
      <c r="V669" s="38"/>
      <c r="W669" s="38"/>
      <c r="X669" s="38"/>
      <c r="Y669" s="38"/>
      <c r="Z669" s="38"/>
      <c r="AA669" s="38"/>
      <c r="AB669" s="38"/>
      <c r="AC669" s="38"/>
      <c r="AD669" s="38"/>
      <c r="AE669" s="38"/>
      <c r="AR669" s="231" t="s">
        <v>233</v>
      </c>
      <c r="AT669" s="231" t="s">
        <v>155</v>
      </c>
      <c r="AU669" s="231" t="s">
        <v>86</v>
      </c>
      <c r="AY669" s="17" t="s">
        <v>153</v>
      </c>
      <c r="BE669" s="232">
        <f>IF(N669="základní",J669,0)</f>
        <v>0</v>
      </c>
      <c r="BF669" s="232">
        <f>IF(N669="snížená",J669,0)</f>
        <v>0</v>
      </c>
      <c r="BG669" s="232">
        <f>IF(N669="zákl. přenesená",J669,0)</f>
        <v>0</v>
      </c>
      <c r="BH669" s="232">
        <f>IF(N669="sníž. přenesená",J669,0)</f>
        <v>0</v>
      </c>
      <c r="BI669" s="232">
        <f>IF(N669="nulová",J669,0)</f>
        <v>0</v>
      </c>
      <c r="BJ669" s="17" t="s">
        <v>84</v>
      </c>
      <c r="BK669" s="232">
        <f>ROUND(I669*H669,2)</f>
        <v>0</v>
      </c>
      <c r="BL669" s="17" t="s">
        <v>233</v>
      </c>
      <c r="BM669" s="231" t="s">
        <v>1213</v>
      </c>
    </row>
    <row r="670" s="13" customFormat="1">
      <c r="A670" s="13"/>
      <c r="B670" s="233"/>
      <c r="C670" s="234"/>
      <c r="D670" s="235" t="s">
        <v>161</v>
      </c>
      <c r="E670" s="236" t="s">
        <v>1</v>
      </c>
      <c r="F670" s="237" t="s">
        <v>1204</v>
      </c>
      <c r="G670" s="234"/>
      <c r="H670" s="238">
        <v>3.4199999999999999</v>
      </c>
      <c r="I670" s="239"/>
      <c r="J670" s="234"/>
      <c r="K670" s="234"/>
      <c r="L670" s="240"/>
      <c r="M670" s="241"/>
      <c r="N670" s="242"/>
      <c r="O670" s="242"/>
      <c r="P670" s="242"/>
      <c r="Q670" s="242"/>
      <c r="R670" s="242"/>
      <c r="S670" s="242"/>
      <c r="T670" s="24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T670" s="244" t="s">
        <v>161</v>
      </c>
      <c r="AU670" s="244" t="s">
        <v>86</v>
      </c>
      <c r="AV670" s="13" t="s">
        <v>86</v>
      </c>
      <c r="AW670" s="13" t="s">
        <v>32</v>
      </c>
      <c r="AX670" s="13" t="s">
        <v>84</v>
      </c>
      <c r="AY670" s="244" t="s">
        <v>153</v>
      </c>
    </row>
    <row r="671" s="2" customFormat="1" ht="14.4" customHeight="1">
      <c r="A671" s="38"/>
      <c r="B671" s="39"/>
      <c r="C671" s="256" t="s">
        <v>1214</v>
      </c>
      <c r="D671" s="256" t="s">
        <v>238</v>
      </c>
      <c r="E671" s="257" t="s">
        <v>1215</v>
      </c>
      <c r="F671" s="258" t="s">
        <v>1216</v>
      </c>
      <c r="G671" s="259" t="s">
        <v>158</v>
      </c>
      <c r="H671" s="260">
        <v>3.762</v>
      </c>
      <c r="I671" s="261"/>
      <c r="J671" s="262">
        <f>ROUND(I671*H671,2)</f>
        <v>0</v>
      </c>
      <c r="K671" s="263"/>
      <c r="L671" s="264"/>
      <c r="M671" s="265" t="s">
        <v>1</v>
      </c>
      <c r="N671" s="266" t="s">
        <v>41</v>
      </c>
      <c r="O671" s="91"/>
      <c r="P671" s="229">
        <f>O671*H671</f>
        <v>0</v>
      </c>
      <c r="Q671" s="229">
        <v>0.012319999999999999</v>
      </c>
      <c r="R671" s="229">
        <f>Q671*H671</f>
        <v>0.046347839999999994</v>
      </c>
      <c r="S671" s="229">
        <v>0</v>
      </c>
      <c r="T671" s="230">
        <f>S671*H671</f>
        <v>0</v>
      </c>
      <c r="U671" s="38"/>
      <c r="V671" s="38"/>
      <c r="W671" s="38"/>
      <c r="X671" s="38"/>
      <c r="Y671" s="38"/>
      <c r="Z671" s="38"/>
      <c r="AA671" s="38"/>
      <c r="AB671" s="38"/>
      <c r="AC671" s="38"/>
      <c r="AD671" s="38"/>
      <c r="AE671" s="38"/>
      <c r="AR671" s="231" t="s">
        <v>318</v>
      </c>
      <c r="AT671" s="231" t="s">
        <v>238</v>
      </c>
      <c r="AU671" s="231" t="s">
        <v>86</v>
      </c>
      <c r="AY671" s="17" t="s">
        <v>153</v>
      </c>
      <c r="BE671" s="232">
        <f>IF(N671="základní",J671,0)</f>
        <v>0</v>
      </c>
      <c r="BF671" s="232">
        <f>IF(N671="snížená",J671,0)</f>
        <v>0</v>
      </c>
      <c r="BG671" s="232">
        <f>IF(N671="zákl. přenesená",J671,0)</f>
        <v>0</v>
      </c>
      <c r="BH671" s="232">
        <f>IF(N671="sníž. přenesená",J671,0)</f>
        <v>0</v>
      </c>
      <c r="BI671" s="232">
        <f>IF(N671="nulová",J671,0)</f>
        <v>0</v>
      </c>
      <c r="BJ671" s="17" t="s">
        <v>84</v>
      </c>
      <c r="BK671" s="232">
        <f>ROUND(I671*H671,2)</f>
        <v>0</v>
      </c>
      <c r="BL671" s="17" t="s">
        <v>233</v>
      </c>
      <c r="BM671" s="231" t="s">
        <v>1217</v>
      </c>
    </row>
    <row r="672" s="13" customFormat="1">
      <c r="A672" s="13"/>
      <c r="B672" s="233"/>
      <c r="C672" s="234"/>
      <c r="D672" s="235" t="s">
        <v>161</v>
      </c>
      <c r="E672" s="234"/>
      <c r="F672" s="237" t="s">
        <v>1218</v>
      </c>
      <c r="G672" s="234"/>
      <c r="H672" s="238">
        <v>3.762</v>
      </c>
      <c r="I672" s="239"/>
      <c r="J672" s="234"/>
      <c r="K672" s="234"/>
      <c r="L672" s="240"/>
      <c r="M672" s="241"/>
      <c r="N672" s="242"/>
      <c r="O672" s="242"/>
      <c r="P672" s="242"/>
      <c r="Q672" s="242"/>
      <c r="R672" s="242"/>
      <c r="S672" s="242"/>
      <c r="T672" s="24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T672" s="244" t="s">
        <v>161</v>
      </c>
      <c r="AU672" s="244" t="s">
        <v>86</v>
      </c>
      <c r="AV672" s="13" t="s">
        <v>86</v>
      </c>
      <c r="AW672" s="13" t="s">
        <v>4</v>
      </c>
      <c r="AX672" s="13" t="s">
        <v>84</v>
      </c>
      <c r="AY672" s="244" t="s">
        <v>153</v>
      </c>
    </row>
    <row r="673" s="2" customFormat="1" ht="14.4" customHeight="1">
      <c r="A673" s="38"/>
      <c r="B673" s="39"/>
      <c r="C673" s="219" t="s">
        <v>1219</v>
      </c>
      <c r="D673" s="219" t="s">
        <v>155</v>
      </c>
      <c r="E673" s="220" t="s">
        <v>1220</v>
      </c>
      <c r="F673" s="221" t="s">
        <v>1221</v>
      </c>
      <c r="G673" s="222" t="s">
        <v>158</v>
      </c>
      <c r="H673" s="223">
        <v>5.6349999999999998</v>
      </c>
      <c r="I673" s="224"/>
      <c r="J673" s="225">
        <f>ROUND(I673*H673,2)</f>
        <v>0</v>
      </c>
      <c r="K673" s="226"/>
      <c r="L673" s="44"/>
      <c r="M673" s="227" t="s">
        <v>1</v>
      </c>
      <c r="N673" s="228" t="s">
        <v>41</v>
      </c>
      <c r="O673" s="91"/>
      <c r="P673" s="229">
        <f>O673*H673</f>
        <v>0</v>
      </c>
      <c r="Q673" s="229">
        <v>0</v>
      </c>
      <c r="R673" s="229">
        <f>Q673*H673</f>
        <v>0</v>
      </c>
      <c r="S673" s="229">
        <v>0.065040000000000001</v>
      </c>
      <c r="T673" s="230">
        <f>S673*H673</f>
        <v>0.3665004</v>
      </c>
      <c r="U673" s="38"/>
      <c r="V673" s="38"/>
      <c r="W673" s="38"/>
      <c r="X673" s="38"/>
      <c r="Y673" s="38"/>
      <c r="Z673" s="38"/>
      <c r="AA673" s="38"/>
      <c r="AB673" s="38"/>
      <c r="AC673" s="38"/>
      <c r="AD673" s="38"/>
      <c r="AE673" s="38"/>
      <c r="AR673" s="231" t="s">
        <v>233</v>
      </c>
      <c r="AT673" s="231" t="s">
        <v>155</v>
      </c>
      <c r="AU673" s="231" t="s">
        <v>86</v>
      </c>
      <c r="AY673" s="17" t="s">
        <v>153</v>
      </c>
      <c r="BE673" s="232">
        <f>IF(N673="základní",J673,0)</f>
        <v>0</v>
      </c>
      <c r="BF673" s="232">
        <f>IF(N673="snížená",J673,0)</f>
        <v>0</v>
      </c>
      <c r="BG673" s="232">
        <f>IF(N673="zákl. přenesená",J673,0)</f>
        <v>0</v>
      </c>
      <c r="BH673" s="232">
        <f>IF(N673="sníž. přenesená",J673,0)</f>
        <v>0</v>
      </c>
      <c r="BI673" s="232">
        <f>IF(N673="nulová",J673,0)</f>
        <v>0</v>
      </c>
      <c r="BJ673" s="17" t="s">
        <v>84</v>
      </c>
      <c r="BK673" s="232">
        <f>ROUND(I673*H673,2)</f>
        <v>0</v>
      </c>
      <c r="BL673" s="17" t="s">
        <v>233</v>
      </c>
      <c r="BM673" s="231" t="s">
        <v>1222</v>
      </c>
    </row>
    <row r="674" s="13" customFormat="1">
      <c r="A674" s="13"/>
      <c r="B674" s="233"/>
      <c r="C674" s="234"/>
      <c r="D674" s="235" t="s">
        <v>161</v>
      </c>
      <c r="E674" s="236" t="s">
        <v>1</v>
      </c>
      <c r="F674" s="237" t="s">
        <v>1223</v>
      </c>
      <c r="G674" s="234"/>
      <c r="H674" s="238">
        <v>5.6349999999999998</v>
      </c>
      <c r="I674" s="239"/>
      <c r="J674" s="234"/>
      <c r="K674" s="234"/>
      <c r="L674" s="240"/>
      <c r="M674" s="241"/>
      <c r="N674" s="242"/>
      <c r="O674" s="242"/>
      <c r="P674" s="242"/>
      <c r="Q674" s="242"/>
      <c r="R674" s="242"/>
      <c r="S674" s="242"/>
      <c r="T674" s="24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T674" s="244" t="s">
        <v>161</v>
      </c>
      <c r="AU674" s="244" t="s">
        <v>86</v>
      </c>
      <c r="AV674" s="13" t="s">
        <v>86</v>
      </c>
      <c r="AW674" s="13" t="s">
        <v>32</v>
      </c>
      <c r="AX674" s="13" t="s">
        <v>84</v>
      </c>
      <c r="AY674" s="244" t="s">
        <v>153</v>
      </c>
    </row>
    <row r="675" s="2" customFormat="1" ht="14.4" customHeight="1">
      <c r="A675" s="38"/>
      <c r="B675" s="39"/>
      <c r="C675" s="219" t="s">
        <v>1224</v>
      </c>
      <c r="D675" s="219" t="s">
        <v>155</v>
      </c>
      <c r="E675" s="220" t="s">
        <v>1225</v>
      </c>
      <c r="F675" s="221" t="s">
        <v>1226</v>
      </c>
      <c r="G675" s="222" t="s">
        <v>170</v>
      </c>
      <c r="H675" s="223">
        <v>3.6000000000000001</v>
      </c>
      <c r="I675" s="224"/>
      <c r="J675" s="225">
        <f>ROUND(I675*H675,2)</f>
        <v>0</v>
      </c>
      <c r="K675" s="226"/>
      <c r="L675" s="44"/>
      <c r="M675" s="227" t="s">
        <v>1</v>
      </c>
      <c r="N675" s="228" t="s">
        <v>41</v>
      </c>
      <c r="O675" s="91"/>
      <c r="P675" s="229">
        <f>O675*H675</f>
        <v>0</v>
      </c>
      <c r="Q675" s="229">
        <v>0.00020000000000000001</v>
      </c>
      <c r="R675" s="229">
        <f>Q675*H675</f>
        <v>0.00072000000000000005</v>
      </c>
      <c r="S675" s="229">
        <v>0</v>
      </c>
      <c r="T675" s="230">
        <f>S675*H675</f>
        <v>0</v>
      </c>
      <c r="U675" s="38"/>
      <c r="V675" s="38"/>
      <c r="W675" s="38"/>
      <c r="X675" s="38"/>
      <c r="Y675" s="38"/>
      <c r="Z675" s="38"/>
      <c r="AA675" s="38"/>
      <c r="AB675" s="38"/>
      <c r="AC675" s="38"/>
      <c r="AD675" s="38"/>
      <c r="AE675" s="38"/>
      <c r="AR675" s="231" t="s">
        <v>233</v>
      </c>
      <c r="AT675" s="231" t="s">
        <v>155</v>
      </c>
      <c r="AU675" s="231" t="s">
        <v>86</v>
      </c>
      <c r="AY675" s="17" t="s">
        <v>153</v>
      </c>
      <c r="BE675" s="232">
        <f>IF(N675="základní",J675,0)</f>
        <v>0</v>
      </c>
      <c r="BF675" s="232">
        <f>IF(N675="snížená",J675,0)</f>
        <v>0</v>
      </c>
      <c r="BG675" s="232">
        <f>IF(N675="zákl. přenesená",J675,0)</f>
        <v>0</v>
      </c>
      <c r="BH675" s="232">
        <f>IF(N675="sníž. přenesená",J675,0)</f>
        <v>0</v>
      </c>
      <c r="BI675" s="232">
        <f>IF(N675="nulová",J675,0)</f>
        <v>0</v>
      </c>
      <c r="BJ675" s="17" t="s">
        <v>84</v>
      </c>
      <c r="BK675" s="232">
        <f>ROUND(I675*H675,2)</f>
        <v>0</v>
      </c>
      <c r="BL675" s="17" t="s">
        <v>233</v>
      </c>
      <c r="BM675" s="231" t="s">
        <v>1227</v>
      </c>
    </row>
    <row r="676" s="13" customFormat="1">
      <c r="A676" s="13"/>
      <c r="B676" s="233"/>
      <c r="C676" s="234"/>
      <c r="D676" s="235" t="s">
        <v>161</v>
      </c>
      <c r="E676" s="236" t="s">
        <v>1</v>
      </c>
      <c r="F676" s="237" t="s">
        <v>1228</v>
      </c>
      <c r="G676" s="234"/>
      <c r="H676" s="238">
        <v>3.6000000000000001</v>
      </c>
      <c r="I676" s="239"/>
      <c r="J676" s="234"/>
      <c r="K676" s="234"/>
      <c r="L676" s="240"/>
      <c r="M676" s="241"/>
      <c r="N676" s="242"/>
      <c r="O676" s="242"/>
      <c r="P676" s="242"/>
      <c r="Q676" s="242"/>
      <c r="R676" s="242"/>
      <c r="S676" s="242"/>
      <c r="T676" s="24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T676" s="244" t="s">
        <v>161</v>
      </c>
      <c r="AU676" s="244" t="s">
        <v>86</v>
      </c>
      <c r="AV676" s="13" t="s">
        <v>86</v>
      </c>
      <c r="AW676" s="13" t="s">
        <v>32</v>
      </c>
      <c r="AX676" s="13" t="s">
        <v>84</v>
      </c>
      <c r="AY676" s="244" t="s">
        <v>153</v>
      </c>
    </row>
    <row r="677" s="2" customFormat="1" ht="14.4" customHeight="1">
      <c r="A677" s="38"/>
      <c r="B677" s="39"/>
      <c r="C677" s="256" t="s">
        <v>1229</v>
      </c>
      <c r="D677" s="256" t="s">
        <v>238</v>
      </c>
      <c r="E677" s="257" t="s">
        <v>1230</v>
      </c>
      <c r="F677" s="258" t="s">
        <v>1231</v>
      </c>
      <c r="G677" s="259" t="s">
        <v>170</v>
      </c>
      <c r="H677" s="260">
        <v>3.7799999999999998</v>
      </c>
      <c r="I677" s="261"/>
      <c r="J677" s="262">
        <f>ROUND(I677*H677,2)</f>
        <v>0</v>
      </c>
      <c r="K677" s="263"/>
      <c r="L677" s="264"/>
      <c r="M677" s="265" t="s">
        <v>1</v>
      </c>
      <c r="N677" s="266" t="s">
        <v>41</v>
      </c>
      <c r="O677" s="91"/>
      <c r="P677" s="229">
        <f>O677*H677</f>
        <v>0</v>
      </c>
      <c r="Q677" s="229">
        <v>8.0000000000000007E-05</v>
      </c>
      <c r="R677" s="229">
        <f>Q677*H677</f>
        <v>0.00030240000000000003</v>
      </c>
      <c r="S677" s="229">
        <v>0</v>
      </c>
      <c r="T677" s="230">
        <f>S677*H677</f>
        <v>0</v>
      </c>
      <c r="U677" s="38"/>
      <c r="V677" s="38"/>
      <c r="W677" s="38"/>
      <c r="X677" s="38"/>
      <c r="Y677" s="38"/>
      <c r="Z677" s="38"/>
      <c r="AA677" s="38"/>
      <c r="AB677" s="38"/>
      <c r="AC677" s="38"/>
      <c r="AD677" s="38"/>
      <c r="AE677" s="38"/>
      <c r="AR677" s="231" t="s">
        <v>318</v>
      </c>
      <c r="AT677" s="231" t="s">
        <v>238</v>
      </c>
      <c r="AU677" s="231" t="s">
        <v>86</v>
      </c>
      <c r="AY677" s="17" t="s">
        <v>153</v>
      </c>
      <c r="BE677" s="232">
        <f>IF(N677="základní",J677,0)</f>
        <v>0</v>
      </c>
      <c r="BF677" s="232">
        <f>IF(N677="snížená",J677,0)</f>
        <v>0</v>
      </c>
      <c r="BG677" s="232">
        <f>IF(N677="zákl. přenesená",J677,0)</f>
        <v>0</v>
      </c>
      <c r="BH677" s="232">
        <f>IF(N677="sníž. přenesená",J677,0)</f>
        <v>0</v>
      </c>
      <c r="BI677" s="232">
        <f>IF(N677="nulová",J677,0)</f>
        <v>0</v>
      </c>
      <c r="BJ677" s="17" t="s">
        <v>84</v>
      </c>
      <c r="BK677" s="232">
        <f>ROUND(I677*H677,2)</f>
        <v>0</v>
      </c>
      <c r="BL677" s="17" t="s">
        <v>233</v>
      </c>
      <c r="BM677" s="231" t="s">
        <v>1232</v>
      </c>
    </row>
    <row r="678" s="13" customFormat="1">
      <c r="A678" s="13"/>
      <c r="B678" s="233"/>
      <c r="C678" s="234"/>
      <c r="D678" s="235" t="s">
        <v>161</v>
      </c>
      <c r="E678" s="234"/>
      <c r="F678" s="237" t="s">
        <v>1233</v>
      </c>
      <c r="G678" s="234"/>
      <c r="H678" s="238">
        <v>3.7799999999999998</v>
      </c>
      <c r="I678" s="239"/>
      <c r="J678" s="234"/>
      <c r="K678" s="234"/>
      <c r="L678" s="240"/>
      <c r="M678" s="241"/>
      <c r="N678" s="242"/>
      <c r="O678" s="242"/>
      <c r="P678" s="242"/>
      <c r="Q678" s="242"/>
      <c r="R678" s="242"/>
      <c r="S678" s="242"/>
      <c r="T678" s="24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T678" s="244" t="s">
        <v>161</v>
      </c>
      <c r="AU678" s="244" t="s">
        <v>86</v>
      </c>
      <c r="AV678" s="13" t="s">
        <v>86</v>
      </c>
      <c r="AW678" s="13" t="s">
        <v>4</v>
      </c>
      <c r="AX678" s="13" t="s">
        <v>84</v>
      </c>
      <c r="AY678" s="244" t="s">
        <v>153</v>
      </c>
    </row>
    <row r="679" s="2" customFormat="1" ht="14.4" customHeight="1">
      <c r="A679" s="38"/>
      <c r="B679" s="39"/>
      <c r="C679" s="219" t="s">
        <v>1234</v>
      </c>
      <c r="D679" s="219" t="s">
        <v>155</v>
      </c>
      <c r="E679" s="220" t="s">
        <v>1235</v>
      </c>
      <c r="F679" s="221" t="s">
        <v>1236</v>
      </c>
      <c r="G679" s="222" t="s">
        <v>170</v>
      </c>
      <c r="H679" s="223">
        <v>1.8999999999999999</v>
      </c>
      <c r="I679" s="224"/>
      <c r="J679" s="225">
        <f>ROUND(I679*H679,2)</f>
        <v>0</v>
      </c>
      <c r="K679" s="226"/>
      <c r="L679" s="44"/>
      <c r="M679" s="227" t="s">
        <v>1</v>
      </c>
      <c r="N679" s="228" t="s">
        <v>41</v>
      </c>
      <c r="O679" s="91"/>
      <c r="P679" s="229">
        <f>O679*H679</f>
        <v>0</v>
      </c>
      <c r="Q679" s="229">
        <v>0.00018000000000000001</v>
      </c>
      <c r="R679" s="229">
        <f>Q679*H679</f>
        <v>0.00034200000000000002</v>
      </c>
      <c r="S679" s="229">
        <v>0</v>
      </c>
      <c r="T679" s="230">
        <f>S679*H679</f>
        <v>0</v>
      </c>
      <c r="U679" s="38"/>
      <c r="V679" s="38"/>
      <c r="W679" s="38"/>
      <c r="X679" s="38"/>
      <c r="Y679" s="38"/>
      <c r="Z679" s="38"/>
      <c r="AA679" s="38"/>
      <c r="AB679" s="38"/>
      <c r="AC679" s="38"/>
      <c r="AD679" s="38"/>
      <c r="AE679" s="38"/>
      <c r="AR679" s="231" t="s">
        <v>233</v>
      </c>
      <c r="AT679" s="231" t="s">
        <v>155</v>
      </c>
      <c r="AU679" s="231" t="s">
        <v>86</v>
      </c>
      <c r="AY679" s="17" t="s">
        <v>153</v>
      </c>
      <c r="BE679" s="232">
        <f>IF(N679="základní",J679,0)</f>
        <v>0</v>
      </c>
      <c r="BF679" s="232">
        <f>IF(N679="snížená",J679,0)</f>
        <v>0</v>
      </c>
      <c r="BG679" s="232">
        <f>IF(N679="zákl. přenesená",J679,0)</f>
        <v>0</v>
      </c>
      <c r="BH679" s="232">
        <f>IF(N679="sníž. přenesená",J679,0)</f>
        <v>0</v>
      </c>
      <c r="BI679" s="232">
        <f>IF(N679="nulová",J679,0)</f>
        <v>0</v>
      </c>
      <c r="BJ679" s="17" t="s">
        <v>84</v>
      </c>
      <c r="BK679" s="232">
        <f>ROUND(I679*H679,2)</f>
        <v>0</v>
      </c>
      <c r="BL679" s="17" t="s">
        <v>233</v>
      </c>
      <c r="BM679" s="231" t="s">
        <v>1237</v>
      </c>
    </row>
    <row r="680" s="2" customFormat="1" ht="14.4" customHeight="1">
      <c r="A680" s="38"/>
      <c r="B680" s="39"/>
      <c r="C680" s="256" t="s">
        <v>1238</v>
      </c>
      <c r="D680" s="256" t="s">
        <v>238</v>
      </c>
      <c r="E680" s="257" t="s">
        <v>1230</v>
      </c>
      <c r="F680" s="258" t="s">
        <v>1231</v>
      </c>
      <c r="G680" s="259" t="s">
        <v>170</v>
      </c>
      <c r="H680" s="260">
        <v>1.9950000000000001</v>
      </c>
      <c r="I680" s="261"/>
      <c r="J680" s="262">
        <f>ROUND(I680*H680,2)</f>
        <v>0</v>
      </c>
      <c r="K680" s="263"/>
      <c r="L680" s="264"/>
      <c r="M680" s="265" t="s">
        <v>1</v>
      </c>
      <c r="N680" s="266" t="s">
        <v>41</v>
      </c>
      <c r="O680" s="91"/>
      <c r="P680" s="229">
        <f>O680*H680</f>
        <v>0</v>
      </c>
      <c r="Q680" s="229">
        <v>8.0000000000000007E-05</v>
      </c>
      <c r="R680" s="229">
        <f>Q680*H680</f>
        <v>0.00015960000000000003</v>
      </c>
      <c r="S680" s="229">
        <v>0</v>
      </c>
      <c r="T680" s="230">
        <f>S680*H680</f>
        <v>0</v>
      </c>
      <c r="U680" s="38"/>
      <c r="V680" s="38"/>
      <c r="W680" s="38"/>
      <c r="X680" s="38"/>
      <c r="Y680" s="38"/>
      <c r="Z680" s="38"/>
      <c r="AA680" s="38"/>
      <c r="AB680" s="38"/>
      <c r="AC680" s="38"/>
      <c r="AD680" s="38"/>
      <c r="AE680" s="38"/>
      <c r="AR680" s="231" t="s">
        <v>318</v>
      </c>
      <c r="AT680" s="231" t="s">
        <v>238</v>
      </c>
      <c r="AU680" s="231" t="s">
        <v>86</v>
      </c>
      <c r="AY680" s="17" t="s">
        <v>153</v>
      </c>
      <c r="BE680" s="232">
        <f>IF(N680="základní",J680,0)</f>
        <v>0</v>
      </c>
      <c r="BF680" s="232">
        <f>IF(N680="snížená",J680,0)</f>
        <v>0</v>
      </c>
      <c r="BG680" s="232">
        <f>IF(N680="zákl. přenesená",J680,0)</f>
        <v>0</v>
      </c>
      <c r="BH680" s="232">
        <f>IF(N680="sníž. přenesená",J680,0)</f>
        <v>0</v>
      </c>
      <c r="BI680" s="232">
        <f>IF(N680="nulová",J680,0)</f>
        <v>0</v>
      </c>
      <c r="BJ680" s="17" t="s">
        <v>84</v>
      </c>
      <c r="BK680" s="232">
        <f>ROUND(I680*H680,2)</f>
        <v>0</v>
      </c>
      <c r="BL680" s="17" t="s">
        <v>233</v>
      </c>
      <c r="BM680" s="231" t="s">
        <v>1239</v>
      </c>
    </row>
    <row r="681" s="13" customFormat="1">
      <c r="A681" s="13"/>
      <c r="B681" s="233"/>
      <c r="C681" s="234"/>
      <c r="D681" s="235" t="s">
        <v>161</v>
      </c>
      <c r="E681" s="234"/>
      <c r="F681" s="237" t="s">
        <v>1240</v>
      </c>
      <c r="G681" s="234"/>
      <c r="H681" s="238">
        <v>1.9950000000000001</v>
      </c>
      <c r="I681" s="239"/>
      <c r="J681" s="234"/>
      <c r="K681" s="234"/>
      <c r="L681" s="240"/>
      <c r="M681" s="241"/>
      <c r="N681" s="242"/>
      <c r="O681" s="242"/>
      <c r="P681" s="242"/>
      <c r="Q681" s="242"/>
      <c r="R681" s="242"/>
      <c r="S681" s="242"/>
      <c r="T681" s="24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T681" s="244" t="s">
        <v>161</v>
      </c>
      <c r="AU681" s="244" t="s">
        <v>86</v>
      </c>
      <c r="AV681" s="13" t="s">
        <v>86</v>
      </c>
      <c r="AW681" s="13" t="s">
        <v>4</v>
      </c>
      <c r="AX681" s="13" t="s">
        <v>84</v>
      </c>
      <c r="AY681" s="244" t="s">
        <v>153</v>
      </c>
    </row>
    <row r="682" s="2" customFormat="1" ht="14.4" customHeight="1">
      <c r="A682" s="38"/>
      <c r="B682" s="39"/>
      <c r="C682" s="219" t="s">
        <v>1241</v>
      </c>
      <c r="D682" s="219" t="s">
        <v>155</v>
      </c>
      <c r="E682" s="220" t="s">
        <v>1242</v>
      </c>
      <c r="F682" s="221" t="s">
        <v>1243</v>
      </c>
      <c r="G682" s="222" t="s">
        <v>170</v>
      </c>
      <c r="H682" s="223">
        <v>1.8999999999999999</v>
      </c>
      <c r="I682" s="224"/>
      <c r="J682" s="225">
        <f>ROUND(I682*H682,2)</f>
        <v>0</v>
      </c>
      <c r="K682" s="226"/>
      <c r="L682" s="44"/>
      <c r="M682" s="227" t="s">
        <v>1</v>
      </c>
      <c r="N682" s="228" t="s">
        <v>41</v>
      </c>
      <c r="O682" s="91"/>
      <c r="P682" s="229">
        <f>O682*H682</f>
        <v>0</v>
      </c>
      <c r="Q682" s="229">
        <v>3.0000000000000001E-05</v>
      </c>
      <c r="R682" s="229">
        <f>Q682*H682</f>
        <v>5.6999999999999996E-05</v>
      </c>
      <c r="S682" s="229">
        <v>0</v>
      </c>
      <c r="T682" s="230">
        <f>S682*H682</f>
        <v>0</v>
      </c>
      <c r="U682" s="38"/>
      <c r="V682" s="38"/>
      <c r="W682" s="38"/>
      <c r="X682" s="38"/>
      <c r="Y682" s="38"/>
      <c r="Z682" s="38"/>
      <c r="AA682" s="38"/>
      <c r="AB682" s="38"/>
      <c r="AC682" s="38"/>
      <c r="AD682" s="38"/>
      <c r="AE682" s="38"/>
      <c r="AR682" s="231" t="s">
        <v>233</v>
      </c>
      <c r="AT682" s="231" t="s">
        <v>155</v>
      </c>
      <c r="AU682" s="231" t="s">
        <v>86</v>
      </c>
      <c r="AY682" s="17" t="s">
        <v>153</v>
      </c>
      <c r="BE682" s="232">
        <f>IF(N682="základní",J682,0)</f>
        <v>0</v>
      </c>
      <c r="BF682" s="232">
        <f>IF(N682="snížená",J682,0)</f>
        <v>0</v>
      </c>
      <c r="BG682" s="232">
        <f>IF(N682="zákl. přenesená",J682,0)</f>
        <v>0</v>
      </c>
      <c r="BH682" s="232">
        <f>IF(N682="sníž. přenesená",J682,0)</f>
        <v>0</v>
      </c>
      <c r="BI682" s="232">
        <f>IF(N682="nulová",J682,0)</f>
        <v>0</v>
      </c>
      <c r="BJ682" s="17" t="s">
        <v>84</v>
      </c>
      <c r="BK682" s="232">
        <f>ROUND(I682*H682,2)</f>
        <v>0</v>
      </c>
      <c r="BL682" s="17" t="s">
        <v>233</v>
      </c>
      <c r="BM682" s="231" t="s">
        <v>1244</v>
      </c>
    </row>
    <row r="683" s="2" customFormat="1" ht="19.8" customHeight="1">
      <c r="A683" s="38"/>
      <c r="B683" s="39"/>
      <c r="C683" s="219" t="s">
        <v>1245</v>
      </c>
      <c r="D683" s="219" t="s">
        <v>155</v>
      </c>
      <c r="E683" s="220" t="s">
        <v>1246</v>
      </c>
      <c r="F683" s="221" t="s">
        <v>1247</v>
      </c>
      <c r="G683" s="222" t="s">
        <v>216</v>
      </c>
      <c r="H683" s="223">
        <v>0.067000000000000004</v>
      </c>
      <c r="I683" s="224"/>
      <c r="J683" s="225">
        <f>ROUND(I683*H683,2)</f>
        <v>0</v>
      </c>
      <c r="K683" s="226"/>
      <c r="L683" s="44"/>
      <c r="M683" s="227" t="s">
        <v>1</v>
      </c>
      <c r="N683" s="228" t="s">
        <v>41</v>
      </c>
      <c r="O683" s="91"/>
      <c r="P683" s="229">
        <f>O683*H683</f>
        <v>0</v>
      </c>
      <c r="Q683" s="229">
        <v>0</v>
      </c>
      <c r="R683" s="229">
        <f>Q683*H683</f>
        <v>0</v>
      </c>
      <c r="S683" s="229">
        <v>0</v>
      </c>
      <c r="T683" s="230">
        <f>S683*H683</f>
        <v>0</v>
      </c>
      <c r="U683" s="38"/>
      <c r="V683" s="38"/>
      <c r="W683" s="38"/>
      <c r="X683" s="38"/>
      <c r="Y683" s="38"/>
      <c r="Z683" s="38"/>
      <c r="AA683" s="38"/>
      <c r="AB683" s="38"/>
      <c r="AC683" s="38"/>
      <c r="AD683" s="38"/>
      <c r="AE683" s="38"/>
      <c r="AR683" s="231" t="s">
        <v>233</v>
      </c>
      <c r="AT683" s="231" t="s">
        <v>155</v>
      </c>
      <c r="AU683" s="231" t="s">
        <v>86</v>
      </c>
      <c r="AY683" s="17" t="s">
        <v>153</v>
      </c>
      <c r="BE683" s="232">
        <f>IF(N683="základní",J683,0)</f>
        <v>0</v>
      </c>
      <c r="BF683" s="232">
        <f>IF(N683="snížená",J683,0)</f>
        <v>0</v>
      </c>
      <c r="BG683" s="232">
        <f>IF(N683="zákl. přenesená",J683,0)</f>
        <v>0</v>
      </c>
      <c r="BH683" s="232">
        <f>IF(N683="sníž. přenesená",J683,0)</f>
        <v>0</v>
      </c>
      <c r="BI683" s="232">
        <f>IF(N683="nulová",J683,0)</f>
        <v>0</v>
      </c>
      <c r="BJ683" s="17" t="s">
        <v>84</v>
      </c>
      <c r="BK683" s="232">
        <f>ROUND(I683*H683,2)</f>
        <v>0</v>
      </c>
      <c r="BL683" s="17" t="s">
        <v>233</v>
      </c>
      <c r="BM683" s="231" t="s">
        <v>1248</v>
      </c>
    </row>
    <row r="684" s="12" customFormat="1" ht="22.8" customHeight="1">
      <c r="A684" s="12"/>
      <c r="B684" s="203"/>
      <c r="C684" s="204"/>
      <c r="D684" s="205" t="s">
        <v>75</v>
      </c>
      <c r="E684" s="217" t="s">
        <v>1249</v>
      </c>
      <c r="F684" s="217" t="s">
        <v>1250</v>
      </c>
      <c r="G684" s="204"/>
      <c r="H684" s="204"/>
      <c r="I684" s="207"/>
      <c r="J684" s="218">
        <f>BK684</f>
        <v>0</v>
      </c>
      <c r="K684" s="204"/>
      <c r="L684" s="209"/>
      <c r="M684" s="210"/>
      <c r="N684" s="211"/>
      <c r="O684" s="211"/>
      <c r="P684" s="212">
        <f>SUM(P685:P690)</f>
        <v>0</v>
      </c>
      <c r="Q684" s="211"/>
      <c r="R684" s="212">
        <f>SUM(R685:R690)</f>
        <v>0.0019963999999999997</v>
      </c>
      <c r="S684" s="211"/>
      <c r="T684" s="213">
        <f>SUM(T685:T690)</f>
        <v>0</v>
      </c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R684" s="214" t="s">
        <v>86</v>
      </c>
      <c r="AT684" s="215" t="s">
        <v>75</v>
      </c>
      <c r="AU684" s="215" t="s">
        <v>84</v>
      </c>
      <c r="AY684" s="214" t="s">
        <v>153</v>
      </c>
      <c r="BK684" s="216">
        <f>SUM(BK685:BK690)</f>
        <v>0</v>
      </c>
    </row>
    <row r="685" s="2" customFormat="1" ht="14.4" customHeight="1">
      <c r="A685" s="38"/>
      <c r="B685" s="39"/>
      <c r="C685" s="219" t="s">
        <v>1251</v>
      </c>
      <c r="D685" s="219" t="s">
        <v>155</v>
      </c>
      <c r="E685" s="220" t="s">
        <v>1252</v>
      </c>
      <c r="F685" s="221" t="s">
        <v>1253</v>
      </c>
      <c r="G685" s="222" t="s">
        <v>158</v>
      </c>
      <c r="H685" s="223">
        <v>4.3399999999999999</v>
      </c>
      <c r="I685" s="224"/>
      <c r="J685" s="225">
        <f>ROUND(I685*H685,2)</f>
        <v>0</v>
      </c>
      <c r="K685" s="226"/>
      <c r="L685" s="44"/>
      <c r="M685" s="227" t="s">
        <v>1</v>
      </c>
      <c r="N685" s="228" t="s">
        <v>41</v>
      </c>
      <c r="O685" s="91"/>
      <c r="P685" s="229">
        <f>O685*H685</f>
        <v>0</v>
      </c>
      <c r="Q685" s="229">
        <v>8.0000000000000007E-05</v>
      </c>
      <c r="R685" s="229">
        <f>Q685*H685</f>
        <v>0.00034720000000000004</v>
      </c>
      <c r="S685" s="229">
        <v>0</v>
      </c>
      <c r="T685" s="230">
        <f>S685*H685</f>
        <v>0</v>
      </c>
      <c r="U685" s="38"/>
      <c r="V685" s="38"/>
      <c r="W685" s="38"/>
      <c r="X685" s="38"/>
      <c r="Y685" s="38"/>
      <c r="Z685" s="38"/>
      <c r="AA685" s="38"/>
      <c r="AB685" s="38"/>
      <c r="AC685" s="38"/>
      <c r="AD685" s="38"/>
      <c r="AE685" s="38"/>
      <c r="AR685" s="231" t="s">
        <v>233</v>
      </c>
      <c r="AT685" s="231" t="s">
        <v>155</v>
      </c>
      <c r="AU685" s="231" t="s">
        <v>86</v>
      </c>
      <c r="AY685" s="17" t="s">
        <v>153</v>
      </c>
      <c r="BE685" s="232">
        <f>IF(N685="základní",J685,0)</f>
        <v>0</v>
      </c>
      <c r="BF685" s="232">
        <f>IF(N685="snížená",J685,0)</f>
        <v>0</v>
      </c>
      <c r="BG685" s="232">
        <f>IF(N685="zákl. přenesená",J685,0)</f>
        <v>0</v>
      </c>
      <c r="BH685" s="232">
        <f>IF(N685="sníž. přenesená",J685,0)</f>
        <v>0</v>
      </c>
      <c r="BI685" s="232">
        <f>IF(N685="nulová",J685,0)</f>
        <v>0</v>
      </c>
      <c r="BJ685" s="17" t="s">
        <v>84</v>
      </c>
      <c r="BK685" s="232">
        <f>ROUND(I685*H685,2)</f>
        <v>0</v>
      </c>
      <c r="BL685" s="17" t="s">
        <v>233</v>
      </c>
      <c r="BM685" s="231" t="s">
        <v>1254</v>
      </c>
    </row>
    <row r="686" s="13" customFormat="1">
      <c r="A686" s="13"/>
      <c r="B686" s="233"/>
      <c r="C686" s="234"/>
      <c r="D686" s="235" t="s">
        <v>161</v>
      </c>
      <c r="E686" s="236" t="s">
        <v>1</v>
      </c>
      <c r="F686" s="237" t="s">
        <v>1255</v>
      </c>
      <c r="G686" s="234"/>
      <c r="H686" s="238">
        <v>4.3399999999999999</v>
      </c>
      <c r="I686" s="239"/>
      <c r="J686" s="234"/>
      <c r="K686" s="234"/>
      <c r="L686" s="240"/>
      <c r="M686" s="241"/>
      <c r="N686" s="242"/>
      <c r="O686" s="242"/>
      <c r="P686" s="242"/>
      <c r="Q686" s="242"/>
      <c r="R686" s="242"/>
      <c r="S686" s="242"/>
      <c r="T686" s="24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T686" s="244" t="s">
        <v>161</v>
      </c>
      <c r="AU686" s="244" t="s">
        <v>86</v>
      </c>
      <c r="AV686" s="13" t="s">
        <v>86</v>
      </c>
      <c r="AW686" s="13" t="s">
        <v>32</v>
      </c>
      <c r="AX686" s="13" t="s">
        <v>84</v>
      </c>
      <c r="AY686" s="244" t="s">
        <v>153</v>
      </c>
    </row>
    <row r="687" s="2" customFormat="1" ht="14.4" customHeight="1">
      <c r="A687" s="38"/>
      <c r="B687" s="39"/>
      <c r="C687" s="219" t="s">
        <v>1256</v>
      </c>
      <c r="D687" s="219" t="s">
        <v>155</v>
      </c>
      <c r="E687" s="220" t="s">
        <v>1257</v>
      </c>
      <c r="F687" s="221" t="s">
        <v>1258</v>
      </c>
      <c r="G687" s="222" t="s">
        <v>158</v>
      </c>
      <c r="H687" s="223">
        <v>4.3399999999999999</v>
      </c>
      <c r="I687" s="224"/>
      <c r="J687" s="225">
        <f>ROUND(I687*H687,2)</f>
        <v>0</v>
      </c>
      <c r="K687" s="226"/>
      <c r="L687" s="44"/>
      <c r="M687" s="227" t="s">
        <v>1</v>
      </c>
      <c r="N687" s="228" t="s">
        <v>41</v>
      </c>
      <c r="O687" s="91"/>
      <c r="P687" s="229">
        <f>O687*H687</f>
        <v>0</v>
      </c>
      <c r="Q687" s="229">
        <v>0.00013999999999999999</v>
      </c>
      <c r="R687" s="229">
        <f>Q687*H687</f>
        <v>0.00060759999999999992</v>
      </c>
      <c r="S687" s="229">
        <v>0</v>
      </c>
      <c r="T687" s="230">
        <f>S687*H687</f>
        <v>0</v>
      </c>
      <c r="U687" s="38"/>
      <c r="V687" s="38"/>
      <c r="W687" s="38"/>
      <c r="X687" s="38"/>
      <c r="Y687" s="38"/>
      <c r="Z687" s="38"/>
      <c r="AA687" s="38"/>
      <c r="AB687" s="38"/>
      <c r="AC687" s="38"/>
      <c r="AD687" s="38"/>
      <c r="AE687" s="38"/>
      <c r="AR687" s="231" t="s">
        <v>233</v>
      </c>
      <c r="AT687" s="231" t="s">
        <v>155</v>
      </c>
      <c r="AU687" s="231" t="s">
        <v>86</v>
      </c>
      <c r="AY687" s="17" t="s">
        <v>153</v>
      </c>
      <c r="BE687" s="232">
        <f>IF(N687="základní",J687,0)</f>
        <v>0</v>
      </c>
      <c r="BF687" s="232">
        <f>IF(N687="snížená",J687,0)</f>
        <v>0</v>
      </c>
      <c r="BG687" s="232">
        <f>IF(N687="zákl. přenesená",J687,0)</f>
        <v>0</v>
      </c>
      <c r="BH687" s="232">
        <f>IF(N687="sníž. přenesená",J687,0)</f>
        <v>0</v>
      </c>
      <c r="BI687" s="232">
        <f>IF(N687="nulová",J687,0)</f>
        <v>0</v>
      </c>
      <c r="BJ687" s="17" t="s">
        <v>84</v>
      </c>
      <c r="BK687" s="232">
        <f>ROUND(I687*H687,2)</f>
        <v>0</v>
      </c>
      <c r="BL687" s="17" t="s">
        <v>233</v>
      </c>
      <c r="BM687" s="231" t="s">
        <v>1259</v>
      </c>
    </row>
    <row r="688" s="13" customFormat="1">
      <c r="A688" s="13"/>
      <c r="B688" s="233"/>
      <c r="C688" s="234"/>
      <c r="D688" s="235" t="s">
        <v>161</v>
      </c>
      <c r="E688" s="236" t="s">
        <v>1</v>
      </c>
      <c r="F688" s="237" t="s">
        <v>1260</v>
      </c>
      <c r="G688" s="234"/>
      <c r="H688" s="238">
        <v>4.3399999999999999</v>
      </c>
      <c r="I688" s="239"/>
      <c r="J688" s="234"/>
      <c r="K688" s="234"/>
      <c r="L688" s="240"/>
      <c r="M688" s="241"/>
      <c r="N688" s="242"/>
      <c r="O688" s="242"/>
      <c r="P688" s="242"/>
      <c r="Q688" s="242"/>
      <c r="R688" s="242"/>
      <c r="S688" s="242"/>
      <c r="T688" s="24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T688" s="244" t="s">
        <v>161</v>
      </c>
      <c r="AU688" s="244" t="s">
        <v>86</v>
      </c>
      <c r="AV688" s="13" t="s">
        <v>86</v>
      </c>
      <c r="AW688" s="13" t="s">
        <v>32</v>
      </c>
      <c r="AX688" s="13" t="s">
        <v>84</v>
      </c>
      <c r="AY688" s="244" t="s">
        <v>153</v>
      </c>
    </row>
    <row r="689" s="2" customFormat="1" ht="14.4" customHeight="1">
      <c r="A689" s="38"/>
      <c r="B689" s="39"/>
      <c r="C689" s="219" t="s">
        <v>1261</v>
      </c>
      <c r="D689" s="219" t="s">
        <v>155</v>
      </c>
      <c r="E689" s="220" t="s">
        <v>1262</v>
      </c>
      <c r="F689" s="221" t="s">
        <v>1263</v>
      </c>
      <c r="G689" s="222" t="s">
        <v>158</v>
      </c>
      <c r="H689" s="223">
        <v>8.6799999999999997</v>
      </c>
      <c r="I689" s="224"/>
      <c r="J689" s="225">
        <f>ROUND(I689*H689,2)</f>
        <v>0</v>
      </c>
      <c r="K689" s="226"/>
      <c r="L689" s="44"/>
      <c r="M689" s="227" t="s">
        <v>1</v>
      </c>
      <c r="N689" s="228" t="s">
        <v>41</v>
      </c>
      <c r="O689" s="91"/>
      <c r="P689" s="229">
        <f>O689*H689</f>
        <v>0</v>
      </c>
      <c r="Q689" s="229">
        <v>0.00012</v>
      </c>
      <c r="R689" s="229">
        <f>Q689*H689</f>
        <v>0.0010416</v>
      </c>
      <c r="S689" s="229">
        <v>0</v>
      </c>
      <c r="T689" s="230">
        <f>S689*H689</f>
        <v>0</v>
      </c>
      <c r="U689" s="38"/>
      <c r="V689" s="38"/>
      <c r="W689" s="38"/>
      <c r="X689" s="38"/>
      <c r="Y689" s="38"/>
      <c r="Z689" s="38"/>
      <c r="AA689" s="38"/>
      <c r="AB689" s="38"/>
      <c r="AC689" s="38"/>
      <c r="AD689" s="38"/>
      <c r="AE689" s="38"/>
      <c r="AR689" s="231" t="s">
        <v>233</v>
      </c>
      <c r="AT689" s="231" t="s">
        <v>155</v>
      </c>
      <c r="AU689" s="231" t="s">
        <v>86</v>
      </c>
      <c r="AY689" s="17" t="s">
        <v>153</v>
      </c>
      <c r="BE689" s="232">
        <f>IF(N689="základní",J689,0)</f>
        <v>0</v>
      </c>
      <c r="BF689" s="232">
        <f>IF(N689="snížená",J689,0)</f>
        <v>0</v>
      </c>
      <c r="BG689" s="232">
        <f>IF(N689="zákl. přenesená",J689,0)</f>
        <v>0</v>
      </c>
      <c r="BH689" s="232">
        <f>IF(N689="sníž. přenesená",J689,0)</f>
        <v>0</v>
      </c>
      <c r="BI689" s="232">
        <f>IF(N689="nulová",J689,0)</f>
        <v>0</v>
      </c>
      <c r="BJ689" s="17" t="s">
        <v>84</v>
      </c>
      <c r="BK689" s="232">
        <f>ROUND(I689*H689,2)</f>
        <v>0</v>
      </c>
      <c r="BL689" s="17" t="s">
        <v>233</v>
      </c>
      <c r="BM689" s="231" t="s">
        <v>1264</v>
      </c>
    </row>
    <row r="690" s="13" customFormat="1">
      <c r="A690" s="13"/>
      <c r="B690" s="233"/>
      <c r="C690" s="234"/>
      <c r="D690" s="235" t="s">
        <v>161</v>
      </c>
      <c r="E690" s="236" t="s">
        <v>1</v>
      </c>
      <c r="F690" s="237" t="s">
        <v>1265</v>
      </c>
      <c r="G690" s="234"/>
      <c r="H690" s="238">
        <v>8.6799999999999997</v>
      </c>
      <c r="I690" s="239"/>
      <c r="J690" s="234"/>
      <c r="K690" s="234"/>
      <c r="L690" s="240"/>
      <c r="M690" s="241"/>
      <c r="N690" s="242"/>
      <c r="O690" s="242"/>
      <c r="P690" s="242"/>
      <c r="Q690" s="242"/>
      <c r="R690" s="242"/>
      <c r="S690" s="242"/>
      <c r="T690" s="24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T690" s="244" t="s">
        <v>161</v>
      </c>
      <c r="AU690" s="244" t="s">
        <v>86</v>
      </c>
      <c r="AV690" s="13" t="s">
        <v>86</v>
      </c>
      <c r="AW690" s="13" t="s">
        <v>32</v>
      </c>
      <c r="AX690" s="13" t="s">
        <v>84</v>
      </c>
      <c r="AY690" s="244" t="s">
        <v>153</v>
      </c>
    </row>
    <row r="691" s="12" customFormat="1" ht="22.8" customHeight="1">
      <c r="A691" s="12"/>
      <c r="B691" s="203"/>
      <c r="C691" s="204"/>
      <c r="D691" s="205" t="s">
        <v>75</v>
      </c>
      <c r="E691" s="217" t="s">
        <v>1266</v>
      </c>
      <c r="F691" s="217" t="s">
        <v>1267</v>
      </c>
      <c r="G691" s="204"/>
      <c r="H691" s="204"/>
      <c r="I691" s="207"/>
      <c r="J691" s="218">
        <f>BK691</f>
        <v>0</v>
      </c>
      <c r="K691" s="204"/>
      <c r="L691" s="209"/>
      <c r="M691" s="210"/>
      <c r="N691" s="211"/>
      <c r="O691" s="211"/>
      <c r="P691" s="212">
        <f>SUM(P692:P725)</f>
        <v>0</v>
      </c>
      <c r="Q691" s="211"/>
      <c r="R691" s="212">
        <f>SUM(R692:R725)</f>
        <v>1.2430664199999999</v>
      </c>
      <c r="S691" s="211"/>
      <c r="T691" s="213">
        <f>SUM(T692:T725)</f>
        <v>0.16637421000000002</v>
      </c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R691" s="214" t="s">
        <v>86</v>
      </c>
      <c r="AT691" s="215" t="s">
        <v>75</v>
      </c>
      <c r="AU691" s="215" t="s">
        <v>84</v>
      </c>
      <c r="AY691" s="214" t="s">
        <v>153</v>
      </c>
      <c r="BK691" s="216">
        <f>SUM(BK692:BK725)</f>
        <v>0</v>
      </c>
    </row>
    <row r="692" s="2" customFormat="1" ht="14.4" customHeight="1">
      <c r="A692" s="38"/>
      <c r="B692" s="39"/>
      <c r="C692" s="219" t="s">
        <v>1268</v>
      </c>
      <c r="D692" s="219" t="s">
        <v>155</v>
      </c>
      <c r="E692" s="220" t="s">
        <v>1269</v>
      </c>
      <c r="F692" s="221" t="s">
        <v>1270</v>
      </c>
      <c r="G692" s="222" t="s">
        <v>158</v>
      </c>
      <c r="H692" s="223">
        <v>536.69100000000003</v>
      </c>
      <c r="I692" s="224"/>
      <c r="J692" s="225">
        <f>ROUND(I692*H692,2)</f>
        <v>0</v>
      </c>
      <c r="K692" s="226"/>
      <c r="L692" s="44"/>
      <c r="M692" s="227" t="s">
        <v>1</v>
      </c>
      <c r="N692" s="228" t="s">
        <v>41</v>
      </c>
      <c r="O692" s="91"/>
      <c r="P692" s="229">
        <f>O692*H692</f>
        <v>0</v>
      </c>
      <c r="Q692" s="229">
        <v>0.001</v>
      </c>
      <c r="R692" s="229">
        <f>Q692*H692</f>
        <v>0.53669100000000003</v>
      </c>
      <c r="S692" s="229">
        <v>0.00031</v>
      </c>
      <c r="T692" s="230">
        <f>S692*H692</f>
        <v>0.16637421000000002</v>
      </c>
      <c r="U692" s="38"/>
      <c r="V692" s="38"/>
      <c r="W692" s="38"/>
      <c r="X692" s="38"/>
      <c r="Y692" s="38"/>
      <c r="Z692" s="38"/>
      <c r="AA692" s="38"/>
      <c r="AB692" s="38"/>
      <c r="AC692" s="38"/>
      <c r="AD692" s="38"/>
      <c r="AE692" s="38"/>
      <c r="AR692" s="231" t="s">
        <v>233</v>
      </c>
      <c r="AT692" s="231" t="s">
        <v>155</v>
      </c>
      <c r="AU692" s="231" t="s">
        <v>86</v>
      </c>
      <c r="AY692" s="17" t="s">
        <v>153</v>
      </c>
      <c r="BE692" s="232">
        <f>IF(N692="základní",J692,0)</f>
        <v>0</v>
      </c>
      <c r="BF692" s="232">
        <f>IF(N692="snížená",J692,0)</f>
        <v>0</v>
      </c>
      <c r="BG692" s="232">
        <f>IF(N692="zákl. přenesená",J692,0)</f>
        <v>0</v>
      </c>
      <c r="BH692" s="232">
        <f>IF(N692="sníž. přenesená",J692,0)</f>
        <v>0</v>
      </c>
      <c r="BI692" s="232">
        <f>IF(N692="nulová",J692,0)</f>
        <v>0</v>
      </c>
      <c r="BJ692" s="17" t="s">
        <v>84</v>
      </c>
      <c r="BK692" s="232">
        <f>ROUND(I692*H692,2)</f>
        <v>0</v>
      </c>
      <c r="BL692" s="17" t="s">
        <v>233</v>
      </c>
      <c r="BM692" s="231" t="s">
        <v>1271</v>
      </c>
    </row>
    <row r="693" s="13" customFormat="1">
      <c r="A693" s="13"/>
      <c r="B693" s="233"/>
      <c r="C693" s="234"/>
      <c r="D693" s="235" t="s">
        <v>161</v>
      </c>
      <c r="E693" s="236" t="s">
        <v>1</v>
      </c>
      <c r="F693" s="237" t="s">
        <v>1272</v>
      </c>
      <c r="G693" s="234"/>
      <c r="H693" s="238">
        <v>52.329999999999998</v>
      </c>
      <c r="I693" s="239"/>
      <c r="J693" s="234"/>
      <c r="K693" s="234"/>
      <c r="L693" s="240"/>
      <c r="M693" s="241"/>
      <c r="N693" s="242"/>
      <c r="O693" s="242"/>
      <c r="P693" s="242"/>
      <c r="Q693" s="242"/>
      <c r="R693" s="242"/>
      <c r="S693" s="242"/>
      <c r="T693" s="24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T693" s="244" t="s">
        <v>161</v>
      </c>
      <c r="AU693" s="244" t="s">
        <v>86</v>
      </c>
      <c r="AV693" s="13" t="s">
        <v>86</v>
      </c>
      <c r="AW693" s="13" t="s">
        <v>32</v>
      </c>
      <c r="AX693" s="13" t="s">
        <v>76</v>
      </c>
      <c r="AY693" s="244" t="s">
        <v>153</v>
      </c>
    </row>
    <row r="694" s="13" customFormat="1">
      <c r="A694" s="13"/>
      <c r="B694" s="233"/>
      <c r="C694" s="234"/>
      <c r="D694" s="235" t="s">
        <v>161</v>
      </c>
      <c r="E694" s="236" t="s">
        <v>1</v>
      </c>
      <c r="F694" s="237" t="s">
        <v>1273</v>
      </c>
      <c r="G694" s="234"/>
      <c r="H694" s="238">
        <v>57.689999999999998</v>
      </c>
      <c r="I694" s="239"/>
      <c r="J694" s="234"/>
      <c r="K694" s="234"/>
      <c r="L694" s="240"/>
      <c r="M694" s="241"/>
      <c r="N694" s="242"/>
      <c r="O694" s="242"/>
      <c r="P694" s="242"/>
      <c r="Q694" s="242"/>
      <c r="R694" s="242"/>
      <c r="S694" s="242"/>
      <c r="T694" s="24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T694" s="244" t="s">
        <v>161</v>
      </c>
      <c r="AU694" s="244" t="s">
        <v>86</v>
      </c>
      <c r="AV694" s="13" t="s">
        <v>86</v>
      </c>
      <c r="AW694" s="13" t="s">
        <v>32</v>
      </c>
      <c r="AX694" s="13" t="s">
        <v>76</v>
      </c>
      <c r="AY694" s="244" t="s">
        <v>153</v>
      </c>
    </row>
    <row r="695" s="13" customFormat="1">
      <c r="A695" s="13"/>
      <c r="B695" s="233"/>
      <c r="C695" s="234"/>
      <c r="D695" s="235" t="s">
        <v>161</v>
      </c>
      <c r="E695" s="236" t="s">
        <v>1</v>
      </c>
      <c r="F695" s="237" t="s">
        <v>1274</v>
      </c>
      <c r="G695" s="234"/>
      <c r="H695" s="238">
        <v>138.68000000000001</v>
      </c>
      <c r="I695" s="239"/>
      <c r="J695" s="234"/>
      <c r="K695" s="234"/>
      <c r="L695" s="240"/>
      <c r="M695" s="241"/>
      <c r="N695" s="242"/>
      <c r="O695" s="242"/>
      <c r="P695" s="242"/>
      <c r="Q695" s="242"/>
      <c r="R695" s="242"/>
      <c r="S695" s="242"/>
      <c r="T695" s="24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T695" s="244" t="s">
        <v>161</v>
      </c>
      <c r="AU695" s="244" t="s">
        <v>86</v>
      </c>
      <c r="AV695" s="13" t="s">
        <v>86</v>
      </c>
      <c r="AW695" s="13" t="s">
        <v>32</v>
      </c>
      <c r="AX695" s="13" t="s">
        <v>76</v>
      </c>
      <c r="AY695" s="244" t="s">
        <v>153</v>
      </c>
    </row>
    <row r="696" s="13" customFormat="1">
      <c r="A696" s="13"/>
      <c r="B696" s="233"/>
      <c r="C696" s="234"/>
      <c r="D696" s="235" t="s">
        <v>161</v>
      </c>
      <c r="E696" s="236" t="s">
        <v>1</v>
      </c>
      <c r="F696" s="237" t="s">
        <v>1275</v>
      </c>
      <c r="G696" s="234"/>
      <c r="H696" s="238">
        <v>287.99099999999999</v>
      </c>
      <c r="I696" s="239"/>
      <c r="J696" s="234"/>
      <c r="K696" s="234"/>
      <c r="L696" s="240"/>
      <c r="M696" s="241"/>
      <c r="N696" s="242"/>
      <c r="O696" s="242"/>
      <c r="P696" s="242"/>
      <c r="Q696" s="242"/>
      <c r="R696" s="242"/>
      <c r="S696" s="242"/>
      <c r="T696" s="24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T696" s="244" t="s">
        <v>161</v>
      </c>
      <c r="AU696" s="244" t="s">
        <v>86</v>
      </c>
      <c r="AV696" s="13" t="s">
        <v>86</v>
      </c>
      <c r="AW696" s="13" t="s">
        <v>32</v>
      </c>
      <c r="AX696" s="13" t="s">
        <v>76</v>
      </c>
      <c r="AY696" s="244" t="s">
        <v>153</v>
      </c>
    </row>
    <row r="697" s="14" customFormat="1">
      <c r="A697" s="14"/>
      <c r="B697" s="245"/>
      <c r="C697" s="246"/>
      <c r="D697" s="235" t="s">
        <v>161</v>
      </c>
      <c r="E697" s="247" t="s">
        <v>1</v>
      </c>
      <c r="F697" s="248" t="s">
        <v>213</v>
      </c>
      <c r="G697" s="246"/>
      <c r="H697" s="249">
        <v>536.69100000000003</v>
      </c>
      <c r="I697" s="250"/>
      <c r="J697" s="246"/>
      <c r="K697" s="246"/>
      <c r="L697" s="251"/>
      <c r="M697" s="252"/>
      <c r="N697" s="253"/>
      <c r="O697" s="253"/>
      <c r="P697" s="253"/>
      <c r="Q697" s="253"/>
      <c r="R697" s="253"/>
      <c r="S697" s="253"/>
      <c r="T697" s="25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T697" s="255" t="s">
        <v>161</v>
      </c>
      <c r="AU697" s="255" t="s">
        <v>86</v>
      </c>
      <c r="AV697" s="14" t="s">
        <v>159</v>
      </c>
      <c r="AW697" s="14" t="s">
        <v>32</v>
      </c>
      <c r="AX697" s="14" t="s">
        <v>84</v>
      </c>
      <c r="AY697" s="255" t="s">
        <v>153</v>
      </c>
    </row>
    <row r="698" s="2" customFormat="1" ht="14.4" customHeight="1">
      <c r="A698" s="38"/>
      <c r="B698" s="39"/>
      <c r="C698" s="219" t="s">
        <v>1276</v>
      </c>
      <c r="D698" s="219" t="s">
        <v>155</v>
      </c>
      <c r="E698" s="220" t="s">
        <v>1277</v>
      </c>
      <c r="F698" s="221" t="s">
        <v>1278</v>
      </c>
      <c r="G698" s="222" t="s">
        <v>158</v>
      </c>
      <c r="H698" s="223">
        <v>654.67700000000002</v>
      </c>
      <c r="I698" s="224"/>
      <c r="J698" s="225">
        <f>ROUND(I698*H698,2)</f>
        <v>0</v>
      </c>
      <c r="K698" s="226"/>
      <c r="L698" s="44"/>
      <c r="M698" s="227" t="s">
        <v>1</v>
      </c>
      <c r="N698" s="228" t="s">
        <v>41</v>
      </c>
      <c r="O698" s="91"/>
      <c r="P698" s="229">
        <f>O698*H698</f>
        <v>0</v>
      </c>
      <c r="Q698" s="229">
        <v>0.00020000000000000001</v>
      </c>
      <c r="R698" s="229">
        <f>Q698*H698</f>
        <v>0.13093540000000001</v>
      </c>
      <c r="S698" s="229">
        <v>0</v>
      </c>
      <c r="T698" s="230">
        <f>S698*H698</f>
        <v>0</v>
      </c>
      <c r="U698" s="38"/>
      <c r="V698" s="38"/>
      <c r="W698" s="38"/>
      <c r="X698" s="38"/>
      <c r="Y698" s="38"/>
      <c r="Z698" s="38"/>
      <c r="AA698" s="38"/>
      <c r="AB698" s="38"/>
      <c r="AC698" s="38"/>
      <c r="AD698" s="38"/>
      <c r="AE698" s="38"/>
      <c r="AR698" s="231" t="s">
        <v>233</v>
      </c>
      <c r="AT698" s="231" t="s">
        <v>155</v>
      </c>
      <c r="AU698" s="231" t="s">
        <v>86</v>
      </c>
      <c r="AY698" s="17" t="s">
        <v>153</v>
      </c>
      <c r="BE698" s="232">
        <f>IF(N698="základní",J698,0)</f>
        <v>0</v>
      </c>
      <c r="BF698" s="232">
        <f>IF(N698="snížená",J698,0)</f>
        <v>0</v>
      </c>
      <c r="BG698" s="232">
        <f>IF(N698="zákl. přenesená",J698,0)</f>
        <v>0</v>
      </c>
      <c r="BH698" s="232">
        <f>IF(N698="sníž. přenesená",J698,0)</f>
        <v>0</v>
      </c>
      <c r="BI698" s="232">
        <f>IF(N698="nulová",J698,0)</f>
        <v>0</v>
      </c>
      <c r="BJ698" s="17" t="s">
        <v>84</v>
      </c>
      <c r="BK698" s="232">
        <f>ROUND(I698*H698,2)</f>
        <v>0</v>
      </c>
      <c r="BL698" s="17" t="s">
        <v>233</v>
      </c>
      <c r="BM698" s="231" t="s">
        <v>1279</v>
      </c>
    </row>
    <row r="699" s="13" customFormat="1">
      <c r="A699" s="13"/>
      <c r="B699" s="233"/>
      <c r="C699" s="234"/>
      <c r="D699" s="235" t="s">
        <v>161</v>
      </c>
      <c r="E699" s="236" t="s">
        <v>1</v>
      </c>
      <c r="F699" s="237" t="s">
        <v>1280</v>
      </c>
      <c r="G699" s="234"/>
      <c r="H699" s="238">
        <v>3.2999999999999998</v>
      </c>
      <c r="I699" s="239"/>
      <c r="J699" s="234"/>
      <c r="K699" s="234"/>
      <c r="L699" s="240"/>
      <c r="M699" s="241"/>
      <c r="N699" s="242"/>
      <c r="O699" s="242"/>
      <c r="P699" s="242"/>
      <c r="Q699" s="242"/>
      <c r="R699" s="242"/>
      <c r="S699" s="242"/>
      <c r="T699" s="24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T699" s="244" t="s">
        <v>161</v>
      </c>
      <c r="AU699" s="244" t="s">
        <v>86</v>
      </c>
      <c r="AV699" s="13" t="s">
        <v>86</v>
      </c>
      <c r="AW699" s="13" t="s">
        <v>32</v>
      </c>
      <c r="AX699" s="13" t="s">
        <v>76</v>
      </c>
      <c r="AY699" s="244" t="s">
        <v>153</v>
      </c>
    </row>
    <row r="700" s="13" customFormat="1">
      <c r="A700" s="13"/>
      <c r="B700" s="233"/>
      <c r="C700" s="234"/>
      <c r="D700" s="235" t="s">
        <v>161</v>
      </c>
      <c r="E700" s="236" t="s">
        <v>1</v>
      </c>
      <c r="F700" s="237" t="s">
        <v>1272</v>
      </c>
      <c r="G700" s="234"/>
      <c r="H700" s="238">
        <v>52.329999999999998</v>
      </c>
      <c r="I700" s="239"/>
      <c r="J700" s="234"/>
      <c r="K700" s="234"/>
      <c r="L700" s="240"/>
      <c r="M700" s="241"/>
      <c r="N700" s="242"/>
      <c r="O700" s="242"/>
      <c r="P700" s="242"/>
      <c r="Q700" s="242"/>
      <c r="R700" s="242"/>
      <c r="S700" s="242"/>
      <c r="T700" s="24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T700" s="244" t="s">
        <v>161</v>
      </c>
      <c r="AU700" s="244" t="s">
        <v>86</v>
      </c>
      <c r="AV700" s="13" t="s">
        <v>86</v>
      </c>
      <c r="AW700" s="13" t="s">
        <v>32</v>
      </c>
      <c r="AX700" s="13" t="s">
        <v>76</v>
      </c>
      <c r="AY700" s="244" t="s">
        <v>153</v>
      </c>
    </row>
    <row r="701" s="13" customFormat="1">
      <c r="A701" s="13"/>
      <c r="B701" s="233"/>
      <c r="C701" s="234"/>
      <c r="D701" s="235" t="s">
        <v>161</v>
      </c>
      <c r="E701" s="236" t="s">
        <v>1</v>
      </c>
      <c r="F701" s="237" t="s">
        <v>1273</v>
      </c>
      <c r="G701" s="234"/>
      <c r="H701" s="238">
        <v>57.689999999999998</v>
      </c>
      <c r="I701" s="239"/>
      <c r="J701" s="234"/>
      <c r="K701" s="234"/>
      <c r="L701" s="240"/>
      <c r="M701" s="241"/>
      <c r="N701" s="242"/>
      <c r="O701" s="242"/>
      <c r="P701" s="242"/>
      <c r="Q701" s="242"/>
      <c r="R701" s="242"/>
      <c r="S701" s="242"/>
      <c r="T701" s="24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T701" s="244" t="s">
        <v>161</v>
      </c>
      <c r="AU701" s="244" t="s">
        <v>86</v>
      </c>
      <c r="AV701" s="13" t="s">
        <v>86</v>
      </c>
      <c r="AW701" s="13" t="s">
        <v>32</v>
      </c>
      <c r="AX701" s="13" t="s">
        <v>76</v>
      </c>
      <c r="AY701" s="244" t="s">
        <v>153</v>
      </c>
    </row>
    <row r="702" s="13" customFormat="1">
      <c r="A702" s="13"/>
      <c r="B702" s="233"/>
      <c r="C702" s="234"/>
      <c r="D702" s="235" t="s">
        <v>161</v>
      </c>
      <c r="E702" s="236" t="s">
        <v>1</v>
      </c>
      <c r="F702" s="237" t="s">
        <v>1281</v>
      </c>
      <c r="G702" s="234"/>
      <c r="H702" s="238">
        <v>82.590999999999994</v>
      </c>
      <c r="I702" s="239"/>
      <c r="J702" s="234"/>
      <c r="K702" s="234"/>
      <c r="L702" s="240"/>
      <c r="M702" s="241"/>
      <c r="N702" s="242"/>
      <c r="O702" s="242"/>
      <c r="P702" s="242"/>
      <c r="Q702" s="242"/>
      <c r="R702" s="242"/>
      <c r="S702" s="242"/>
      <c r="T702" s="24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T702" s="244" t="s">
        <v>161</v>
      </c>
      <c r="AU702" s="244" t="s">
        <v>86</v>
      </c>
      <c r="AV702" s="13" t="s">
        <v>86</v>
      </c>
      <c r="AW702" s="13" t="s">
        <v>32</v>
      </c>
      <c r="AX702" s="13" t="s">
        <v>76</v>
      </c>
      <c r="AY702" s="244" t="s">
        <v>153</v>
      </c>
    </row>
    <row r="703" s="13" customFormat="1">
      <c r="A703" s="13"/>
      <c r="B703" s="233"/>
      <c r="C703" s="234"/>
      <c r="D703" s="235" t="s">
        <v>161</v>
      </c>
      <c r="E703" s="236" t="s">
        <v>1</v>
      </c>
      <c r="F703" s="237" t="s">
        <v>1282</v>
      </c>
      <c r="G703" s="234"/>
      <c r="H703" s="238">
        <v>155.88</v>
      </c>
      <c r="I703" s="239"/>
      <c r="J703" s="234"/>
      <c r="K703" s="234"/>
      <c r="L703" s="240"/>
      <c r="M703" s="241"/>
      <c r="N703" s="242"/>
      <c r="O703" s="242"/>
      <c r="P703" s="242"/>
      <c r="Q703" s="242"/>
      <c r="R703" s="242"/>
      <c r="S703" s="242"/>
      <c r="T703" s="24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T703" s="244" t="s">
        <v>161</v>
      </c>
      <c r="AU703" s="244" t="s">
        <v>86</v>
      </c>
      <c r="AV703" s="13" t="s">
        <v>86</v>
      </c>
      <c r="AW703" s="13" t="s">
        <v>32</v>
      </c>
      <c r="AX703" s="13" t="s">
        <v>76</v>
      </c>
      <c r="AY703" s="244" t="s">
        <v>153</v>
      </c>
    </row>
    <row r="704" s="13" customFormat="1">
      <c r="A704" s="13"/>
      <c r="B704" s="233"/>
      <c r="C704" s="234"/>
      <c r="D704" s="235" t="s">
        <v>161</v>
      </c>
      <c r="E704" s="236" t="s">
        <v>1</v>
      </c>
      <c r="F704" s="237" t="s">
        <v>1283</v>
      </c>
      <c r="G704" s="234"/>
      <c r="H704" s="238">
        <v>302.88600000000002</v>
      </c>
      <c r="I704" s="239"/>
      <c r="J704" s="234"/>
      <c r="K704" s="234"/>
      <c r="L704" s="240"/>
      <c r="M704" s="241"/>
      <c r="N704" s="242"/>
      <c r="O704" s="242"/>
      <c r="P704" s="242"/>
      <c r="Q704" s="242"/>
      <c r="R704" s="242"/>
      <c r="S704" s="242"/>
      <c r="T704" s="24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T704" s="244" t="s">
        <v>161</v>
      </c>
      <c r="AU704" s="244" t="s">
        <v>86</v>
      </c>
      <c r="AV704" s="13" t="s">
        <v>86</v>
      </c>
      <c r="AW704" s="13" t="s">
        <v>32</v>
      </c>
      <c r="AX704" s="13" t="s">
        <v>76</v>
      </c>
      <c r="AY704" s="244" t="s">
        <v>153</v>
      </c>
    </row>
    <row r="705" s="14" customFormat="1">
      <c r="A705" s="14"/>
      <c r="B705" s="245"/>
      <c r="C705" s="246"/>
      <c r="D705" s="235" t="s">
        <v>161</v>
      </c>
      <c r="E705" s="247" t="s">
        <v>1</v>
      </c>
      <c r="F705" s="248" t="s">
        <v>213</v>
      </c>
      <c r="G705" s="246"/>
      <c r="H705" s="249">
        <v>654.67700000000002</v>
      </c>
      <c r="I705" s="250"/>
      <c r="J705" s="246"/>
      <c r="K705" s="246"/>
      <c r="L705" s="251"/>
      <c r="M705" s="252"/>
      <c r="N705" s="253"/>
      <c r="O705" s="253"/>
      <c r="P705" s="253"/>
      <c r="Q705" s="253"/>
      <c r="R705" s="253"/>
      <c r="S705" s="253"/>
      <c r="T705" s="25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T705" s="255" t="s">
        <v>161</v>
      </c>
      <c r="AU705" s="255" t="s">
        <v>86</v>
      </c>
      <c r="AV705" s="14" t="s">
        <v>159</v>
      </c>
      <c r="AW705" s="14" t="s">
        <v>32</v>
      </c>
      <c r="AX705" s="14" t="s">
        <v>84</v>
      </c>
      <c r="AY705" s="255" t="s">
        <v>153</v>
      </c>
    </row>
    <row r="706" s="2" customFormat="1" ht="14.4" customHeight="1">
      <c r="A706" s="38"/>
      <c r="B706" s="39"/>
      <c r="C706" s="219" t="s">
        <v>1284</v>
      </c>
      <c r="D706" s="219" t="s">
        <v>155</v>
      </c>
      <c r="E706" s="220" t="s">
        <v>1285</v>
      </c>
      <c r="F706" s="221" t="s">
        <v>1286</v>
      </c>
      <c r="G706" s="222" t="s">
        <v>158</v>
      </c>
      <c r="H706" s="223">
        <v>664.87699999999995</v>
      </c>
      <c r="I706" s="224"/>
      <c r="J706" s="225">
        <f>ROUND(I706*H706,2)</f>
        <v>0</v>
      </c>
      <c r="K706" s="226"/>
      <c r="L706" s="44"/>
      <c r="M706" s="227" t="s">
        <v>1</v>
      </c>
      <c r="N706" s="228" t="s">
        <v>41</v>
      </c>
      <c r="O706" s="91"/>
      <c r="P706" s="229">
        <f>O706*H706</f>
        <v>0</v>
      </c>
      <c r="Q706" s="229">
        <v>0.00025999999999999998</v>
      </c>
      <c r="R706" s="229">
        <f>Q706*H706</f>
        <v>0.17286801999999998</v>
      </c>
      <c r="S706" s="229">
        <v>0</v>
      </c>
      <c r="T706" s="230">
        <f>S706*H706</f>
        <v>0</v>
      </c>
      <c r="U706" s="38"/>
      <c r="V706" s="38"/>
      <c r="W706" s="38"/>
      <c r="X706" s="38"/>
      <c r="Y706" s="38"/>
      <c r="Z706" s="38"/>
      <c r="AA706" s="38"/>
      <c r="AB706" s="38"/>
      <c r="AC706" s="38"/>
      <c r="AD706" s="38"/>
      <c r="AE706" s="38"/>
      <c r="AR706" s="231" t="s">
        <v>233</v>
      </c>
      <c r="AT706" s="231" t="s">
        <v>155</v>
      </c>
      <c r="AU706" s="231" t="s">
        <v>86</v>
      </c>
      <c r="AY706" s="17" t="s">
        <v>153</v>
      </c>
      <c r="BE706" s="232">
        <f>IF(N706="základní",J706,0)</f>
        <v>0</v>
      </c>
      <c r="BF706" s="232">
        <f>IF(N706="snížená",J706,0)</f>
        <v>0</v>
      </c>
      <c r="BG706" s="232">
        <f>IF(N706="zákl. přenesená",J706,0)</f>
        <v>0</v>
      </c>
      <c r="BH706" s="232">
        <f>IF(N706="sníž. přenesená",J706,0)</f>
        <v>0</v>
      </c>
      <c r="BI706" s="232">
        <f>IF(N706="nulová",J706,0)</f>
        <v>0</v>
      </c>
      <c r="BJ706" s="17" t="s">
        <v>84</v>
      </c>
      <c r="BK706" s="232">
        <f>ROUND(I706*H706,2)</f>
        <v>0</v>
      </c>
      <c r="BL706" s="17" t="s">
        <v>233</v>
      </c>
      <c r="BM706" s="231" t="s">
        <v>1287</v>
      </c>
    </row>
    <row r="707" s="13" customFormat="1">
      <c r="A707" s="13"/>
      <c r="B707" s="233"/>
      <c r="C707" s="234"/>
      <c r="D707" s="235" t="s">
        <v>161</v>
      </c>
      <c r="E707" s="236" t="s">
        <v>1</v>
      </c>
      <c r="F707" s="237" t="s">
        <v>1280</v>
      </c>
      <c r="G707" s="234"/>
      <c r="H707" s="238">
        <v>3.2999999999999998</v>
      </c>
      <c r="I707" s="239"/>
      <c r="J707" s="234"/>
      <c r="K707" s="234"/>
      <c r="L707" s="240"/>
      <c r="M707" s="241"/>
      <c r="N707" s="242"/>
      <c r="O707" s="242"/>
      <c r="P707" s="242"/>
      <c r="Q707" s="242"/>
      <c r="R707" s="242"/>
      <c r="S707" s="242"/>
      <c r="T707" s="24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T707" s="244" t="s">
        <v>161</v>
      </c>
      <c r="AU707" s="244" t="s">
        <v>86</v>
      </c>
      <c r="AV707" s="13" t="s">
        <v>86</v>
      </c>
      <c r="AW707" s="13" t="s">
        <v>32</v>
      </c>
      <c r="AX707" s="13" t="s">
        <v>76</v>
      </c>
      <c r="AY707" s="244" t="s">
        <v>153</v>
      </c>
    </row>
    <row r="708" s="13" customFormat="1">
      <c r="A708" s="13"/>
      <c r="B708" s="233"/>
      <c r="C708" s="234"/>
      <c r="D708" s="235" t="s">
        <v>161</v>
      </c>
      <c r="E708" s="236" t="s">
        <v>1</v>
      </c>
      <c r="F708" s="237" t="s">
        <v>1288</v>
      </c>
      <c r="G708" s="234"/>
      <c r="H708" s="238">
        <v>9</v>
      </c>
      <c r="I708" s="239"/>
      <c r="J708" s="234"/>
      <c r="K708" s="234"/>
      <c r="L708" s="240"/>
      <c r="M708" s="241"/>
      <c r="N708" s="242"/>
      <c r="O708" s="242"/>
      <c r="P708" s="242"/>
      <c r="Q708" s="242"/>
      <c r="R708" s="242"/>
      <c r="S708" s="242"/>
      <c r="T708" s="24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T708" s="244" t="s">
        <v>161</v>
      </c>
      <c r="AU708" s="244" t="s">
        <v>86</v>
      </c>
      <c r="AV708" s="13" t="s">
        <v>86</v>
      </c>
      <c r="AW708" s="13" t="s">
        <v>32</v>
      </c>
      <c r="AX708" s="13" t="s">
        <v>76</v>
      </c>
      <c r="AY708" s="244" t="s">
        <v>153</v>
      </c>
    </row>
    <row r="709" s="13" customFormat="1">
      <c r="A709" s="13"/>
      <c r="B709" s="233"/>
      <c r="C709" s="234"/>
      <c r="D709" s="235" t="s">
        <v>161</v>
      </c>
      <c r="E709" s="236" t="s">
        <v>1</v>
      </c>
      <c r="F709" s="237" t="s">
        <v>1272</v>
      </c>
      <c r="G709" s="234"/>
      <c r="H709" s="238">
        <v>52.329999999999998</v>
      </c>
      <c r="I709" s="239"/>
      <c r="J709" s="234"/>
      <c r="K709" s="234"/>
      <c r="L709" s="240"/>
      <c r="M709" s="241"/>
      <c r="N709" s="242"/>
      <c r="O709" s="242"/>
      <c r="P709" s="242"/>
      <c r="Q709" s="242"/>
      <c r="R709" s="242"/>
      <c r="S709" s="242"/>
      <c r="T709" s="24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T709" s="244" t="s">
        <v>161</v>
      </c>
      <c r="AU709" s="244" t="s">
        <v>86</v>
      </c>
      <c r="AV709" s="13" t="s">
        <v>86</v>
      </c>
      <c r="AW709" s="13" t="s">
        <v>32</v>
      </c>
      <c r="AX709" s="13" t="s">
        <v>76</v>
      </c>
      <c r="AY709" s="244" t="s">
        <v>153</v>
      </c>
    </row>
    <row r="710" s="13" customFormat="1">
      <c r="A710" s="13"/>
      <c r="B710" s="233"/>
      <c r="C710" s="234"/>
      <c r="D710" s="235" t="s">
        <v>161</v>
      </c>
      <c r="E710" s="236" t="s">
        <v>1</v>
      </c>
      <c r="F710" s="237" t="s">
        <v>1273</v>
      </c>
      <c r="G710" s="234"/>
      <c r="H710" s="238">
        <v>57.689999999999998</v>
      </c>
      <c r="I710" s="239"/>
      <c r="J710" s="234"/>
      <c r="K710" s="234"/>
      <c r="L710" s="240"/>
      <c r="M710" s="241"/>
      <c r="N710" s="242"/>
      <c r="O710" s="242"/>
      <c r="P710" s="242"/>
      <c r="Q710" s="242"/>
      <c r="R710" s="242"/>
      <c r="S710" s="242"/>
      <c r="T710" s="24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T710" s="244" t="s">
        <v>161</v>
      </c>
      <c r="AU710" s="244" t="s">
        <v>86</v>
      </c>
      <c r="AV710" s="13" t="s">
        <v>86</v>
      </c>
      <c r="AW710" s="13" t="s">
        <v>32</v>
      </c>
      <c r="AX710" s="13" t="s">
        <v>76</v>
      </c>
      <c r="AY710" s="244" t="s">
        <v>153</v>
      </c>
    </row>
    <row r="711" s="13" customFormat="1">
      <c r="A711" s="13"/>
      <c r="B711" s="233"/>
      <c r="C711" s="234"/>
      <c r="D711" s="235" t="s">
        <v>161</v>
      </c>
      <c r="E711" s="236" t="s">
        <v>1</v>
      </c>
      <c r="F711" s="237" t="s">
        <v>1289</v>
      </c>
      <c r="G711" s="234"/>
      <c r="H711" s="238">
        <v>82.590999999999994</v>
      </c>
      <c r="I711" s="239"/>
      <c r="J711" s="234"/>
      <c r="K711" s="234"/>
      <c r="L711" s="240"/>
      <c r="M711" s="241"/>
      <c r="N711" s="242"/>
      <c r="O711" s="242"/>
      <c r="P711" s="242"/>
      <c r="Q711" s="242"/>
      <c r="R711" s="242"/>
      <c r="S711" s="242"/>
      <c r="T711" s="24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T711" s="244" t="s">
        <v>161</v>
      </c>
      <c r="AU711" s="244" t="s">
        <v>86</v>
      </c>
      <c r="AV711" s="13" t="s">
        <v>86</v>
      </c>
      <c r="AW711" s="13" t="s">
        <v>32</v>
      </c>
      <c r="AX711" s="13" t="s">
        <v>76</v>
      </c>
      <c r="AY711" s="244" t="s">
        <v>153</v>
      </c>
    </row>
    <row r="712" s="13" customFormat="1">
      <c r="A712" s="13"/>
      <c r="B712" s="233"/>
      <c r="C712" s="234"/>
      <c r="D712" s="235" t="s">
        <v>161</v>
      </c>
      <c r="E712" s="236" t="s">
        <v>1</v>
      </c>
      <c r="F712" s="237" t="s">
        <v>1290</v>
      </c>
      <c r="G712" s="234"/>
      <c r="H712" s="238">
        <v>15.800000000000001</v>
      </c>
      <c r="I712" s="239"/>
      <c r="J712" s="234"/>
      <c r="K712" s="234"/>
      <c r="L712" s="240"/>
      <c r="M712" s="241"/>
      <c r="N712" s="242"/>
      <c r="O712" s="242"/>
      <c r="P712" s="242"/>
      <c r="Q712" s="242"/>
      <c r="R712" s="242"/>
      <c r="S712" s="242"/>
      <c r="T712" s="24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T712" s="244" t="s">
        <v>161</v>
      </c>
      <c r="AU712" s="244" t="s">
        <v>86</v>
      </c>
      <c r="AV712" s="13" t="s">
        <v>86</v>
      </c>
      <c r="AW712" s="13" t="s">
        <v>32</v>
      </c>
      <c r="AX712" s="13" t="s">
        <v>76</v>
      </c>
      <c r="AY712" s="244" t="s">
        <v>153</v>
      </c>
    </row>
    <row r="713" s="13" customFormat="1">
      <c r="A713" s="13"/>
      <c r="B713" s="233"/>
      <c r="C713" s="234"/>
      <c r="D713" s="235" t="s">
        <v>161</v>
      </c>
      <c r="E713" s="236" t="s">
        <v>1</v>
      </c>
      <c r="F713" s="237" t="s">
        <v>1282</v>
      </c>
      <c r="G713" s="234"/>
      <c r="H713" s="238">
        <v>155.88</v>
      </c>
      <c r="I713" s="239"/>
      <c r="J713" s="234"/>
      <c r="K713" s="234"/>
      <c r="L713" s="240"/>
      <c r="M713" s="241"/>
      <c r="N713" s="242"/>
      <c r="O713" s="242"/>
      <c r="P713" s="242"/>
      <c r="Q713" s="242"/>
      <c r="R713" s="242"/>
      <c r="S713" s="242"/>
      <c r="T713" s="24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T713" s="244" t="s">
        <v>161</v>
      </c>
      <c r="AU713" s="244" t="s">
        <v>86</v>
      </c>
      <c r="AV713" s="13" t="s">
        <v>86</v>
      </c>
      <c r="AW713" s="13" t="s">
        <v>32</v>
      </c>
      <c r="AX713" s="13" t="s">
        <v>76</v>
      </c>
      <c r="AY713" s="244" t="s">
        <v>153</v>
      </c>
    </row>
    <row r="714" s="13" customFormat="1">
      <c r="A714" s="13"/>
      <c r="B714" s="233"/>
      <c r="C714" s="234"/>
      <c r="D714" s="235" t="s">
        <v>161</v>
      </c>
      <c r="E714" s="236" t="s">
        <v>1</v>
      </c>
      <c r="F714" s="237" t="s">
        <v>1291</v>
      </c>
      <c r="G714" s="234"/>
      <c r="H714" s="238">
        <v>288.286</v>
      </c>
      <c r="I714" s="239"/>
      <c r="J714" s="234"/>
      <c r="K714" s="234"/>
      <c r="L714" s="240"/>
      <c r="M714" s="241"/>
      <c r="N714" s="242"/>
      <c r="O714" s="242"/>
      <c r="P714" s="242"/>
      <c r="Q714" s="242"/>
      <c r="R714" s="242"/>
      <c r="S714" s="242"/>
      <c r="T714" s="24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T714" s="244" t="s">
        <v>161</v>
      </c>
      <c r="AU714" s="244" t="s">
        <v>86</v>
      </c>
      <c r="AV714" s="13" t="s">
        <v>86</v>
      </c>
      <c r="AW714" s="13" t="s">
        <v>32</v>
      </c>
      <c r="AX714" s="13" t="s">
        <v>76</v>
      </c>
      <c r="AY714" s="244" t="s">
        <v>153</v>
      </c>
    </row>
    <row r="715" s="14" customFormat="1">
      <c r="A715" s="14"/>
      <c r="B715" s="245"/>
      <c r="C715" s="246"/>
      <c r="D715" s="235" t="s">
        <v>161</v>
      </c>
      <c r="E715" s="247" t="s">
        <v>1</v>
      </c>
      <c r="F715" s="248" t="s">
        <v>213</v>
      </c>
      <c r="G715" s="246"/>
      <c r="H715" s="249">
        <v>664.87699999999995</v>
      </c>
      <c r="I715" s="250"/>
      <c r="J715" s="246"/>
      <c r="K715" s="246"/>
      <c r="L715" s="251"/>
      <c r="M715" s="252"/>
      <c r="N715" s="253"/>
      <c r="O715" s="253"/>
      <c r="P715" s="253"/>
      <c r="Q715" s="253"/>
      <c r="R715" s="253"/>
      <c r="S715" s="253"/>
      <c r="T715" s="25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T715" s="255" t="s">
        <v>161</v>
      </c>
      <c r="AU715" s="255" t="s">
        <v>86</v>
      </c>
      <c r="AV715" s="14" t="s">
        <v>159</v>
      </c>
      <c r="AW715" s="14" t="s">
        <v>32</v>
      </c>
      <c r="AX715" s="14" t="s">
        <v>84</v>
      </c>
      <c r="AY715" s="255" t="s">
        <v>153</v>
      </c>
    </row>
    <row r="716" s="2" customFormat="1" ht="14.4" customHeight="1">
      <c r="A716" s="38"/>
      <c r="B716" s="39"/>
      <c r="C716" s="219" t="s">
        <v>1292</v>
      </c>
      <c r="D716" s="219" t="s">
        <v>155</v>
      </c>
      <c r="E716" s="220" t="s">
        <v>1293</v>
      </c>
      <c r="F716" s="221" t="s">
        <v>1294</v>
      </c>
      <c r="G716" s="222" t="s">
        <v>158</v>
      </c>
      <c r="H716" s="223">
        <v>14.6</v>
      </c>
      <c r="I716" s="224"/>
      <c r="J716" s="225">
        <f>ROUND(I716*H716,2)</f>
        <v>0</v>
      </c>
      <c r="K716" s="226"/>
      <c r="L716" s="44"/>
      <c r="M716" s="227" t="s">
        <v>1</v>
      </c>
      <c r="N716" s="228" t="s">
        <v>41</v>
      </c>
      <c r="O716" s="91"/>
      <c r="P716" s="229">
        <f>O716*H716</f>
        <v>0</v>
      </c>
      <c r="Q716" s="229">
        <v>0.00025999999999999998</v>
      </c>
      <c r="R716" s="229">
        <f>Q716*H716</f>
        <v>0.0037959999999999995</v>
      </c>
      <c r="S716" s="229">
        <v>0</v>
      </c>
      <c r="T716" s="230">
        <f>S716*H716</f>
        <v>0</v>
      </c>
      <c r="U716" s="38"/>
      <c r="V716" s="38"/>
      <c r="W716" s="38"/>
      <c r="X716" s="38"/>
      <c r="Y716" s="38"/>
      <c r="Z716" s="38"/>
      <c r="AA716" s="38"/>
      <c r="AB716" s="38"/>
      <c r="AC716" s="38"/>
      <c r="AD716" s="38"/>
      <c r="AE716" s="38"/>
      <c r="AR716" s="231" t="s">
        <v>233</v>
      </c>
      <c r="AT716" s="231" t="s">
        <v>155</v>
      </c>
      <c r="AU716" s="231" t="s">
        <v>86</v>
      </c>
      <c r="AY716" s="17" t="s">
        <v>153</v>
      </c>
      <c r="BE716" s="232">
        <f>IF(N716="základní",J716,0)</f>
        <v>0</v>
      </c>
      <c r="BF716" s="232">
        <f>IF(N716="snížená",J716,0)</f>
        <v>0</v>
      </c>
      <c r="BG716" s="232">
        <f>IF(N716="zákl. přenesená",J716,0)</f>
        <v>0</v>
      </c>
      <c r="BH716" s="232">
        <f>IF(N716="sníž. přenesená",J716,0)</f>
        <v>0</v>
      </c>
      <c r="BI716" s="232">
        <f>IF(N716="nulová",J716,0)</f>
        <v>0</v>
      </c>
      <c r="BJ716" s="17" t="s">
        <v>84</v>
      </c>
      <c r="BK716" s="232">
        <f>ROUND(I716*H716,2)</f>
        <v>0</v>
      </c>
      <c r="BL716" s="17" t="s">
        <v>233</v>
      </c>
      <c r="BM716" s="231" t="s">
        <v>1295</v>
      </c>
    </row>
    <row r="717" s="13" customFormat="1">
      <c r="A717" s="13"/>
      <c r="B717" s="233"/>
      <c r="C717" s="234"/>
      <c r="D717" s="235" t="s">
        <v>161</v>
      </c>
      <c r="E717" s="236" t="s">
        <v>1</v>
      </c>
      <c r="F717" s="237" t="s">
        <v>1296</v>
      </c>
      <c r="G717" s="234"/>
      <c r="H717" s="238">
        <v>14.6</v>
      </c>
      <c r="I717" s="239"/>
      <c r="J717" s="234"/>
      <c r="K717" s="234"/>
      <c r="L717" s="240"/>
      <c r="M717" s="241"/>
      <c r="N717" s="242"/>
      <c r="O717" s="242"/>
      <c r="P717" s="242"/>
      <c r="Q717" s="242"/>
      <c r="R717" s="242"/>
      <c r="S717" s="242"/>
      <c r="T717" s="24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T717" s="244" t="s">
        <v>161</v>
      </c>
      <c r="AU717" s="244" t="s">
        <v>86</v>
      </c>
      <c r="AV717" s="13" t="s">
        <v>86</v>
      </c>
      <c r="AW717" s="13" t="s">
        <v>32</v>
      </c>
      <c r="AX717" s="13" t="s">
        <v>84</v>
      </c>
      <c r="AY717" s="244" t="s">
        <v>153</v>
      </c>
    </row>
    <row r="718" s="2" customFormat="1" ht="14.4" customHeight="1">
      <c r="A718" s="38"/>
      <c r="B718" s="39"/>
      <c r="C718" s="219" t="s">
        <v>1297</v>
      </c>
      <c r="D718" s="219" t="s">
        <v>155</v>
      </c>
      <c r="E718" s="220" t="s">
        <v>1298</v>
      </c>
      <c r="F718" s="221" t="s">
        <v>1299</v>
      </c>
      <c r="G718" s="222" t="s">
        <v>158</v>
      </c>
      <c r="H718" s="223">
        <v>43.200000000000003</v>
      </c>
      <c r="I718" s="224"/>
      <c r="J718" s="225">
        <f>ROUND(I718*H718,2)</f>
        <v>0</v>
      </c>
      <c r="K718" s="226"/>
      <c r="L718" s="44"/>
      <c r="M718" s="227" t="s">
        <v>1</v>
      </c>
      <c r="N718" s="228" t="s">
        <v>41</v>
      </c>
      <c r="O718" s="91"/>
      <c r="P718" s="229">
        <f>O718*H718</f>
        <v>0</v>
      </c>
      <c r="Q718" s="229">
        <v>0.0089300000000000004</v>
      </c>
      <c r="R718" s="229">
        <f>Q718*H718</f>
        <v>0.38577600000000006</v>
      </c>
      <c r="S718" s="229">
        <v>0</v>
      </c>
      <c r="T718" s="230">
        <f>S718*H718</f>
        <v>0</v>
      </c>
      <c r="U718" s="38"/>
      <c r="V718" s="38"/>
      <c r="W718" s="38"/>
      <c r="X718" s="38"/>
      <c r="Y718" s="38"/>
      <c r="Z718" s="38"/>
      <c r="AA718" s="38"/>
      <c r="AB718" s="38"/>
      <c r="AC718" s="38"/>
      <c r="AD718" s="38"/>
      <c r="AE718" s="38"/>
      <c r="AR718" s="231" t="s">
        <v>233</v>
      </c>
      <c r="AT718" s="231" t="s">
        <v>155</v>
      </c>
      <c r="AU718" s="231" t="s">
        <v>86</v>
      </c>
      <c r="AY718" s="17" t="s">
        <v>153</v>
      </c>
      <c r="BE718" s="232">
        <f>IF(N718="základní",J718,0)</f>
        <v>0</v>
      </c>
      <c r="BF718" s="232">
        <f>IF(N718="snížená",J718,0)</f>
        <v>0</v>
      </c>
      <c r="BG718" s="232">
        <f>IF(N718="zákl. přenesená",J718,0)</f>
        <v>0</v>
      </c>
      <c r="BH718" s="232">
        <f>IF(N718="sníž. přenesená",J718,0)</f>
        <v>0</v>
      </c>
      <c r="BI718" s="232">
        <f>IF(N718="nulová",J718,0)</f>
        <v>0</v>
      </c>
      <c r="BJ718" s="17" t="s">
        <v>84</v>
      </c>
      <c r="BK718" s="232">
        <f>ROUND(I718*H718,2)</f>
        <v>0</v>
      </c>
      <c r="BL718" s="17" t="s">
        <v>233</v>
      </c>
      <c r="BM718" s="231" t="s">
        <v>1300</v>
      </c>
    </row>
    <row r="719" s="13" customFormat="1">
      <c r="A719" s="13"/>
      <c r="B719" s="233"/>
      <c r="C719" s="234"/>
      <c r="D719" s="235" t="s">
        <v>161</v>
      </c>
      <c r="E719" s="236" t="s">
        <v>1</v>
      </c>
      <c r="F719" s="237" t="s">
        <v>1301</v>
      </c>
      <c r="G719" s="234"/>
      <c r="H719" s="238">
        <v>3.2000000000000002</v>
      </c>
      <c r="I719" s="239"/>
      <c r="J719" s="234"/>
      <c r="K719" s="234"/>
      <c r="L719" s="240"/>
      <c r="M719" s="241"/>
      <c r="N719" s="242"/>
      <c r="O719" s="242"/>
      <c r="P719" s="242"/>
      <c r="Q719" s="242"/>
      <c r="R719" s="242"/>
      <c r="S719" s="242"/>
      <c r="T719" s="24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T719" s="244" t="s">
        <v>161</v>
      </c>
      <c r="AU719" s="244" t="s">
        <v>86</v>
      </c>
      <c r="AV719" s="13" t="s">
        <v>86</v>
      </c>
      <c r="AW719" s="13" t="s">
        <v>32</v>
      </c>
      <c r="AX719" s="13" t="s">
        <v>76</v>
      </c>
      <c r="AY719" s="244" t="s">
        <v>153</v>
      </c>
    </row>
    <row r="720" s="13" customFormat="1">
      <c r="A720" s="13"/>
      <c r="B720" s="233"/>
      <c r="C720" s="234"/>
      <c r="D720" s="235" t="s">
        <v>161</v>
      </c>
      <c r="E720" s="236" t="s">
        <v>1</v>
      </c>
      <c r="F720" s="237" t="s">
        <v>1302</v>
      </c>
      <c r="G720" s="234"/>
      <c r="H720" s="238">
        <v>14.08</v>
      </c>
      <c r="I720" s="239"/>
      <c r="J720" s="234"/>
      <c r="K720" s="234"/>
      <c r="L720" s="240"/>
      <c r="M720" s="241"/>
      <c r="N720" s="242"/>
      <c r="O720" s="242"/>
      <c r="P720" s="242"/>
      <c r="Q720" s="242"/>
      <c r="R720" s="242"/>
      <c r="S720" s="242"/>
      <c r="T720" s="24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T720" s="244" t="s">
        <v>161</v>
      </c>
      <c r="AU720" s="244" t="s">
        <v>86</v>
      </c>
      <c r="AV720" s="13" t="s">
        <v>86</v>
      </c>
      <c r="AW720" s="13" t="s">
        <v>32</v>
      </c>
      <c r="AX720" s="13" t="s">
        <v>76</v>
      </c>
      <c r="AY720" s="244" t="s">
        <v>153</v>
      </c>
    </row>
    <row r="721" s="13" customFormat="1">
      <c r="A721" s="13"/>
      <c r="B721" s="233"/>
      <c r="C721" s="234"/>
      <c r="D721" s="235" t="s">
        <v>161</v>
      </c>
      <c r="E721" s="236" t="s">
        <v>1</v>
      </c>
      <c r="F721" s="237" t="s">
        <v>1303</v>
      </c>
      <c r="G721" s="234"/>
      <c r="H721" s="238">
        <v>20.52</v>
      </c>
      <c r="I721" s="239"/>
      <c r="J721" s="234"/>
      <c r="K721" s="234"/>
      <c r="L721" s="240"/>
      <c r="M721" s="241"/>
      <c r="N721" s="242"/>
      <c r="O721" s="242"/>
      <c r="P721" s="242"/>
      <c r="Q721" s="242"/>
      <c r="R721" s="242"/>
      <c r="S721" s="242"/>
      <c r="T721" s="24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T721" s="244" t="s">
        <v>161</v>
      </c>
      <c r="AU721" s="244" t="s">
        <v>86</v>
      </c>
      <c r="AV721" s="13" t="s">
        <v>86</v>
      </c>
      <c r="AW721" s="13" t="s">
        <v>32</v>
      </c>
      <c r="AX721" s="13" t="s">
        <v>76</v>
      </c>
      <c r="AY721" s="244" t="s">
        <v>153</v>
      </c>
    </row>
    <row r="722" s="13" customFormat="1">
      <c r="A722" s="13"/>
      <c r="B722" s="233"/>
      <c r="C722" s="234"/>
      <c r="D722" s="235" t="s">
        <v>161</v>
      </c>
      <c r="E722" s="236" t="s">
        <v>1</v>
      </c>
      <c r="F722" s="237" t="s">
        <v>1304</v>
      </c>
      <c r="G722" s="234"/>
      <c r="H722" s="238">
        <v>5.4000000000000004</v>
      </c>
      <c r="I722" s="239"/>
      <c r="J722" s="234"/>
      <c r="K722" s="234"/>
      <c r="L722" s="240"/>
      <c r="M722" s="241"/>
      <c r="N722" s="242"/>
      <c r="O722" s="242"/>
      <c r="P722" s="242"/>
      <c r="Q722" s="242"/>
      <c r="R722" s="242"/>
      <c r="S722" s="242"/>
      <c r="T722" s="24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T722" s="244" t="s">
        <v>161</v>
      </c>
      <c r="AU722" s="244" t="s">
        <v>86</v>
      </c>
      <c r="AV722" s="13" t="s">
        <v>86</v>
      </c>
      <c r="AW722" s="13" t="s">
        <v>32</v>
      </c>
      <c r="AX722" s="13" t="s">
        <v>76</v>
      </c>
      <c r="AY722" s="244" t="s">
        <v>153</v>
      </c>
    </row>
    <row r="723" s="14" customFormat="1">
      <c r="A723" s="14"/>
      <c r="B723" s="245"/>
      <c r="C723" s="246"/>
      <c r="D723" s="235" t="s">
        <v>161</v>
      </c>
      <c r="E723" s="247" t="s">
        <v>1</v>
      </c>
      <c r="F723" s="248" t="s">
        <v>213</v>
      </c>
      <c r="G723" s="246"/>
      <c r="H723" s="249">
        <v>43.199999999999996</v>
      </c>
      <c r="I723" s="250"/>
      <c r="J723" s="246"/>
      <c r="K723" s="246"/>
      <c r="L723" s="251"/>
      <c r="M723" s="252"/>
      <c r="N723" s="253"/>
      <c r="O723" s="253"/>
      <c r="P723" s="253"/>
      <c r="Q723" s="253"/>
      <c r="R723" s="253"/>
      <c r="S723" s="253"/>
      <c r="T723" s="25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T723" s="255" t="s">
        <v>161</v>
      </c>
      <c r="AU723" s="255" t="s">
        <v>86</v>
      </c>
      <c r="AV723" s="14" t="s">
        <v>159</v>
      </c>
      <c r="AW723" s="14" t="s">
        <v>32</v>
      </c>
      <c r="AX723" s="14" t="s">
        <v>84</v>
      </c>
      <c r="AY723" s="255" t="s">
        <v>153</v>
      </c>
    </row>
    <row r="724" s="2" customFormat="1" ht="14.4" customHeight="1">
      <c r="A724" s="38"/>
      <c r="B724" s="39"/>
      <c r="C724" s="219" t="s">
        <v>1305</v>
      </c>
      <c r="D724" s="219" t="s">
        <v>155</v>
      </c>
      <c r="E724" s="220" t="s">
        <v>1306</v>
      </c>
      <c r="F724" s="221" t="s">
        <v>1307</v>
      </c>
      <c r="G724" s="222" t="s">
        <v>158</v>
      </c>
      <c r="H724" s="223">
        <v>50</v>
      </c>
      <c r="I724" s="224"/>
      <c r="J724" s="225">
        <f>ROUND(I724*H724,2)</f>
        <v>0</v>
      </c>
      <c r="K724" s="226"/>
      <c r="L724" s="44"/>
      <c r="M724" s="227" t="s">
        <v>1</v>
      </c>
      <c r="N724" s="228" t="s">
        <v>41</v>
      </c>
      <c r="O724" s="91"/>
      <c r="P724" s="229">
        <f>O724*H724</f>
        <v>0</v>
      </c>
      <c r="Q724" s="229">
        <v>0.00025999999999999998</v>
      </c>
      <c r="R724" s="229">
        <f>Q724*H724</f>
        <v>0.012999999999999999</v>
      </c>
      <c r="S724" s="229">
        <v>0</v>
      </c>
      <c r="T724" s="230">
        <f>S724*H724</f>
        <v>0</v>
      </c>
      <c r="U724" s="38"/>
      <c r="V724" s="38"/>
      <c r="W724" s="38"/>
      <c r="X724" s="38"/>
      <c r="Y724" s="38"/>
      <c r="Z724" s="38"/>
      <c r="AA724" s="38"/>
      <c r="AB724" s="38"/>
      <c r="AC724" s="38"/>
      <c r="AD724" s="38"/>
      <c r="AE724" s="38"/>
      <c r="AR724" s="231" t="s">
        <v>233</v>
      </c>
      <c r="AT724" s="231" t="s">
        <v>155</v>
      </c>
      <c r="AU724" s="231" t="s">
        <v>86</v>
      </c>
      <c r="AY724" s="17" t="s">
        <v>153</v>
      </c>
      <c r="BE724" s="232">
        <f>IF(N724="základní",J724,0)</f>
        <v>0</v>
      </c>
      <c r="BF724" s="232">
        <f>IF(N724="snížená",J724,0)</f>
        <v>0</v>
      </c>
      <c r="BG724" s="232">
        <f>IF(N724="zákl. přenesená",J724,0)</f>
        <v>0</v>
      </c>
      <c r="BH724" s="232">
        <f>IF(N724="sníž. přenesená",J724,0)</f>
        <v>0</v>
      </c>
      <c r="BI724" s="232">
        <f>IF(N724="nulová",J724,0)</f>
        <v>0</v>
      </c>
      <c r="BJ724" s="17" t="s">
        <v>84</v>
      </c>
      <c r="BK724" s="232">
        <f>ROUND(I724*H724,2)</f>
        <v>0</v>
      </c>
      <c r="BL724" s="17" t="s">
        <v>233</v>
      </c>
      <c r="BM724" s="231" t="s">
        <v>1308</v>
      </c>
    </row>
    <row r="725" s="13" customFormat="1">
      <c r="A725" s="13"/>
      <c r="B725" s="233"/>
      <c r="C725" s="234"/>
      <c r="D725" s="235" t="s">
        <v>161</v>
      </c>
      <c r="E725" s="236" t="s">
        <v>1</v>
      </c>
      <c r="F725" s="237" t="s">
        <v>1309</v>
      </c>
      <c r="G725" s="234"/>
      <c r="H725" s="238">
        <v>50</v>
      </c>
      <c r="I725" s="239"/>
      <c r="J725" s="234"/>
      <c r="K725" s="234"/>
      <c r="L725" s="240"/>
      <c r="M725" s="278"/>
      <c r="N725" s="279"/>
      <c r="O725" s="279"/>
      <c r="P725" s="279"/>
      <c r="Q725" s="279"/>
      <c r="R725" s="279"/>
      <c r="S725" s="279"/>
      <c r="T725" s="280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T725" s="244" t="s">
        <v>161</v>
      </c>
      <c r="AU725" s="244" t="s">
        <v>86</v>
      </c>
      <c r="AV725" s="13" t="s">
        <v>86</v>
      </c>
      <c r="AW725" s="13" t="s">
        <v>32</v>
      </c>
      <c r="AX725" s="13" t="s">
        <v>84</v>
      </c>
      <c r="AY725" s="244" t="s">
        <v>153</v>
      </c>
    </row>
    <row r="726" s="2" customFormat="1" ht="6.96" customHeight="1">
      <c r="A726" s="38"/>
      <c r="B726" s="66"/>
      <c r="C726" s="67"/>
      <c r="D726" s="67"/>
      <c r="E726" s="67"/>
      <c r="F726" s="67"/>
      <c r="G726" s="67"/>
      <c r="H726" s="67"/>
      <c r="I726" s="67"/>
      <c r="J726" s="67"/>
      <c r="K726" s="67"/>
      <c r="L726" s="44"/>
      <c r="M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  <c r="AA726" s="38"/>
      <c r="AB726" s="38"/>
      <c r="AC726" s="38"/>
      <c r="AD726" s="38"/>
      <c r="AE726" s="38"/>
    </row>
  </sheetData>
  <sheetProtection sheet="1" autoFilter="0" formatColumns="0" formatRows="0" objects="1" scenarios="1" spinCount="100000" saltValue="TOPm9gQBgCsdi1PvW2L8QZ5bLW55Fui9/fkPzIVVIendEP8w4tWv2WhwN29Lq3v+JGwBNuz9fdy2VcfTJgTd8Q==" hashValue="jRPuIXESh7njGNyiMqXRszEUkXpTAQ3M2tmHF+oZzDgf7Q8n6Q0yCo1aTkSx/7Fghnt/nuvBPsJcAds2TgHbbQ==" algorithmName="SHA-512" password="CC35"/>
  <autoFilter ref="C137:K725"/>
  <mergeCells count="9">
    <mergeCell ref="E7:H7"/>
    <mergeCell ref="E9:H9"/>
    <mergeCell ref="E18:H18"/>
    <mergeCell ref="E27:H27"/>
    <mergeCell ref="E85:H85"/>
    <mergeCell ref="E87:H87"/>
    <mergeCell ref="E128:H128"/>
    <mergeCell ref="E130:H130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108.0039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89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108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27" customHeight="1">
      <c r="B7" s="20"/>
      <c r="E7" s="141" t="str">
        <f>'Rekapitulace stavby'!K6</f>
        <v>Karlovy Vary, ZŠ J.A.Komenského, I.stupeň -Stavební úpravy související s PBŘ (aktualizováno 02/2025)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109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5.6" customHeight="1">
      <c r="A9" s="38"/>
      <c r="B9" s="44"/>
      <c r="C9" s="38"/>
      <c r="D9" s="38"/>
      <c r="E9" s="142" t="s">
        <v>1310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26. 2. 2025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34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4.4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36</v>
      </c>
      <c r="E30" s="38"/>
      <c r="F30" s="38"/>
      <c r="G30" s="38"/>
      <c r="H30" s="38"/>
      <c r="I30" s="38"/>
      <c r="J30" s="151">
        <f>ROUND(J129,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38</v>
      </c>
      <c r="G32" s="38"/>
      <c r="H32" s="38"/>
      <c r="I32" s="152" t="s">
        <v>37</v>
      </c>
      <c r="J32" s="152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40</v>
      </c>
      <c r="E33" s="140" t="s">
        <v>41</v>
      </c>
      <c r="F33" s="154">
        <f>ROUND((SUM(BE129:BE230)),  2)</f>
        <v>0</v>
      </c>
      <c r="G33" s="38"/>
      <c r="H33" s="38"/>
      <c r="I33" s="155">
        <v>0.20999999999999999</v>
      </c>
      <c r="J33" s="154">
        <f>ROUND(((SUM(BE129:BE230))*I33),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42</v>
      </c>
      <c r="F34" s="154">
        <f>ROUND((SUM(BF129:BF230)),  2)</f>
        <v>0</v>
      </c>
      <c r="G34" s="38"/>
      <c r="H34" s="38"/>
      <c r="I34" s="155">
        <v>0.12</v>
      </c>
      <c r="J34" s="154">
        <f>ROUND(((SUM(BF129:BF230))*I34),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43</v>
      </c>
      <c r="F35" s="154">
        <f>ROUND((SUM(BG129:BG230)),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44</v>
      </c>
      <c r="F36" s="154">
        <f>ROUND((SUM(BH129:BH230)),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45</v>
      </c>
      <c r="F37" s="154">
        <f>ROUND((SUM(BI129:BI230)),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111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7" customHeight="1">
      <c r="A85" s="38"/>
      <c r="B85" s="39"/>
      <c r="C85" s="40"/>
      <c r="D85" s="40"/>
      <c r="E85" s="174" t="str">
        <f>E7</f>
        <v>Karlovy Vary, ZŠ J.A.Komenského, I.stupeň -Stavební úpravy související s PBŘ (aktualizováno 02/2025)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109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5.6" customHeight="1">
      <c r="A87" s="38"/>
      <c r="B87" s="39"/>
      <c r="C87" s="40"/>
      <c r="D87" s="40"/>
      <c r="E87" s="76" t="str">
        <f>E9</f>
        <v>02 - Zdravotechnika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26. 2. 2025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6" customHeight="1">
      <c r="A91" s="38"/>
      <c r="B91" s="39"/>
      <c r="C91" s="32" t="s">
        <v>24</v>
      </c>
      <c r="D91" s="40"/>
      <c r="E91" s="40"/>
      <c r="F91" s="27" t="str">
        <f>E15</f>
        <v>Statutární město K.Vary</v>
      </c>
      <c r="G91" s="40"/>
      <c r="H91" s="40"/>
      <c r="I91" s="32" t="s">
        <v>30</v>
      </c>
      <c r="J91" s="36" t="str">
        <f>E21</f>
        <v>Porticus s.r.o. K.Vary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6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Šimková Dita, K.Vary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112</v>
      </c>
      <c r="D94" s="176"/>
      <c r="E94" s="176"/>
      <c r="F94" s="176"/>
      <c r="G94" s="176"/>
      <c r="H94" s="176"/>
      <c r="I94" s="176"/>
      <c r="J94" s="177" t="s">
        <v>113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114</v>
      </c>
      <c r="D96" s="40"/>
      <c r="E96" s="40"/>
      <c r="F96" s="40"/>
      <c r="G96" s="40"/>
      <c r="H96" s="40"/>
      <c r="I96" s="40"/>
      <c r="J96" s="110">
        <f>J129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115</v>
      </c>
    </row>
    <row r="97" s="9" customFormat="1" ht="24.96" customHeight="1">
      <c r="A97" s="9"/>
      <c r="B97" s="179"/>
      <c r="C97" s="180"/>
      <c r="D97" s="181" t="s">
        <v>1311</v>
      </c>
      <c r="E97" s="182"/>
      <c r="F97" s="182"/>
      <c r="G97" s="182"/>
      <c r="H97" s="182"/>
      <c r="I97" s="182"/>
      <c r="J97" s="183">
        <f>J130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79"/>
      <c r="C98" s="180"/>
      <c r="D98" s="181" t="s">
        <v>1312</v>
      </c>
      <c r="E98" s="182"/>
      <c r="F98" s="182"/>
      <c r="G98" s="182"/>
      <c r="H98" s="182"/>
      <c r="I98" s="182"/>
      <c r="J98" s="183">
        <f>J138</f>
        <v>0</v>
      </c>
      <c r="K98" s="180"/>
      <c r="L98" s="184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79"/>
      <c r="C99" s="180"/>
      <c r="D99" s="181" t="s">
        <v>1313</v>
      </c>
      <c r="E99" s="182"/>
      <c r="F99" s="182"/>
      <c r="G99" s="182"/>
      <c r="H99" s="182"/>
      <c r="I99" s="182"/>
      <c r="J99" s="183">
        <f>J142</f>
        <v>0</v>
      </c>
      <c r="K99" s="180"/>
      <c r="L99" s="18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79"/>
      <c r="C100" s="180"/>
      <c r="D100" s="181" t="s">
        <v>1314</v>
      </c>
      <c r="E100" s="182"/>
      <c r="F100" s="182"/>
      <c r="G100" s="182"/>
      <c r="H100" s="182"/>
      <c r="I100" s="182"/>
      <c r="J100" s="183">
        <f>J146</f>
        <v>0</v>
      </c>
      <c r="K100" s="180"/>
      <c r="L100" s="184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79"/>
      <c r="C101" s="180"/>
      <c r="D101" s="181" t="s">
        <v>1315</v>
      </c>
      <c r="E101" s="182"/>
      <c r="F101" s="182"/>
      <c r="G101" s="182"/>
      <c r="H101" s="182"/>
      <c r="I101" s="182"/>
      <c r="J101" s="183">
        <f>J154</f>
        <v>0</v>
      </c>
      <c r="K101" s="180"/>
      <c r="L101" s="184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79"/>
      <c r="C102" s="180"/>
      <c r="D102" s="181" t="s">
        <v>1316</v>
      </c>
      <c r="E102" s="182"/>
      <c r="F102" s="182"/>
      <c r="G102" s="182"/>
      <c r="H102" s="182"/>
      <c r="I102" s="182"/>
      <c r="J102" s="183">
        <f>J160</f>
        <v>0</v>
      </c>
      <c r="K102" s="180"/>
      <c r="L102" s="184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9" customFormat="1" ht="24.96" customHeight="1">
      <c r="A103" s="9"/>
      <c r="B103" s="179"/>
      <c r="C103" s="180"/>
      <c r="D103" s="181" t="s">
        <v>1317</v>
      </c>
      <c r="E103" s="182"/>
      <c r="F103" s="182"/>
      <c r="G103" s="182"/>
      <c r="H103" s="182"/>
      <c r="I103" s="182"/>
      <c r="J103" s="183">
        <f>J165</f>
        <v>0</v>
      </c>
      <c r="K103" s="180"/>
      <c r="L103" s="184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9" customFormat="1" ht="24.96" customHeight="1">
      <c r="A104" s="9"/>
      <c r="B104" s="179"/>
      <c r="C104" s="180"/>
      <c r="D104" s="181" t="s">
        <v>1318</v>
      </c>
      <c r="E104" s="182"/>
      <c r="F104" s="182"/>
      <c r="G104" s="182"/>
      <c r="H104" s="182"/>
      <c r="I104" s="182"/>
      <c r="J104" s="183">
        <f>J175</f>
        <v>0</v>
      </c>
      <c r="K104" s="180"/>
      <c r="L104" s="184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9" customFormat="1" ht="24.96" customHeight="1">
      <c r="A105" s="9"/>
      <c r="B105" s="179"/>
      <c r="C105" s="180"/>
      <c r="D105" s="181" t="s">
        <v>1319</v>
      </c>
      <c r="E105" s="182"/>
      <c r="F105" s="182"/>
      <c r="G105" s="182"/>
      <c r="H105" s="182"/>
      <c r="I105" s="182"/>
      <c r="J105" s="183">
        <f>J183</f>
        <v>0</v>
      </c>
      <c r="K105" s="180"/>
      <c r="L105" s="184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9" customFormat="1" ht="24.96" customHeight="1">
      <c r="A106" s="9"/>
      <c r="B106" s="179"/>
      <c r="C106" s="180"/>
      <c r="D106" s="181" t="s">
        <v>1320</v>
      </c>
      <c r="E106" s="182"/>
      <c r="F106" s="182"/>
      <c r="G106" s="182"/>
      <c r="H106" s="182"/>
      <c r="I106" s="182"/>
      <c r="J106" s="183">
        <f>J203</f>
        <v>0</v>
      </c>
      <c r="K106" s="180"/>
      <c r="L106" s="184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9" customFormat="1" ht="24.96" customHeight="1">
      <c r="A107" s="9"/>
      <c r="B107" s="179"/>
      <c r="C107" s="180"/>
      <c r="D107" s="181" t="s">
        <v>1321</v>
      </c>
      <c r="E107" s="182"/>
      <c r="F107" s="182"/>
      <c r="G107" s="182"/>
      <c r="H107" s="182"/>
      <c r="I107" s="182"/>
      <c r="J107" s="183">
        <f>J219</f>
        <v>0</v>
      </c>
      <c r="K107" s="180"/>
      <c r="L107" s="184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9" customFormat="1" ht="24.96" customHeight="1">
      <c r="A108" s="9"/>
      <c r="B108" s="179"/>
      <c r="C108" s="180"/>
      <c r="D108" s="181" t="s">
        <v>1322</v>
      </c>
      <c r="E108" s="182"/>
      <c r="F108" s="182"/>
      <c r="G108" s="182"/>
      <c r="H108" s="182"/>
      <c r="I108" s="182"/>
      <c r="J108" s="183">
        <f>J223</f>
        <v>0</v>
      </c>
      <c r="K108" s="180"/>
      <c r="L108" s="184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="9" customFormat="1" ht="24.96" customHeight="1">
      <c r="A109" s="9"/>
      <c r="B109" s="179"/>
      <c r="C109" s="180"/>
      <c r="D109" s="181" t="s">
        <v>1323</v>
      </c>
      <c r="E109" s="182"/>
      <c r="F109" s="182"/>
      <c r="G109" s="182"/>
      <c r="H109" s="182"/>
      <c r="I109" s="182"/>
      <c r="J109" s="183">
        <f>J226</f>
        <v>0</v>
      </c>
      <c r="K109" s="180"/>
      <c r="L109" s="184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="2" customFormat="1" ht="21.84" customHeight="1">
      <c r="A110" s="38"/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6.96" customHeight="1">
      <c r="A111" s="38"/>
      <c r="B111" s="66"/>
      <c r="C111" s="67"/>
      <c r="D111" s="67"/>
      <c r="E111" s="67"/>
      <c r="F111" s="67"/>
      <c r="G111" s="67"/>
      <c r="H111" s="67"/>
      <c r="I111" s="67"/>
      <c r="J111" s="67"/>
      <c r="K111" s="67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5" s="2" customFormat="1" ht="6.96" customHeight="1">
      <c r="A115" s="38"/>
      <c r="B115" s="68"/>
      <c r="C115" s="69"/>
      <c r="D115" s="69"/>
      <c r="E115" s="69"/>
      <c r="F115" s="69"/>
      <c r="G115" s="69"/>
      <c r="H115" s="69"/>
      <c r="I115" s="69"/>
      <c r="J115" s="69"/>
      <c r="K115" s="69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24.96" customHeight="1">
      <c r="A116" s="38"/>
      <c r="B116" s="39"/>
      <c r="C116" s="23" t="s">
        <v>138</v>
      </c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16</v>
      </c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27" customHeight="1">
      <c r="A119" s="38"/>
      <c r="B119" s="39"/>
      <c r="C119" s="40"/>
      <c r="D119" s="40"/>
      <c r="E119" s="174" t="str">
        <f>E7</f>
        <v>Karlovy Vary, ZŠ J.A.Komenského, I.stupeň -Stavební úpravy související s PBŘ (aktualizováno 02/2025)</v>
      </c>
      <c r="F119" s="32"/>
      <c r="G119" s="32"/>
      <c r="H119" s="32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2" customHeight="1">
      <c r="A120" s="38"/>
      <c r="B120" s="39"/>
      <c r="C120" s="32" t="s">
        <v>109</v>
      </c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5.6" customHeight="1">
      <c r="A121" s="38"/>
      <c r="B121" s="39"/>
      <c r="C121" s="40"/>
      <c r="D121" s="40"/>
      <c r="E121" s="76" t="str">
        <f>E9</f>
        <v>02 - Zdravotechnika</v>
      </c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6.96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2" customHeight="1">
      <c r="A123" s="38"/>
      <c r="B123" s="39"/>
      <c r="C123" s="32" t="s">
        <v>20</v>
      </c>
      <c r="D123" s="40"/>
      <c r="E123" s="40"/>
      <c r="F123" s="27" t="str">
        <f>F12</f>
        <v xml:space="preserve"> </v>
      </c>
      <c r="G123" s="40"/>
      <c r="H123" s="40"/>
      <c r="I123" s="32" t="s">
        <v>22</v>
      </c>
      <c r="J123" s="79" t="str">
        <f>IF(J12="","",J12)</f>
        <v>26. 2. 2025</v>
      </c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6.96" customHeight="1">
      <c r="A124" s="38"/>
      <c r="B124" s="39"/>
      <c r="C124" s="40"/>
      <c r="D124" s="40"/>
      <c r="E124" s="40"/>
      <c r="F124" s="40"/>
      <c r="G124" s="40"/>
      <c r="H124" s="40"/>
      <c r="I124" s="40"/>
      <c r="J124" s="40"/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5.6" customHeight="1">
      <c r="A125" s="38"/>
      <c r="B125" s="39"/>
      <c r="C125" s="32" t="s">
        <v>24</v>
      </c>
      <c r="D125" s="40"/>
      <c r="E125" s="40"/>
      <c r="F125" s="27" t="str">
        <f>E15</f>
        <v>Statutární město K.Vary</v>
      </c>
      <c r="G125" s="40"/>
      <c r="H125" s="40"/>
      <c r="I125" s="32" t="s">
        <v>30</v>
      </c>
      <c r="J125" s="36" t="str">
        <f>E21</f>
        <v>Porticus s.r.o. K.Vary</v>
      </c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5.6" customHeight="1">
      <c r="A126" s="38"/>
      <c r="B126" s="39"/>
      <c r="C126" s="32" t="s">
        <v>28</v>
      </c>
      <c r="D126" s="40"/>
      <c r="E126" s="40"/>
      <c r="F126" s="27" t="str">
        <f>IF(E18="","",E18)</f>
        <v>Vyplň údaj</v>
      </c>
      <c r="G126" s="40"/>
      <c r="H126" s="40"/>
      <c r="I126" s="32" t="s">
        <v>33</v>
      </c>
      <c r="J126" s="36" t="str">
        <f>E24</f>
        <v>Šimková Dita, K.Vary</v>
      </c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10.32" customHeight="1">
      <c r="A127" s="38"/>
      <c r="B127" s="39"/>
      <c r="C127" s="40"/>
      <c r="D127" s="40"/>
      <c r="E127" s="40"/>
      <c r="F127" s="40"/>
      <c r="G127" s="40"/>
      <c r="H127" s="40"/>
      <c r="I127" s="40"/>
      <c r="J127" s="40"/>
      <c r="K127" s="40"/>
      <c r="L127" s="63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11" customFormat="1" ht="29.28" customHeight="1">
      <c r="A128" s="191"/>
      <c r="B128" s="192"/>
      <c r="C128" s="193" t="s">
        <v>139</v>
      </c>
      <c r="D128" s="194" t="s">
        <v>61</v>
      </c>
      <c r="E128" s="194" t="s">
        <v>57</v>
      </c>
      <c r="F128" s="194" t="s">
        <v>58</v>
      </c>
      <c r="G128" s="194" t="s">
        <v>140</v>
      </c>
      <c r="H128" s="194" t="s">
        <v>141</v>
      </c>
      <c r="I128" s="194" t="s">
        <v>142</v>
      </c>
      <c r="J128" s="195" t="s">
        <v>113</v>
      </c>
      <c r="K128" s="196" t="s">
        <v>143</v>
      </c>
      <c r="L128" s="197"/>
      <c r="M128" s="100" t="s">
        <v>1</v>
      </c>
      <c r="N128" s="101" t="s">
        <v>40</v>
      </c>
      <c r="O128" s="101" t="s">
        <v>144</v>
      </c>
      <c r="P128" s="101" t="s">
        <v>145</v>
      </c>
      <c r="Q128" s="101" t="s">
        <v>146</v>
      </c>
      <c r="R128" s="101" t="s">
        <v>147</v>
      </c>
      <c r="S128" s="101" t="s">
        <v>148</v>
      </c>
      <c r="T128" s="102" t="s">
        <v>149</v>
      </c>
      <c r="U128" s="191"/>
      <c r="V128" s="191"/>
      <c r="W128" s="191"/>
      <c r="X128" s="191"/>
      <c r="Y128" s="191"/>
      <c r="Z128" s="191"/>
      <c r="AA128" s="191"/>
      <c r="AB128" s="191"/>
      <c r="AC128" s="191"/>
      <c r="AD128" s="191"/>
      <c r="AE128" s="191"/>
    </row>
    <row r="129" s="2" customFormat="1" ht="22.8" customHeight="1">
      <c r="A129" s="38"/>
      <c r="B129" s="39"/>
      <c r="C129" s="107" t="s">
        <v>150</v>
      </c>
      <c r="D129" s="40"/>
      <c r="E129" s="40"/>
      <c r="F129" s="40"/>
      <c r="G129" s="40"/>
      <c r="H129" s="40"/>
      <c r="I129" s="40"/>
      <c r="J129" s="198">
        <f>BK129</f>
        <v>0</v>
      </c>
      <c r="K129" s="40"/>
      <c r="L129" s="44"/>
      <c r="M129" s="103"/>
      <c r="N129" s="199"/>
      <c r="O129" s="104"/>
      <c r="P129" s="200">
        <f>P130+P138+P142+P146+P154+P160+P165+P175+P183+P203+P219+P223+P226</f>
        <v>0</v>
      </c>
      <c r="Q129" s="104"/>
      <c r="R129" s="200">
        <f>R130+R138+R142+R146+R154+R160+R165+R175+R183+R203+R219+R223+R226</f>
        <v>0</v>
      </c>
      <c r="S129" s="104"/>
      <c r="T129" s="201">
        <f>T130+T138+T142+T146+T154+T160+T165+T175+T183+T203+T219+T223+T226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75</v>
      </c>
      <c r="AU129" s="17" t="s">
        <v>115</v>
      </c>
      <c r="BK129" s="202">
        <f>BK130+BK138+BK142+BK146+BK154+BK160+BK165+BK175+BK183+BK203+BK219+BK223+BK226</f>
        <v>0</v>
      </c>
    </row>
    <row r="130" s="12" customFormat="1" ht="25.92" customHeight="1">
      <c r="A130" s="12"/>
      <c r="B130" s="203"/>
      <c r="C130" s="204"/>
      <c r="D130" s="205" t="s">
        <v>75</v>
      </c>
      <c r="E130" s="206" t="s">
        <v>202</v>
      </c>
      <c r="F130" s="206" t="s">
        <v>1324</v>
      </c>
      <c r="G130" s="204"/>
      <c r="H130" s="204"/>
      <c r="I130" s="207"/>
      <c r="J130" s="208">
        <f>BK130</f>
        <v>0</v>
      </c>
      <c r="K130" s="204"/>
      <c r="L130" s="209"/>
      <c r="M130" s="210"/>
      <c r="N130" s="211"/>
      <c r="O130" s="211"/>
      <c r="P130" s="212">
        <f>SUM(P131:P137)</f>
        <v>0</v>
      </c>
      <c r="Q130" s="211"/>
      <c r="R130" s="212">
        <f>SUM(R131:R137)</f>
        <v>0</v>
      </c>
      <c r="S130" s="211"/>
      <c r="T130" s="213">
        <f>SUM(T131:T137)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4" t="s">
        <v>84</v>
      </c>
      <c r="AT130" s="215" t="s">
        <v>75</v>
      </c>
      <c r="AU130" s="215" t="s">
        <v>76</v>
      </c>
      <c r="AY130" s="214" t="s">
        <v>153</v>
      </c>
      <c r="BK130" s="216">
        <f>SUM(BK131:BK137)</f>
        <v>0</v>
      </c>
    </row>
    <row r="131" s="2" customFormat="1" ht="14.4" customHeight="1">
      <c r="A131" s="38"/>
      <c r="B131" s="39"/>
      <c r="C131" s="219" t="s">
        <v>84</v>
      </c>
      <c r="D131" s="219" t="s">
        <v>155</v>
      </c>
      <c r="E131" s="220" t="s">
        <v>1325</v>
      </c>
      <c r="F131" s="221" t="s">
        <v>1326</v>
      </c>
      <c r="G131" s="222" t="s">
        <v>170</v>
      </c>
      <c r="H131" s="223">
        <v>1</v>
      </c>
      <c r="I131" s="224"/>
      <c r="J131" s="225">
        <f>ROUND(I131*H131,2)</f>
        <v>0</v>
      </c>
      <c r="K131" s="226"/>
      <c r="L131" s="44"/>
      <c r="M131" s="227" t="s">
        <v>1</v>
      </c>
      <c r="N131" s="228" t="s">
        <v>41</v>
      </c>
      <c r="O131" s="91"/>
      <c r="P131" s="229">
        <f>O131*H131</f>
        <v>0</v>
      </c>
      <c r="Q131" s="229">
        <v>0</v>
      </c>
      <c r="R131" s="229">
        <f>Q131*H131</f>
        <v>0</v>
      </c>
      <c r="S131" s="229">
        <v>0</v>
      </c>
      <c r="T131" s="230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1" t="s">
        <v>159</v>
      </c>
      <c r="AT131" s="231" t="s">
        <v>155</v>
      </c>
      <c r="AU131" s="231" t="s">
        <v>84</v>
      </c>
      <c r="AY131" s="17" t="s">
        <v>153</v>
      </c>
      <c r="BE131" s="232">
        <f>IF(N131="základní",J131,0)</f>
        <v>0</v>
      </c>
      <c r="BF131" s="232">
        <f>IF(N131="snížená",J131,0)</f>
        <v>0</v>
      </c>
      <c r="BG131" s="232">
        <f>IF(N131="zákl. přenesená",J131,0)</f>
        <v>0</v>
      </c>
      <c r="BH131" s="232">
        <f>IF(N131="sníž. přenesená",J131,0)</f>
        <v>0</v>
      </c>
      <c r="BI131" s="232">
        <f>IF(N131="nulová",J131,0)</f>
        <v>0</v>
      </c>
      <c r="BJ131" s="17" t="s">
        <v>84</v>
      </c>
      <c r="BK131" s="232">
        <f>ROUND(I131*H131,2)</f>
        <v>0</v>
      </c>
      <c r="BL131" s="17" t="s">
        <v>159</v>
      </c>
      <c r="BM131" s="231" t="s">
        <v>1327</v>
      </c>
    </row>
    <row r="132" s="2" customFormat="1" ht="14.4" customHeight="1">
      <c r="A132" s="38"/>
      <c r="B132" s="39"/>
      <c r="C132" s="219" t="s">
        <v>86</v>
      </c>
      <c r="D132" s="219" t="s">
        <v>155</v>
      </c>
      <c r="E132" s="220" t="s">
        <v>1328</v>
      </c>
      <c r="F132" s="221" t="s">
        <v>1329</v>
      </c>
      <c r="G132" s="222" t="s">
        <v>170</v>
      </c>
      <c r="H132" s="223">
        <v>1</v>
      </c>
      <c r="I132" s="224"/>
      <c r="J132" s="225">
        <f>ROUND(I132*H132,2)</f>
        <v>0</v>
      </c>
      <c r="K132" s="226"/>
      <c r="L132" s="44"/>
      <c r="M132" s="227" t="s">
        <v>1</v>
      </c>
      <c r="N132" s="228" t="s">
        <v>41</v>
      </c>
      <c r="O132" s="91"/>
      <c r="P132" s="229">
        <f>O132*H132</f>
        <v>0</v>
      </c>
      <c r="Q132" s="229">
        <v>0</v>
      </c>
      <c r="R132" s="229">
        <f>Q132*H132</f>
        <v>0</v>
      </c>
      <c r="S132" s="229">
        <v>0</v>
      </c>
      <c r="T132" s="230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1" t="s">
        <v>159</v>
      </c>
      <c r="AT132" s="231" t="s">
        <v>155</v>
      </c>
      <c r="AU132" s="231" t="s">
        <v>84</v>
      </c>
      <c r="AY132" s="17" t="s">
        <v>153</v>
      </c>
      <c r="BE132" s="232">
        <f>IF(N132="základní",J132,0)</f>
        <v>0</v>
      </c>
      <c r="BF132" s="232">
        <f>IF(N132="snížená",J132,0)</f>
        <v>0</v>
      </c>
      <c r="BG132" s="232">
        <f>IF(N132="zákl. přenesená",J132,0)</f>
        <v>0</v>
      </c>
      <c r="BH132" s="232">
        <f>IF(N132="sníž. přenesená",J132,0)</f>
        <v>0</v>
      </c>
      <c r="BI132" s="232">
        <f>IF(N132="nulová",J132,0)</f>
        <v>0</v>
      </c>
      <c r="BJ132" s="17" t="s">
        <v>84</v>
      </c>
      <c r="BK132" s="232">
        <f>ROUND(I132*H132,2)</f>
        <v>0</v>
      </c>
      <c r="BL132" s="17" t="s">
        <v>159</v>
      </c>
      <c r="BM132" s="231" t="s">
        <v>1330</v>
      </c>
    </row>
    <row r="133" s="2" customFormat="1" ht="14.4" customHeight="1">
      <c r="A133" s="38"/>
      <c r="B133" s="39"/>
      <c r="C133" s="219" t="s">
        <v>167</v>
      </c>
      <c r="D133" s="219" t="s">
        <v>155</v>
      </c>
      <c r="E133" s="220" t="s">
        <v>1331</v>
      </c>
      <c r="F133" s="221" t="s">
        <v>1332</v>
      </c>
      <c r="G133" s="222" t="s">
        <v>170</v>
      </c>
      <c r="H133" s="223">
        <v>1</v>
      </c>
      <c r="I133" s="224"/>
      <c r="J133" s="225">
        <f>ROUND(I133*H133,2)</f>
        <v>0</v>
      </c>
      <c r="K133" s="226"/>
      <c r="L133" s="44"/>
      <c r="M133" s="227" t="s">
        <v>1</v>
      </c>
      <c r="N133" s="228" t="s">
        <v>41</v>
      </c>
      <c r="O133" s="91"/>
      <c r="P133" s="229">
        <f>O133*H133</f>
        <v>0</v>
      </c>
      <c r="Q133" s="229">
        <v>0</v>
      </c>
      <c r="R133" s="229">
        <f>Q133*H133</f>
        <v>0</v>
      </c>
      <c r="S133" s="229">
        <v>0</v>
      </c>
      <c r="T133" s="230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1" t="s">
        <v>159</v>
      </c>
      <c r="AT133" s="231" t="s">
        <v>155</v>
      </c>
      <c r="AU133" s="231" t="s">
        <v>84</v>
      </c>
      <c r="AY133" s="17" t="s">
        <v>153</v>
      </c>
      <c r="BE133" s="232">
        <f>IF(N133="základní",J133,0)</f>
        <v>0</v>
      </c>
      <c r="BF133" s="232">
        <f>IF(N133="snížená",J133,0)</f>
        <v>0</v>
      </c>
      <c r="BG133" s="232">
        <f>IF(N133="zákl. přenesená",J133,0)</f>
        <v>0</v>
      </c>
      <c r="BH133" s="232">
        <f>IF(N133="sníž. přenesená",J133,0)</f>
        <v>0</v>
      </c>
      <c r="BI133" s="232">
        <f>IF(N133="nulová",J133,0)</f>
        <v>0</v>
      </c>
      <c r="BJ133" s="17" t="s">
        <v>84</v>
      </c>
      <c r="BK133" s="232">
        <f>ROUND(I133*H133,2)</f>
        <v>0</v>
      </c>
      <c r="BL133" s="17" t="s">
        <v>159</v>
      </c>
      <c r="BM133" s="231" t="s">
        <v>1333</v>
      </c>
    </row>
    <row r="134" s="2" customFormat="1" ht="14.4" customHeight="1">
      <c r="A134" s="38"/>
      <c r="B134" s="39"/>
      <c r="C134" s="219" t="s">
        <v>159</v>
      </c>
      <c r="D134" s="219" t="s">
        <v>155</v>
      </c>
      <c r="E134" s="220" t="s">
        <v>1334</v>
      </c>
      <c r="F134" s="221" t="s">
        <v>1335</v>
      </c>
      <c r="G134" s="222" t="s">
        <v>1336</v>
      </c>
      <c r="H134" s="223">
        <v>1</v>
      </c>
      <c r="I134" s="224"/>
      <c r="J134" s="225">
        <f>ROUND(I134*H134,2)</f>
        <v>0</v>
      </c>
      <c r="K134" s="226"/>
      <c r="L134" s="44"/>
      <c r="M134" s="227" t="s">
        <v>1</v>
      </c>
      <c r="N134" s="228" t="s">
        <v>41</v>
      </c>
      <c r="O134" s="91"/>
      <c r="P134" s="229">
        <f>O134*H134</f>
        <v>0</v>
      </c>
      <c r="Q134" s="229">
        <v>0</v>
      </c>
      <c r="R134" s="229">
        <f>Q134*H134</f>
        <v>0</v>
      </c>
      <c r="S134" s="229">
        <v>0</v>
      </c>
      <c r="T134" s="230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1" t="s">
        <v>159</v>
      </c>
      <c r="AT134" s="231" t="s">
        <v>155</v>
      </c>
      <c r="AU134" s="231" t="s">
        <v>84</v>
      </c>
      <c r="AY134" s="17" t="s">
        <v>153</v>
      </c>
      <c r="BE134" s="232">
        <f>IF(N134="základní",J134,0)</f>
        <v>0</v>
      </c>
      <c r="BF134" s="232">
        <f>IF(N134="snížená",J134,0)</f>
        <v>0</v>
      </c>
      <c r="BG134" s="232">
        <f>IF(N134="zákl. přenesená",J134,0)</f>
        <v>0</v>
      </c>
      <c r="BH134" s="232">
        <f>IF(N134="sníž. přenesená",J134,0)</f>
        <v>0</v>
      </c>
      <c r="BI134" s="232">
        <f>IF(N134="nulová",J134,0)</f>
        <v>0</v>
      </c>
      <c r="BJ134" s="17" t="s">
        <v>84</v>
      </c>
      <c r="BK134" s="232">
        <f>ROUND(I134*H134,2)</f>
        <v>0</v>
      </c>
      <c r="BL134" s="17" t="s">
        <v>159</v>
      </c>
      <c r="BM134" s="231" t="s">
        <v>1337</v>
      </c>
    </row>
    <row r="135" s="2" customFormat="1" ht="14.4" customHeight="1">
      <c r="A135" s="38"/>
      <c r="B135" s="39"/>
      <c r="C135" s="219" t="s">
        <v>177</v>
      </c>
      <c r="D135" s="219" t="s">
        <v>155</v>
      </c>
      <c r="E135" s="220" t="s">
        <v>1338</v>
      </c>
      <c r="F135" s="221" t="s">
        <v>1339</v>
      </c>
      <c r="G135" s="222" t="s">
        <v>170</v>
      </c>
      <c r="H135" s="223">
        <v>3</v>
      </c>
      <c r="I135" s="224"/>
      <c r="J135" s="225">
        <f>ROUND(I135*H135,2)</f>
        <v>0</v>
      </c>
      <c r="K135" s="226"/>
      <c r="L135" s="44"/>
      <c r="M135" s="227" t="s">
        <v>1</v>
      </c>
      <c r="N135" s="228" t="s">
        <v>41</v>
      </c>
      <c r="O135" s="91"/>
      <c r="P135" s="229">
        <f>O135*H135</f>
        <v>0</v>
      </c>
      <c r="Q135" s="229">
        <v>0</v>
      </c>
      <c r="R135" s="229">
        <f>Q135*H135</f>
        <v>0</v>
      </c>
      <c r="S135" s="229">
        <v>0</v>
      </c>
      <c r="T135" s="230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1" t="s">
        <v>159</v>
      </c>
      <c r="AT135" s="231" t="s">
        <v>155</v>
      </c>
      <c r="AU135" s="231" t="s">
        <v>84</v>
      </c>
      <c r="AY135" s="17" t="s">
        <v>153</v>
      </c>
      <c r="BE135" s="232">
        <f>IF(N135="základní",J135,0)</f>
        <v>0</v>
      </c>
      <c r="BF135" s="232">
        <f>IF(N135="snížená",J135,0)</f>
        <v>0</v>
      </c>
      <c r="BG135" s="232">
        <f>IF(N135="zákl. přenesená",J135,0)</f>
        <v>0</v>
      </c>
      <c r="BH135" s="232">
        <f>IF(N135="sníž. přenesená",J135,0)</f>
        <v>0</v>
      </c>
      <c r="BI135" s="232">
        <f>IF(N135="nulová",J135,0)</f>
        <v>0</v>
      </c>
      <c r="BJ135" s="17" t="s">
        <v>84</v>
      </c>
      <c r="BK135" s="232">
        <f>ROUND(I135*H135,2)</f>
        <v>0</v>
      </c>
      <c r="BL135" s="17" t="s">
        <v>159</v>
      </c>
      <c r="BM135" s="231" t="s">
        <v>1340</v>
      </c>
    </row>
    <row r="136" s="2" customFormat="1" ht="14.4" customHeight="1">
      <c r="A136" s="38"/>
      <c r="B136" s="39"/>
      <c r="C136" s="256" t="s">
        <v>183</v>
      </c>
      <c r="D136" s="256" t="s">
        <v>238</v>
      </c>
      <c r="E136" s="257" t="s">
        <v>1341</v>
      </c>
      <c r="F136" s="258" t="s">
        <v>1342</v>
      </c>
      <c r="G136" s="259" t="s">
        <v>170</v>
      </c>
      <c r="H136" s="260">
        <v>3</v>
      </c>
      <c r="I136" s="261"/>
      <c r="J136" s="262">
        <f>ROUND(I136*H136,2)</f>
        <v>0</v>
      </c>
      <c r="K136" s="263"/>
      <c r="L136" s="264"/>
      <c r="M136" s="265" t="s">
        <v>1</v>
      </c>
      <c r="N136" s="266" t="s">
        <v>41</v>
      </c>
      <c r="O136" s="91"/>
      <c r="P136" s="229">
        <f>O136*H136</f>
        <v>0</v>
      </c>
      <c r="Q136" s="229">
        <v>0</v>
      </c>
      <c r="R136" s="229">
        <f>Q136*H136</f>
        <v>0</v>
      </c>
      <c r="S136" s="229">
        <v>0</v>
      </c>
      <c r="T136" s="230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1" t="s">
        <v>193</v>
      </c>
      <c r="AT136" s="231" t="s">
        <v>238</v>
      </c>
      <c r="AU136" s="231" t="s">
        <v>84</v>
      </c>
      <c r="AY136" s="17" t="s">
        <v>153</v>
      </c>
      <c r="BE136" s="232">
        <f>IF(N136="základní",J136,0)</f>
        <v>0</v>
      </c>
      <c r="BF136" s="232">
        <f>IF(N136="snížená",J136,0)</f>
        <v>0</v>
      </c>
      <c r="BG136" s="232">
        <f>IF(N136="zákl. přenesená",J136,0)</f>
        <v>0</v>
      </c>
      <c r="BH136" s="232">
        <f>IF(N136="sníž. přenesená",J136,0)</f>
        <v>0</v>
      </c>
      <c r="BI136" s="232">
        <f>IF(N136="nulová",J136,0)</f>
        <v>0</v>
      </c>
      <c r="BJ136" s="17" t="s">
        <v>84</v>
      </c>
      <c r="BK136" s="232">
        <f>ROUND(I136*H136,2)</f>
        <v>0</v>
      </c>
      <c r="BL136" s="17" t="s">
        <v>159</v>
      </c>
      <c r="BM136" s="231" t="s">
        <v>1343</v>
      </c>
    </row>
    <row r="137" s="2" customFormat="1" ht="14.4" customHeight="1">
      <c r="A137" s="38"/>
      <c r="B137" s="39"/>
      <c r="C137" s="219" t="s">
        <v>188</v>
      </c>
      <c r="D137" s="219" t="s">
        <v>155</v>
      </c>
      <c r="E137" s="220" t="s">
        <v>1344</v>
      </c>
      <c r="F137" s="221" t="s">
        <v>1345</v>
      </c>
      <c r="G137" s="222" t="s">
        <v>1346</v>
      </c>
      <c r="H137" s="223">
        <v>0.017999999999999999</v>
      </c>
      <c r="I137" s="224"/>
      <c r="J137" s="225">
        <f>ROUND(I137*H137,2)</f>
        <v>0</v>
      </c>
      <c r="K137" s="226"/>
      <c r="L137" s="44"/>
      <c r="M137" s="227" t="s">
        <v>1</v>
      </c>
      <c r="N137" s="228" t="s">
        <v>41</v>
      </c>
      <c r="O137" s="91"/>
      <c r="P137" s="229">
        <f>O137*H137</f>
        <v>0</v>
      </c>
      <c r="Q137" s="229">
        <v>0</v>
      </c>
      <c r="R137" s="229">
        <f>Q137*H137</f>
        <v>0</v>
      </c>
      <c r="S137" s="229">
        <v>0</v>
      </c>
      <c r="T137" s="230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1" t="s">
        <v>159</v>
      </c>
      <c r="AT137" s="231" t="s">
        <v>155</v>
      </c>
      <c r="AU137" s="231" t="s">
        <v>84</v>
      </c>
      <c r="AY137" s="17" t="s">
        <v>153</v>
      </c>
      <c r="BE137" s="232">
        <f>IF(N137="základní",J137,0)</f>
        <v>0</v>
      </c>
      <c r="BF137" s="232">
        <f>IF(N137="snížená",J137,0)</f>
        <v>0</v>
      </c>
      <c r="BG137" s="232">
        <f>IF(N137="zákl. přenesená",J137,0)</f>
        <v>0</v>
      </c>
      <c r="BH137" s="232">
        <f>IF(N137="sníž. přenesená",J137,0)</f>
        <v>0</v>
      </c>
      <c r="BI137" s="232">
        <f>IF(N137="nulová",J137,0)</f>
        <v>0</v>
      </c>
      <c r="BJ137" s="17" t="s">
        <v>84</v>
      </c>
      <c r="BK137" s="232">
        <f>ROUND(I137*H137,2)</f>
        <v>0</v>
      </c>
      <c r="BL137" s="17" t="s">
        <v>159</v>
      </c>
      <c r="BM137" s="231" t="s">
        <v>1347</v>
      </c>
    </row>
    <row r="138" s="12" customFormat="1" ht="25.92" customHeight="1">
      <c r="A138" s="12"/>
      <c r="B138" s="203"/>
      <c r="C138" s="204"/>
      <c r="D138" s="205" t="s">
        <v>75</v>
      </c>
      <c r="E138" s="206" t="s">
        <v>207</v>
      </c>
      <c r="F138" s="206" t="s">
        <v>1348</v>
      </c>
      <c r="G138" s="204"/>
      <c r="H138" s="204"/>
      <c r="I138" s="207"/>
      <c r="J138" s="208">
        <f>BK138</f>
        <v>0</v>
      </c>
      <c r="K138" s="204"/>
      <c r="L138" s="209"/>
      <c r="M138" s="210"/>
      <c r="N138" s="211"/>
      <c r="O138" s="211"/>
      <c r="P138" s="212">
        <f>SUM(P139:P141)</f>
        <v>0</v>
      </c>
      <c r="Q138" s="211"/>
      <c r="R138" s="212">
        <f>SUM(R139:R141)</f>
        <v>0</v>
      </c>
      <c r="S138" s="211"/>
      <c r="T138" s="213">
        <f>SUM(T139:T141)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14" t="s">
        <v>84</v>
      </c>
      <c r="AT138" s="215" t="s">
        <v>75</v>
      </c>
      <c r="AU138" s="215" t="s">
        <v>76</v>
      </c>
      <c r="AY138" s="214" t="s">
        <v>153</v>
      </c>
      <c r="BK138" s="216">
        <f>SUM(BK139:BK141)</f>
        <v>0</v>
      </c>
    </row>
    <row r="139" s="2" customFormat="1" ht="14.4" customHeight="1">
      <c r="A139" s="38"/>
      <c r="B139" s="39"/>
      <c r="C139" s="219" t="s">
        <v>193</v>
      </c>
      <c r="D139" s="219" t="s">
        <v>155</v>
      </c>
      <c r="E139" s="220" t="s">
        <v>1349</v>
      </c>
      <c r="F139" s="221" t="s">
        <v>1350</v>
      </c>
      <c r="G139" s="222" t="s">
        <v>170</v>
      </c>
      <c r="H139" s="223">
        <v>1.5</v>
      </c>
      <c r="I139" s="224"/>
      <c r="J139" s="225">
        <f>ROUND(I139*H139,2)</f>
        <v>0</v>
      </c>
      <c r="K139" s="226"/>
      <c r="L139" s="44"/>
      <c r="M139" s="227" t="s">
        <v>1</v>
      </c>
      <c r="N139" s="228" t="s">
        <v>41</v>
      </c>
      <c r="O139" s="91"/>
      <c r="P139" s="229">
        <f>O139*H139</f>
        <v>0</v>
      </c>
      <c r="Q139" s="229">
        <v>0</v>
      </c>
      <c r="R139" s="229">
        <f>Q139*H139</f>
        <v>0</v>
      </c>
      <c r="S139" s="229">
        <v>0</v>
      </c>
      <c r="T139" s="230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1" t="s">
        <v>159</v>
      </c>
      <c r="AT139" s="231" t="s">
        <v>155</v>
      </c>
      <c r="AU139" s="231" t="s">
        <v>84</v>
      </c>
      <c r="AY139" s="17" t="s">
        <v>153</v>
      </c>
      <c r="BE139" s="232">
        <f>IF(N139="základní",J139,0)</f>
        <v>0</v>
      </c>
      <c r="BF139" s="232">
        <f>IF(N139="snížená",J139,0)</f>
        <v>0</v>
      </c>
      <c r="BG139" s="232">
        <f>IF(N139="zákl. přenesená",J139,0)</f>
        <v>0</v>
      </c>
      <c r="BH139" s="232">
        <f>IF(N139="sníž. přenesená",J139,0)</f>
        <v>0</v>
      </c>
      <c r="BI139" s="232">
        <f>IF(N139="nulová",J139,0)</f>
        <v>0</v>
      </c>
      <c r="BJ139" s="17" t="s">
        <v>84</v>
      </c>
      <c r="BK139" s="232">
        <f>ROUND(I139*H139,2)</f>
        <v>0</v>
      </c>
      <c r="BL139" s="17" t="s">
        <v>159</v>
      </c>
      <c r="BM139" s="231" t="s">
        <v>1351</v>
      </c>
    </row>
    <row r="140" s="2" customFormat="1" ht="14.4" customHeight="1">
      <c r="A140" s="38"/>
      <c r="B140" s="39"/>
      <c r="C140" s="219" t="s">
        <v>197</v>
      </c>
      <c r="D140" s="219" t="s">
        <v>155</v>
      </c>
      <c r="E140" s="220" t="s">
        <v>1352</v>
      </c>
      <c r="F140" s="221" t="s">
        <v>1353</v>
      </c>
      <c r="G140" s="222" t="s">
        <v>1336</v>
      </c>
      <c r="H140" s="223">
        <v>1.5</v>
      </c>
      <c r="I140" s="224"/>
      <c r="J140" s="225">
        <f>ROUND(I140*H140,2)</f>
        <v>0</v>
      </c>
      <c r="K140" s="226"/>
      <c r="L140" s="44"/>
      <c r="M140" s="227" t="s">
        <v>1</v>
      </c>
      <c r="N140" s="228" t="s">
        <v>41</v>
      </c>
      <c r="O140" s="91"/>
      <c r="P140" s="229">
        <f>O140*H140</f>
        <v>0</v>
      </c>
      <c r="Q140" s="229">
        <v>0</v>
      </c>
      <c r="R140" s="229">
        <f>Q140*H140</f>
        <v>0</v>
      </c>
      <c r="S140" s="229">
        <v>0</v>
      </c>
      <c r="T140" s="230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1" t="s">
        <v>159</v>
      </c>
      <c r="AT140" s="231" t="s">
        <v>155</v>
      </c>
      <c r="AU140" s="231" t="s">
        <v>84</v>
      </c>
      <c r="AY140" s="17" t="s">
        <v>153</v>
      </c>
      <c r="BE140" s="232">
        <f>IF(N140="základní",J140,0)</f>
        <v>0</v>
      </c>
      <c r="BF140" s="232">
        <f>IF(N140="snížená",J140,0)</f>
        <v>0</v>
      </c>
      <c r="BG140" s="232">
        <f>IF(N140="zákl. přenesená",J140,0)</f>
        <v>0</v>
      </c>
      <c r="BH140" s="232">
        <f>IF(N140="sníž. přenesená",J140,0)</f>
        <v>0</v>
      </c>
      <c r="BI140" s="232">
        <f>IF(N140="nulová",J140,0)</f>
        <v>0</v>
      </c>
      <c r="BJ140" s="17" t="s">
        <v>84</v>
      </c>
      <c r="BK140" s="232">
        <f>ROUND(I140*H140,2)</f>
        <v>0</v>
      </c>
      <c r="BL140" s="17" t="s">
        <v>159</v>
      </c>
      <c r="BM140" s="231" t="s">
        <v>1354</v>
      </c>
    </row>
    <row r="141" s="2" customFormat="1" ht="14.4" customHeight="1">
      <c r="A141" s="38"/>
      <c r="B141" s="39"/>
      <c r="C141" s="219" t="s">
        <v>202</v>
      </c>
      <c r="D141" s="219" t="s">
        <v>155</v>
      </c>
      <c r="E141" s="220" t="s">
        <v>1355</v>
      </c>
      <c r="F141" s="221" t="s">
        <v>1345</v>
      </c>
      <c r="G141" s="222" t="s">
        <v>1346</v>
      </c>
      <c r="H141" s="223">
        <v>0.017999999999999999</v>
      </c>
      <c r="I141" s="224"/>
      <c r="J141" s="225">
        <f>ROUND(I141*H141,2)</f>
        <v>0</v>
      </c>
      <c r="K141" s="226"/>
      <c r="L141" s="44"/>
      <c r="M141" s="227" t="s">
        <v>1</v>
      </c>
      <c r="N141" s="228" t="s">
        <v>41</v>
      </c>
      <c r="O141" s="91"/>
      <c r="P141" s="229">
        <f>O141*H141</f>
        <v>0</v>
      </c>
      <c r="Q141" s="229">
        <v>0</v>
      </c>
      <c r="R141" s="229">
        <f>Q141*H141</f>
        <v>0</v>
      </c>
      <c r="S141" s="229">
        <v>0</v>
      </c>
      <c r="T141" s="230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1" t="s">
        <v>159</v>
      </c>
      <c r="AT141" s="231" t="s">
        <v>155</v>
      </c>
      <c r="AU141" s="231" t="s">
        <v>84</v>
      </c>
      <c r="AY141" s="17" t="s">
        <v>153</v>
      </c>
      <c r="BE141" s="232">
        <f>IF(N141="základní",J141,0)</f>
        <v>0</v>
      </c>
      <c r="BF141" s="232">
        <f>IF(N141="snížená",J141,0)</f>
        <v>0</v>
      </c>
      <c r="BG141" s="232">
        <f>IF(N141="zákl. přenesená",J141,0)</f>
        <v>0</v>
      </c>
      <c r="BH141" s="232">
        <f>IF(N141="sníž. přenesená",J141,0)</f>
        <v>0</v>
      </c>
      <c r="BI141" s="232">
        <f>IF(N141="nulová",J141,0)</f>
        <v>0</v>
      </c>
      <c r="BJ141" s="17" t="s">
        <v>84</v>
      </c>
      <c r="BK141" s="232">
        <f>ROUND(I141*H141,2)</f>
        <v>0</v>
      </c>
      <c r="BL141" s="17" t="s">
        <v>159</v>
      </c>
      <c r="BM141" s="231" t="s">
        <v>1356</v>
      </c>
    </row>
    <row r="142" s="12" customFormat="1" ht="25.92" customHeight="1">
      <c r="A142" s="12"/>
      <c r="B142" s="203"/>
      <c r="C142" s="204"/>
      <c r="D142" s="205" t="s">
        <v>75</v>
      </c>
      <c r="E142" s="206" t="s">
        <v>8</v>
      </c>
      <c r="F142" s="206" t="s">
        <v>1357</v>
      </c>
      <c r="G142" s="204"/>
      <c r="H142" s="204"/>
      <c r="I142" s="207"/>
      <c r="J142" s="208">
        <f>BK142</f>
        <v>0</v>
      </c>
      <c r="K142" s="204"/>
      <c r="L142" s="209"/>
      <c r="M142" s="210"/>
      <c r="N142" s="211"/>
      <c r="O142" s="211"/>
      <c r="P142" s="212">
        <f>SUM(P143:P145)</f>
        <v>0</v>
      </c>
      <c r="Q142" s="211"/>
      <c r="R142" s="212">
        <f>SUM(R143:R145)</f>
        <v>0</v>
      </c>
      <c r="S142" s="211"/>
      <c r="T142" s="213">
        <f>SUM(T143:T145)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14" t="s">
        <v>84</v>
      </c>
      <c r="AT142" s="215" t="s">
        <v>75</v>
      </c>
      <c r="AU142" s="215" t="s">
        <v>76</v>
      </c>
      <c r="AY142" s="214" t="s">
        <v>153</v>
      </c>
      <c r="BK142" s="216">
        <f>SUM(BK143:BK145)</f>
        <v>0</v>
      </c>
    </row>
    <row r="143" s="2" customFormat="1" ht="14.4" customHeight="1">
      <c r="A143" s="38"/>
      <c r="B143" s="39"/>
      <c r="C143" s="219" t="s">
        <v>207</v>
      </c>
      <c r="D143" s="219" t="s">
        <v>155</v>
      </c>
      <c r="E143" s="220" t="s">
        <v>1358</v>
      </c>
      <c r="F143" s="221" t="s">
        <v>1359</v>
      </c>
      <c r="G143" s="222" t="s">
        <v>1336</v>
      </c>
      <c r="H143" s="223">
        <v>1</v>
      </c>
      <c r="I143" s="224"/>
      <c r="J143" s="225">
        <f>ROUND(I143*H143,2)</f>
        <v>0</v>
      </c>
      <c r="K143" s="226"/>
      <c r="L143" s="44"/>
      <c r="M143" s="227" t="s">
        <v>1</v>
      </c>
      <c r="N143" s="228" t="s">
        <v>41</v>
      </c>
      <c r="O143" s="91"/>
      <c r="P143" s="229">
        <f>O143*H143</f>
        <v>0</v>
      </c>
      <c r="Q143" s="229">
        <v>0</v>
      </c>
      <c r="R143" s="229">
        <f>Q143*H143</f>
        <v>0</v>
      </c>
      <c r="S143" s="229">
        <v>0</v>
      </c>
      <c r="T143" s="230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1" t="s">
        <v>159</v>
      </c>
      <c r="AT143" s="231" t="s">
        <v>155</v>
      </c>
      <c r="AU143" s="231" t="s">
        <v>84</v>
      </c>
      <c r="AY143" s="17" t="s">
        <v>153</v>
      </c>
      <c r="BE143" s="232">
        <f>IF(N143="základní",J143,0)</f>
        <v>0</v>
      </c>
      <c r="BF143" s="232">
        <f>IF(N143="snížená",J143,0)</f>
        <v>0</v>
      </c>
      <c r="BG143" s="232">
        <f>IF(N143="zákl. přenesená",J143,0)</f>
        <v>0</v>
      </c>
      <c r="BH143" s="232">
        <f>IF(N143="sníž. přenesená",J143,0)</f>
        <v>0</v>
      </c>
      <c r="BI143" s="232">
        <f>IF(N143="nulová",J143,0)</f>
        <v>0</v>
      </c>
      <c r="BJ143" s="17" t="s">
        <v>84</v>
      </c>
      <c r="BK143" s="232">
        <f>ROUND(I143*H143,2)</f>
        <v>0</v>
      </c>
      <c r="BL143" s="17" t="s">
        <v>159</v>
      </c>
      <c r="BM143" s="231" t="s">
        <v>1360</v>
      </c>
    </row>
    <row r="144" s="2" customFormat="1" ht="14.4" customHeight="1">
      <c r="A144" s="38"/>
      <c r="B144" s="39"/>
      <c r="C144" s="219" t="s">
        <v>8</v>
      </c>
      <c r="D144" s="219" t="s">
        <v>155</v>
      </c>
      <c r="E144" s="220" t="s">
        <v>1361</v>
      </c>
      <c r="F144" s="221" t="s">
        <v>1362</v>
      </c>
      <c r="G144" s="222" t="s">
        <v>1336</v>
      </c>
      <c r="H144" s="223">
        <v>2</v>
      </c>
      <c r="I144" s="224"/>
      <c r="J144" s="225">
        <f>ROUND(I144*H144,2)</f>
        <v>0</v>
      </c>
      <c r="K144" s="226"/>
      <c r="L144" s="44"/>
      <c r="M144" s="227" t="s">
        <v>1</v>
      </c>
      <c r="N144" s="228" t="s">
        <v>41</v>
      </c>
      <c r="O144" s="91"/>
      <c r="P144" s="229">
        <f>O144*H144</f>
        <v>0</v>
      </c>
      <c r="Q144" s="229">
        <v>0</v>
      </c>
      <c r="R144" s="229">
        <f>Q144*H144</f>
        <v>0</v>
      </c>
      <c r="S144" s="229">
        <v>0</v>
      </c>
      <c r="T144" s="230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1" t="s">
        <v>159</v>
      </c>
      <c r="AT144" s="231" t="s">
        <v>155</v>
      </c>
      <c r="AU144" s="231" t="s">
        <v>84</v>
      </c>
      <c r="AY144" s="17" t="s">
        <v>153</v>
      </c>
      <c r="BE144" s="232">
        <f>IF(N144="základní",J144,0)</f>
        <v>0</v>
      </c>
      <c r="BF144" s="232">
        <f>IF(N144="snížená",J144,0)</f>
        <v>0</v>
      </c>
      <c r="BG144" s="232">
        <f>IF(N144="zákl. přenesená",J144,0)</f>
        <v>0</v>
      </c>
      <c r="BH144" s="232">
        <f>IF(N144="sníž. přenesená",J144,0)</f>
        <v>0</v>
      </c>
      <c r="BI144" s="232">
        <f>IF(N144="nulová",J144,0)</f>
        <v>0</v>
      </c>
      <c r="BJ144" s="17" t="s">
        <v>84</v>
      </c>
      <c r="BK144" s="232">
        <f>ROUND(I144*H144,2)</f>
        <v>0</v>
      </c>
      <c r="BL144" s="17" t="s">
        <v>159</v>
      </c>
      <c r="BM144" s="231" t="s">
        <v>1363</v>
      </c>
    </row>
    <row r="145" s="2" customFormat="1" ht="14.4" customHeight="1">
      <c r="A145" s="38"/>
      <c r="B145" s="39"/>
      <c r="C145" s="219" t="s">
        <v>219</v>
      </c>
      <c r="D145" s="219" t="s">
        <v>155</v>
      </c>
      <c r="E145" s="220" t="s">
        <v>1364</v>
      </c>
      <c r="F145" s="221" t="s">
        <v>1365</v>
      </c>
      <c r="G145" s="222" t="s">
        <v>1336</v>
      </c>
      <c r="H145" s="223">
        <v>1</v>
      </c>
      <c r="I145" s="224"/>
      <c r="J145" s="225">
        <f>ROUND(I145*H145,2)</f>
        <v>0</v>
      </c>
      <c r="K145" s="226"/>
      <c r="L145" s="44"/>
      <c r="M145" s="227" t="s">
        <v>1</v>
      </c>
      <c r="N145" s="228" t="s">
        <v>41</v>
      </c>
      <c r="O145" s="91"/>
      <c r="P145" s="229">
        <f>O145*H145</f>
        <v>0</v>
      </c>
      <c r="Q145" s="229">
        <v>0</v>
      </c>
      <c r="R145" s="229">
        <f>Q145*H145</f>
        <v>0</v>
      </c>
      <c r="S145" s="229">
        <v>0</v>
      </c>
      <c r="T145" s="230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31" t="s">
        <v>159</v>
      </c>
      <c r="AT145" s="231" t="s">
        <v>155</v>
      </c>
      <c r="AU145" s="231" t="s">
        <v>84</v>
      </c>
      <c r="AY145" s="17" t="s">
        <v>153</v>
      </c>
      <c r="BE145" s="232">
        <f>IF(N145="základní",J145,0)</f>
        <v>0</v>
      </c>
      <c r="BF145" s="232">
        <f>IF(N145="snížená",J145,0)</f>
        <v>0</v>
      </c>
      <c r="BG145" s="232">
        <f>IF(N145="zákl. přenesená",J145,0)</f>
        <v>0</v>
      </c>
      <c r="BH145" s="232">
        <f>IF(N145="sníž. přenesená",J145,0)</f>
        <v>0</v>
      </c>
      <c r="BI145" s="232">
        <f>IF(N145="nulová",J145,0)</f>
        <v>0</v>
      </c>
      <c r="BJ145" s="17" t="s">
        <v>84</v>
      </c>
      <c r="BK145" s="232">
        <f>ROUND(I145*H145,2)</f>
        <v>0</v>
      </c>
      <c r="BL145" s="17" t="s">
        <v>159</v>
      </c>
      <c r="BM145" s="231" t="s">
        <v>1366</v>
      </c>
    </row>
    <row r="146" s="12" customFormat="1" ht="25.92" customHeight="1">
      <c r="A146" s="12"/>
      <c r="B146" s="203"/>
      <c r="C146" s="204"/>
      <c r="D146" s="205" t="s">
        <v>75</v>
      </c>
      <c r="E146" s="206" t="s">
        <v>219</v>
      </c>
      <c r="F146" s="206" t="s">
        <v>1367</v>
      </c>
      <c r="G146" s="204"/>
      <c r="H146" s="204"/>
      <c r="I146" s="207"/>
      <c r="J146" s="208">
        <f>BK146</f>
        <v>0</v>
      </c>
      <c r="K146" s="204"/>
      <c r="L146" s="209"/>
      <c r="M146" s="210"/>
      <c r="N146" s="211"/>
      <c r="O146" s="211"/>
      <c r="P146" s="212">
        <f>SUM(P147:P153)</f>
        <v>0</v>
      </c>
      <c r="Q146" s="211"/>
      <c r="R146" s="212">
        <f>SUM(R147:R153)</f>
        <v>0</v>
      </c>
      <c r="S146" s="211"/>
      <c r="T146" s="213">
        <f>SUM(T147:T153)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14" t="s">
        <v>84</v>
      </c>
      <c r="AT146" s="215" t="s">
        <v>75</v>
      </c>
      <c r="AU146" s="215" t="s">
        <v>76</v>
      </c>
      <c r="AY146" s="214" t="s">
        <v>153</v>
      </c>
      <c r="BK146" s="216">
        <f>SUM(BK147:BK153)</f>
        <v>0</v>
      </c>
    </row>
    <row r="147" s="2" customFormat="1" ht="34.8" customHeight="1">
      <c r="A147" s="38"/>
      <c r="B147" s="39"/>
      <c r="C147" s="219" t="s">
        <v>223</v>
      </c>
      <c r="D147" s="219" t="s">
        <v>155</v>
      </c>
      <c r="E147" s="220" t="s">
        <v>1368</v>
      </c>
      <c r="F147" s="221" t="s">
        <v>1369</v>
      </c>
      <c r="G147" s="222" t="s">
        <v>170</v>
      </c>
      <c r="H147" s="223">
        <v>4</v>
      </c>
      <c r="I147" s="224"/>
      <c r="J147" s="225">
        <f>ROUND(I147*H147,2)</f>
        <v>0</v>
      </c>
      <c r="K147" s="226"/>
      <c r="L147" s="44"/>
      <c r="M147" s="227" t="s">
        <v>1</v>
      </c>
      <c r="N147" s="228" t="s">
        <v>41</v>
      </c>
      <c r="O147" s="91"/>
      <c r="P147" s="229">
        <f>O147*H147</f>
        <v>0</v>
      </c>
      <c r="Q147" s="229">
        <v>0</v>
      </c>
      <c r="R147" s="229">
        <f>Q147*H147</f>
        <v>0</v>
      </c>
      <c r="S147" s="229">
        <v>0</v>
      </c>
      <c r="T147" s="230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31" t="s">
        <v>159</v>
      </c>
      <c r="AT147" s="231" t="s">
        <v>155</v>
      </c>
      <c r="AU147" s="231" t="s">
        <v>84</v>
      </c>
      <c r="AY147" s="17" t="s">
        <v>153</v>
      </c>
      <c r="BE147" s="232">
        <f>IF(N147="základní",J147,0)</f>
        <v>0</v>
      </c>
      <c r="BF147" s="232">
        <f>IF(N147="snížená",J147,0)</f>
        <v>0</v>
      </c>
      <c r="BG147" s="232">
        <f>IF(N147="zákl. přenesená",J147,0)</f>
        <v>0</v>
      </c>
      <c r="BH147" s="232">
        <f>IF(N147="sníž. přenesená",J147,0)</f>
        <v>0</v>
      </c>
      <c r="BI147" s="232">
        <f>IF(N147="nulová",J147,0)</f>
        <v>0</v>
      </c>
      <c r="BJ147" s="17" t="s">
        <v>84</v>
      </c>
      <c r="BK147" s="232">
        <f>ROUND(I147*H147,2)</f>
        <v>0</v>
      </c>
      <c r="BL147" s="17" t="s">
        <v>159</v>
      </c>
      <c r="BM147" s="231" t="s">
        <v>1370</v>
      </c>
    </row>
    <row r="148" s="2" customFormat="1" ht="34.8" customHeight="1">
      <c r="A148" s="38"/>
      <c r="B148" s="39"/>
      <c r="C148" s="219" t="s">
        <v>228</v>
      </c>
      <c r="D148" s="219" t="s">
        <v>155</v>
      </c>
      <c r="E148" s="220" t="s">
        <v>1371</v>
      </c>
      <c r="F148" s="221" t="s">
        <v>1372</v>
      </c>
      <c r="G148" s="222" t="s">
        <v>170</v>
      </c>
      <c r="H148" s="223">
        <v>4</v>
      </c>
      <c r="I148" s="224"/>
      <c r="J148" s="225">
        <f>ROUND(I148*H148,2)</f>
        <v>0</v>
      </c>
      <c r="K148" s="226"/>
      <c r="L148" s="44"/>
      <c r="M148" s="227" t="s">
        <v>1</v>
      </c>
      <c r="N148" s="228" t="s">
        <v>41</v>
      </c>
      <c r="O148" s="91"/>
      <c r="P148" s="229">
        <f>O148*H148</f>
        <v>0</v>
      </c>
      <c r="Q148" s="229">
        <v>0</v>
      </c>
      <c r="R148" s="229">
        <f>Q148*H148</f>
        <v>0</v>
      </c>
      <c r="S148" s="229">
        <v>0</v>
      </c>
      <c r="T148" s="230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31" t="s">
        <v>159</v>
      </c>
      <c r="AT148" s="231" t="s">
        <v>155</v>
      </c>
      <c r="AU148" s="231" t="s">
        <v>84</v>
      </c>
      <c r="AY148" s="17" t="s">
        <v>153</v>
      </c>
      <c r="BE148" s="232">
        <f>IF(N148="základní",J148,0)</f>
        <v>0</v>
      </c>
      <c r="BF148" s="232">
        <f>IF(N148="snížená",J148,0)</f>
        <v>0</v>
      </c>
      <c r="BG148" s="232">
        <f>IF(N148="zákl. přenesená",J148,0)</f>
        <v>0</v>
      </c>
      <c r="BH148" s="232">
        <f>IF(N148="sníž. přenesená",J148,0)</f>
        <v>0</v>
      </c>
      <c r="BI148" s="232">
        <f>IF(N148="nulová",J148,0)</f>
        <v>0</v>
      </c>
      <c r="BJ148" s="17" t="s">
        <v>84</v>
      </c>
      <c r="BK148" s="232">
        <f>ROUND(I148*H148,2)</f>
        <v>0</v>
      </c>
      <c r="BL148" s="17" t="s">
        <v>159</v>
      </c>
      <c r="BM148" s="231" t="s">
        <v>1373</v>
      </c>
    </row>
    <row r="149" s="2" customFormat="1" ht="14.4" customHeight="1">
      <c r="A149" s="38"/>
      <c r="B149" s="39"/>
      <c r="C149" s="219" t="s">
        <v>233</v>
      </c>
      <c r="D149" s="219" t="s">
        <v>155</v>
      </c>
      <c r="E149" s="220" t="s">
        <v>1374</v>
      </c>
      <c r="F149" s="221" t="s">
        <v>1375</v>
      </c>
      <c r="G149" s="222" t="s">
        <v>1376</v>
      </c>
      <c r="H149" s="223">
        <v>2</v>
      </c>
      <c r="I149" s="224"/>
      <c r="J149" s="225">
        <f>ROUND(I149*H149,2)</f>
        <v>0</v>
      </c>
      <c r="K149" s="226"/>
      <c r="L149" s="44"/>
      <c r="M149" s="227" t="s">
        <v>1</v>
      </c>
      <c r="N149" s="228" t="s">
        <v>41</v>
      </c>
      <c r="O149" s="91"/>
      <c r="P149" s="229">
        <f>O149*H149</f>
        <v>0</v>
      </c>
      <c r="Q149" s="229">
        <v>0</v>
      </c>
      <c r="R149" s="229">
        <f>Q149*H149</f>
        <v>0</v>
      </c>
      <c r="S149" s="229">
        <v>0</v>
      </c>
      <c r="T149" s="230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31" t="s">
        <v>159</v>
      </c>
      <c r="AT149" s="231" t="s">
        <v>155</v>
      </c>
      <c r="AU149" s="231" t="s">
        <v>84</v>
      </c>
      <c r="AY149" s="17" t="s">
        <v>153</v>
      </c>
      <c r="BE149" s="232">
        <f>IF(N149="základní",J149,0)</f>
        <v>0</v>
      </c>
      <c r="BF149" s="232">
        <f>IF(N149="snížená",J149,0)</f>
        <v>0</v>
      </c>
      <c r="BG149" s="232">
        <f>IF(N149="zákl. přenesená",J149,0)</f>
        <v>0</v>
      </c>
      <c r="BH149" s="232">
        <f>IF(N149="sníž. přenesená",J149,0)</f>
        <v>0</v>
      </c>
      <c r="BI149" s="232">
        <f>IF(N149="nulová",J149,0)</f>
        <v>0</v>
      </c>
      <c r="BJ149" s="17" t="s">
        <v>84</v>
      </c>
      <c r="BK149" s="232">
        <f>ROUND(I149*H149,2)</f>
        <v>0</v>
      </c>
      <c r="BL149" s="17" t="s">
        <v>159</v>
      </c>
      <c r="BM149" s="231" t="s">
        <v>1377</v>
      </c>
    </row>
    <row r="150" s="2" customFormat="1" ht="14.4" customHeight="1">
      <c r="A150" s="38"/>
      <c r="B150" s="39"/>
      <c r="C150" s="219" t="s">
        <v>237</v>
      </c>
      <c r="D150" s="219" t="s">
        <v>155</v>
      </c>
      <c r="E150" s="220" t="s">
        <v>1378</v>
      </c>
      <c r="F150" s="221" t="s">
        <v>1379</v>
      </c>
      <c r="G150" s="222" t="s">
        <v>321</v>
      </c>
      <c r="H150" s="223">
        <v>2</v>
      </c>
      <c r="I150" s="224"/>
      <c r="J150" s="225">
        <f>ROUND(I150*H150,2)</f>
        <v>0</v>
      </c>
      <c r="K150" s="226"/>
      <c r="L150" s="44"/>
      <c r="M150" s="227" t="s">
        <v>1</v>
      </c>
      <c r="N150" s="228" t="s">
        <v>41</v>
      </c>
      <c r="O150" s="91"/>
      <c r="P150" s="229">
        <f>O150*H150</f>
        <v>0</v>
      </c>
      <c r="Q150" s="229">
        <v>0</v>
      </c>
      <c r="R150" s="229">
        <f>Q150*H150</f>
        <v>0</v>
      </c>
      <c r="S150" s="229">
        <v>0</v>
      </c>
      <c r="T150" s="230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1" t="s">
        <v>159</v>
      </c>
      <c r="AT150" s="231" t="s">
        <v>155</v>
      </c>
      <c r="AU150" s="231" t="s">
        <v>84</v>
      </c>
      <c r="AY150" s="17" t="s">
        <v>153</v>
      </c>
      <c r="BE150" s="232">
        <f>IF(N150="základní",J150,0)</f>
        <v>0</v>
      </c>
      <c r="BF150" s="232">
        <f>IF(N150="snížená",J150,0)</f>
        <v>0</v>
      </c>
      <c r="BG150" s="232">
        <f>IF(N150="zákl. přenesená",J150,0)</f>
        <v>0</v>
      </c>
      <c r="BH150" s="232">
        <f>IF(N150="sníž. přenesená",J150,0)</f>
        <v>0</v>
      </c>
      <c r="BI150" s="232">
        <f>IF(N150="nulová",J150,0)</f>
        <v>0</v>
      </c>
      <c r="BJ150" s="17" t="s">
        <v>84</v>
      </c>
      <c r="BK150" s="232">
        <f>ROUND(I150*H150,2)</f>
        <v>0</v>
      </c>
      <c r="BL150" s="17" t="s">
        <v>159</v>
      </c>
      <c r="BM150" s="231" t="s">
        <v>1380</v>
      </c>
    </row>
    <row r="151" s="2" customFormat="1" ht="14.4" customHeight="1">
      <c r="A151" s="38"/>
      <c r="B151" s="39"/>
      <c r="C151" s="219" t="s">
        <v>244</v>
      </c>
      <c r="D151" s="219" t="s">
        <v>155</v>
      </c>
      <c r="E151" s="220" t="s">
        <v>1381</v>
      </c>
      <c r="F151" s="221" t="s">
        <v>1382</v>
      </c>
      <c r="G151" s="222" t="s">
        <v>170</v>
      </c>
      <c r="H151" s="223">
        <v>4</v>
      </c>
      <c r="I151" s="224"/>
      <c r="J151" s="225">
        <f>ROUND(I151*H151,2)</f>
        <v>0</v>
      </c>
      <c r="K151" s="226"/>
      <c r="L151" s="44"/>
      <c r="M151" s="227" t="s">
        <v>1</v>
      </c>
      <c r="N151" s="228" t="s">
        <v>41</v>
      </c>
      <c r="O151" s="91"/>
      <c r="P151" s="229">
        <f>O151*H151</f>
        <v>0</v>
      </c>
      <c r="Q151" s="229">
        <v>0</v>
      </c>
      <c r="R151" s="229">
        <f>Q151*H151</f>
        <v>0</v>
      </c>
      <c r="S151" s="229">
        <v>0</v>
      </c>
      <c r="T151" s="230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31" t="s">
        <v>159</v>
      </c>
      <c r="AT151" s="231" t="s">
        <v>155</v>
      </c>
      <c r="AU151" s="231" t="s">
        <v>84</v>
      </c>
      <c r="AY151" s="17" t="s">
        <v>153</v>
      </c>
      <c r="BE151" s="232">
        <f>IF(N151="základní",J151,0)</f>
        <v>0</v>
      </c>
      <c r="BF151" s="232">
        <f>IF(N151="snížená",J151,0)</f>
        <v>0</v>
      </c>
      <c r="BG151" s="232">
        <f>IF(N151="zákl. přenesená",J151,0)</f>
        <v>0</v>
      </c>
      <c r="BH151" s="232">
        <f>IF(N151="sníž. přenesená",J151,0)</f>
        <v>0</v>
      </c>
      <c r="BI151" s="232">
        <f>IF(N151="nulová",J151,0)</f>
        <v>0</v>
      </c>
      <c r="BJ151" s="17" t="s">
        <v>84</v>
      </c>
      <c r="BK151" s="232">
        <f>ROUND(I151*H151,2)</f>
        <v>0</v>
      </c>
      <c r="BL151" s="17" t="s">
        <v>159</v>
      </c>
      <c r="BM151" s="231" t="s">
        <v>1383</v>
      </c>
    </row>
    <row r="152" s="2" customFormat="1" ht="14.4" customHeight="1">
      <c r="A152" s="38"/>
      <c r="B152" s="39"/>
      <c r="C152" s="219" t="s">
        <v>249</v>
      </c>
      <c r="D152" s="219" t="s">
        <v>155</v>
      </c>
      <c r="E152" s="220" t="s">
        <v>1384</v>
      </c>
      <c r="F152" s="221" t="s">
        <v>1385</v>
      </c>
      <c r="G152" s="222" t="s">
        <v>170</v>
      </c>
      <c r="H152" s="223">
        <v>4</v>
      </c>
      <c r="I152" s="224"/>
      <c r="J152" s="225">
        <f>ROUND(I152*H152,2)</f>
        <v>0</v>
      </c>
      <c r="K152" s="226"/>
      <c r="L152" s="44"/>
      <c r="M152" s="227" t="s">
        <v>1</v>
      </c>
      <c r="N152" s="228" t="s">
        <v>41</v>
      </c>
      <c r="O152" s="91"/>
      <c r="P152" s="229">
        <f>O152*H152</f>
        <v>0</v>
      </c>
      <c r="Q152" s="229">
        <v>0</v>
      </c>
      <c r="R152" s="229">
        <f>Q152*H152</f>
        <v>0</v>
      </c>
      <c r="S152" s="229">
        <v>0</v>
      </c>
      <c r="T152" s="230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1" t="s">
        <v>159</v>
      </c>
      <c r="AT152" s="231" t="s">
        <v>155</v>
      </c>
      <c r="AU152" s="231" t="s">
        <v>84</v>
      </c>
      <c r="AY152" s="17" t="s">
        <v>153</v>
      </c>
      <c r="BE152" s="232">
        <f>IF(N152="základní",J152,0)</f>
        <v>0</v>
      </c>
      <c r="BF152" s="232">
        <f>IF(N152="snížená",J152,0)</f>
        <v>0</v>
      </c>
      <c r="BG152" s="232">
        <f>IF(N152="zákl. přenesená",J152,0)</f>
        <v>0</v>
      </c>
      <c r="BH152" s="232">
        <f>IF(N152="sníž. přenesená",J152,0)</f>
        <v>0</v>
      </c>
      <c r="BI152" s="232">
        <f>IF(N152="nulová",J152,0)</f>
        <v>0</v>
      </c>
      <c r="BJ152" s="17" t="s">
        <v>84</v>
      </c>
      <c r="BK152" s="232">
        <f>ROUND(I152*H152,2)</f>
        <v>0</v>
      </c>
      <c r="BL152" s="17" t="s">
        <v>159</v>
      </c>
      <c r="BM152" s="231" t="s">
        <v>1386</v>
      </c>
    </row>
    <row r="153" s="2" customFormat="1" ht="14.4" customHeight="1">
      <c r="A153" s="38"/>
      <c r="B153" s="39"/>
      <c r="C153" s="219" t="s">
        <v>257</v>
      </c>
      <c r="D153" s="219" t="s">
        <v>155</v>
      </c>
      <c r="E153" s="220" t="s">
        <v>1387</v>
      </c>
      <c r="F153" s="221" t="s">
        <v>1388</v>
      </c>
      <c r="G153" s="222" t="s">
        <v>1346</v>
      </c>
      <c r="H153" s="223">
        <v>0.010999999999999999</v>
      </c>
      <c r="I153" s="224"/>
      <c r="J153" s="225">
        <f>ROUND(I153*H153,2)</f>
        <v>0</v>
      </c>
      <c r="K153" s="226"/>
      <c r="L153" s="44"/>
      <c r="M153" s="227" t="s">
        <v>1</v>
      </c>
      <c r="N153" s="228" t="s">
        <v>41</v>
      </c>
      <c r="O153" s="91"/>
      <c r="P153" s="229">
        <f>O153*H153</f>
        <v>0</v>
      </c>
      <c r="Q153" s="229">
        <v>0</v>
      </c>
      <c r="R153" s="229">
        <f>Q153*H153</f>
        <v>0</v>
      </c>
      <c r="S153" s="229">
        <v>0</v>
      </c>
      <c r="T153" s="230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31" t="s">
        <v>159</v>
      </c>
      <c r="AT153" s="231" t="s">
        <v>155</v>
      </c>
      <c r="AU153" s="231" t="s">
        <v>84</v>
      </c>
      <c r="AY153" s="17" t="s">
        <v>153</v>
      </c>
      <c r="BE153" s="232">
        <f>IF(N153="základní",J153,0)</f>
        <v>0</v>
      </c>
      <c r="BF153" s="232">
        <f>IF(N153="snížená",J153,0)</f>
        <v>0</v>
      </c>
      <c r="BG153" s="232">
        <f>IF(N153="zákl. přenesená",J153,0)</f>
        <v>0</v>
      </c>
      <c r="BH153" s="232">
        <f>IF(N153="sníž. přenesená",J153,0)</f>
        <v>0</v>
      </c>
      <c r="BI153" s="232">
        <f>IF(N153="nulová",J153,0)</f>
        <v>0</v>
      </c>
      <c r="BJ153" s="17" t="s">
        <v>84</v>
      </c>
      <c r="BK153" s="232">
        <f>ROUND(I153*H153,2)</f>
        <v>0</v>
      </c>
      <c r="BL153" s="17" t="s">
        <v>159</v>
      </c>
      <c r="BM153" s="231" t="s">
        <v>1389</v>
      </c>
    </row>
    <row r="154" s="12" customFormat="1" ht="25.92" customHeight="1">
      <c r="A154" s="12"/>
      <c r="B154" s="203"/>
      <c r="C154" s="204"/>
      <c r="D154" s="205" t="s">
        <v>75</v>
      </c>
      <c r="E154" s="206" t="s">
        <v>223</v>
      </c>
      <c r="F154" s="206" t="s">
        <v>1390</v>
      </c>
      <c r="G154" s="204"/>
      <c r="H154" s="204"/>
      <c r="I154" s="207"/>
      <c r="J154" s="208">
        <f>BK154</f>
        <v>0</v>
      </c>
      <c r="K154" s="204"/>
      <c r="L154" s="209"/>
      <c r="M154" s="210"/>
      <c r="N154" s="211"/>
      <c r="O154" s="211"/>
      <c r="P154" s="212">
        <f>SUM(P155:P159)</f>
        <v>0</v>
      </c>
      <c r="Q154" s="211"/>
      <c r="R154" s="212">
        <f>SUM(R155:R159)</f>
        <v>0</v>
      </c>
      <c r="S154" s="211"/>
      <c r="T154" s="213">
        <f>SUM(T155:T159)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14" t="s">
        <v>84</v>
      </c>
      <c r="AT154" s="215" t="s">
        <v>75</v>
      </c>
      <c r="AU154" s="215" t="s">
        <v>76</v>
      </c>
      <c r="AY154" s="214" t="s">
        <v>153</v>
      </c>
      <c r="BK154" s="216">
        <f>SUM(BK155:BK159)</f>
        <v>0</v>
      </c>
    </row>
    <row r="155" s="2" customFormat="1" ht="14.4" customHeight="1">
      <c r="A155" s="38"/>
      <c r="B155" s="39"/>
      <c r="C155" s="219" t="s">
        <v>7</v>
      </c>
      <c r="D155" s="219" t="s">
        <v>155</v>
      </c>
      <c r="E155" s="220" t="s">
        <v>1391</v>
      </c>
      <c r="F155" s="221" t="s">
        <v>1392</v>
      </c>
      <c r="G155" s="222" t="s">
        <v>170</v>
      </c>
      <c r="H155" s="223">
        <v>2</v>
      </c>
      <c r="I155" s="224"/>
      <c r="J155" s="225">
        <f>ROUND(I155*H155,2)</f>
        <v>0</v>
      </c>
      <c r="K155" s="226"/>
      <c r="L155" s="44"/>
      <c r="M155" s="227" t="s">
        <v>1</v>
      </c>
      <c r="N155" s="228" t="s">
        <v>41</v>
      </c>
      <c r="O155" s="91"/>
      <c r="P155" s="229">
        <f>O155*H155</f>
        <v>0</v>
      </c>
      <c r="Q155" s="229">
        <v>0</v>
      </c>
      <c r="R155" s="229">
        <f>Q155*H155</f>
        <v>0</v>
      </c>
      <c r="S155" s="229">
        <v>0</v>
      </c>
      <c r="T155" s="230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31" t="s">
        <v>159</v>
      </c>
      <c r="AT155" s="231" t="s">
        <v>155</v>
      </c>
      <c r="AU155" s="231" t="s">
        <v>84</v>
      </c>
      <c r="AY155" s="17" t="s">
        <v>153</v>
      </c>
      <c r="BE155" s="232">
        <f>IF(N155="základní",J155,0)</f>
        <v>0</v>
      </c>
      <c r="BF155" s="232">
        <f>IF(N155="snížená",J155,0)</f>
        <v>0</v>
      </c>
      <c r="BG155" s="232">
        <f>IF(N155="zákl. přenesená",J155,0)</f>
        <v>0</v>
      </c>
      <c r="BH155" s="232">
        <f>IF(N155="sníž. přenesená",J155,0)</f>
        <v>0</v>
      </c>
      <c r="BI155" s="232">
        <f>IF(N155="nulová",J155,0)</f>
        <v>0</v>
      </c>
      <c r="BJ155" s="17" t="s">
        <v>84</v>
      </c>
      <c r="BK155" s="232">
        <f>ROUND(I155*H155,2)</f>
        <v>0</v>
      </c>
      <c r="BL155" s="17" t="s">
        <v>159</v>
      </c>
      <c r="BM155" s="231" t="s">
        <v>1393</v>
      </c>
    </row>
    <row r="156" s="2" customFormat="1" ht="14.4" customHeight="1">
      <c r="A156" s="38"/>
      <c r="B156" s="39"/>
      <c r="C156" s="219" t="s">
        <v>267</v>
      </c>
      <c r="D156" s="219" t="s">
        <v>155</v>
      </c>
      <c r="E156" s="220" t="s">
        <v>1394</v>
      </c>
      <c r="F156" s="221" t="s">
        <v>1395</v>
      </c>
      <c r="G156" s="222" t="s">
        <v>1336</v>
      </c>
      <c r="H156" s="223">
        <v>2</v>
      </c>
      <c r="I156" s="224"/>
      <c r="J156" s="225">
        <f>ROUND(I156*H156,2)</f>
        <v>0</v>
      </c>
      <c r="K156" s="226"/>
      <c r="L156" s="44"/>
      <c r="M156" s="227" t="s">
        <v>1</v>
      </c>
      <c r="N156" s="228" t="s">
        <v>41</v>
      </c>
      <c r="O156" s="91"/>
      <c r="P156" s="229">
        <f>O156*H156</f>
        <v>0</v>
      </c>
      <c r="Q156" s="229">
        <v>0</v>
      </c>
      <c r="R156" s="229">
        <f>Q156*H156</f>
        <v>0</v>
      </c>
      <c r="S156" s="229">
        <v>0</v>
      </c>
      <c r="T156" s="230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1" t="s">
        <v>159</v>
      </c>
      <c r="AT156" s="231" t="s">
        <v>155</v>
      </c>
      <c r="AU156" s="231" t="s">
        <v>84</v>
      </c>
      <c r="AY156" s="17" t="s">
        <v>153</v>
      </c>
      <c r="BE156" s="232">
        <f>IF(N156="základní",J156,0)</f>
        <v>0</v>
      </c>
      <c r="BF156" s="232">
        <f>IF(N156="snížená",J156,0)</f>
        <v>0</v>
      </c>
      <c r="BG156" s="232">
        <f>IF(N156="zákl. přenesená",J156,0)</f>
        <v>0</v>
      </c>
      <c r="BH156" s="232">
        <f>IF(N156="sníž. přenesená",J156,0)</f>
        <v>0</v>
      </c>
      <c r="BI156" s="232">
        <f>IF(N156="nulová",J156,0)</f>
        <v>0</v>
      </c>
      <c r="BJ156" s="17" t="s">
        <v>84</v>
      </c>
      <c r="BK156" s="232">
        <f>ROUND(I156*H156,2)</f>
        <v>0</v>
      </c>
      <c r="BL156" s="17" t="s">
        <v>159</v>
      </c>
      <c r="BM156" s="231" t="s">
        <v>1396</v>
      </c>
    </row>
    <row r="157" s="2" customFormat="1" ht="14.4" customHeight="1">
      <c r="A157" s="38"/>
      <c r="B157" s="39"/>
      <c r="C157" s="219" t="s">
        <v>273</v>
      </c>
      <c r="D157" s="219" t="s">
        <v>155</v>
      </c>
      <c r="E157" s="220" t="s">
        <v>1397</v>
      </c>
      <c r="F157" s="221" t="s">
        <v>1398</v>
      </c>
      <c r="G157" s="222" t="s">
        <v>170</v>
      </c>
      <c r="H157" s="223">
        <v>2</v>
      </c>
      <c r="I157" s="224"/>
      <c r="J157" s="225">
        <f>ROUND(I157*H157,2)</f>
        <v>0</v>
      </c>
      <c r="K157" s="226"/>
      <c r="L157" s="44"/>
      <c r="M157" s="227" t="s">
        <v>1</v>
      </c>
      <c r="N157" s="228" t="s">
        <v>41</v>
      </c>
      <c r="O157" s="91"/>
      <c r="P157" s="229">
        <f>O157*H157</f>
        <v>0</v>
      </c>
      <c r="Q157" s="229">
        <v>0</v>
      </c>
      <c r="R157" s="229">
        <f>Q157*H157</f>
        <v>0</v>
      </c>
      <c r="S157" s="229">
        <v>0</v>
      </c>
      <c r="T157" s="230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1" t="s">
        <v>159</v>
      </c>
      <c r="AT157" s="231" t="s">
        <v>155</v>
      </c>
      <c r="AU157" s="231" t="s">
        <v>84</v>
      </c>
      <c r="AY157" s="17" t="s">
        <v>153</v>
      </c>
      <c r="BE157" s="232">
        <f>IF(N157="základní",J157,0)</f>
        <v>0</v>
      </c>
      <c r="BF157" s="232">
        <f>IF(N157="snížená",J157,0)</f>
        <v>0</v>
      </c>
      <c r="BG157" s="232">
        <f>IF(N157="zákl. přenesená",J157,0)</f>
        <v>0</v>
      </c>
      <c r="BH157" s="232">
        <f>IF(N157="sníž. přenesená",J157,0)</f>
        <v>0</v>
      </c>
      <c r="BI157" s="232">
        <f>IF(N157="nulová",J157,0)</f>
        <v>0</v>
      </c>
      <c r="BJ157" s="17" t="s">
        <v>84</v>
      </c>
      <c r="BK157" s="232">
        <f>ROUND(I157*H157,2)</f>
        <v>0</v>
      </c>
      <c r="BL157" s="17" t="s">
        <v>159</v>
      </c>
      <c r="BM157" s="231" t="s">
        <v>1399</v>
      </c>
    </row>
    <row r="158" s="2" customFormat="1" ht="14.4" customHeight="1">
      <c r="A158" s="38"/>
      <c r="B158" s="39"/>
      <c r="C158" s="219" t="s">
        <v>279</v>
      </c>
      <c r="D158" s="219" t="s">
        <v>155</v>
      </c>
      <c r="E158" s="220" t="s">
        <v>1400</v>
      </c>
      <c r="F158" s="221" t="s">
        <v>1401</v>
      </c>
      <c r="G158" s="222" t="s">
        <v>1336</v>
      </c>
      <c r="H158" s="223">
        <v>4</v>
      </c>
      <c r="I158" s="224"/>
      <c r="J158" s="225">
        <f>ROUND(I158*H158,2)</f>
        <v>0</v>
      </c>
      <c r="K158" s="226"/>
      <c r="L158" s="44"/>
      <c r="M158" s="227" t="s">
        <v>1</v>
      </c>
      <c r="N158" s="228" t="s">
        <v>41</v>
      </c>
      <c r="O158" s="91"/>
      <c r="P158" s="229">
        <f>O158*H158</f>
        <v>0</v>
      </c>
      <c r="Q158" s="229">
        <v>0</v>
      </c>
      <c r="R158" s="229">
        <f>Q158*H158</f>
        <v>0</v>
      </c>
      <c r="S158" s="229">
        <v>0</v>
      </c>
      <c r="T158" s="230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31" t="s">
        <v>159</v>
      </c>
      <c r="AT158" s="231" t="s">
        <v>155</v>
      </c>
      <c r="AU158" s="231" t="s">
        <v>84</v>
      </c>
      <c r="AY158" s="17" t="s">
        <v>153</v>
      </c>
      <c r="BE158" s="232">
        <f>IF(N158="základní",J158,0)</f>
        <v>0</v>
      </c>
      <c r="BF158" s="232">
        <f>IF(N158="snížená",J158,0)</f>
        <v>0</v>
      </c>
      <c r="BG158" s="232">
        <f>IF(N158="zákl. přenesená",J158,0)</f>
        <v>0</v>
      </c>
      <c r="BH158" s="232">
        <f>IF(N158="sníž. přenesená",J158,0)</f>
        <v>0</v>
      </c>
      <c r="BI158" s="232">
        <f>IF(N158="nulová",J158,0)</f>
        <v>0</v>
      </c>
      <c r="BJ158" s="17" t="s">
        <v>84</v>
      </c>
      <c r="BK158" s="232">
        <f>ROUND(I158*H158,2)</f>
        <v>0</v>
      </c>
      <c r="BL158" s="17" t="s">
        <v>159</v>
      </c>
      <c r="BM158" s="231" t="s">
        <v>1402</v>
      </c>
    </row>
    <row r="159" s="2" customFormat="1" ht="14.4" customHeight="1">
      <c r="A159" s="38"/>
      <c r="B159" s="39"/>
      <c r="C159" s="219" t="s">
        <v>284</v>
      </c>
      <c r="D159" s="219" t="s">
        <v>155</v>
      </c>
      <c r="E159" s="220" t="s">
        <v>1403</v>
      </c>
      <c r="F159" s="221" t="s">
        <v>1388</v>
      </c>
      <c r="G159" s="222" t="s">
        <v>1346</v>
      </c>
      <c r="H159" s="223">
        <v>0.010999999999999999</v>
      </c>
      <c r="I159" s="224"/>
      <c r="J159" s="225">
        <f>ROUND(I159*H159,2)</f>
        <v>0</v>
      </c>
      <c r="K159" s="226"/>
      <c r="L159" s="44"/>
      <c r="M159" s="227" t="s">
        <v>1</v>
      </c>
      <c r="N159" s="228" t="s">
        <v>41</v>
      </c>
      <c r="O159" s="91"/>
      <c r="P159" s="229">
        <f>O159*H159</f>
        <v>0</v>
      </c>
      <c r="Q159" s="229">
        <v>0</v>
      </c>
      <c r="R159" s="229">
        <f>Q159*H159</f>
        <v>0</v>
      </c>
      <c r="S159" s="229">
        <v>0</v>
      </c>
      <c r="T159" s="230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1" t="s">
        <v>159</v>
      </c>
      <c r="AT159" s="231" t="s">
        <v>155</v>
      </c>
      <c r="AU159" s="231" t="s">
        <v>84</v>
      </c>
      <c r="AY159" s="17" t="s">
        <v>153</v>
      </c>
      <c r="BE159" s="232">
        <f>IF(N159="základní",J159,0)</f>
        <v>0</v>
      </c>
      <c r="BF159" s="232">
        <f>IF(N159="snížená",J159,0)</f>
        <v>0</v>
      </c>
      <c r="BG159" s="232">
        <f>IF(N159="zákl. přenesená",J159,0)</f>
        <v>0</v>
      </c>
      <c r="BH159" s="232">
        <f>IF(N159="sníž. přenesená",J159,0)</f>
        <v>0</v>
      </c>
      <c r="BI159" s="232">
        <f>IF(N159="nulová",J159,0)</f>
        <v>0</v>
      </c>
      <c r="BJ159" s="17" t="s">
        <v>84</v>
      </c>
      <c r="BK159" s="232">
        <f>ROUND(I159*H159,2)</f>
        <v>0</v>
      </c>
      <c r="BL159" s="17" t="s">
        <v>159</v>
      </c>
      <c r="BM159" s="231" t="s">
        <v>1404</v>
      </c>
    </row>
    <row r="160" s="12" customFormat="1" ht="25.92" customHeight="1">
      <c r="A160" s="12"/>
      <c r="B160" s="203"/>
      <c r="C160" s="204"/>
      <c r="D160" s="205" t="s">
        <v>75</v>
      </c>
      <c r="E160" s="206" t="s">
        <v>228</v>
      </c>
      <c r="F160" s="206" t="s">
        <v>1405</v>
      </c>
      <c r="G160" s="204"/>
      <c r="H160" s="204"/>
      <c r="I160" s="207"/>
      <c r="J160" s="208">
        <f>BK160</f>
        <v>0</v>
      </c>
      <c r="K160" s="204"/>
      <c r="L160" s="209"/>
      <c r="M160" s="210"/>
      <c r="N160" s="211"/>
      <c r="O160" s="211"/>
      <c r="P160" s="212">
        <f>SUM(P161:P164)</f>
        <v>0</v>
      </c>
      <c r="Q160" s="211"/>
      <c r="R160" s="212">
        <f>SUM(R161:R164)</f>
        <v>0</v>
      </c>
      <c r="S160" s="211"/>
      <c r="T160" s="213">
        <f>SUM(T161:T164)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14" t="s">
        <v>84</v>
      </c>
      <c r="AT160" s="215" t="s">
        <v>75</v>
      </c>
      <c r="AU160" s="215" t="s">
        <v>76</v>
      </c>
      <c r="AY160" s="214" t="s">
        <v>153</v>
      </c>
      <c r="BK160" s="216">
        <f>SUM(BK161:BK164)</f>
        <v>0</v>
      </c>
    </row>
    <row r="161" s="2" customFormat="1" ht="14.4" customHeight="1">
      <c r="A161" s="38"/>
      <c r="B161" s="39"/>
      <c r="C161" s="219" t="s">
        <v>288</v>
      </c>
      <c r="D161" s="219" t="s">
        <v>155</v>
      </c>
      <c r="E161" s="220" t="s">
        <v>1406</v>
      </c>
      <c r="F161" s="221" t="s">
        <v>1407</v>
      </c>
      <c r="G161" s="222" t="s">
        <v>1336</v>
      </c>
      <c r="H161" s="223">
        <v>2</v>
      </c>
      <c r="I161" s="224"/>
      <c r="J161" s="225">
        <f>ROUND(I161*H161,2)</f>
        <v>0</v>
      </c>
      <c r="K161" s="226"/>
      <c r="L161" s="44"/>
      <c r="M161" s="227" t="s">
        <v>1</v>
      </c>
      <c r="N161" s="228" t="s">
        <v>41</v>
      </c>
      <c r="O161" s="91"/>
      <c r="P161" s="229">
        <f>O161*H161</f>
        <v>0</v>
      </c>
      <c r="Q161" s="229">
        <v>0</v>
      </c>
      <c r="R161" s="229">
        <f>Q161*H161</f>
        <v>0</v>
      </c>
      <c r="S161" s="229">
        <v>0</v>
      </c>
      <c r="T161" s="230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1" t="s">
        <v>159</v>
      </c>
      <c r="AT161" s="231" t="s">
        <v>155</v>
      </c>
      <c r="AU161" s="231" t="s">
        <v>84</v>
      </c>
      <c r="AY161" s="17" t="s">
        <v>153</v>
      </c>
      <c r="BE161" s="232">
        <f>IF(N161="základní",J161,0)</f>
        <v>0</v>
      </c>
      <c r="BF161" s="232">
        <f>IF(N161="snížená",J161,0)</f>
        <v>0</v>
      </c>
      <c r="BG161" s="232">
        <f>IF(N161="zákl. přenesená",J161,0)</f>
        <v>0</v>
      </c>
      <c r="BH161" s="232">
        <f>IF(N161="sníž. přenesená",J161,0)</f>
        <v>0</v>
      </c>
      <c r="BI161" s="232">
        <f>IF(N161="nulová",J161,0)</f>
        <v>0</v>
      </c>
      <c r="BJ161" s="17" t="s">
        <v>84</v>
      </c>
      <c r="BK161" s="232">
        <f>ROUND(I161*H161,2)</f>
        <v>0</v>
      </c>
      <c r="BL161" s="17" t="s">
        <v>159</v>
      </c>
      <c r="BM161" s="231" t="s">
        <v>1408</v>
      </c>
    </row>
    <row r="162" s="2" customFormat="1" ht="14.4" customHeight="1">
      <c r="A162" s="38"/>
      <c r="B162" s="39"/>
      <c r="C162" s="219" t="s">
        <v>293</v>
      </c>
      <c r="D162" s="219" t="s">
        <v>155</v>
      </c>
      <c r="E162" s="220" t="s">
        <v>1409</v>
      </c>
      <c r="F162" s="221" t="s">
        <v>1410</v>
      </c>
      <c r="G162" s="222" t="s">
        <v>1336</v>
      </c>
      <c r="H162" s="223">
        <v>4</v>
      </c>
      <c r="I162" s="224"/>
      <c r="J162" s="225">
        <f>ROUND(I162*H162,2)</f>
        <v>0</v>
      </c>
      <c r="K162" s="226"/>
      <c r="L162" s="44"/>
      <c r="M162" s="227" t="s">
        <v>1</v>
      </c>
      <c r="N162" s="228" t="s">
        <v>41</v>
      </c>
      <c r="O162" s="91"/>
      <c r="P162" s="229">
        <f>O162*H162</f>
        <v>0</v>
      </c>
      <c r="Q162" s="229">
        <v>0</v>
      </c>
      <c r="R162" s="229">
        <f>Q162*H162</f>
        <v>0</v>
      </c>
      <c r="S162" s="229">
        <v>0</v>
      </c>
      <c r="T162" s="230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31" t="s">
        <v>159</v>
      </c>
      <c r="AT162" s="231" t="s">
        <v>155</v>
      </c>
      <c r="AU162" s="231" t="s">
        <v>84</v>
      </c>
      <c r="AY162" s="17" t="s">
        <v>153</v>
      </c>
      <c r="BE162" s="232">
        <f>IF(N162="základní",J162,0)</f>
        <v>0</v>
      </c>
      <c r="BF162" s="232">
        <f>IF(N162="snížená",J162,0)</f>
        <v>0</v>
      </c>
      <c r="BG162" s="232">
        <f>IF(N162="zákl. přenesená",J162,0)</f>
        <v>0</v>
      </c>
      <c r="BH162" s="232">
        <f>IF(N162="sníž. přenesená",J162,0)</f>
        <v>0</v>
      </c>
      <c r="BI162" s="232">
        <f>IF(N162="nulová",J162,0)</f>
        <v>0</v>
      </c>
      <c r="BJ162" s="17" t="s">
        <v>84</v>
      </c>
      <c r="BK162" s="232">
        <f>ROUND(I162*H162,2)</f>
        <v>0</v>
      </c>
      <c r="BL162" s="17" t="s">
        <v>159</v>
      </c>
      <c r="BM162" s="231" t="s">
        <v>1411</v>
      </c>
    </row>
    <row r="163" s="2" customFormat="1" ht="14.4" customHeight="1">
      <c r="A163" s="38"/>
      <c r="B163" s="39"/>
      <c r="C163" s="219" t="s">
        <v>298</v>
      </c>
      <c r="D163" s="219" t="s">
        <v>155</v>
      </c>
      <c r="E163" s="220" t="s">
        <v>1412</v>
      </c>
      <c r="F163" s="221" t="s">
        <v>1413</v>
      </c>
      <c r="G163" s="222" t="s">
        <v>1336</v>
      </c>
      <c r="H163" s="223">
        <v>1</v>
      </c>
      <c r="I163" s="224"/>
      <c r="J163" s="225">
        <f>ROUND(I163*H163,2)</f>
        <v>0</v>
      </c>
      <c r="K163" s="226"/>
      <c r="L163" s="44"/>
      <c r="M163" s="227" t="s">
        <v>1</v>
      </c>
      <c r="N163" s="228" t="s">
        <v>41</v>
      </c>
      <c r="O163" s="91"/>
      <c r="P163" s="229">
        <f>O163*H163</f>
        <v>0</v>
      </c>
      <c r="Q163" s="229">
        <v>0</v>
      </c>
      <c r="R163" s="229">
        <f>Q163*H163</f>
        <v>0</v>
      </c>
      <c r="S163" s="229">
        <v>0</v>
      </c>
      <c r="T163" s="230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1" t="s">
        <v>159</v>
      </c>
      <c r="AT163" s="231" t="s">
        <v>155</v>
      </c>
      <c r="AU163" s="231" t="s">
        <v>84</v>
      </c>
      <c r="AY163" s="17" t="s">
        <v>153</v>
      </c>
      <c r="BE163" s="232">
        <f>IF(N163="základní",J163,0)</f>
        <v>0</v>
      </c>
      <c r="BF163" s="232">
        <f>IF(N163="snížená",J163,0)</f>
        <v>0</v>
      </c>
      <c r="BG163" s="232">
        <f>IF(N163="zákl. přenesená",J163,0)</f>
        <v>0</v>
      </c>
      <c r="BH163" s="232">
        <f>IF(N163="sníž. přenesená",J163,0)</f>
        <v>0</v>
      </c>
      <c r="BI163" s="232">
        <f>IF(N163="nulová",J163,0)</f>
        <v>0</v>
      </c>
      <c r="BJ163" s="17" t="s">
        <v>84</v>
      </c>
      <c r="BK163" s="232">
        <f>ROUND(I163*H163,2)</f>
        <v>0</v>
      </c>
      <c r="BL163" s="17" t="s">
        <v>159</v>
      </c>
      <c r="BM163" s="231" t="s">
        <v>1414</v>
      </c>
    </row>
    <row r="164" s="2" customFormat="1" ht="14.4" customHeight="1">
      <c r="A164" s="38"/>
      <c r="B164" s="39"/>
      <c r="C164" s="219" t="s">
        <v>303</v>
      </c>
      <c r="D164" s="219" t="s">
        <v>155</v>
      </c>
      <c r="E164" s="220" t="s">
        <v>1415</v>
      </c>
      <c r="F164" s="221" t="s">
        <v>1388</v>
      </c>
      <c r="G164" s="222" t="s">
        <v>1346</v>
      </c>
      <c r="H164" s="223">
        <v>0.012999999999999999</v>
      </c>
      <c r="I164" s="224"/>
      <c r="J164" s="225">
        <f>ROUND(I164*H164,2)</f>
        <v>0</v>
      </c>
      <c r="K164" s="226"/>
      <c r="L164" s="44"/>
      <c r="M164" s="227" t="s">
        <v>1</v>
      </c>
      <c r="N164" s="228" t="s">
        <v>41</v>
      </c>
      <c r="O164" s="91"/>
      <c r="P164" s="229">
        <f>O164*H164</f>
        <v>0</v>
      </c>
      <c r="Q164" s="229">
        <v>0</v>
      </c>
      <c r="R164" s="229">
        <f>Q164*H164</f>
        <v>0</v>
      </c>
      <c r="S164" s="229">
        <v>0</v>
      </c>
      <c r="T164" s="230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31" t="s">
        <v>159</v>
      </c>
      <c r="AT164" s="231" t="s">
        <v>155</v>
      </c>
      <c r="AU164" s="231" t="s">
        <v>84</v>
      </c>
      <c r="AY164" s="17" t="s">
        <v>153</v>
      </c>
      <c r="BE164" s="232">
        <f>IF(N164="základní",J164,0)</f>
        <v>0</v>
      </c>
      <c r="BF164" s="232">
        <f>IF(N164="snížená",J164,0)</f>
        <v>0</v>
      </c>
      <c r="BG164" s="232">
        <f>IF(N164="zákl. přenesená",J164,0)</f>
        <v>0</v>
      </c>
      <c r="BH164" s="232">
        <f>IF(N164="sníž. přenesená",J164,0)</f>
        <v>0</v>
      </c>
      <c r="BI164" s="232">
        <f>IF(N164="nulová",J164,0)</f>
        <v>0</v>
      </c>
      <c r="BJ164" s="17" t="s">
        <v>84</v>
      </c>
      <c r="BK164" s="232">
        <f>ROUND(I164*H164,2)</f>
        <v>0</v>
      </c>
      <c r="BL164" s="17" t="s">
        <v>159</v>
      </c>
      <c r="BM164" s="231" t="s">
        <v>1416</v>
      </c>
    </row>
    <row r="165" s="12" customFormat="1" ht="25.92" customHeight="1">
      <c r="A165" s="12"/>
      <c r="B165" s="203"/>
      <c r="C165" s="204"/>
      <c r="D165" s="205" t="s">
        <v>75</v>
      </c>
      <c r="E165" s="206" t="s">
        <v>233</v>
      </c>
      <c r="F165" s="206" t="s">
        <v>1417</v>
      </c>
      <c r="G165" s="204"/>
      <c r="H165" s="204"/>
      <c r="I165" s="207"/>
      <c r="J165" s="208">
        <f>BK165</f>
        <v>0</v>
      </c>
      <c r="K165" s="204"/>
      <c r="L165" s="209"/>
      <c r="M165" s="210"/>
      <c r="N165" s="211"/>
      <c r="O165" s="211"/>
      <c r="P165" s="212">
        <f>SUM(P166:P174)</f>
        <v>0</v>
      </c>
      <c r="Q165" s="211"/>
      <c r="R165" s="212">
        <f>SUM(R166:R174)</f>
        <v>0</v>
      </c>
      <c r="S165" s="211"/>
      <c r="T165" s="213">
        <f>SUM(T166:T174)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14" t="s">
        <v>84</v>
      </c>
      <c r="AT165" s="215" t="s">
        <v>75</v>
      </c>
      <c r="AU165" s="215" t="s">
        <v>76</v>
      </c>
      <c r="AY165" s="214" t="s">
        <v>153</v>
      </c>
      <c r="BK165" s="216">
        <f>SUM(BK166:BK174)</f>
        <v>0</v>
      </c>
    </row>
    <row r="166" s="2" customFormat="1" ht="22.2" customHeight="1">
      <c r="A166" s="38"/>
      <c r="B166" s="39"/>
      <c r="C166" s="256" t="s">
        <v>308</v>
      </c>
      <c r="D166" s="256" t="s">
        <v>238</v>
      </c>
      <c r="E166" s="257" t="s">
        <v>1418</v>
      </c>
      <c r="F166" s="258" t="s">
        <v>1419</v>
      </c>
      <c r="G166" s="259" t="s">
        <v>1376</v>
      </c>
      <c r="H166" s="260">
        <v>1</v>
      </c>
      <c r="I166" s="261"/>
      <c r="J166" s="262">
        <f>ROUND(I166*H166,2)</f>
        <v>0</v>
      </c>
      <c r="K166" s="263"/>
      <c r="L166" s="264"/>
      <c r="M166" s="265" t="s">
        <v>1</v>
      </c>
      <c r="N166" s="266" t="s">
        <v>41</v>
      </c>
      <c r="O166" s="91"/>
      <c r="P166" s="229">
        <f>O166*H166</f>
        <v>0</v>
      </c>
      <c r="Q166" s="229">
        <v>0</v>
      </c>
      <c r="R166" s="229">
        <f>Q166*H166</f>
        <v>0</v>
      </c>
      <c r="S166" s="229">
        <v>0</v>
      </c>
      <c r="T166" s="230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31" t="s">
        <v>193</v>
      </c>
      <c r="AT166" s="231" t="s">
        <v>238</v>
      </c>
      <c r="AU166" s="231" t="s">
        <v>84</v>
      </c>
      <c r="AY166" s="17" t="s">
        <v>153</v>
      </c>
      <c r="BE166" s="232">
        <f>IF(N166="základní",J166,0)</f>
        <v>0</v>
      </c>
      <c r="BF166" s="232">
        <f>IF(N166="snížená",J166,0)</f>
        <v>0</v>
      </c>
      <c r="BG166" s="232">
        <f>IF(N166="zákl. přenesená",J166,0)</f>
        <v>0</v>
      </c>
      <c r="BH166" s="232">
        <f>IF(N166="sníž. přenesená",J166,0)</f>
        <v>0</v>
      </c>
      <c r="BI166" s="232">
        <f>IF(N166="nulová",J166,0)</f>
        <v>0</v>
      </c>
      <c r="BJ166" s="17" t="s">
        <v>84</v>
      </c>
      <c r="BK166" s="232">
        <f>ROUND(I166*H166,2)</f>
        <v>0</v>
      </c>
      <c r="BL166" s="17" t="s">
        <v>159</v>
      </c>
      <c r="BM166" s="231" t="s">
        <v>1420</v>
      </c>
    </row>
    <row r="167" s="2" customFormat="1" ht="14.4" customHeight="1">
      <c r="A167" s="38"/>
      <c r="B167" s="39"/>
      <c r="C167" s="219" t="s">
        <v>313</v>
      </c>
      <c r="D167" s="219" t="s">
        <v>155</v>
      </c>
      <c r="E167" s="220" t="s">
        <v>1421</v>
      </c>
      <c r="F167" s="221" t="s">
        <v>1422</v>
      </c>
      <c r="G167" s="222" t="s">
        <v>1376</v>
      </c>
      <c r="H167" s="223">
        <v>1</v>
      </c>
      <c r="I167" s="224"/>
      <c r="J167" s="225">
        <f>ROUND(I167*H167,2)</f>
        <v>0</v>
      </c>
      <c r="K167" s="226"/>
      <c r="L167" s="44"/>
      <c r="M167" s="227" t="s">
        <v>1</v>
      </c>
      <c r="N167" s="228" t="s">
        <v>41</v>
      </c>
      <c r="O167" s="91"/>
      <c r="P167" s="229">
        <f>O167*H167</f>
        <v>0</v>
      </c>
      <c r="Q167" s="229">
        <v>0</v>
      </c>
      <c r="R167" s="229">
        <f>Q167*H167</f>
        <v>0</v>
      </c>
      <c r="S167" s="229">
        <v>0</v>
      </c>
      <c r="T167" s="230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31" t="s">
        <v>159</v>
      </c>
      <c r="AT167" s="231" t="s">
        <v>155</v>
      </c>
      <c r="AU167" s="231" t="s">
        <v>84</v>
      </c>
      <c r="AY167" s="17" t="s">
        <v>153</v>
      </c>
      <c r="BE167" s="232">
        <f>IF(N167="základní",J167,0)</f>
        <v>0</v>
      </c>
      <c r="BF167" s="232">
        <f>IF(N167="snížená",J167,0)</f>
        <v>0</v>
      </c>
      <c r="BG167" s="232">
        <f>IF(N167="zákl. přenesená",J167,0)</f>
        <v>0</v>
      </c>
      <c r="BH167" s="232">
        <f>IF(N167="sníž. přenesená",J167,0)</f>
        <v>0</v>
      </c>
      <c r="BI167" s="232">
        <f>IF(N167="nulová",J167,0)</f>
        <v>0</v>
      </c>
      <c r="BJ167" s="17" t="s">
        <v>84</v>
      </c>
      <c r="BK167" s="232">
        <f>ROUND(I167*H167,2)</f>
        <v>0</v>
      </c>
      <c r="BL167" s="17" t="s">
        <v>159</v>
      </c>
      <c r="BM167" s="231" t="s">
        <v>1423</v>
      </c>
    </row>
    <row r="168" s="2" customFormat="1" ht="14.4" customHeight="1">
      <c r="A168" s="38"/>
      <c r="B168" s="39"/>
      <c r="C168" s="219" t="s">
        <v>318</v>
      </c>
      <c r="D168" s="219" t="s">
        <v>155</v>
      </c>
      <c r="E168" s="220" t="s">
        <v>1424</v>
      </c>
      <c r="F168" s="221" t="s">
        <v>1425</v>
      </c>
      <c r="G168" s="222" t="s">
        <v>1336</v>
      </c>
      <c r="H168" s="223">
        <v>1</v>
      </c>
      <c r="I168" s="224"/>
      <c r="J168" s="225">
        <f>ROUND(I168*H168,2)</f>
        <v>0</v>
      </c>
      <c r="K168" s="226"/>
      <c r="L168" s="44"/>
      <c r="M168" s="227" t="s">
        <v>1</v>
      </c>
      <c r="N168" s="228" t="s">
        <v>41</v>
      </c>
      <c r="O168" s="91"/>
      <c r="P168" s="229">
        <f>O168*H168</f>
        <v>0</v>
      </c>
      <c r="Q168" s="229">
        <v>0</v>
      </c>
      <c r="R168" s="229">
        <f>Q168*H168</f>
        <v>0</v>
      </c>
      <c r="S168" s="229">
        <v>0</v>
      </c>
      <c r="T168" s="230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31" t="s">
        <v>159</v>
      </c>
      <c r="AT168" s="231" t="s">
        <v>155</v>
      </c>
      <c r="AU168" s="231" t="s">
        <v>84</v>
      </c>
      <c r="AY168" s="17" t="s">
        <v>153</v>
      </c>
      <c r="BE168" s="232">
        <f>IF(N168="základní",J168,0)</f>
        <v>0</v>
      </c>
      <c r="BF168" s="232">
        <f>IF(N168="snížená",J168,0)</f>
        <v>0</v>
      </c>
      <c r="BG168" s="232">
        <f>IF(N168="zákl. přenesená",J168,0)</f>
        <v>0</v>
      </c>
      <c r="BH168" s="232">
        <f>IF(N168="sníž. přenesená",J168,0)</f>
        <v>0</v>
      </c>
      <c r="BI168" s="232">
        <f>IF(N168="nulová",J168,0)</f>
        <v>0</v>
      </c>
      <c r="BJ168" s="17" t="s">
        <v>84</v>
      </c>
      <c r="BK168" s="232">
        <f>ROUND(I168*H168,2)</f>
        <v>0</v>
      </c>
      <c r="BL168" s="17" t="s">
        <v>159</v>
      </c>
      <c r="BM168" s="231" t="s">
        <v>1426</v>
      </c>
    </row>
    <row r="169" s="2" customFormat="1" ht="14.4" customHeight="1">
      <c r="A169" s="38"/>
      <c r="B169" s="39"/>
      <c r="C169" s="256" t="s">
        <v>323</v>
      </c>
      <c r="D169" s="256" t="s">
        <v>238</v>
      </c>
      <c r="E169" s="257" t="s">
        <v>1427</v>
      </c>
      <c r="F169" s="258" t="s">
        <v>1428</v>
      </c>
      <c r="G169" s="259" t="s">
        <v>1429</v>
      </c>
      <c r="H169" s="260">
        <v>1</v>
      </c>
      <c r="I169" s="261"/>
      <c r="J169" s="262">
        <f>ROUND(I169*H169,2)</f>
        <v>0</v>
      </c>
      <c r="K169" s="263"/>
      <c r="L169" s="264"/>
      <c r="M169" s="265" t="s">
        <v>1</v>
      </c>
      <c r="N169" s="266" t="s">
        <v>41</v>
      </c>
      <c r="O169" s="91"/>
      <c r="P169" s="229">
        <f>O169*H169</f>
        <v>0</v>
      </c>
      <c r="Q169" s="229">
        <v>0</v>
      </c>
      <c r="R169" s="229">
        <f>Q169*H169</f>
        <v>0</v>
      </c>
      <c r="S169" s="229">
        <v>0</v>
      </c>
      <c r="T169" s="230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31" t="s">
        <v>193</v>
      </c>
      <c r="AT169" s="231" t="s">
        <v>238</v>
      </c>
      <c r="AU169" s="231" t="s">
        <v>84</v>
      </c>
      <c r="AY169" s="17" t="s">
        <v>153</v>
      </c>
      <c r="BE169" s="232">
        <f>IF(N169="základní",J169,0)</f>
        <v>0</v>
      </c>
      <c r="BF169" s="232">
        <f>IF(N169="snížená",J169,0)</f>
        <v>0</v>
      </c>
      <c r="BG169" s="232">
        <f>IF(N169="zákl. přenesená",J169,0)</f>
        <v>0</v>
      </c>
      <c r="BH169" s="232">
        <f>IF(N169="sníž. přenesená",J169,0)</f>
        <v>0</v>
      </c>
      <c r="BI169" s="232">
        <f>IF(N169="nulová",J169,0)</f>
        <v>0</v>
      </c>
      <c r="BJ169" s="17" t="s">
        <v>84</v>
      </c>
      <c r="BK169" s="232">
        <f>ROUND(I169*H169,2)</f>
        <v>0</v>
      </c>
      <c r="BL169" s="17" t="s">
        <v>159</v>
      </c>
      <c r="BM169" s="231" t="s">
        <v>1430</v>
      </c>
    </row>
    <row r="170" s="2" customFormat="1" ht="22.2" customHeight="1">
      <c r="A170" s="38"/>
      <c r="B170" s="39"/>
      <c r="C170" s="219" t="s">
        <v>327</v>
      </c>
      <c r="D170" s="219" t="s">
        <v>155</v>
      </c>
      <c r="E170" s="220" t="s">
        <v>1431</v>
      </c>
      <c r="F170" s="221" t="s">
        <v>1432</v>
      </c>
      <c r="G170" s="222" t="s">
        <v>1336</v>
      </c>
      <c r="H170" s="223">
        <v>1</v>
      </c>
      <c r="I170" s="224"/>
      <c r="J170" s="225">
        <f>ROUND(I170*H170,2)</f>
        <v>0</v>
      </c>
      <c r="K170" s="226"/>
      <c r="L170" s="44"/>
      <c r="M170" s="227" t="s">
        <v>1</v>
      </c>
      <c r="N170" s="228" t="s">
        <v>41</v>
      </c>
      <c r="O170" s="91"/>
      <c r="P170" s="229">
        <f>O170*H170</f>
        <v>0</v>
      </c>
      <c r="Q170" s="229">
        <v>0</v>
      </c>
      <c r="R170" s="229">
        <f>Q170*H170</f>
        <v>0</v>
      </c>
      <c r="S170" s="229">
        <v>0</v>
      </c>
      <c r="T170" s="230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31" t="s">
        <v>159</v>
      </c>
      <c r="AT170" s="231" t="s">
        <v>155</v>
      </c>
      <c r="AU170" s="231" t="s">
        <v>84</v>
      </c>
      <c r="AY170" s="17" t="s">
        <v>153</v>
      </c>
      <c r="BE170" s="232">
        <f>IF(N170="základní",J170,0)</f>
        <v>0</v>
      </c>
      <c r="BF170" s="232">
        <f>IF(N170="snížená",J170,0)</f>
        <v>0</v>
      </c>
      <c r="BG170" s="232">
        <f>IF(N170="zákl. přenesená",J170,0)</f>
        <v>0</v>
      </c>
      <c r="BH170" s="232">
        <f>IF(N170="sníž. přenesená",J170,0)</f>
        <v>0</v>
      </c>
      <c r="BI170" s="232">
        <f>IF(N170="nulová",J170,0)</f>
        <v>0</v>
      </c>
      <c r="BJ170" s="17" t="s">
        <v>84</v>
      </c>
      <c r="BK170" s="232">
        <f>ROUND(I170*H170,2)</f>
        <v>0</v>
      </c>
      <c r="BL170" s="17" t="s">
        <v>159</v>
      </c>
      <c r="BM170" s="231" t="s">
        <v>1433</v>
      </c>
    </row>
    <row r="171" s="2" customFormat="1" ht="14.4" customHeight="1">
      <c r="A171" s="38"/>
      <c r="B171" s="39"/>
      <c r="C171" s="219" t="s">
        <v>331</v>
      </c>
      <c r="D171" s="219" t="s">
        <v>155</v>
      </c>
      <c r="E171" s="220" t="s">
        <v>1434</v>
      </c>
      <c r="F171" s="221" t="s">
        <v>1435</v>
      </c>
      <c r="G171" s="222" t="s">
        <v>1376</v>
      </c>
      <c r="H171" s="223">
        <v>2</v>
      </c>
      <c r="I171" s="224"/>
      <c r="J171" s="225">
        <f>ROUND(I171*H171,2)</f>
        <v>0</v>
      </c>
      <c r="K171" s="226"/>
      <c r="L171" s="44"/>
      <c r="M171" s="227" t="s">
        <v>1</v>
      </c>
      <c r="N171" s="228" t="s">
        <v>41</v>
      </c>
      <c r="O171" s="91"/>
      <c r="P171" s="229">
        <f>O171*H171</f>
        <v>0</v>
      </c>
      <c r="Q171" s="229">
        <v>0</v>
      </c>
      <c r="R171" s="229">
        <f>Q171*H171</f>
        <v>0</v>
      </c>
      <c r="S171" s="229">
        <v>0</v>
      </c>
      <c r="T171" s="230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31" t="s">
        <v>159</v>
      </c>
      <c r="AT171" s="231" t="s">
        <v>155</v>
      </c>
      <c r="AU171" s="231" t="s">
        <v>84</v>
      </c>
      <c r="AY171" s="17" t="s">
        <v>153</v>
      </c>
      <c r="BE171" s="232">
        <f>IF(N171="základní",J171,0)</f>
        <v>0</v>
      </c>
      <c r="BF171" s="232">
        <f>IF(N171="snížená",J171,0)</f>
        <v>0</v>
      </c>
      <c r="BG171" s="232">
        <f>IF(N171="zákl. přenesená",J171,0)</f>
        <v>0</v>
      </c>
      <c r="BH171" s="232">
        <f>IF(N171="sníž. přenesená",J171,0)</f>
        <v>0</v>
      </c>
      <c r="BI171" s="232">
        <f>IF(N171="nulová",J171,0)</f>
        <v>0</v>
      </c>
      <c r="BJ171" s="17" t="s">
        <v>84</v>
      </c>
      <c r="BK171" s="232">
        <f>ROUND(I171*H171,2)</f>
        <v>0</v>
      </c>
      <c r="BL171" s="17" t="s">
        <v>159</v>
      </c>
      <c r="BM171" s="231" t="s">
        <v>1436</v>
      </c>
    </row>
    <row r="172" s="2" customFormat="1" ht="14.4" customHeight="1">
      <c r="A172" s="38"/>
      <c r="B172" s="39"/>
      <c r="C172" s="219" t="s">
        <v>335</v>
      </c>
      <c r="D172" s="219" t="s">
        <v>155</v>
      </c>
      <c r="E172" s="220" t="s">
        <v>1437</v>
      </c>
      <c r="F172" s="221" t="s">
        <v>1438</v>
      </c>
      <c r="G172" s="222" t="s">
        <v>1336</v>
      </c>
      <c r="H172" s="223">
        <v>1</v>
      </c>
      <c r="I172" s="224"/>
      <c r="J172" s="225">
        <f>ROUND(I172*H172,2)</f>
        <v>0</v>
      </c>
      <c r="K172" s="226"/>
      <c r="L172" s="44"/>
      <c r="M172" s="227" t="s">
        <v>1</v>
      </c>
      <c r="N172" s="228" t="s">
        <v>41</v>
      </c>
      <c r="O172" s="91"/>
      <c r="P172" s="229">
        <f>O172*H172</f>
        <v>0</v>
      </c>
      <c r="Q172" s="229">
        <v>0</v>
      </c>
      <c r="R172" s="229">
        <f>Q172*H172</f>
        <v>0</v>
      </c>
      <c r="S172" s="229">
        <v>0</v>
      </c>
      <c r="T172" s="230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31" t="s">
        <v>159</v>
      </c>
      <c r="AT172" s="231" t="s">
        <v>155</v>
      </c>
      <c r="AU172" s="231" t="s">
        <v>84</v>
      </c>
      <c r="AY172" s="17" t="s">
        <v>153</v>
      </c>
      <c r="BE172" s="232">
        <f>IF(N172="základní",J172,0)</f>
        <v>0</v>
      </c>
      <c r="BF172" s="232">
        <f>IF(N172="snížená",J172,0)</f>
        <v>0</v>
      </c>
      <c r="BG172" s="232">
        <f>IF(N172="zákl. přenesená",J172,0)</f>
        <v>0</v>
      </c>
      <c r="BH172" s="232">
        <f>IF(N172="sníž. přenesená",J172,0)</f>
        <v>0</v>
      </c>
      <c r="BI172" s="232">
        <f>IF(N172="nulová",J172,0)</f>
        <v>0</v>
      </c>
      <c r="BJ172" s="17" t="s">
        <v>84</v>
      </c>
      <c r="BK172" s="232">
        <f>ROUND(I172*H172,2)</f>
        <v>0</v>
      </c>
      <c r="BL172" s="17" t="s">
        <v>159</v>
      </c>
      <c r="BM172" s="231" t="s">
        <v>1439</v>
      </c>
    </row>
    <row r="173" s="2" customFormat="1" ht="14.4" customHeight="1">
      <c r="A173" s="38"/>
      <c r="B173" s="39"/>
      <c r="C173" s="219" t="s">
        <v>339</v>
      </c>
      <c r="D173" s="219" t="s">
        <v>155</v>
      </c>
      <c r="E173" s="220" t="s">
        <v>1440</v>
      </c>
      <c r="F173" s="221" t="s">
        <v>1441</v>
      </c>
      <c r="G173" s="222" t="s">
        <v>1376</v>
      </c>
      <c r="H173" s="223">
        <v>1</v>
      </c>
      <c r="I173" s="224"/>
      <c r="J173" s="225">
        <f>ROUND(I173*H173,2)</f>
        <v>0</v>
      </c>
      <c r="K173" s="226"/>
      <c r="L173" s="44"/>
      <c r="M173" s="227" t="s">
        <v>1</v>
      </c>
      <c r="N173" s="228" t="s">
        <v>41</v>
      </c>
      <c r="O173" s="91"/>
      <c r="P173" s="229">
        <f>O173*H173</f>
        <v>0</v>
      </c>
      <c r="Q173" s="229">
        <v>0</v>
      </c>
      <c r="R173" s="229">
        <f>Q173*H173</f>
        <v>0</v>
      </c>
      <c r="S173" s="229">
        <v>0</v>
      </c>
      <c r="T173" s="230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31" t="s">
        <v>159</v>
      </c>
      <c r="AT173" s="231" t="s">
        <v>155</v>
      </c>
      <c r="AU173" s="231" t="s">
        <v>84</v>
      </c>
      <c r="AY173" s="17" t="s">
        <v>153</v>
      </c>
      <c r="BE173" s="232">
        <f>IF(N173="základní",J173,0)</f>
        <v>0</v>
      </c>
      <c r="BF173" s="232">
        <f>IF(N173="snížená",J173,0)</f>
        <v>0</v>
      </c>
      <c r="BG173" s="232">
        <f>IF(N173="zákl. přenesená",J173,0)</f>
        <v>0</v>
      </c>
      <c r="BH173" s="232">
        <f>IF(N173="sníž. přenesená",J173,0)</f>
        <v>0</v>
      </c>
      <c r="BI173" s="232">
        <f>IF(N173="nulová",J173,0)</f>
        <v>0</v>
      </c>
      <c r="BJ173" s="17" t="s">
        <v>84</v>
      </c>
      <c r="BK173" s="232">
        <f>ROUND(I173*H173,2)</f>
        <v>0</v>
      </c>
      <c r="BL173" s="17" t="s">
        <v>159</v>
      </c>
      <c r="BM173" s="231" t="s">
        <v>1442</v>
      </c>
    </row>
    <row r="174" s="2" customFormat="1" ht="14.4" customHeight="1">
      <c r="A174" s="38"/>
      <c r="B174" s="39"/>
      <c r="C174" s="219" t="s">
        <v>345</v>
      </c>
      <c r="D174" s="219" t="s">
        <v>155</v>
      </c>
      <c r="E174" s="220" t="s">
        <v>1443</v>
      </c>
      <c r="F174" s="221" t="s">
        <v>1444</v>
      </c>
      <c r="G174" s="222" t="s">
        <v>1346</v>
      </c>
      <c r="H174" s="223">
        <v>0.0030000000000000001</v>
      </c>
      <c r="I174" s="224"/>
      <c r="J174" s="225">
        <f>ROUND(I174*H174,2)</f>
        <v>0</v>
      </c>
      <c r="K174" s="226"/>
      <c r="L174" s="44"/>
      <c r="M174" s="227" t="s">
        <v>1</v>
      </c>
      <c r="N174" s="228" t="s">
        <v>41</v>
      </c>
      <c r="O174" s="91"/>
      <c r="P174" s="229">
        <f>O174*H174</f>
        <v>0</v>
      </c>
      <c r="Q174" s="229">
        <v>0</v>
      </c>
      <c r="R174" s="229">
        <f>Q174*H174</f>
        <v>0</v>
      </c>
      <c r="S174" s="229">
        <v>0</v>
      </c>
      <c r="T174" s="230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31" t="s">
        <v>159</v>
      </c>
      <c r="AT174" s="231" t="s">
        <v>155</v>
      </c>
      <c r="AU174" s="231" t="s">
        <v>84</v>
      </c>
      <c r="AY174" s="17" t="s">
        <v>153</v>
      </c>
      <c r="BE174" s="232">
        <f>IF(N174="základní",J174,0)</f>
        <v>0</v>
      </c>
      <c r="BF174" s="232">
        <f>IF(N174="snížená",J174,0)</f>
        <v>0</v>
      </c>
      <c r="BG174" s="232">
        <f>IF(N174="zákl. přenesená",J174,0)</f>
        <v>0</v>
      </c>
      <c r="BH174" s="232">
        <f>IF(N174="sníž. přenesená",J174,0)</f>
        <v>0</v>
      </c>
      <c r="BI174" s="232">
        <f>IF(N174="nulová",J174,0)</f>
        <v>0</v>
      </c>
      <c r="BJ174" s="17" t="s">
        <v>84</v>
      </c>
      <c r="BK174" s="232">
        <f>ROUND(I174*H174,2)</f>
        <v>0</v>
      </c>
      <c r="BL174" s="17" t="s">
        <v>159</v>
      </c>
      <c r="BM174" s="231" t="s">
        <v>1445</v>
      </c>
    </row>
    <row r="175" s="12" customFormat="1" ht="25.92" customHeight="1">
      <c r="A175" s="12"/>
      <c r="B175" s="203"/>
      <c r="C175" s="204"/>
      <c r="D175" s="205" t="s">
        <v>75</v>
      </c>
      <c r="E175" s="206" t="s">
        <v>237</v>
      </c>
      <c r="F175" s="206" t="s">
        <v>1446</v>
      </c>
      <c r="G175" s="204"/>
      <c r="H175" s="204"/>
      <c r="I175" s="207"/>
      <c r="J175" s="208">
        <f>BK175</f>
        <v>0</v>
      </c>
      <c r="K175" s="204"/>
      <c r="L175" s="209"/>
      <c r="M175" s="210"/>
      <c r="N175" s="211"/>
      <c r="O175" s="211"/>
      <c r="P175" s="212">
        <f>SUM(P176:P182)</f>
        <v>0</v>
      </c>
      <c r="Q175" s="211"/>
      <c r="R175" s="212">
        <f>SUM(R176:R182)</f>
        <v>0</v>
      </c>
      <c r="S175" s="211"/>
      <c r="T175" s="213">
        <f>SUM(T176:T182)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14" t="s">
        <v>84</v>
      </c>
      <c r="AT175" s="215" t="s">
        <v>75</v>
      </c>
      <c r="AU175" s="215" t="s">
        <v>76</v>
      </c>
      <c r="AY175" s="214" t="s">
        <v>153</v>
      </c>
      <c r="BK175" s="216">
        <f>SUM(BK176:BK182)</f>
        <v>0</v>
      </c>
    </row>
    <row r="176" s="2" customFormat="1" ht="14.4" customHeight="1">
      <c r="A176" s="38"/>
      <c r="B176" s="39"/>
      <c r="C176" s="219" t="s">
        <v>350</v>
      </c>
      <c r="D176" s="219" t="s">
        <v>155</v>
      </c>
      <c r="E176" s="220" t="s">
        <v>1447</v>
      </c>
      <c r="F176" s="221" t="s">
        <v>1448</v>
      </c>
      <c r="G176" s="222" t="s">
        <v>1336</v>
      </c>
      <c r="H176" s="223">
        <v>1</v>
      </c>
      <c r="I176" s="224"/>
      <c r="J176" s="225">
        <f>ROUND(I176*H176,2)</f>
        <v>0</v>
      </c>
      <c r="K176" s="226"/>
      <c r="L176" s="44"/>
      <c r="M176" s="227" t="s">
        <v>1</v>
      </c>
      <c r="N176" s="228" t="s">
        <v>41</v>
      </c>
      <c r="O176" s="91"/>
      <c r="P176" s="229">
        <f>O176*H176</f>
        <v>0</v>
      </c>
      <c r="Q176" s="229">
        <v>0</v>
      </c>
      <c r="R176" s="229">
        <f>Q176*H176</f>
        <v>0</v>
      </c>
      <c r="S176" s="229">
        <v>0</v>
      </c>
      <c r="T176" s="230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31" t="s">
        <v>159</v>
      </c>
      <c r="AT176" s="231" t="s">
        <v>155</v>
      </c>
      <c r="AU176" s="231" t="s">
        <v>84</v>
      </c>
      <c r="AY176" s="17" t="s">
        <v>153</v>
      </c>
      <c r="BE176" s="232">
        <f>IF(N176="základní",J176,0)</f>
        <v>0</v>
      </c>
      <c r="BF176" s="232">
        <f>IF(N176="snížená",J176,0)</f>
        <v>0</v>
      </c>
      <c r="BG176" s="232">
        <f>IF(N176="zákl. přenesená",J176,0)</f>
        <v>0</v>
      </c>
      <c r="BH176" s="232">
        <f>IF(N176="sníž. přenesená",J176,0)</f>
        <v>0</v>
      </c>
      <c r="BI176" s="232">
        <f>IF(N176="nulová",J176,0)</f>
        <v>0</v>
      </c>
      <c r="BJ176" s="17" t="s">
        <v>84</v>
      </c>
      <c r="BK176" s="232">
        <f>ROUND(I176*H176,2)</f>
        <v>0</v>
      </c>
      <c r="BL176" s="17" t="s">
        <v>159</v>
      </c>
      <c r="BM176" s="231" t="s">
        <v>1449</v>
      </c>
    </row>
    <row r="177" s="2" customFormat="1" ht="14.4" customHeight="1">
      <c r="A177" s="38"/>
      <c r="B177" s="39"/>
      <c r="C177" s="219" t="s">
        <v>358</v>
      </c>
      <c r="D177" s="219" t="s">
        <v>155</v>
      </c>
      <c r="E177" s="220" t="s">
        <v>1450</v>
      </c>
      <c r="F177" s="221" t="s">
        <v>1451</v>
      </c>
      <c r="G177" s="222" t="s">
        <v>1336</v>
      </c>
      <c r="H177" s="223">
        <v>2</v>
      </c>
      <c r="I177" s="224"/>
      <c r="J177" s="225">
        <f>ROUND(I177*H177,2)</f>
        <v>0</v>
      </c>
      <c r="K177" s="226"/>
      <c r="L177" s="44"/>
      <c r="M177" s="227" t="s">
        <v>1</v>
      </c>
      <c r="N177" s="228" t="s">
        <v>41</v>
      </c>
      <c r="O177" s="91"/>
      <c r="P177" s="229">
        <f>O177*H177</f>
        <v>0</v>
      </c>
      <c r="Q177" s="229">
        <v>0</v>
      </c>
      <c r="R177" s="229">
        <f>Q177*H177</f>
        <v>0</v>
      </c>
      <c r="S177" s="229">
        <v>0</v>
      </c>
      <c r="T177" s="230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31" t="s">
        <v>159</v>
      </c>
      <c r="AT177" s="231" t="s">
        <v>155</v>
      </c>
      <c r="AU177" s="231" t="s">
        <v>84</v>
      </c>
      <c r="AY177" s="17" t="s">
        <v>153</v>
      </c>
      <c r="BE177" s="232">
        <f>IF(N177="základní",J177,0)</f>
        <v>0</v>
      </c>
      <c r="BF177" s="232">
        <f>IF(N177="snížená",J177,0)</f>
        <v>0</v>
      </c>
      <c r="BG177" s="232">
        <f>IF(N177="zákl. přenesená",J177,0)</f>
        <v>0</v>
      </c>
      <c r="BH177" s="232">
        <f>IF(N177="sníž. přenesená",J177,0)</f>
        <v>0</v>
      </c>
      <c r="BI177" s="232">
        <f>IF(N177="nulová",J177,0)</f>
        <v>0</v>
      </c>
      <c r="BJ177" s="17" t="s">
        <v>84</v>
      </c>
      <c r="BK177" s="232">
        <f>ROUND(I177*H177,2)</f>
        <v>0</v>
      </c>
      <c r="BL177" s="17" t="s">
        <v>159</v>
      </c>
      <c r="BM177" s="231" t="s">
        <v>1452</v>
      </c>
    </row>
    <row r="178" s="2" customFormat="1" ht="14.4" customHeight="1">
      <c r="A178" s="38"/>
      <c r="B178" s="39"/>
      <c r="C178" s="219" t="s">
        <v>363</v>
      </c>
      <c r="D178" s="219" t="s">
        <v>155</v>
      </c>
      <c r="E178" s="220" t="s">
        <v>1453</v>
      </c>
      <c r="F178" s="221" t="s">
        <v>1454</v>
      </c>
      <c r="G178" s="222" t="s">
        <v>1336</v>
      </c>
      <c r="H178" s="223">
        <v>1</v>
      </c>
      <c r="I178" s="224"/>
      <c r="J178" s="225">
        <f>ROUND(I178*H178,2)</f>
        <v>0</v>
      </c>
      <c r="K178" s="226"/>
      <c r="L178" s="44"/>
      <c r="M178" s="227" t="s">
        <v>1</v>
      </c>
      <c r="N178" s="228" t="s">
        <v>41</v>
      </c>
      <c r="O178" s="91"/>
      <c r="P178" s="229">
        <f>O178*H178</f>
        <v>0</v>
      </c>
      <c r="Q178" s="229">
        <v>0</v>
      </c>
      <c r="R178" s="229">
        <f>Q178*H178</f>
        <v>0</v>
      </c>
      <c r="S178" s="229">
        <v>0</v>
      </c>
      <c r="T178" s="230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31" t="s">
        <v>159</v>
      </c>
      <c r="AT178" s="231" t="s">
        <v>155</v>
      </c>
      <c r="AU178" s="231" t="s">
        <v>84</v>
      </c>
      <c r="AY178" s="17" t="s">
        <v>153</v>
      </c>
      <c r="BE178" s="232">
        <f>IF(N178="základní",J178,0)</f>
        <v>0</v>
      </c>
      <c r="BF178" s="232">
        <f>IF(N178="snížená",J178,0)</f>
        <v>0</v>
      </c>
      <c r="BG178" s="232">
        <f>IF(N178="zákl. přenesená",J178,0)</f>
        <v>0</v>
      </c>
      <c r="BH178" s="232">
        <f>IF(N178="sníž. přenesená",J178,0)</f>
        <v>0</v>
      </c>
      <c r="BI178" s="232">
        <f>IF(N178="nulová",J178,0)</f>
        <v>0</v>
      </c>
      <c r="BJ178" s="17" t="s">
        <v>84</v>
      </c>
      <c r="BK178" s="232">
        <f>ROUND(I178*H178,2)</f>
        <v>0</v>
      </c>
      <c r="BL178" s="17" t="s">
        <v>159</v>
      </c>
      <c r="BM178" s="231" t="s">
        <v>1455</v>
      </c>
    </row>
    <row r="179" s="2" customFormat="1" ht="14.4" customHeight="1">
      <c r="A179" s="38"/>
      <c r="B179" s="39"/>
      <c r="C179" s="219" t="s">
        <v>368</v>
      </c>
      <c r="D179" s="219" t="s">
        <v>155</v>
      </c>
      <c r="E179" s="220" t="s">
        <v>1456</v>
      </c>
      <c r="F179" s="221" t="s">
        <v>1457</v>
      </c>
      <c r="G179" s="222" t="s">
        <v>1336</v>
      </c>
      <c r="H179" s="223">
        <v>1</v>
      </c>
      <c r="I179" s="224"/>
      <c r="J179" s="225">
        <f>ROUND(I179*H179,2)</f>
        <v>0</v>
      </c>
      <c r="K179" s="226"/>
      <c r="L179" s="44"/>
      <c r="M179" s="227" t="s">
        <v>1</v>
      </c>
      <c r="N179" s="228" t="s">
        <v>41</v>
      </c>
      <c r="O179" s="91"/>
      <c r="P179" s="229">
        <f>O179*H179</f>
        <v>0</v>
      </c>
      <c r="Q179" s="229">
        <v>0</v>
      </c>
      <c r="R179" s="229">
        <f>Q179*H179</f>
        <v>0</v>
      </c>
      <c r="S179" s="229">
        <v>0</v>
      </c>
      <c r="T179" s="230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31" t="s">
        <v>159</v>
      </c>
      <c r="AT179" s="231" t="s">
        <v>155</v>
      </c>
      <c r="AU179" s="231" t="s">
        <v>84</v>
      </c>
      <c r="AY179" s="17" t="s">
        <v>153</v>
      </c>
      <c r="BE179" s="232">
        <f>IF(N179="základní",J179,0)</f>
        <v>0</v>
      </c>
      <c r="BF179" s="232">
        <f>IF(N179="snížená",J179,0)</f>
        <v>0</v>
      </c>
      <c r="BG179" s="232">
        <f>IF(N179="zákl. přenesená",J179,0)</f>
        <v>0</v>
      </c>
      <c r="BH179" s="232">
        <f>IF(N179="sníž. přenesená",J179,0)</f>
        <v>0</v>
      </c>
      <c r="BI179" s="232">
        <f>IF(N179="nulová",J179,0)</f>
        <v>0</v>
      </c>
      <c r="BJ179" s="17" t="s">
        <v>84</v>
      </c>
      <c r="BK179" s="232">
        <f>ROUND(I179*H179,2)</f>
        <v>0</v>
      </c>
      <c r="BL179" s="17" t="s">
        <v>159</v>
      </c>
      <c r="BM179" s="231" t="s">
        <v>1458</v>
      </c>
    </row>
    <row r="180" s="2" customFormat="1" ht="14.4" customHeight="1">
      <c r="A180" s="38"/>
      <c r="B180" s="39"/>
      <c r="C180" s="219" t="s">
        <v>374</v>
      </c>
      <c r="D180" s="219" t="s">
        <v>155</v>
      </c>
      <c r="E180" s="220" t="s">
        <v>1459</v>
      </c>
      <c r="F180" s="221" t="s">
        <v>1460</v>
      </c>
      <c r="G180" s="222" t="s">
        <v>1336</v>
      </c>
      <c r="H180" s="223">
        <v>1</v>
      </c>
      <c r="I180" s="224"/>
      <c r="J180" s="225">
        <f>ROUND(I180*H180,2)</f>
        <v>0</v>
      </c>
      <c r="K180" s="226"/>
      <c r="L180" s="44"/>
      <c r="M180" s="227" t="s">
        <v>1</v>
      </c>
      <c r="N180" s="228" t="s">
        <v>41</v>
      </c>
      <c r="O180" s="91"/>
      <c r="P180" s="229">
        <f>O180*H180</f>
        <v>0</v>
      </c>
      <c r="Q180" s="229">
        <v>0</v>
      </c>
      <c r="R180" s="229">
        <f>Q180*H180</f>
        <v>0</v>
      </c>
      <c r="S180" s="229">
        <v>0</v>
      </c>
      <c r="T180" s="230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31" t="s">
        <v>159</v>
      </c>
      <c r="AT180" s="231" t="s">
        <v>155</v>
      </c>
      <c r="AU180" s="231" t="s">
        <v>84</v>
      </c>
      <c r="AY180" s="17" t="s">
        <v>153</v>
      </c>
      <c r="BE180" s="232">
        <f>IF(N180="základní",J180,0)</f>
        <v>0</v>
      </c>
      <c r="BF180" s="232">
        <f>IF(N180="snížená",J180,0)</f>
        <v>0</v>
      </c>
      <c r="BG180" s="232">
        <f>IF(N180="zákl. přenesená",J180,0)</f>
        <v>0</v>
      </c>
      <c r="BH180" s="232">
        <f>IF(N180="sníž. přenesená",J180,0)</f>
        <v>0</v>
      </c>
      <c r="BI180" s="232">
        <f>IF(N180="nulová",J180,0)</f>
        <v>0</v>
      </c>
      <c r="BJ180" s="17" t="s">
        <v>84</v>
      </c>
      <c r="BK180" s="232">
        <f>ROUND(I180*H180,2)</f>
        <v>0</v>
      </c>
      <c r="BL180" s="17" t="s">
        <v>159</v>
      </c>
      <c r="BM180" s="231" t="s">
        <v>1461</v>
      </c>
    </row>
    <row r="181" s="2" customFormat="1" ht="22.2" customHeight="1">
      <c r="A181" s="38"/>
      <c r="B181" s="39"/>
      <c r="C181" s="219" t="s">
        <v>380</v>
      </c>
      <c r="D181" s="219" t="s">
        <v>155</v>
      </c>
      <c r="E181" s="220" t="s">
        <v>1462</v>
      </c>
      <c r="F181" s="221" t="s">
        <v>1463</v>
      </c>
      <c r="G181" s="222" t="s">
        <v>1376</v>
      </c>
      <c r="H181" s="223">
        <v>1</v>
      </c>
      <c r="I181" s="224"/>
      <c r="J181" s="225">
        <f>ROUND(I181*H181,2)</f>
        <v>0</v>
      </c>
      <c r="K181" s="226"/>
      <c r="L181" s="44"/>
      <c r="M181" s="227" t="s">
        <v>1</v>
      </c>
      <c r="N181" s="228" t="s">
        <v>41</v>
      </c>
      <c r="O181" s="91"/>
      <c r="P181" s="229">
        <f>O181*H181</f>
        <v>0</v>
      </c>
      <c r="Q181" s="229">
        <v>0</v>
      </c>
      <c r="R181" s="229">
        <f>Q181*H181</f>
        <v>0</v>
      </c>
      <c r="S181" s="229">
        <v>0</v>
      </c>
      <c r="T181" s="230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31" t="s">
        <v>159</v>
      </c>
      <c r="AT181" s="231" t="s">
        <v>155</v>
      </c>
      <c r="AU181" s="231" t="s">
        <v>84</v>
      </c>
      <c r="AY181" s="17" t="s">
        <v>153</v>
      </c>
      <c r="BE181" s="232">
        <f>IF(N181="základní",J181,0)</f>
        <v>0</v>
      </c>
      <c r="BF181" s="232">
        <f>IF(N181="snížená",J181,0)</f>
        <v>0</v>
      </c>
      <c r="BG181" s="232">
        <f>IF(N181="zákl. přenesená",J181,0)</f>
        <v>0</v>
      </c>
      <c r="BH181" s="232">
        <f>IF(N181="sníž. přenesená",J181,0)</f>
        <v>0</v>
      </c>
      <c r="BI181" s="232">
        <f>IF(N181="nulová",J181,0)</f>
        <v>0</v>
      </c>
      <c r="BJ181" s="17" t="s">
        <v>84</v>
      </c>
      <c r="BK181" s="232">
        <f>ROUND(I181*H181,2)</f>
        <v>0</v>
      </c>
      <c r="BL181" s="17" t="s">
        <v>159</v>
      </c>
      <c r="BM181" s="231" t="s">
        <v>1464</v>
      </c>
    </row>
    <row r="182" s="2" customFormat="1" ht="14.4" customHeight="1">
      <c r="A182" s="38"/>
      <c r="B182" s="39"/>
      <c r="C182" s="219" t="s">
        <v>387</v>
      </c>
      <c r="D182" s="219" t="s">
        <v>155</v>
      </c>
      <c r="E182" s="220" t="s">
        <v>1465</v>
      </c>
      <c r="F182" s="221" t="s">
        <v>1466</v>
      </c>
      <c r="G182" s="222" t="s">
        <v>1346</v>
      </c>
      <c r="H182" s="223">
        <v>0.0030000000000000001</v>
      </c>
      <c r="I182" s="224"/>
      <c r="J182" s="225">
        <f>ROUND(I182*H182,2)</f>
        <v>0</v>
      </c>
      <c r="K182" s="226"/>
      <c r="L182" s="44"/>
      <c r="M182" s="227" t="s">
        <v>1</v>
      </c>
      <c r="N182" s="228" t="s">
        <v>41</v>
      </c>
      <c r="O182" s="91"/>
      <c r="P182" s="229">
        <f>O182*H182</f>
        <v>0</v>
      </c>
      <c r="Q182" s="229">
        <v>0</v>
      </c>
      <c r="R182" s="229">
        <f>Q182*H182</f>
        <v>0</v>
      </c>
      <c r="S182" s="229">
        <v>0</v>
      </c>
      <c r="T182" s="230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31" t="s">
        <v>159</v>
      </c>
      <c r="AT182" s="231" t="s">
        <v>155</v>
      </c>
      <c r="AU182" s="231" t="s">
        <v>84</v>
      </c>
      <c r="AY182" s="17" t="s">
        <v>153</v>
      </c>
      <c r="BE182" s="232">
        <f>IF(N182="základní",J182,0)</f>
        <v>0</v>
      </c>
      <c r="BF182" s="232">
        <f>IF(N182="snížená",J182,0)</f>
        <v>0</v>
      </c>
      <c r="BG182" s="232">
        <f>IF(N182="zákl. přenesená",J182,0)</f>
        <v>0</v>
      </c>
      <c r="BH182" s="232">
        <f>IF(N182="sníž. přenesená",J182,0)</f>
        <v>0</v>
      </c>
      <c r="BI182" s="232">
        <f>IF(N182="nulová",J182,0)</f>
        <v>0</v>
      </c>
      <c r="BJ182" s="17" t="s">
        <v>84</v>
      </c>
      <c r="BK182" s="232">
        <f>ROUND(I182*H182,2)</f>
        <v>0</v>
      </c>
      <c r="BL182" s="17" t="s">
        <v>159</v>
      </c>
      <c r="BM182" s="231" t="s">
        <v>1467</v>
      </c>
    </row>
    <row r="183" s="12" customFormat="1" ht="25.92" customHeight="1">
      <c r="A183" s="12"/>
      <c r="B183" s="203"/>
      <c r="C183" s="204"/>
      <c r="D183" s="205" t="s">
        <v>75</v>
      </c>
      <c r="E183" s="206" t="s">
        <v>244</v>
      </c>
      <c r="F183" s="206" t="s">
        <v>1468</v>
      </c>
      <c r="G183" s="204"/>
      <c r="H183" s="204"/>
      <c r="I183" s="207"/>
      <c r="J183" s="208">
        <f>BK183</f>
        <v>0</v>
      </c>
      <c r="K183" s="204"/>
      <c r="L183" s="209"/>
      <c r="M183" s="210"/>
      <c r="N183" s="211"/>
      <c r="O183" s="211"/>
      <c r="P183" s="212">
        <f>SUM(P184:P202)</f>
        <v>0</v>
      </c>
      <c r="Q183" s="211"/>
      <c r="R183" s="212">
        <f>SUM(R184:R202)</f>
        <v>0</v>
      </c>
      <c r="S183" s="211"/>
      <c r="T183" s="213">
        <f>SUM(T184:T202)</f>
        <v>0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214" t="s">
        <v>84</v>
      </c>
      <c r="AT183" s="215" t="s">
        <v>75</v>
      </c>
      <c r="AU183" s="215" t="s">
        <v>76</v>
      </c>
      <c r="AY183" s="214" t="s">
        <v>153</v>
      </c>
      <c r="BK183" s="216">
        <f>SUM(BK184:BK202)</f>
        <v>0</v>
      </c>
    </row>
    <row r="184" s="2" customFormat="1" ht="14.4" customHeight="1">
      <c r="A184" s="38"/>
      <c r="B184" s="39"/>
      <c r="C184" s="219" t="s">
        <v>392</v>
      </c>
      <c r="D184" s="219" t="s">
        <v>155</v>
      </c>
      <c r="E184" s="220" t="s">
        <v>1469</v>
      </c>
      <c r="F184" s="221" t="s">
        <v>1470</v>
      </c>
      <c r="G184" s="222" t="s">
        <v>170</v>
      </c>
      <c r="H184" s="223">
        <v>30</v>
      </c>
      <c r="I184" s="224"/>
      <c r="J184" s="225">
        <f>ROUND(I184*H184,2)</f>
        <v>0</v>
      </c>
      <c r="K184" s="226"/>
      <c r="L184" s="44"/>
      <c r="M184" s="227" t="s">
        <v>1</v>
      </c>
      <c r="N184" s="228" t="s">
        <v>41</v>
      </c>
      <c r="O184" s="91"/>
      <c r="P184" s="229">
        <f>O184*H184</f>
        <v>0</v>
      </c>
      <c r="Q184" s="229">
        <v>0</v>
      </c>
      <c r="R184" s="229">
        <f>Q184*H184</f>
        <v>0</v>
      </c>
      <c r="S184" s="229">
        <v>0</v>
      </c>
      <c r="T184" s="230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31" t="s">
        <v>159</v>
      </c>
      <c r="AT184" s="231" t="s">
        <v>155</v>
      </c>
      <c r="AU184" s="231" t="s">
        <v>84</v>
      </c>
      <c r="AY184" s="17" t="s">
        <v>153</v>
      </c>
      <c r="BE184" s="232">
        <f>IF(N184="základní",J184,0)</f>
        <v>0</v>
      </c>
      <c r="BF184" s="232">
        <f>IF(N184="snížená",J184,0)</f>
        <v>0</v>
      </c>
      <c r="BG184" s="232">
        <f>IF(N184="zákl. přenesená",J184,0)</f>
        <v>0</v>
      </c>
      <c r="BH184" s="232">
        <f>IF(N184="sníž. přenesená",J184,0)</f>
        <v>0</v>
      </c>
      <c r="BI184" s="232">
        <f>IF(N184="nulová",J184,0)</f>
        <v>0</v>
      </c>
      <c r="BJ184" s="17" t="s">
        <v>84</v>
      </c>
      <c r="BK184" s="232">
        <f>ROUND(I184*H184,2)</f>
        <v>0</v>
      </c>
      <c r="BL184" s="17" t="s">
        <v>159</v>
      </c>
      <c r="BM184" s="231" t="s">
        <v>1471</v>
      </c>
    </row>
    <row r="185" s="2" customFormat="1" ht="14.4" customHeight="1">
      <c r="A185" s="38"/>
      <c r="B185" s="39"/>
      <c r="C185" s="219" t="s">
        <v>396</v>
      </c>
      <c r="D185" s="219" t="s">
        <v>155</v>
      </c>
      <c r="E185" s="220" t="s">
        <v>1472</v>
      </c>
      <c r="F185" s="221" t="s">
        <v>1473</v>
      </c>
      <c r="G185" s="222" t="s">
        <v>1474</v>
      </c>
      <c r="H185" s="223">
        <v>20</v>
      </c>
      <c r="I185" s="224"/>
      <c r="J185" s="225">
        <f>ROUND(I185*H185,2)</f>
        <v>0</v>
      </c>
      <c r="K185" s="226"/>
      <c r="L185" s="44"/>
      <c r="M185" s="227" t="s">
        <v>1</v>
      </c>
      <c r="N185" s="228" t="s">
        <v>41</v>
      </c>
      <c r="O185" s="91"/>
      <c r="P185" s="229">
        <f>O185*H185</f>
        <v>0</v>
      </c>
      <c r="Q185" s="229">
        <v>0</v>
      </c>
      <c r="R185" s="229">
        <f>Q185*H185</f>
        <v>0</v>
      </c>
      <c r="S185" s="229">
        <v>0</v>
      </c>
      <c r="T185" s="230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31" t="s">
        <v>159</v>
      </c>
      <c r="AT185" s="231" t="s">
        <v>155</v>
      </c>
      <c r="AU185" s="231" t="s">
        <v>84</v>
      </c>
      <c r="AY185" s="17" t="s">
        <v>153</v>
      </c>
      <c r="BE185" s="232">
        <f>IF(N185="základní",J185,0)</f>
        <v>0</v>
      </c>
      <c r="BF185" s="232">
        <f>IF(N185="snížená",J185,0)</f>
        <v>0</v>
      </c>
      <c r="BG185" s="232">
        <f>IF(N185="zákl. přenesená",J185,0)</f>
        <v>0</v>
      </c>
      <c r="BH185" s="232">
        <f>IF(N185="sníž. přenesená",J185,0)</f>
        <v>0</v>
      </c>
      <c r="BI185" s="232">
        <f>IF(N185="nulová",J185,0)</f>
        <v>0</v>
      </c>
      <c r="BJ185" s="17" t="s">
        <v>84</v>
      </c>
      <c r="BK185" s="232">
        <f>ROUND(I185*H185,2)</f>
        <v>0</v>
      </c>
      <c r="BL185" s="17" t="s">
        <v>159</v>
      </c>
      <c r="BM185" s="231" t="s">
        <v>1475</v>
      </c>
    </row>
    <row r="186" s="2" customFormat="1" ht="14.4" customHeight="1">
      <c r="A186" s="38"/>
      <c r="B186" s="39"/>
      <c r="C186" s="219" t="s">
        <v>400</v>
      </c>
      <c r="D186" s="219" t="s">
        <v>155</v>
      </c>
      <c r="E186" s="220" t="s">
        <v>1476</v>
      </c>
      <c r="F186" s="221" t="s">
        <v>1477</v>
      </c>
      <c r="G186" s="222" t="s">
        <v>1478</v>
      </c>
      <c r="H186" s="223">
        <v>2</v>
      </c>
      <c r="I186" s="224"/>
      <c r="J186" s="225">
        <f>ROUND(I186*H186,2)</f>
        <v>0</v>
      </c>
      <c r="K186" s="226"/>
      <c r="L186" s="44"/>
      <c r="M186" s="227" t="s">
        <v>1</v>
      </c>
      <c r="N186" s="228" t="s">
        <v>41</v>
      </c>
      <c r="O186" s="91"/>
      <c r="P186" s="229">
        <f>O186*H186</f>
        <v>0</v>
      </c>
      <c r="Q186" s="229">
        <v>0</v>
      </c>
      <c r="R186" s="229">
        <f>Q186*H186</f>
        <v>0</v>
      </c>
      <c r="S186" s="229">
        <v>0</v>
      </c>
      <c r="T186" s="230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31" t="s">
        <v>159</v>
      </c>
      <c r="AT186" s="231" t="s">
        <v>155</v>
      </c>
      <c r="AU186" s="231" t="s">
        <v>84</v>
      </c>
      <c r="AY186" s="17" t="s">
        <v>153</v>
      </c>
      <c r="BE186" s="232">
        <f>IF(N186="základní",J186,0)</f>
        <v>0</v>
      </c>
      <c r="BF186" s="232">
        <f>IF(N186="snížená",J186,0)</f>
        <v>0</v>
      </c>
      <c r="BG186" s="232">
        <f>IF(N186="zákl. přenesená",J186,0)</f>
        <v>0</v>
      </c>
      <c r="BH186" s="232">
        <f>IF(N186="sníž. přenesená",J186,0)</f>
        <v>0</v>
      </c>
      <c r="BI186" s="232">
        <f>IF(N186="nulová",J186,0)</f>
        <v>0</v>
      </c>
      <c r="BJ186" s="17" t="s">
        <v>84</v>
      </c>
      <c r="BK186" s="232">
        <f>ROUND(I186*H186,2)</f>
        <v>0</v>
      </c>
      <c r="BL186" s="17" t="s">
        <v>159</v>
      </c>
      <c r="BM186" s="231" t="s">
        <v>1479</v>
      </c>
    </row>
    <row r="187" s="2" customFormat="1" ht="14.4" customHeight="1">
      <c r="A187" s="38"/>
      <c r="B187" s="39"/>
      <c r="C187" s="219" t="s">
        <v>406</v>
      </c>
      <c r="D187" s="219" t="s">
        <v>155</v>
      </c>
      <c r="E187" s="220" t="s">
        <v>1480</v>
      </c>
      <c r="F187" s="221" t="s">
        <v>1481</v>
      </c>
      <c r="G187" s="222" t="s">
        <v>170</v>
      </c>
      <c r="H187" s="223">
        <v>30</v>
      </c>
      <c r="I187" s="224"/>
      <c r="J187" s="225">
        <f>ROUND(I187*H187,2)</f>
        <v>0</v>
      </c>
      <c r="K187" s="226"/>
      <c r="L187" s="44"/>
      <c r="M187" s="227" t="s">
        <v>1</v>
      </c>
      <c r="N187" s="228" t="s">
        <v>41</v>
      </c>
      <c r="O187" s="91"/>
      <c r="P187" s="229">
        <f>O187*H187</f>
        <v>0</v>
      </c>
      <c r="Q187" s="229">
        <v>0</v>
      </c>
      <c r="R187" s="229">
        <f>Q187*H187</f>
        <v>0</v>
      </c>
      <c r="S187" s="229">
        <v>0</v>
      </c>
      <c r="T187" s="230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31" t="s">
        <v>159</v>
      </c>
      <c r="AT187" s="231" t="s">
        <v>155</v>
      </c>
      <c r="AU187" s="231" t="s">
        <v>84</v>
      </c>
      <c r="AY187" s="17" t="s">
        <v>153</v>
      </c>
      <c r="BE187" s="232">
        <f>IF(N187="základní",J187,0)</f>
        <v>0</v>
      </c>
      <c r="BF187" s="232">
        <f>IF(N187="snížená",J187,0)</f>
        <v>0</v>
      </c>
      <c r="BG187" s="232">
        <f>IF(N187="zákl. přenesená",J187,0)</f>
        <v>0</v>
      </c>
      <c r="BH187" s="232">
        <f>IF(N187="sníž. přenesená",J187,0)</f>
        <v>0</v>
      </c>
      <c r="BI187" s="232">
        <f>IF(N187="nulová",J187,0)</f>
        <v>0</v>
      </c>
      <c r="BJ187" s="17" t="s">
        <v>84</v>
      </c>
      <c r="BK187" s="232">
        <f>ROUND(I187*H187,2)</f>
        <v>0</v>
      </c>
      <c r="BL187" s="17" t="s">
        <v>159</v>
      </c>
      <c r="BM187" s="231" t="s">
        <v>1482</v>
      </c>
    </row>
    <row r="188" s="2" customFormat="1" ht="14.4" customHeight="1">
      <c r="A188" s="38"/>
      <c r="B188" s="39"/>
      <c r="C188" s="219" t="s">
        <v>411</v>
      </c>
      <c r="D188" s="219" t="s">
        <v>155</v>
      </c>
      <c r="E188" s="220" t="s">
        <v>1483</v>
      </c>
      <c r="F188" s="221" t="s">
        <v>1484</v>
      </c>
      <c r="G188" s="222" t="s">
        <v>170</v>
      </c>
      <c r="H188" s="223">
        <v>30</v>
      </c>
      <c r="I188" s="224"/>
      <c r="J188" s="225">
        <f>ROUND(I188*H188,2)</f>
        <v>0</v>
      </c>
      <c r="K188" s="226"/>
      <c r="L188" s="44"/>
      <c r="M188" s="227" t="s">
        <v>1</v>
      </c>
      <c r="N188" s="228" t="s">
        <v>41</v>
      </c>
      <c r="O188" s="91"/>
      <c r="P188" s="229">
        <f>O188*H188</f>
        <v>0</v>
      </c>
      <c r="Q188" s="229">
        <v>0</v>
      </c>
      <c r="R188" s="229">
        <f>Q188*H188</f>
        <v>0</v>
      </c>
      <c r="S188" s="229">
        <v>0</v>
      </c>
      <c r="T188" s="230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31" t="s">
        <v>159</v>
      </c>
      <c r="AT188" s="231" t="s">
        <v>155</v>
      </c>
      <c r="AU188" s="231" t="s">
        <v>84</v>
      </c>
      <c r="AY188" s="17" t="s">
        <v>153</v>
      </c>
      <c r="BE188" s="232">
        <f>IF(N188="základní",J188,0)</f>
        <v>0</v>
      </c>
      <c r="BF188" s="232">
        <f>IF(N188="snížená",J188,0)</f>
        <v>0</v>
      </c>
      <c r="BG188" s="232">
        <f>IF(N188="zákl. přenesená",J188,0)</f>
        <v>0</v>
      </c>
      <c r="BH188" s="232">
        <f>IF(N188="sníž. přenesená",J188,0)</f>
        <v>0</v>
      </c>
      <c r="BI188" s="232">
        <f>IF(N188="nulová",J188,0)</f>
        <v>0</v>
      </c>
      <c r="BJ188" s="17" t="s">
        <v>84</v>
      </c>
      <c r="BK188" s="232">
        <f>ROUND(I188*H188,2)</f>
        <v>0</v>
      </c>
      <c r="BL188" s="17" t="s">
        <v>159</v>
      </c>
      <c r="BM188" s="231" t="s">
        <v>1485</v>
      </c>
    </row>
    <row r="189" s="2" customFormat="1" ht="14.4" customHeight="1">
      <c r="A189" s="38"/>
      <c r="B189" s="39"/>
      <c r="C189" s="219" t="s">
        <v>415</v>
      </c>
      <c r="D189" s="219" t="s">
        <v>155</v>
      </c>
      <c r="E189" s="220" t="s">
        <v>1486</v>
      </c>
      <c r="F189" s="221" t="s">
        <v>1487</v>
      </c>
      <c r="G189" s="222" t="s">
        <v>170</v>
      </c>
      <c r="H189" s="223">
        <v>2</v>
      </c>
      <c r="I189" s="224"/>
      <c r="J189" s="225">
        <f>ROUND(I189*H189,2)</f>
        <v>0</v>
      </c>
      <c r="K189" s="226"/>
      <c r="L189" s="44"/>
      <c r="M189" s="227" t="s">
        <v>1</v>
      </c>
      <c r="N189" s="228" t="s">
        <v>41</v>
      </c>
      <c r="O189" s="91"/>
      <c r="P189" s="229">
        <f>O189*H189</f>
        <v>0</v>
      </c>
      <c r="Q189" s="229">
        <v>0</v>
      </c>
      <c r="R189" s="229">
        <f>Q189*H189</f>
        <v>0</v>
      </c>
      <c r="S189" s="229">
        <v>0</v>
      </c>
      <c r="T189" s="230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31" t="s">
        <v>159</v>
      </c>
      <c r="AT189" s="231" t="s">
        <v>155</v>
      </c>
      <c r="AU189" s="231" t="s">
        <v>84</v>
      </c>
      <c r="AY189" s="17" t="s">
        <v>153</v>
      </c>
      <c r="BE189" s="232">
        <f>IF(N189="základní",J189,0)</f>
        <v>0</v>
      </c>
      <c r="BF189" s="232">
        <f>IF(N189="snížená",J189,0)</f>
        <v>0</v>
      </c>
      <c r="BG189" s="232">
        <f>IF(N189="zákl. přenesená",J189,0)</f>
        <v>0</v>
      </c>
      <c r="BH189" s="232">
        <f>IF(N189="sníž. přenesená",J189,0)</f>
        <v>0</v>
      </c>
      <c r="BI189" s="232">
        <f>IF(N189="nulová",J189,0)</f>
        <v>0</v>
      </c>
      <c r="BJ189" s="17" t="s">
        <v>84</v>
      </c>
      <c r="BK189" s="232">
        <f>ROUND(I189*H189,2)</f>
        <v>0</v>
      </c>
      <c r="BL189" s="17" t="s">
        <v>159</v>
      </c>
      <c r="BM189" s="231" t="s">
        <v>1488</v>
      </c>
    </row>
    <row r="190" s="2" customFormat="1" ht="14.4" customHeight="1">
      <c r="A190" s="38"/>
      <c r="B190" s="39"/>
      <c r="C190" s="219" t="s">
        <v>424</v>
      </c>
      <c r="D190" s="219" t="s">
        <v>155</v>
      </c>
      <c r="E190" s="220" t="s">
        <v>1489</v>
      </c>
      <c r="F190" s="221" t="s">
        <v>1490</v>
      </c>
      <c r="G190" s="222" t="s">
        <v>170</v>
      </c>
      <c r="H190" s="223">
        <v>2</v>
      </c>
      <c r="I190" s="224"/>
      <c r="J190" s="225">
        <f>ROUND(I190*H190,2)</f>
        <v>0</v>
      </c>
      <c r="K190" s="226"/>
      <c r="L190" s="44"/>
      <c r="M190" s="227" t="s">
        <v>1</v>
      </c>
      <c r="N190" s="228" t="s">
        <v>41</v>
      </c>
      <c r="O190" s="91"/>
      <c r="P190" s="229">
        <f>O190*H190</f>
        <v>0</v>
      </c>
      <c r="Q190" s="229">
        <v>0</v>
      </c>
      <c r="R190" s="229">
        <f>Q190*H190</f>
        <v>0</v>
      </c>
      <c r="S190" s="229">
        <v>0</v>
      </c>
      <c r="T190" s="230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31" t="s">
        <v>159</v>
      </c>
      <c r="AT190" s="231" t="s">
        <v>155</v>
      </c>
      <c r="AU190" s="231" t="s">
        <v>84</v>
      </c>
      <c r="AY190" s="17" t="s">
        <v>153</v>
      </c>
      <c r="BE190" s="232">
        <f>IF(N190="základní",J190,0)</f>
        <v>0</v>
      </c>
      <c r="BF190" s="232">
        <f>IF(N190="snížená",J190,0)</f>
        <v>0</v>
      </c>
      <c r="BG190" s="232">
        <f>IF(N190="zákl. přenesená",J190,0)</f>
        <v>0</v>
      </c>
      <c r="BH190" s="232">
        <f>IF(N190="sníž. přenesená",J190,0)</f>
        <v>0</v>
      </c>
      <c r="BI190" s="232">
        <f>IF(N190="nulová",J190,0)</f>
        <v>0</v>
      </c>
      <c r="BJ190" s="17" t="s">
        <v>84</v>
      </c>
      <c r="BK190" s="232">
        <f>ROUND(I190*H190,2)</f>
        <v>0</v>
      </c>
      <c r="BL190" s="17" t="s">
        <v>159</v>
      </c>
      <c r="BM190" s="231" t="s">
        <v>1491</v>
      </c>
    </row>
    <row r="191" s="2" customFormat="1" ht="22.2" customHeight="1">
      <c r="A191" s="38"/>
      <c r="B191" s="39"/>
      <c r="C191" s="219" t="s">
        <v>429</v>
      </c>
      <c r="D191" s="219" t="s">
        <v>155</v>
      </c>
      <c r="E191" s="220" t="s">
        <v>1492</v>
      </c>
      <c r="F191" s="221" t="s">
        <v>1493</v>
      </c>
      <c r="G191" s="222" t="s">
        <v>180</v>
      </c>
      <c r="H191" s="223">
        <v>4.9500000000000002</v>
      </c>
      <c r="I191" s="224"/>
      <c r="J191" s="225">
        <f>ROUND(I191*H191,2)</f>
        <v>0</v>
      </c>
      <c r="K191" s="226"/>
      <c r="L191" s="44"/>
      <c r="M191" s="227" t="s">
        <v>1</v>
      </c>
      <c r="N191" s="228" t="s">
        <v>41</v>
      </c>
      <c r="O191" s="91"/>
      <c r="P191" s="229">
        <f>O191*H191</f>
        <v>0</v>
      </c>
      <c r="Q191" s="229">
        <v>0</v>
      </c>
      <c r="R191" s="229">
        <f>Q191*H191</f>
        <v>0</v>
      </c>
      <c r="S191" s="229">
        <v>0</v>
      </c>
      <c r="T191" s="230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31" t="s">
        <v>159</v>
      </c>
      <c r="AT191" s="231" t="s">
        <v>155</v>
      </c>
      <c r="AU191" s="231" t="s">
        <v>84</v>
      </c>
      <c r="AY191" s="17" t="s">
        <v>153</v>
      </c>
      <c r="BE191" s="232">
        <f>IF(N191="základní",J191,0)</f>
        <v>0</v>
      </c>
      <c r="BF191" s="232">
        <f>IF(N191="snížená",J191,0)</f>
        <v>0</v>
      </c>
      <c r="BG191" s="232">
        <f>IF(N191="zákl. přenesená",J191,0)</f>
        <v>0</v>
      </c>
      <c r="BH191" s="232">
        <f>IF(N191="sníž. přenesená",J191,0)</f>
        <v>0</v>
      </c>
      <c r="BI191" s="232">
        <f>IF(N191="nulová",J191,0)</f>
        <v>0</v>
      </c>
      <c r="BJ191" s="17" t="s">
        <v>84</v>
      </c>
      <c r="BK191" s="232">
        <f>ROUND(I191*H191,2)</f>
        <v>0</v>
      </c>
      <c r="BL191" s="17" t="s">
        <v>159</v>
      </c>
      <c r="BM191" s="231" t="s">
        <v>1494</v>
      </c>
    </row>
    <row r="192" s="2" customFormat="1" ht="14.4" customHeight="1">
      <c r="A192" s="38"/>
      <c r="B192" s="39"/>
      <c r="C192" s="219" t="s">
        <v>434</v>
      </c>
      <c r="D192" s="219" t="s">
        <v>155</v>
      </c>
      <c r="E192" s="220" t="s">
        <v>1495</v>
      </c>
      <c r="F192" s="221" t="s">
        <v>1496</v>
      </c>
      <c r="G192" s="222" t="s">
        <v>180</v>
      </c>
      <c r="H192" s="223">
        <v>4.9500000000000002</v>
      </c>
      <c r="I192" s="224"/>
      <c r="J192" s="225">
        <f>ROUND(I192*H192,2)</f>
        <v>0</v>
      </c>
      <c r="K192" s="226"/>
      <c r="L192" s="44"/>
      <c r="M192" s="227" t="s">
        <v>1</v>
      </c>
      <c r="N192" s="228" t="s">
        <v>41</v>
      </c>
      <c r="O192" s="91"/>
      <c r="P192" s="229">
        <f>O192*H192</f>
        <v>0</v>
      </c>
      <c r="Q192" s="229">
        <v>0</v>
      </c>
      <c r="R192" s="229">
        <f>Q192*H192</f>
        <v>0</v>
      </c>
      <c r="S192" s="229">
        <v>0</v>
      </c>
      <c r="T192" s="230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31" t="s">
        <v>159</v>
      </c>
      <c r="AT192" s="231" t="s">
        <v>155</v>
      </c>
      <c r="AU192" s="231" t="s">
        <v>84</v>
      </c>
      <c r="AY192" s="17" t="s">
        <v>153</v>
      </c>
      <c r="BE192" s="232">
        <f>IF(N192="základní",J192,0)</f>
        <v>0</v>
      </c>
      <c r="BF192" s="232">
        <f>IF(N192="snížená",J192,0)</f>
        <v>0</v>
      </c>
      <c r="BG192" s="232">
        <f>IF(N192="zákl. přenesená",J192,0)</f>
        <v>0</v>
      </c>
      <c r="BH192" s="232">
        <f>IF(N192="sníž. přenesená",J192,0)</f>
        <v>0</v>
      </c>
      <c r="BI192" s="232">
        <f>IF(N192="nulová",J192,0)</f>
        <v>0</v>
      </c>
      <c r="BJ192" s="17" t="s">
        <v>84</v>
      </c>
      <c r="BK192" s="232">
        <f>ROUND(I192*H192,2)</f>
        <v>0</v>
      </c>
      <c r="BL192" s="17" t="s">
        <v>159</v>
      </c>
      <c r="BM192" s="231" t="s">
        <v>1497</v>
      </c>
    </row>
    <row r="193" s="2" customFormat="1" ht="14.4" customHeight="1">
      <c r="A193" s="38"/>
      <c r="B193" s="39"/>
      <c r="C193" s="219" t="s">
        <v>439</v>
      </c>
      <c r="D193" s="219" t="s">
        <v>155</v>
      </c>
      <c r="E193" s="220" t="s">
        <v>1498</v>
      </c>
      <c r="F193" s="221" t="s">
        <v>1499</v>
      </c>
      <c r="G193" s="222" t="s">
        <v>158</v>
      </c>
      <c r="H193" s="223">
        <v>9</v>
      </c>
      <c r="I193" s="224"/>
      <c r="J193" s="225">
        <f>ROUND(I193*H193,2)</f>
        <v>0</v>
      </c>
      <c r="K193" s="226"/>
      <c r="L193" s="44"/>
      <c r="M193" s="227" t="s">
        <v>1</v>
      </c>
      <c r="N193" s="228" t="s">
        <v>41</v>
      </c>
      <c r="O193" s="91"/>
      <c r="P193" s="229">
        <f>O193*H193</f>
        <v>0</v>
      </c>
      <c r="Q193" s="229">
        <v>0</v>
      </c>
      <c r="R193" s="229">
        <f>Q193*H193</f>
        <v>0</v>
      </c>
      <c r="S193" s="229">
        <v>0</v>
      </c>
      <c r="T193" s="230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31" t="s">
        <v>159</v>
      </c>
      <c r="AT193" s="231" t="s">
        <v>155</v>
      </c>
      <c r="AU193" s="231" t="s">
        <v>84</v>
      </c>
      <c r="AY193" s="17" t="s">
        <v>153</v>
      </c>
      <c r="BE193" s="232">
        <f>IF(N193="základní",J193,0)</f>
        <v>0</v>
      </c>
      <c r="BF193" s="232">
        <f>IF(N193="snížená",J193,0)</f>
        <v>0</v>
      </c>
      <c r="BG193" s="232">
        <f>IF(N193="zákl. přenesená",J193,0)</f>
        <v>0</v>
      </c>
      <c r="BH193" s="232">
        <f>IF(N193="sníž. přenesená",J193,0)</f>
        <v>0</v>
      </c>
      <c r="BI193" s="232">
        <f>IF(N193="nulová",J193,0)</f>
        <v>0</v>
      </c>
      <c r="BJ193" s="17" t="s">
        <v>84</v>
      </c>
      <c r="BK193" s="232">
        <f>ROUND(I193*H193,2)</f>
        <v>0</v>
      </c>
      <c r="BL193" s="17" t="s">
        <v>159</v>
      </c>
      <c r="BM193" s="231" t="s">
        <v>1500</v>
      </c>
    </row>
    <row r="194" s="2" customFormat="1" ht="14.4" customHeight="1">
      <c r="A194" s="38"/>
      <c r="B194" s="39"/>
      <c r="C194" s="219" t="s">
        <v>443</v>
      </c>
      <c r="D194" s="219" t="s">
        <v>155</v>
      </c>
      <c r="E194" s="220" t="s">
        <v>1501</v>
      </c>
      <c r="F194" s="221" t="s">
        <v>1502</v>
      </c>
      <c r="G194" s="222" t="s">
        <v>158</v>
      </c>
      <c r="H194" s="223">
        <v>9</v>
      </c>
      <c r="I194" s="224"/>
      <c r="J194" s="225">
        <f>ROUND(I194*H194,2)</f>
        <v>0</v>
      </c>
      <c r="K194" s="226"/>
      <c r="L194" s="44"/>
      <c r="M194" s="227" t="s">
        <v>1</v>
      </c>
      <c r="N194" s="228" t="s">
        <v>41</v>
      </c>
      <c r="O194" s="91"/>
      <c r="P194" s="229">
        <f>O194*H194</f>
        <v>0</v>
      </c>
      <c r="Q194" s="229">
        <v>0</v>
      </c>
      <c r="R194" s="229">
        <f>Q194*H194</f>
        <v>0</v>
      </c>
      <c r="S194" s="229">
        <v>0</v>
      </c>
      <c r="T194" s="230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31" t="s">
        <v>159</v>
      </c>
      <c r="AT194" s="231" t="s">
        <v>155</v>
      </c>
      <c r="AU194" s="231" t="s">
        <v>84</v>
      </c>
      <c r="AY194" s="17" t="s">
        <v>153</v>
      </c>
      <c r="BE194" s="232">
        <f>IF(N194="základní",J194,0)</f>
        <v>0</v>
      </c>
      <c r="BF194" s="232">
        <f>IF(N194="snížená",J194,0)</f>
        <v>0</v>
      </c>
      <c r="BG194" s="232">
        <f>IF(N194="zákl. přenesená",J194,0)</f>
        <v>0</v>
      </c>
      <c r="BH194" s="232">
        <f>IF(N194="sníž. přenesená",J194,0)</f>
        <v>0</v>
      </c>
      <c r="BI194" s="232">
        <f>IF(N194="nulová",J194,0)</f>
        <v>0</v>
      </c>
      <c r="BJ194" s="17" t="s">
        <v>84</v>
      </c>
      <c r="BK194" s="232">
        <f>ROUND(I194*H194,2)</f>
        <v>0</v>
      </c>
      <c r="BL194" s="17" t="s">
        <v>159</v>
      </c>
      <c r="BM194" s="231" t="s">
        <v>1503</v>
      </c>
    </row>
    <row r="195" s="2" customFormat="1" ht="14.4" customHeight="1">
      <c r="A195" s="38"/>
      <c r="B195" s="39"/>
      <c r="C195" s="219" t="s">
        <v>447</v>
      </c>
      <c r="D195" s="219" t="s">
        <v>155</v>
      </c>
      <c r="E195" s="220" t="s">
        <v>1504</v>
      </c>
      <c r="F195" s="221" t="s">
        <v>1505</v>
      </c>
      <c r="G195" s="222" t="s">
        <v>180</v>
      </c>
      <c r="H195" s="223">
        <v>4.9500000000000002</v>
      </c>
      <c r="I195" s="224"/>
      <c r="J195" s="225">
        <f>ROUND(I195*H195,2)</f>
        <v>0</v>
      </c>
      <c r="K195" s="226"/>
      <c r="L195" s="44"/>
      <c r="M195" s="227" t="s">
        <v>1</v>
      </c>
      <c r="N195" s="228" t="s">
        <v>41</v>
      </c>
      <c r="O195" s="91"/>
      <c r="P195" s="229">
        <f>O195*H195</f>
        <v>0</v>
      </c>
      <c r="Q195" s="229">
        <v>0</v>
      </c>
      <c r="R195" s="229">
        <f>Q195*H195</f>
        <v>0</v>
      </c>
      <c r="S195" s="229">
        <v>0</v>
      </c>
      <c r="T195" s="230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31" t="s">
        <v>159</v>
      </c>
      <c r="AT195" s="231" t="s">
        <v>155</v>
      </c>
      <c r="AU195" s="231" t="s">
        <v>84</v>
      </c>
      <c r="AY195" s="17" t="s">
        <v>153</v>
      </c>
      <c r="BE195" s="232">
        <f>IF(N195="základní",J195,0)</f>
        <v>0</v>
      </c>
      <c r="BF195" s="232">
        <f>IF(N195="snížená",J195,0)</f>
        <v>0</v>
      </c>
      <c r="BG195" s="232">
        <f>IF(N195="zákl. přenesená",J195,0)</f>
        <v>0</v>
      </c>
      <c r="BH195" s="232">
        <f>IF(N195="sníž. přenesená",J195,0)</f>
        <v>0</v>
      </c>
      <c r="BI195" s="232">
        <f>IF(N195="nulová",J195,0)</f>
        <v>0</v>
      </c>
      <c r="BJ195" s="17" t="s">
        <v>84</v>
      </c>
      <c r="BK195" s="232">
        <f>ROUND(I195*H195,2)</f>
        <v>0</v>
      </c>
      <c r="BL195" s="17" t="s">
        <v>159</v>
      </c>
      <c r="BM195" s="231" t="s">
        <v>1506</v>
      </c>
    </row>
    <row r="196" s="2" customFormat="1" ht="14.4" customHeight="1">
      <c r="A196" s="38"/>
      <c r="B196" s="39"/>
      <c r="C196" s="219" t="s">
        <v>452</v>
      </c>
      <c r="D196" s="219" t="s">
        <v>155</v>
      </c>
      <c r="E196" s="220" t="s">
        <v>1507</v>
      </c>
      <c r="F196" s="221" t="s">
        <v>1508</v>
      </c>
      <c r="G196" s="222" t="s">
        <v>180</v>
      </c>
      <c r="H196" s="223">
        <v>1.6499999999999999</v>
      </c>
      <c r="I196" s="224"/>
      <c r="J196" s="225">
        <f>ROUND(I196*H196,2)</f>
        <v>0</v>
      </c>
      <c r="K196" s="226"/>
      <c r="L196" s="44"/>
      <c r="M196" s="227" t="s">
        <v>1</v>
      </c>
      <c r="N196" s="228" t="s">
        <v>41</v>
      </c>
      <c r="O196" s="91"/>
      <c r="P196" s="229">
        <f>O196*H196</f>
        <v>0</v>
      </c>
      <c r="Q196" s="229">
        <v>0</v>
      </c>
      <c r="R196" s="229">
        <f>Q196*H196</f>
        <v>0</v>
      </c>
      <c r="S196" s="229">
        <v>0</v>
      </c>
      <c r="T196" s="230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31" t="s">
        <v>159</v>
      </c>
      <c r="AT196" s="231" t="s">
        <v>155</v>
      </c>
      <c r="AU196" s="231" t="s">
        <v>84</v>
      </c>
      <c r="AY196" s="17" t="s">
        <v>153</v>
      </c>
      <c r="BE196" s="232">
        <f>IF(N196="základní",J196,0)</f>
        <v>0</v>
      </c>
      <c r="BF196" s="232">
        <f>IF(N196="snížená",J196,0)</f>
        <v>0</v>
      </c>
      <c r="BG196" s="232">
        <f>IF(N196="zákl. přenesená",J196,0)</f>
        <v>0</v>
      </c>
      <c r="BH196" s="232">
        <f>IF(N196="sníž. přenesená",J196,0)</f>
        <v>0</v>
      </c>
      <c r="BI196" s="232">
        <f>IF(N196="nulová",J196,0)</f>
        <v>0</v>
      </c>
      <c r="BJ196" s="17" t="s">
        <v>84</v>
      </c>
      <c r="BK196" s="232">
        <f>ROUND(I196*H196,2)</f>
        <v>0</v>
      </c>
      <c r="BL196" s="17" t="s">
        <v>159</v>
      </c>
      <c r="BM196" s="231" t="s">
        <v>1509</v>
      </c>
    </row>
    <row r="197" s="2" customFormat="1" ht="14.4" customHeight="1">
      <c r="A197" s="38"/>
      <c r="B197" s="39"/>
      <c r="C197" s="219" t="s">
        <v>457</v>
      </c>
      <c r="D197" s="219" t="s">
        <v>155</v>
      </c>
      <c r="E197" s="220" t="s">
        <v>1510</v>
      </c>
      <c r="F197" s="221" t="s">
        <v>1511</v>
      </c>
      <c r="G197" s="222" t="s">
        <v>180</v>
      </c>
      <c r="H197" s="223">
        <v>165</v>
      </c>
      <c r="I197" s="224"/>
      <c r="J197" s="225">
        <f>ROUND(I197*H197,2)</f>
        <v>0</v>
      </c>
      <c r="K197" s="226"/>
      <c r="L197" s="44"/>
      <c r="M197" s="227" t="s">
        <v>1</v>
      </c>
      <c r="N197" s="228" t="s">
        <v>41</v>
      </c>
      <c r="O197" s="91"/>
      <c r="P197" s="229">
        <f>O197*H197</f>
        <v>0</v>
      </c>
      <c r="Q197" s="229">
        <v>0</v>
      </c>
      <c r="R197" s="229">
        <f>Q197*H197</f>
        <v>0</v>
      </c>
      <c r="S197" s="229">
        <v>0</v>
      </c>
      <c r="T197" s="230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31" t="s">
        <v>159</v>
      </c>
      <c r="AT197" s="231" t="s">
        <v>155</v>
      </c>
      <c r="AU197" s="231" t="s">
        <v>84</v>
      </c>
      <c r="AY197" s="17" t="s">
        <v>153</v>
      </c>
      <c r="BE197" s="232">
        <f>IF(N197="základní",J197,0)</f>
        <v>0</v>
      </c>
      <c r="BF197" s="232">
        <f>IF(N197="snížená",J197,0)</f>
        <v>0</v>
      </c>
      <c r="BG197" s="232">
        <f>IF(N197="zákl. přenesená",J197,0)</f>
        <v>0</v>
      </c>
      <c r="BH197" s="232">
        <f>IF(N197="sníž. přenesená",J197,0)</f>
        <v>0</v>
      </c>
      <c r="BI197" s="232">
        <f>IF(N197="nulová",J197,0)</f>
        <v>0</v>
      </c>
      <c r="BJ197" s="17" t="s">
        <v>84</v>
      </c>
      <c r="BK197" s="232">
        <f>ROUND(I197*H197,2)</f>
        <v>0</v>
      </c>
      <c r="BL197" s="17" t="s">
        <v>159</v>
      </c>
      <c r="BM197" s="231" t="s">
        <v>1512</v>
      </c>
    </row>
    <row r="198" s="2" customFormat="1" ht="14.4" customHeight="1">
      <c r="A198" s="38"/>
      <c r="B198" s="39"/>
      <c r="C198" s="219" t="s">
        <v>462</v>
      </c>
      <c r="D198" s="219" t="s">
        <v>155</v>
      </c>
      <c r="E198" s="220" t="s">
        <v>1513</v>
      </c>
      <c r="F198" s="221" t="s">
        <v>1514</v>
      </c>
      <c r="G198" s="222" t="s">
        <v>180</v>
      </c>
      <c r="H198" s="223">
        <v>1.6499999999999999</v>
      </c>
      <c r="I198" s="224"/>
      <c r="J198" s="225">
        <f>ROUND(I198*H198,2)</f>
        <v>0</v>
      </c>
      <c r="K198" s="226"/>
      <c r="L198" s="44"/>
      <c r="M198" s="227" t="s">
        <v>1</v>
      </c>
      <c r="N198" s="228" t="s">
        <v>41</v>
      </c>
      <c r="O198" s="91"/>
      <c r="P198" s="229">
        <f>O198*H198</f>
        <v>0</v>
      </c>
      <c r="Q198" s="229">
        <v>0</v>
      </c>
      <c r="R198" s="229">
        <f>Q198*H198</f>
        <v>0</v>
      </c>
      <c r="S198" s="229">
        <v>0</v>
      </c>
      <c r="T198" s="230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31" t="s">
        <v>159</v>
      </c>
      <c r="AT198" s="231" t="s">
        <v>155</v>
      </c>
      <c r="AU198" s="231" t="s">
        <v>84</v>
      </c>
      <c r="AY198" s="17" t="s">
        <v>153</v>
      </c>
      <c r="BE198" s="232">
        <f>IF(N198="základní",J198,0)</f>
        <v>0</v>
      </c>
      <c r="BF198" s="232">
        <f>IF(N198="snížená",J198,0)</f>
        <v>0</v>
      </c>
      <c r="BG198" s="232">
        <f>IF(N198="zákl. přenesená",J198,0)</f>
        <v>0</v>
      </c>
      <c r="BH198" s="232">
        <f>IF(N198="sníž. přenesená",J198,0)</f>
        <v>0</v>
      </c>
      <c r="BI198" s="232">
        <f>IF(N198="nulová",J198,0)</f>
        <v>0</v>
      </c>
      <c r="BJ198" s="17" t="s">
        <v>84</v>
      </c>
      <c r="BK198" s="232">
        <f>ROUND(I198*H198,2)</f>
        <v>0</v>
      </c>
      <c r="BL198" s="17" t="s">
        <v>159</v>
      </c>
      <c r="BM198" s="231" t="s">
        <v>1515</v>
      </c>
    </row>
    <row r="199" s="2" customFormat="1" ht="14.4" customHeight="1">
      <c r="A199" s="38"/>
      <c r="B199" s="39"/>
      <c r="C199" s="219" t="s">
        <v>476</v>
      </c>
      <c r="D199" s="219" t="s">
        <v>155</v>
      </c>
      <c r="E199" s="220" t="s">
        <v>1516</v>
      </c>
      <c r="F199" s="221" t="s">
        <v>1517</v>
      </c>
      <c r="G199" s="222" t="s">
        <v>180</v>
      </c>
      <c r="H199" s="223">
        <v>1.6499999999999999</v>
      </c>
      <c r="I199" s="224"/>
      <c r="J199" s="225">
        <f>ROUND(I199*H199,2)</f>
        <v>0</v>
      </c>
      <c r="K199" s="226"/>
      <c r="L199" s="44"/>
      <c r="M199" s="227" t="s">
        <v>1</v>
      </c>
      <c r="N199" s="228" t="s">
        <v>41</v>
      </c>
      <c r="O199" s="91"/>
      <c r="P199" s="229">
        <f>O199*H199</f>
        <v>0</v>
      </c>
      <c r="Q199" s="229">
        <v>0</v>
      </c>
      <c r="R199" s="229">
        <f>Q199*H199</f>
        <v>0</v>
      </c>
      <c r="S199" s="229">
        <v>0</v>
      </c>
      <c r="T199" s="230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31" t="s">
        <v>159</v>
      </c>
      <c r="AT199" s="231" t="s">
        <v>155</v>
      </c>
      <c r="AU199" s="231" t="s">
        <v>84</v>
      </c>
      <c r="AY199" s="17" t="s">
        <v>153</v>
      </c>
      <c r="BE199" s="232">
        <f>IF(N199="základní",J199,0)</f>
        <v>0</v>
      </c>
      <c r="BF199" s="232">
        <f>IF(N199="snížená",J199,0)</f>
        <v>0</v>
      </c>
      <c r="BG199" s="232">
        <f>IF(N199="zákl. přenesená",J199,0)</f>
        <v>0</v>
      </c>
      <c r="BH199" s="232">
        <f>IF(N199="sníž. přenesená",J199,0)</f>
        <v>0</v>
      </c>
      <c r="BI199" s="232">
        <f>IF(N199="nulová",J199,0)</f>
        <v>0</v>
      </c>
      <c r="BJ199" s="17" t="s">
        <v>84</v>
      </c>
      <c r="BK199" s="232">
        <f>ROUND(I199*H199,2)</f>
        <v>0</v>
      </c>
      <c r="BL199" s="17" t="s">
        <v>159</v>
      </c>
      <c r="BM199" s="231" t="s">
        <v>1518</v>
      </c>
    </row>
    <row r="200" s="2" customFormat="1" ht="14.4" customHeight="1">
      <c r="A200" s="38"/>
      <c r="B200" s="39"/>
      <c r="C200" s="219" t="s">
        <v>481</v>
      </c>
      <c r="D200" s="219" t="s">
        <v>155</v>
      </c>
      <c r="E200" s="220" t="s">
        <v>1519</v>
      </c>
      <c r="F200" s="221" t="s">
        <v>1520</v>
      </c>
      <c r="G200" s="222" t="s">
        <v>180</v>
      </c>
      <c r="H200" s="223">
        <v>3.2999999999999998</v>
      </c>
      <c r="I200" s="224"/>
      <c r="J200" s="225">
        <f>ROUND(I200*H200,2)</f>
        <v>0</v>
      </c>
      <c r="K200" s="226"/>
      <c r="L200" s="44"/>
      <c r="M200" s="227" t="s">
        <v>1</v>
      </c>
      <c r="N200" s="228" t="s">
        <v>41</v>
      </c>
      <c r="O200" s="91"/>
      <c r="P200" s="229">
        <f>O200*H200</f>
        <v>0</v>
      </c>
      <c r="Q200" s="229">
        <v>0</v>
      </c>
      <c r="R200" s="229">
        <f>Q200*H200</f>
        <v>0</v>
      </c>
      <c r="S200" s="229">
        <v>0</v>
      </c>
      <c r="T200" s="230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31" t="s">
        <v>159</v>
      </c>
      <c r="AT200" s="231" t="s">
        <v>155</v>
      </c>
      <c r="AU200" s="231" t="s">
        <v>84</v>
      </c>
      <c r="AY200" s="17" t="s">
        <v>153</v>
      </c>
      <c r="BE200" s="232">
        <f>IF(N200="základní",J200,0)</f>
        <v>0</v>
      </c>
      <c r="BF200" s="232">
        <f>IF(N200="snížená",J200,0)</f>
        <v>0</v>
      </c>
      <c r="BG200" s="232">
        <f>IF(N200="zákl. přenesená",J200,0)</f>
        <v>0</v>
      </c>
      <c r="BH200" s="232">
        <f>IF(N200="sníž. přenesená",J200,0)</f>
        <v>0</v>
      </c>
      <c r="BI200" s="232">
        <f>IF(N200="nulová",J200,0)</f>
        <v>0</v>
      </c>
      <c r="BJ200" s="17" t="s">
        <v>84</v>
      </c>
      <c r="BK200" s="232">
        <f>ROUND(I200*H200,2)</f>
        <v>0</v>
      </c>
      <c r="BL200" s="17" t="s">
        <v>159</v>
      </c>
      <c r="BM200" s="231" t="s">
        <v>1521</v>
      </c>
    </row>
    <row r="201" s="2" customFormat="1" ht="14.4" customHeight="1">
      <c r="A201" s="38"/>
      <c r="B201" s="39"/>
      <c r="C201" s="219" t="s">
        <v>486</v>
      </c>
      <c r="D201" s="219" t="s">
        <v>155</v>
      </c>
      <c r="E201" s="220" t="s">
        <v>1522</v>
      </c>
      <c r="F201" s="221" t="s">
        <v>1523</v>
      </c>
      <c r="G201" s="222" t="s">
        <v>180</v>
      </c>
      <c r="H201" s="223">
        <v>0.59999999999999998</v>
      </c>
      <c r="I201" s="224"/>
      <c r="J201" s="225">
        <f>ROUND(I201*H201,2)</f>
        <v>0</v>
      </c>
      <c r="K201" s="226"/>
      <c r="L201" s="44"/>
      <c r="M201" s="227" t="s">
        <v>1</v>
      </c>
      <c r="N201" s="228" t="s">
        <v>41</v>
      </c>
      <c r="O201" s="91"/>
      <c r="P201" s="229">
        <f>O201*H201</f>
        <v>0</v>
      </c>
      <c r="Q201" s="229">
        <v>0</v>
      </c>
      <c r="R201" s="229">
        <f>Q201*H201</f>
        <v>0</v>
      </c>
      <c r="S201" s="229">
        <v>0</v>
      </c>
      <c r="T201" s="230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31" t="s">
        <v>159</v>
      </c>
      <c r="AT201" s="231" t="s">
        <v>155</v>
      </c>
      <c r="AU201" s="231" t="s">
        <v>84</v>
      </c>
      <c r="AY201" s="17" t="s">
        <v>153</v>
      </c>
      <c r="BE201" s="232">
        <f>IF(N201="základní",J201,0)</f>
        <v>0</v>
      </c>
      <c r="BF201" s="232">
        <f>IF(N201="snížená",J201,0)</f>
        <v>0</v>
      </c>
      <c r="BG201" s="232">
        <f>IF(N201="zákl. přenesená",J201,0)</f>
        <v>0</v>
      </c>
      <c r="BH201" s="232">
        <f>IF(N201="sníž. přenesená",J201,0)</f>
        <v>0</v>
      </c>
      <c r="BI201" s="232">
        <f>IF(N201="nulová",J201,0)</f>
        <v>0</v>
      </c>
      <c r="BJ201" s="17" t="s">
        <v>84</v>
      </c>
      <c r="BK201" s="232">
        <f>ROUND(I201*H201,2)</f>
        <v>0</v>
      </c>
      <c r="BL201" s="17" t="s">
        <v>159</v>
      </c>
      <c r="BM201" s="231" t="s">
        <v>1524</v>
      </c>
    </row>
    <row r="202" s="2" customFormat="1" ht="14.4" customHeight="1">
      <c r="A202" s="38"/>
      <c r="B202" s="39"/>
      <c r="C202" s="219" t="s">
        <v>491</v>
      </c>
      <c r="D202" s="219" t="s">
        <v>155</v>
      </c>
      <c r="E202" s="220" t="s">
        <v>1525</v>
      </c>
      <c r="F202" s="221" t="s">
        <v>1526</v>
      </c>
      <c r="G202" s="222" t="s">
        <v>216</v>
      </c>
      <c r="H202" s="223">
        <v>3.1400000000000001</v>
      </c>
      <c r="I202" s="224"/>
      <c r="J202" s="225">
        <f>ROUND(I202*H202,2)</f>
        <v>0</v>
      </c>
      <c r="K202" s="226"/>
      <c r="L202" s="44"/>
      <c r="M202" s="227" t="s">
        <v>1</v>
      </c>
      <c r="N202" s="228" t="s">
        <v>41</v>
      </c>
      <c r="O202" s="91"/>
      <c r="P202" s="229">
        <f>O202*H202</f>
        <v>0</v>
      </c>
      <c r="Q202" s="229">
        <v>0</v>
      </c>
      <c r="R202" s="229">
        <f>Q202*H202</f>
        <v>0</v>
      </c>
      <c r="S202" s="229">
        <v>0</v>
      </c>
      <c r="T202" s="230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31" t="s">
        <v>159</v>
      </c>
      <c r="AT202" s="231" t="s">
        <v>155</v>
      </c>
      <c r="AU202" s="231" t="s">
        <v>84</v>
      </c>
      <c r="AY202" s="17" t="s">
        <v>153</v>
      </c>
      <c r="BE202" s="232">
        <f>IF(N202="základní",J202,0)</f>
        <v>0</v>
      </c>
      <c r="BF202" s="232">
        <f>IF(N202="snížená",J202,0)</f>
        <v>0</v>
      </c>
      <c r="BG202" s="232">
        <f>IF(N202="zákl. přenesená",J202,0)</f>
        <v>0</v>
      </c>
      <c r="BH202" s="232">
        <f>IF(N202="sníž. přenesená",J202,0)</f>
        <v>0</v>
      </c>
      <c r="BI202" s="232">
        <f>IF(N202="nulová",J202,0)</f>
        <v>0</v>
      </c>
      <c r="BJ202" s="17" t="s">
        <v>84</v>
      </c>
      <c r="BK202" s="232">
        <f>ROUND(I202*H202,2)</f>
        <v>0</v>
      </c>
      <c r="BL202" s="17" t="s">
        <v>159</v>
      </c>
      <c r="BM202" s="231" t="s">
        <v>1527</v>
      </c>
    </row>
    <row r="203" s="12" customFormat="1" ht="25.92" customHeight="1">
      <c r="A203" s="12"/>
      <c r="B203" s="203"/>
      <c r="C203" s="204"/>
      <c r="D203" s="205" t="s">
        <v>75</v>
      </c>
      <c r="E203" s="206" t="s">
        <v>249</v>
      </c>
      <c r="F203" s="206" t="s">
        <v>1528</v>
      </c>
      <c r="G203" s="204"/>
      <c r="H203" s="204"/>
      <c r="I203" s="207"/>
      <c r="J203" s="208">
        <f>BK203</f>
        <v>0</v>
      </c>
      <c r="K203" s="204"/>
      <c r="L203" s="209"/>
      <c r="M203" s="210"/>
      <c r="N203" s="211"/>
      <c r="O203" s="211"/>
      <c r="P203" s="212">
        <f>SUM(P204:P218)</f>
        <v>0</v>
      </c>
      <c r="Q203" s="211"/>
      <c r="R203" s="212">
        <f>SUM(R204:R218)</f>
        <v>0</v>
      </c>
      <c r="S203" s="211"/>
      <c r="T203" s="213">
        <f>SUM(T204:T218)</f>
        <v>0</v>
      </c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R203" s="214" t="s">
        <v>84</v>
      </c>
      <c r="AT203" s="215" t="s">
        <v>75</v>
      </c>
      <c r="AU203" s="215" t="s">
        <v>76</v>
      </c>
      <c r="AY203" s="214" t="s">
        <v>153</v>
      </c>
      <c r="BK203" s="216">
        <f>SUM(BK204:BK218)</f>
        <v>0</v>
      </c>
    </row>
    <row r="204" s="2" customFormat="1" ht="14.4" customHeight="1">
      <c r="A204" s="38"/>
      <c r="B204" s="39"/>
      <c r="C204" s="219" t="s">
        <v>497</v>
      </c>
      <c r="D204" s="219" t="s">
        <v>155</v>
      </c>
      <c r="E204" s="220" t="s">
        <v>1529</v>
      </c>
      <c r="F204" s="221" t="s">
        <v>1530</v>
      </c>
      <c r="G204" s="222" t="s">
        <v>1336</v>
      </c>
      <c r="H204" s="223">
        <v>2</v>
      </c>
      <c r="I204" s="224"/>
      <c r="J204" s="225">
        <f>ROUND(I204*H204,2)</f>
        <v>0</v>
      </c>
      <c r="K204" s="226"/>
      <c r="L204" s="44"/>
      <c r="M204" s="227" t="s">
        <v>1</v>
      </c>
      <c r="N204" s="228" t="s">
        <v>41</v>
      </c>
      <c r="O204" s="91"/>
      <c r="P204" s="229">
        <f>O204*H204</f>
        <v>0</v>
      </c>
      <c r="Q204" s="229">
        <v>0</v>
      </c>
      <c r="R204" s="229">
        <f>Q204*H204</f>
        <v>0</v>
      </c>
      <c r="S204" s="229">
        <v>0</v>
      </c>
      <c r="T204" s="230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31" t="s">
        <v>159</v>
      </c>
      <c r="AT204" s="231" t="s">
        <v>155</v>
      </c>
      <c r="AU204" s="231" t="s">
        <v>84</v>
      </c>
      <c r="AY204" s="17" t="s">
        <v>153</v>
      </c>
      <c r="BE204" s="232">
        <f>IF(N204="základní",J204,0)</f>
        <v>0</v>
      </c>
      <c r="BF204" s="232">
        <f>IF(N204="snížená",J204,0)</f>
        <v>0</v>
      </c>
      <c r="BG204" s="232">
        <f>IF(N204="zákl. přenesená",J204,0)</f>
        <v>0</v>
      </c>
      <c r="BH204" s="232">
        <f>IF(N204="sníž. přenesená",J204,0)</f>
        <v>0</v>
      </c>
      <c r="BI204" s="232">
        <f>IF(N204="nulová",J204,0)</f>
        <v>0</v>
      </c>
      <c r="BJ204" s="17" t="s">
        <v>84</v>
      </c>
      <c r="BK204" s="232">
        <f>ROUND(I204*H204,2)</f>
        <v>0</v>
      </c>
      <c r="BL204" s="17" t="s">
        <v>159</v>
      </c>
      <c r="BM204" s="231" t="s">
        <v>1531</v>
      </c>
    </row>
    <row r="205" s="2" customFormat="1" ht="14.4" customHeight="1">
      <c r="A205" s="38"/>
      <c r="B205" s="39"/>
      <c r="C205" s="219" t="s">
        <v>503</v>
      </c>
      <c r="D205" s="219" t="s">
        <v>155</v>
      </c>
      <c r="E205" s="220" t="s">
        <v>1532</v>
      </c>
      <c r="F205" s="221" t="s">
        <v>1533</v>
      </c>
      <c r="G205" s="222" t="s">
        <v>1336</v>
      </c>
      <c r="H205" s="223">
        <v>2</v>
      </c>
      <c r="I205" s="224"/>
      <c r="J205" s="225">
        <f>ROUND(I205*H205,2)</f>
        <v>0</v>
      </c>
      <c r="K205" s="226"/>
      <c r="L205" s="44"/>
      <c r="M205" s="227" t="s">
        <v>1</v>
      </c>
      <c r="N205" s="228" t="s">
        <v>41</v>
      </c>
      <c r="O205" s="91"/>
      <c r="P205" s="229">
        <f>O205*H205</f>
        <v>0</v>
      </c>
      <c r="Q205" s="229">
        <v>0</v>
      </c>
      <c r="R205" s="229">
        <f>Q205*H205</f>
        <v>0</v>
      </c>
      <c r="S205" s="229">
        <v>0</v>
      </c>
      <c r="T205" s="230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31" t="s">
        <v>159</v>
      </c>
      <c r="AT205" s="231" t="s">
        <v>155</v>
      </c>
      <c r="AU205" s="231" t="s">
        <v>84</v>
      </c>
      <c r="AY205" s="17" t="s">
        <v>153</v>
      </c>
      <c r="BE205" s="232">
        <f>IF(N205="základní",J205,0)</f>
        <v>0</v>
      </c>
      <c r="BF205" s="232">
        <f>IF(N205="snížená",J205,0)</f>
        <v>0</v>
      </c>
      <c r="BG205" s="232">
        <f>IF(N205="zákl. přenesená",J205,0)</f>
        <v>0</v>
      </c>
      <c r="BH205" s="232">
        <f>IF(N205="sníž. přenesená",J205,0)</f>
        <v>0</v>
      </c>
      <c r="BI205" s="232">
        <f>IF(N205="nulová",J205,0)</f>
        <v>0</v>
      </c>
      <c r="BJ205" s="17" t="s">
        <v>84</v>
      </c>
      <c r="BK205" s="232">
        <f>ROUND(I205*H205,2)</f>
        <v>0</v>
      </c>
      <c r="BL205" s="17" t="s">
        <v>159</v>
      </c>
      <c r="BM205" s="231" t="s">
        <v>1534</v>
      </c>
    </row>
    <row r="206" s="2" customFormat="1" ht="14.4" customHeight="1">
      <c r="A206" s="38"/>
      <c r="B206" s="39"/>
      <c r="C206" s="219" t="s">
        <v>509</v>
      </c>
      <c r="D206" s="219" t="s">
        <v>155</v>
      </c>
      <c r="E206" s="220" t="s">
        <v>1535</v>
      </c>
      <c r="F206" s="221" t="s">
        <v>1536</v>
      </c>
      <c r="G206" s="222" t="s">
        <v>1336</v>
      </c>
      <c r="H206" s="223">
        <v>2</v>
      </c>
      <c r="I206" s="224"/>
      <c r="J206" s="225">
        <f>ROUND(I206*H206,2)</f>
        <v>0</v>
      </c>
      <c r="K206" s="226"/>
      <c r="L206" s="44"/>
      <c r="M206" s="227" t="s">
        <v>1</v>
      </c>
      <c r="N206" s="228" t="s">
        <v>41</v>
      </c>
      <c r="O206" s="91"/>
      <c r="P206" s="229">
        <f>O206*H206</f>
        <v>0</v>
      </c>
      <c r="Q206" s="229">
        <v>0</v>
      </c>
      <c r="R206" s="229">
        <f>Q206*H206</f>
        <v>0</v>
      </c>
      <c r="S206" s="229">
        <v>0</v>
      </c>
      <c r="T206" s="230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31" t="s">
        <v>159</v>
      </c>
      <c r="AT206" s="231" t="s">
        <v>155</v>
      </c>
      <c r="AU206" s="231" t="s">
        <v>84</v>
      </c>
      <c r="AY206" s="17" t="s">
        <v>153</v>
      </c>
      <c r="BE206" s="232">
        <f>IF(N206="základní",J206,0)</f>
        <v>0</v>
      </c>
      <c r="BF206" s="232">
        <f>IF(N206="snížená",J206,0)</f>
        <v>0</v>
      </c>
      <c r="BG206" s="232">
        <f>IF(N206="zákl. přenesená",J206,0)</f>
        <v>0</v>
      </c>
      <c r="BH206" s="232">
        <f>IF(N206="sníž. přenesená",J206,0)</f>
        <v>0</v>
      </c>
      <c r="BI206" s="232">
        <f>IF(N206="nulová",J206,0)</f>
        <v>0</v>
      </c>
      <c r="BJ206" s="17" t="s">
        <v>84</v>
      </c>
      <c r="BK206" s="232">
        <f>ROUND(I206*H206,2)</f>
        <v>0</v>
      </c>
      <c r="BL206" s="17" t="s">
        <v>159</v>
      </c>
      <c r="BM206" s="231" t="s">
        <v>1537</v>
      </c>
    </row>
    <row r="207" s="2" customFormat="1" ht="14.4" customHeight="1">
      <c r="A207" s="38"/>
      <c r="B207" s="39"/>
      <c r="C207" s="219" t="s">
        <v>515</v>
      </c>
      <c r="D207" s="219" t="s">
        <v>155</v>
      </c>
      <c r="E207" s="220" t="s">
        <v>1538</v>
      </c>
      <c r="F207" s="221" t="s">
        <v>1539</v>
      </c>
      <c r="G207" s="222" t="s">
        <v>1336</v>
      </c>
      <c r="H207" s="223">
        <v>2</v>
      </c>
      <c r="I207" s="224"/>
      <c r="J207" s="225">
        <f>ROUND(I207*H207,2)</f>
        <v>0</v>
      </c>
      <c r="K207" s="226"/>
      <c r="L207" s="44"/>
      <c r="M207" s="227" t="s">
        <v>1</v>
      </c>
      <c r="N207" s="228" t="s">
        <v>41</v>
      </c>
      <c r="O207" s="91"/>
      <c r="P207" s="229">
        <f>O207*H207</f>
        <v>0</v>
      </c>
      <c r="Q207" s="229">
        <v>0</v>
      </c>
      <c r="R207" s="229">
        <f>Q207*H207</f>
        <v>0</v>
      </c>
      <c r="S207" s="229">
        <v>0</v>
      </c>
      <c r="T207" s="230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31" t="s">
        <v>159</v>
      </c>
      <c r="AT207" s="231" t="s">
        <v>155</v>
      </c>
      <c r="AU207" s="231" t="s">
        <v>84</v>
      </c>
      <c r="AY207" s="17" t="s">
        <v>153</v>
      </c>
      <c r="BE207" s="232">
        <f>IF(N207="základní",J207,0)</f>
        <v>0</v>
      </c>
      <c r="BF207" s="232">
        <f>IF(N207="snížená",J207,0)</f>
        <v>0</v>
      </c>
      <c r="BG207" s="232">
        <f>IF(N207="zákl. přenesená",J207,0)</f>
        <v>0</v>
      </c>
      <c r="BH207" s="232">
        <f>IF(N207="sníž. přenesená",J207,0)</f>
        <v>0</v>
      </c>
      <c r="BI207" s="232">
        <f>IF(N207="nulová",J207,0)</f>
        <v>0</v>
      </c>
      <c r="BJ207" s="17" t="s">
        <v>84</v>
      </c>
      <c r="BK207" s="232">
        <f>ROUND(I207*H207,2)</f>
        <v>0</v>
      </c>
      <c r="BL207" s="17" t="s">
        <v>159</v>
      </c>
      <c r="BM207" s="231" t="s">
        <v>1540</v>
      </c>
    </row>
    <row r="208" s="2" customFormat="1" ht="14.4" customHeight="1">
      <c r="A208" s="38"/>
      <c r="B208" s="39"/>
      <c r="C208" s="219" t="s">
        <v>521</v>
      </c>
      <c r="D208" s="219" t="s">
        <v>155</v>
      </c>
      <c r="E208" s="220" t="s">
        <v>1541</v>
      </c>
      <c r="F208" s="221" t="s">
        <v>1542</v>
      </c>
      <c r="G208" s="222" t="s">
        <v>1336</v>
      </c>
      <c r="H208" s="223">
        <v>2</v>
      </c>
      <c r="I208" s="224"/>
      <c r="J208" s="225">
        <f>ROUND(I208*H208,2)</f>
        <v>0</v>
      </c>
      <c r="K208" s="226"/>
      <c r="L208" s="44"/>
      <c r="M208" s="227" t="s">
        <v>1</v>
      </c>
      <c r="N208" s="228" t="s">
        <v>41</v>
      </c>
      <c r="O208" s="91"/>
      <c r="P208" s="229">
        <f>O208*H208</f>
        <v>0</v>
      </c>
      <c r="Q208" s="229">
        <v>0</v>
      </c>
      <c r="R208" s="229">
        <f>Q208*H208</f>
        <v>0</v>
      </c>
      <c r="S208" s="229">
        <v>0</v>
      </c>
      <c r="T208" s="230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31" t="s">
        <v>159</v>
      </c>
      <c r="AT208" s="231" t="s">
        <v>155</v>
      </c>
      <c r="AU208" s="231" t="s">
        <v>84</v>
      </c>
      <c r="AY208" s="17" t="s">
        <v>153</v>
      </c>
      <c r="BE208" s="232">
        <f>IF(N208="základní",J208,0)</f>
        <v>0</v>
      </c>
      <c r="BF208" s="232">
        <f>IF(N208="snížená",J208,0)</f>
        <v>0</v>
      </c>
      <c r="BG208" s="232">
        <f>IF(N208="zákl. přenesená",J208,0)</f>
        <v>0</v>
      </c>
      <c r="BH208" s="232">
        <f>IF(N208="sníž. přenesená",J208,0)</f>
        <v>0</v>
      </c>
      <c r="BI208" s="232">
        <f>IF(N208="nulová",J208,0)</f>
        <v>0</v>
      </c>
      <c r="BJ208" s="17" t="s">
        <v>84</v>
      </c>
      <c r="BK208" s="232">
        <f>ROUND(I208*H208,2)</f>
        <v>0</v>
      </c>
      <c r="BL208" s="17" t="s">
        <v>159</v>
      </c>
      <c r="BM208" s="231" t="s">
        <v>1543</v>
      </c>
    </row>
    <row r="209" s="2" customFormat="1" ht="14.4" customHeight="1">
      <c r="A209" s="38"/>
      <c r="B209" s="39"/>
      <c r="C209" s="219" t="s">
        <v>527</v>
      </c>
      <c r="D209" s="219" t="s">
        <v>155</v>
      </c>
      <c r="E209" s="220" t="s">
        <v>1544</v>
      </c>
      <c r="F209" s="221" t="s">
        <v>1545</v>
      </c>
      <c r="G209" s="222" t="s">
        <v>1336</v>
      </c>
      <c r="H209" s="223">
        <v>2</v>
      </c>
      <c r="I209" s="224"/>
      <c r="J209" s="225">
        <f>ROUND(I209*H209,2)</f>
        <v>0</v>
      </c>
      <c r="K209" s="226"/>
      <c r="L209" s="44"/>
      <c r="M209" s="227" t="s">
        <v>1</v>
      </c>
      <c r="N209" s="228" t="s">
        <v>41</v>
      </c>
      <c r="O209" s="91"/>
      <c r="P209" s="229">
        <f>O209*H209</f>
        <v>0</v>
      </c>
      <c r="Q209" s="229">
        <v>0</v>
      </c>
      <c r="R209" s="229">
        <f>Q209*H209</f>
        <v>0</v>
      </c>
      <c r="S209" s="229">
        <v>0</v>
      </c>
      <c r="T209" s="230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31" t="s">
        <v>159</v>
      </c>
      <c r="AT209" s="231" t="s">
        <v>155</v>
      </c>
      <c r="AU209" s="231" t="s">
        <v>84</v>
      </c>
      <c r="AY209" s="17" t="s">
        <v>153</v>
      </c>
      <c r="BE209" s="232">
        <f>IF(N209="základní",J209,0)</f>
        <v>0</v>
      </c>
      <c r="BF209" s="232">
        <f>IF(N209="snížená",J209,0)</f>
        <v>0</v>
      </c>
      <c r="BG209" s="232">
        <f>IF(N209="zákl. přenesená",J209,0)</f>
        <v>0</v>
      </c>
      <c r="BH209" s="232">
        <f>IF(N209="sníž. přenesená",J209,0)</f>
        <v>0</v>
      </c>
      <c r="BI209" s="232">
        <f>IF(N209="nulová",J209,0)</f>
        <v>0</v>
      </c>
      <c r="BJ209" s="17" t="s">
        <v>84</v>
      </c>
      <c r="BK209" s="232">
        <f>ROUND(I209*H209,2)</f>
        <v>0</v>
      </c>
      <c r="BL209" s="17" t="s">
        <v>159</v>
      </c>
      <c r="BM209" s="231" t="s">
        <v>1546</v>
      </c>
    </row>
    <row r="210" s="2" customFormat="1" ht="14.4" customHeight="1">
      <c r="A210" s="38"/>
      <c r="B210" s="39"/>
      <c r="C210" s="219" t="s">
        <v>533</v>
      </c>
      <c r="D210" s="219" t="s">
        <v>155</v>
      </c>
      <c r="E210" s="220" t="s">
        <v>1547</v>
      </c>
      <c r="F210" s="221" t="s">
        <v>1548</v>
      </c>
      <c r="G210" s="222" t="s">
        <v>1336</v>
      </c>
      <c r="H210" s="223">
        <v>2</v>
      </c>
      <c r="I210" s="224"/>
      <c r="J210" s="225">
        <f>ROUND(I210*H210,2)</f>
        <v>0</v>
      </c>
      <c r="K210" s="226"/>
      <c r="L210" s="44"/>
      <c r="M210" s="227" t="s">
        <v>1</v>
      </c>
      <c r="N210" s="228" t="s">
        <v>41</v>
      </c>
      <c r="O210" s="91"/>
      <c r="P210" s="229">
        <f>O210*H210</f>
        <v>0</v>
      </c>
      <c r="Q210" s="229">
        <v>0</v>
      </c>
      <c r="R210" s="229">
        <f>Q210*H210</f>
        <v>0</v>
      </c>
      <c r="S210" s="229">
        <v>0</v>
      </c>
      <c r="T210" s="230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31" t="s">
        <v>159</v>
      </c>
      <c r="AT210" s="231" t="s">
        <v>155</v>
      </c>
      <c r="AU210" s="231" t="s">
        <v>84</v>
      </c>
      <c r="AY210" s="17" t="s">
        <v>153</v>
      </c>
      <c r="BE210" s="232">
        <f>IF(N210="základní",J210,0)</f>
        <v>0</v>
      </c>
      <c r="BF210" s="232">
        <f>IF(N210="snížená",J210,0)</f>
        <v>0</v>
      </c>
      <c r="BG210" s="232">
        <f>IF(N210="zákl. přenesená",J210,0)</f>
        <v>0</v>
      </c>
      <c r="BH210" s="232">
        <f>IF(N210="sníž. přenesená",J210,0)</f>
        <v>0</v>
      </c>
      <c r="BI210" s="232">
        <f>IF(N210="nulová",J210,0)</f>
        <v>0</v>
      </c>
      <c r="BJ210" s="17" t="s">
        <v>84</v>
      </c>
      <c r="BK210" s="232">
        <f>ROUND(I210*H210,2)</f>
        <v>0</v>
      </c>
      <c r="BL210" s="17" t="s">
        <v>159</v>
      </c>
      <c r="BM210" s="231" t="s">
        <v>1549</v>
      </c>
    </row>
    <row r="211" s="2" customFormat="1" ht="14.4" customHeight="1">
      <c r="A211" s="38"/>
      <c r="B211" s="39"/>
      <c r="C211" s="219" t="s">
        <v>539</v>
      </c>
      <c r="D211" s="219" t="s">
        <v>155</v>
      </c>
      <c r="E211" s="220" t="s">
        <v>1550</v>
      </c>
      <c r="F211" s="221" t="s">
        <v>1551</v>
      </c>
      <c r="G211" s="222" t="s">
        <v>1336</v>
      </c>
      <c r="H211" s="223">
        <v>2</v>
      </c>
      <c r="I211" s="224"/>
      <c r="J211" s="225">
        <f>ROUND(I211*H211,2)</f>
        <v>0</v>
      </c>
      <c r="K211" s="226"/>
      <c r="L211" s="44"/>
      <c r="M211" s="227" t="s">
        <v>1</v>
      </c>
      <c r="N211" s="228" t="s">
        <v>41</v>
      </c>
      <c r="O211" s="91"/>
      <c r="P211" s="229">
        <f>O211*H211</f>
        <v>0</v>
      </c>
      <c r="Q211" s="229">
        <v>0</v>
      </c>
      <c r="R211" s="229">
        <f>Q211*H211</f>
        <v>0</v>
      </c>
      <c r="S211" s="229">
        <v>0</v>
      </c>
      <c r="T211" s="230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31" t="s">
        <v>159</v>
      </c>
      <c r="AT211" s="231" t="s">
        <v>155</v>
      </c>
      <c r="AU211" s="231" t="s">
        <v>84</v>
      </c>
      <c r="AY211" s="17" t="s">
        <v>153</v>
      </c>
      <c r="BE211" s="232">
        <f>IF(N211="základní",J211,0)</f>
        <v>0</v>
      </c>
      <c r="BF211" s="232">
        <f>IF(N211="snížená",J211,0)</f>
        <v>0</v>
      </c>
      <c r="BG211" s="232">
        <f>IF(N211="zákl. přenesená",J211,0)</f>
        <v>0</v>
      </c>
      <c r="BH211" s="232">
        <f>IF(N211="sníž. přenesená",J211,0)</f>
        <v>0</v>
      </c>
      <c r="BI211" s="232">
        <f>IF(N211="nulová",J211,0)</f>
        <v>0</v>
      </c>
      <c r="BJ211" s="17" t="s">
        <v>84</v>
      </c>
      <c r="BK211" s="232">
        <f>ROUND(I211*H211,2)</f>
        <v>0</v>
      </c>
      <c r="BL211" s="17" t="s">
        <v>159</v>
      </c>
      <c r="BM211" s="231" t="s">
        <v>1552</v>
      </c>
    </row>
    <row r="212" s="2" customFormat="1" ht="14.4" customHeight="1">
      <c r="A212" s="38"/>
      <c r="B212" s="39"/>
      <c r="C212" s="219" t="s">
        <v>545</v>
      </c>
      <c r="D212" s="219" t="s">
        <v>155</v>
      </c>
      <c r="E212" s="220" t="s">
        <v>1553</v>
      </c>
      <c r="F212" s="221" t="s">
        <v>1554</v>
      </c>
      <c r="G212" s="222" t="s">
        <v>1336</v>
      </c>
      <c r="H212" s="223">
        <v>2</v>
      </c>
      <c r="I212" s="224"/>
      <c r="J212" s="225">
        <f>ROUND(I212*H212,2)</f>
        <v>0</v>
      </c>
      <c r="K212" s="226"/>
      <c r="L212" s="44"/>
      <c r="M212" s="227" t="s">
        <v>1</v>
      </c>
      <c r="N212" s="228" t="s">
        <v>41</v>
      </c>
      <c r="O212" s="91"/>
      <c r="P212" s="229">
        <f>O212*H212</f>
        <v>0</v>
      </c>
      <c r="Q212" s="229">
        <v>0</v>
      </c>
      <c r="R212" s="229">
        <f>Q212*H212</f>
        <v>0</v>
      </c>
      <c r="S212" s="229">
        <v>0</v>
      </c>
      <c r="T212" s="230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31" t="s">
        <v>159</v>
      </c>
      <c r="AT212" s="231" t="s">
        <v>155</v>
      </c>
      <c r="AU212" s="231" t="s">
        <v>84</v>
      </c>
      <c r="AY212" s="17" t="s">
        <v>153</v>
      </c>
      <c r="BE212" s="232">
        <f>IF(N212="základní",J212,0)</f>
        <v>0</v>
      </c>
      <c r="BF212" s="232">
        <f>IF(N212="snížená",J212,0)</f>
        <v>0</v>
      </c>
      <c r="BG212" s="232">
        <f>IF(N212="zákl. přenesená",J212,0)</f>
        <v>0</v>
      </c>
      <c r="BH212" s="232">
        <f>IF(N212="sníž. přenesená",J212,0)</f>
        <v>0</v>
      </c>
      <c r="BI212" s="232">
        <f>IF(N212="nulová",J212,0)</f>
        <v>0</v>
      </c>
      <c r="BJ212" s="17" t="s">
        <v>84</v>
      </c>
      <c r="BK212" s="232">
        <f>ROUND(I212*H212,2)</f>
        <v>0</v>
      </c>
      <c r="BL212" s="17" t="s">
        <v>159</v>
      </c>
      <c r="BM212" s="231" t="s">
        <v>1555</v>
      </c>
    </row>
    <row r="213" s="2" customFormat="1" ht="14.4" customHeight="1">
      <c r="A213" s="38"/>
      <c r="B213" s="39"/>
      <c r="C213" s="219" t="s">
        <v>550</v>
      </c>
      <c r="D213" s="219" t="s">
        <v>155</v>
      </c>
      <c r="E213" s="220" t="s">
        <v>1556</v>
      </c>
      <c r="F213" s="221" t="s">
        <v>1557</v>
      </c>
      <c r="G213" s="222" t="s">
        <v>1336</v>
      </c>
      <c r="H213" s="223">
        <v>2</v>
      </c>
      <c r="I213" s="224"/>
      <c r="J213" s="225">
        <f>ROUND(I213*H213,2)</f>
        <v>0</v>
      </c>
      <c r="K213" s="226"/>
      <c r="L213" s="44"/>
      <c r="M213" s="227" t="s">
        <v>1</v>
      </c>
      <c r="N213" s="228" t="s">
        <v>41</v>
      </c>
      <c r="O213" s="91"/>
      <c r="P213" s="229">
        <f>O213*H213</f>
        <v>0</v>
      </c>
      <c r="Q213" s="229">
        <v>0</v>
      </c>
      <c r="R213" s="229">
        <f>Q213*H213</f>
        <v>0</v>
      </c>
      <c r="S213" s="229">
        <v>0</v>
      </c>
      <c r="T213" s="230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31" t="s">
        <v>159</v>
      </c>
      <c r="AT213" s="231" t="s">
        <v>155</v>
      </c>
      <c r="AU213" s="231" t="s">
        <v>84</v>
      </c>
      <c r="AY213" s="17" t="s">
        <v>153</v>
      </c>
      <c r="BE213" s="232">
        <f>IF(N213="základní",J213,0)</f>
        <v>0</v>
      </c>
      <c r="BF213" s="232">
        <f>IF(N213="snížená",J213,0)</f>
        <v>0</v>
      </c>
      <c r="BG213" s="232">
        <f>IF(N213="zákl. přenesená",J213,0)</f>
        <v>0</v>
      </c>
      <c r="BH213" s="232">
        <f>IF(N213="sníž. přenesená",J213,0)</f>
        <v>0</v>
      </c>
      <c r="BI213" s="232">
        <f>IF(N213="nulová",J213,0)</f>
        <v>0</v>
      </c>
      <c r="BJ213" s="17" t="s">
        <v>84</v>
      </c>
      <c r="BK213" s="232">
        <f>ROUND(I213*H213,2)</f>
        <v>0</v>
      </c>
      <c r="BL213" s="17" t="s">
        <v>159</v>
      </c>
      <c r="BM213" s="231" t="s">
        <v>1558</v>
      </c>
    </row>
    <row r="214" s="2" customFormat="1" ht="14.4" customHeight="1">
      <c r="A214" s="38"/>
      <c r="B214" s="39"/>
      <c r="C214" s="219" t="s">
        <v>554</v>
      </c>
      <c r="D214" s="219" t="s">
        <v>155</v>
      </c>
      <c r="E214" s="220" t="s">
        <v>1559</v>
      </c>
      <c r="F214" s="221" t="s">
        <v>1560</v>
      </c>
      <c r="G214" s="222" t="s">
        <v>1376</v>
      </c>
      <c r="H214" s="223">
        <v>2</v>
      </c>
      <c r="I214" s="224"/>
      <c r="J214" s="225">
        <f>ROUND(I214*H214,2)</f>
        <v>0</v>
      </c>
      <c r="K214" s="226"/>
      <c r="L214" s="44"/>
      <c r="M214" s="227" t="s">
        <v>1</v>
      </c>
      <c r="N214" s="228" t="s">
        <v>41</v>
      </c>
      <c r="O214" s="91"/>
      <c r="P214" s="229">
        <f>O214*H214</f>
        <v>0</v>
      </c>
      <c r="Q214" s="229">
        <v>0</v>
      </c>
      <c r="R214" s="229">
        <f>Q214*H214</f>
        <v>0</v>
      </c>
      <c r="S214" s="229">
        <v>0</v>
      </c>
      <c r="T214" s="230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31" t="s">
        <v>159</v>
      </c>
      <c r="AT214" s="231" t="s">
        <v>155</v>
      </c>
      <c r="AU214" s="231" t="s">
        <v>84</v>
      </c>
      <c r="AY214" s="17" t="s">
        <v>153</v>
      </c>
      <c r="BE214" s="232">
        <f>IF(N214="základní",J214,0)</f>
        <v>0</v>
      </c>
      <c r="BF214" s="232">
        <f>IF(N214="snížená",J214,0)</f>
        <v>0</v>
      </c>
      <c r="BG214" s="232">
        <f>IF(N214="zákl. přenesená",J214,0)</f>
        <v>0</v>
      </c>
      <c r="BH214" s="232">
        <f>IF(N214="sníž. přenesená",J214,0)</f>
        <v>0</v>
      </c>
      <c r="BI214" s="232">
        <f>IF(N214="nulová",J214,0)</f>
        <v>0</v>
      </c>
      <c r="BJ214" s="17" t="s">
        <v>84</v>
      </c>
      <c r="BK214" s="232">
        <f>ROUND(I214*H214,2)</f>
        <v>0</v>
      </c>
      <c r="BL214" s="17" t="s">
        <v>159</v>
      </c>
      <c r="BM214" s="231" t="s">
        <v>1561</v>
      </c>
    </row>
    <row r="215" s="2" customFormat="1" ht="22.2" customHeight="1">
      <c r="A215" s="38"/>
      <c r="B215" s="39"/>
      <c r="C215" s="219" t="s">
        <v>559</v>
      </c>
      <c r="D215" s="219" t="s">
        <v>155</v>
      </c>
      <c r="E215" s="220" t="s">
        <v>1562</v>
      </c>
      <c r="F215" s="221" t="s">
        <v>1563</v>
      </c>
      <c r="G215" s="222" t="s">
        <v>170</v>
      </c>
      <c r="H215" s="223">
        <v>10</v>
      </c>
      <c r="I215" s="224"/>
      <c r="J215" s="225">
        <f>ROUND(I215*H215,2)</f>
        <v>0</v>
      </c>
      <c r="K215" s="226"/>
      <c r="L215" s="44"/>
      <c r="M215" s="227" t="s">
        <v>1</v>
      </c>
      <c r="N215" s="228" t="s">
        <v>41</v>
      </c>
      <c r="O215" s="91"/>
      <c r="P215" s="229">
        <f>O215*H215</f>
        <v>0</v>
      </c>
      <c r="Q215" s="229">
        <v>0</v>
      </c>
      <c r="R215" s="229">
        <f>Q215*H215</f>
        <v>0</v>
      </c>
      <c r="S215" s="229">
        <v>0</v>
      </c>
      <c r="T215" s="230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31" t="s">
        <v>159</v>
      </c>
      <c r="AT215" s="231" t="s">
        <v>155</v>
      </c>
      <c r="AU215" s="231" t="s">
        <v>84</v>
      </c>
      <c r="AY215" s="17" t="s">
        <v>153</v>
      </c>
      <c r="BE215" s="232">
        <f>IF(N215="základní",J215,0)</f>
        <v>0</v>
      </c>
      <c r="BF215" s="232">
        <f>IF(N215="snížená",J215,0)</f>
        <v>0</v>
      </c>
      <c r="BG215" s="232">
        <f>IF(N215="zákl. přenesená",J215,0)</f>
        <v>0</v>
      </c>
      <c r="BH215" s="232">
        <f>IF(N215="sníž. přenesená",J215,0)</f>
        <v>0</v>
      </c>
      <c r="BI215" s="232">
        <f>IF(N215="nulová",J215,0)</f>
        <v>0</v>
      </c>
      <c r="BJ215" s="17" t="s">
        <v>84</v>
      </c>
      <c r="BK215" s="232">
        <f>ROUND(I215*H215,2)</f>
        <v>0</v>
      </c>
      <c r="BL215" s="17" t="s">
        <v>159</v>
      </c>
      <c r="BM215" s="231" t="s">
        <v>1564</v>
      </c>
    </row>
    <row r="216" s="2" customFormat="1" ht="14.4" customHeight="1">
      <c r="A216" s="38"/>
      <c r="B216" s="39"/>
      <c r="C216" s="219" t="s">
        <v>564</v>
      </c>
      <c r="D216" s="219" t="s">
        <v>155</v>
      </c>
      <c r="E216" s="220" t="s">
        <v>1565</v>
      </c>
      <c r="F216" s="221" t="s">
        <v>1566</v>
      </c>
      <c r="G216" s="222" t="s">
        <v>170</v>
      </c>
      <c r="H216" s="223">
        <v>32</v>
      </c>
      <c r="I216" s="224"/>
      <c r="J216" s="225">
        <f>ROUND(I216*H216,2)</f>
        <v>0</v>
      </c>
      <c r="K216" s="226"/>
      <c r="L216" s="44"/>
      <c r="M216" s="227" t="s">
        <v>1</v>
      </c>
      <c r="N216" s="228" t="s">
        <v>41</v>
      </c>
      <c r="O216" s="91"/>
      <c r="P216" s="229">
        <f>O216*H216</f>
        <v>0</v>
      </c>
      <c r="Q216" s="229">
        <v>0</v>
      </c>
      <c r="R216" s="229">
        <f>Q216*H216</f>
        <v>0</v>
      </c>
      <c r="S216" s="229">
        <v>0</v>
      </c>
      <c r="T216" s="230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31" t="s">
        <v>159</v>
      </c>
      <c r="AT216" s="231" t="s">
        <v>155</v>
      </c>
      <c r="AU216" s="231" t="s">
        <v>84</v>
      </c>
      <c r="AY216" s="17" t="s">
        <v>153</v>
      </c>
      <c r="BE216" s="232">
        <f>IF(N216="základní",J216,0)</f>
        <v>0</v>
      </c>
      <c r="BF216" s="232">
        <f>IF(N216="snížená",J216,0)</f>
        <v>0</v>
      </c>
      <c r="BG216" s="232">
        <f>IF(N216="zákl. přenesená",J216,0)</f>
        <v>0</v>
      </c>
      <c r="BH216" s="232">
        <f>IF(N216="sníž. přenesená",J216,0)</f>
        <v>0</v>
      </c>
      <c r="BI216" s="232">
        <f>IF(N216="nulová",J216,0)</f>
        <v>0</v>
      </c>
      <c r="BJ216" s="17" t="s">
        <v>84</v>
      </c>
      <c r="BK216" s="232">
        <f>ROUND(I216*H216,2)</f>
        <v>0</v>
      </c>
      <c r="BL216" s="17" t="s">
        <v>159</v>
      </c>
      <c r="BM216" s="231" t="s">
        <v>1567</v>
      </c>
    </row>
    <row r="217" s="2" customFormat="1" ht="14.4" customHeight="1">
      <c r="A217" s="38"/>
      <c r="B217" s="39"/>
      <c r="C217" s="219" t="s">
        <v>570</v>
      </c>
      <c r="D217" s="219" t="s">
        <v>155</v>
      </c>
      <c r="E217" s="220" t="s">
        <v>1568</v>
      </c>
      <c r="F217" s="221" t="s">
        <v>1569</v>
      </c>
      <c r="G217" s="222" t="s">
        <v>170</v>
      </c>
      <c r="H217" s="223">
        <v>32</v>
      </c>
      <c r="I217" s="224"/>
      <c r="J217" s="225">
        <f>ROUND(I217*H217,2)</f>
        <v>0</v>
      </c>
      <c r="K217" s="226"/>
      <c r="L217" s="44"/>
      <c r="M217" s="227" t="s">
        <v>1</v>
      </c>
      <c r="N217" s="228" t="s">
        <v>41</v>
      </c>
      <c r="O217" s="91"/>
      <c r="P217" s="229">
        <f>O217*H217</f>
        <v>0</v>
      </c>
      <c r="Q217" s="229">
        <v>0</v>
      </c>
      <c r="R217" s="229">
        <f>Q217*H217</f>
        <v>0</v>
      </c>
      <c r="S217" s="229">
        <v>0</v>
      </c>
      <c r="T217" s="230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31" t="s">
        <v>159</v>
      </c>
      <c r="AT217" s="231" t="s">
        <v>155</v>
      </c>
      <c r="AU217" s="231" t="s">
        <v>84</v>
      </c>
      <c r="AY217" s="17" t="s">
        <v>153</v>
      </c>
      <c r="BE217" s="232">
        <f>IF(N217="základní",J217,0)</f>
        <v>0</v>
      </c>
      <c r="BF217" s="232">
        <f>IF(N217="snížená",J217,0)</f>
        <v>0</v>
      </c>
      <c r="BG217" s="232">
        <f>IF(N217="zákl. přenesená",J217,0)</f>
        <v>0</v>
      </c>
      <c r="BH217" s="232">
        <f>IF(N217="sníž. přenesená",J217,0)</f>
        <v>0</v>
      </c>
      <c r="BI217" s="232">
        <f>IF(N217="nulová",J217,0)</f>
        <v>0</v>
      </c>
      <c r="BJ217" s="17" t="s">
        <v>84</v>
      </c>
      <c r="BK217" s="232">
        <f>ROUND(I217*H217,2)</f>
        <v>0</v>
      </c>
      <c r="BL217" s="17" t="s">
        <v>159</v>
      </c>
      <c r="BM217" s="231" t="s">
        <v>1570</v>
      </c>
    </row>
    <row r="218" s="2" customFormat="1" ht="14.4" customHeight="1">
      <c r="A218" s="38"/>
      <c r="B218" s="39"/>
      <c r="C218" s="219" t="s">
        <v>576</v>
      </c>
      <c r="D218" s="219" t="s">
        <v>155</v>
      </c>
      <c r="E218" s="220" t="s">
        <v>1571</v>
      </c>
      <c r="F218" s="221" t="s">
        <v>1572</v>
      </c>
      <c r="G218" s="222" t="s">
        <v>1336</v>
      </c>
      <c r="H218" s="223">
        <v>2</v>
      </c>
      <c r="I218" s="224"/>
      <c r="J218" s="225">
        <f>ROUND(I218*H218,2)</f>
        <v>0</v>
      </c>
      <c r="K218" s="226"/>
      <c r="L218" s="44"/>
      <c r="M218" s="227" t="s">
        <v>1</v>
      </c>
      <c r="N218" s="228" t="s">
        <v>41</v>
      </c>
      <c r="O218" s="91"/>
      <c r="P218" s="229">
        <f>O218*H218</f>
        <v>0</v>
      </c>
      <c r="Q218" s="229">
        <v>0</v>
      </c>
      <c r="R218" s="229">
        <f>Q218*H218</f>
        <v>0</v>
      </c>
      <c r="S218" s="229">
        <v>0</v>
      </c>
      <c r="T218" s="230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31" t="s">
        <v>159</v>
      </c>
      <c r="AT218" s="231" t="s">
        <v>155</v>
      </c>
      <c r="AU218" s="231" t="s">
        <v>84</v>
      </c>
      <c r="AY218" s="17" t="s">
        <v>153</v>
      </c>
      <c r="BE218" s="232">
        <f>IF(N218="základní",J218,0)</f>
        <v>0</v>
      </c>
      <c r="BF218" s="232">
        <f>IF(N218="snížená",J218,0)</f>
        <v>0</v>
      </c>
      <c r="BG218" s="232">
        <f>IF(N218="zákl. přenesená",J218,0)</f>
        <v>0</v>
      </c>
      <c r="BH218" s="232">
        <f>IF(N218="sníž. přenesená",J218,0)</f>
        <v>0</v>
      </c>
      <c r="BI218" s="232">
        <f>IF(N218="nulová",J218,0)</f>
        <v>0</v>
      </c>
      <c r="BJ218" s="17" t="s">
        <v>84</v>
      </c>
      <c r="BK218" s="232">
        <f>ROUND(I218*H218,2)</f>
        <v>0</v>
      </c>
      <c r="BL218" s="17" t="s">
        <v>159</v>
      </c>
      <c r="BM218" s="231" t="s">
        <v>1573</v>
      </c>
    </row>
    <row r="219" s="12" customFormat="1" ht="25.92" customHeight="1">
      <c r="A219" s="12"/>
      <c r="B219" s="203"/>
      <c r="C219" s="204"/>
      <c r="D219" s="205" t="s">
        <v>75</v>
      </c>
      <c r="E219" s="206" t="s">
        <v>257</v>
      </c>
      <c r="F219" s="206" t="s">
        <v>1574</v>
      </c>
      <c r="G219" s="204"/>
      <c r="H219" s="204"/>
      <c r="I219" s="207"/>
      <c r="J219" s="208">
        <f>BK219</f>
        <v>0</v>
      </c>
      <c r="K219" s="204"/>
      <c r="L219" s="209"/>
      <c r="M219" s="210"/>
      <c r="N219" s="211"/>
      <c r="O219" s="211"/>
      <c r="P219" s="212">
        <f>SUM(P220:P222)</f>
        <v>0</v>
      </c>
      <c r="Q219" s="211"/>
      <c r="R219" s="212">
        <f>SUM(R220:R222)</f>
        <v>0</v>
      </c>
      <c r="S219" s="211"/>
      <c r="T219" s="213">
        <f>SUM(T220:T222)</f>
        <v>0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R219" s="214" t="s">
        <v>84</v>
      </c>
      <c r="AT219" s="215" t="s">
        <v>75</v>
      </c>
      <c r="AU219" s="215" t="s">
        <v>76</v>
      </c>
      <c r="AY219" s="214" t="s">
        <v>153</v>
      </c>
      <c r="BK219" s="216">
        <f>SUM(BK220:BK222)</f>
        <v>0</v>
      </c>
    </row>
    <row r="220" s="2" customFormat="1" ht="14.4" customHeight="1">
      <c r="A220" s="38"/>
      <c r="B220" s="39"/>
      <c r="C220" s="219" t="s">
        <v>583</v>
      </c>
      <c r="D220" s="219" t="s">
        <v>155</v>
      </c>
      <c r="E220" s="220" t="s">
        <v>1575</v>
      </c>
      <c r="F220" s="221" t="s">
        <v>1576</v>
      </c>
      <c r="G220" s="222" t="s">
        <v>180</v>
      </c>
      <c r="H220" s="223">
        <v>1.5</v>
      </c>
      <c r="I220" s="224"/>
      <c r="J220" s="225">
        <f>ROUND(I220*H220,2)</f>
        <v>0</v>
      </c>
      <c r="K220" s="226"/>
      <c r="L220" s="44"/>
      <c r="M220" s="227" t="s">
        <v>1</v>
      </c>
      <c r="N220" s="228" t="s">
        <v>41</v>
      </c>
      <c r="O220" s="91"/>
      <c r="P220" s="229">
        <f>O220*H220</f>
        <v>0</v>
      </c>
      <c r="Q220" s="229">
        <v>0</v>
      </c>
      <c r="R220" s="229">
        <f>Q220*H220</f>
        <v>0</v>
      </c>
      <c r="S220" s="229">
        <v>0</v>
      </c>
      <c r="T220" s="230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31" t="s">
        <v>159</v>
      </c>
      <c r="AT220" s="231" t="s">
        <v>155</v>
      </c>
      <c r="AU220" s="231" t="s">
        <v>84</v>
      </c>
      <c r="AY220" s="17" t="s">
        <v>153</v>
      </c>
      <c r="BE220" s="232">
        <f>IF(N220="základní",J220,0)</f>
        <v>0</v>
      </c>
      <c r="BF220" s="232">
        <f>IF(N220="snížená",J220,0)</f>
        <v>0</v>
      </c>
      <c r="BG220" s="232">
        <f>IF(N220="zákl. přenesená",J220,0)</f>
        <v>0</v>
      </c>
      <c r="BH220" s="232">
        <f>IF(N220="sníž. přenesená",J220,0)</f>
        <v>0</v>
      </c>
      <c r="BI220" s="232">
        <f>IF(N220="nulová",J220,0)</f>
        <v>0</v>
      </c>
      <c r="BJ220" s="17" t="s">
        <v>84</v>
      </c>
      <c r="BK220" s="232">
        <f>ROUND(I220*H220,2)</f>
        <v>0</v>
      </c>
      <c r="BL220" s="17" t="s">
        <v>159</v>
      </c>
      <c r="BM220" s="231" t="s">
        <v>1577</v>
      </c>
    </row>
    <row r="221" s="2" customFormat="1" ht="14.4" customHeight="1">
      <c r="A221" s="38"/>
      <c r="B221" s="39"/>
      <c r="C221" s="219" t="s">
        <v>589</v>
      </c>
      <c r="D221" s="219" t="s">
        <v>155</v>
      </c>
      <c r="E221" s="220" t="s">
        <v>1578</v>
      </c>
      <c r="F221" s="221" t="s">
        <v>1579</v>
      </c>
      <c r="G221" s="222" t="s">
        <v>180</v>
      </c>
      <c r="H221" s="223">
        <v>5</v>
      </c>
      <c r="I221" s="224"/>
      <c r="J221" s="225">
        <f>ROUND(I221*H221,2)</f>
        <v>0</v>
      </c>
      <c r="K221" s="226"/>
      <c r="L221" s="44"/>
      <c r="M221" s="227" t="s">
        <v>1</v>
      </c>
      <c r="N221" s="228" t="s">
        <v>41</v>
      </c>
      <c r="O221" s="91"/>
      <c r="P221" s="229">
        <f>O221*H221</f>
        <v>0</v>
      </c>
      <c r="Q221" s="229">
        <v>0</v>
      </c>
      <c r="R221" s="229">
        <f>Q221*H221</f>
        <v>0</v>
      </c>
      <c r="S221" s="229">
        <v>0</v>
      </c>
      <c r="T221" s="230">
        <f>S221*H221</f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231" t="s">
        <v>159</v>
      </c>
      <c r="AT221" s="231" t="s">
        <v>155</v>
      </c>
      <c r="AU221" s="231" t="s">
        <v>84</v>
      </c>
      <c r="AY221" s="17" t="s">
        <v>153</v>
      </c>
      <c r="BE221" s="232">
        <f>IF(N221="základní",J221,0)</f>
        <v>0</v>
      </c>
      <c r="BF221" s="232">
        <f>IF(N221="snížená",J221,0)</f>
        <v>0</v>
      </c>
      <c r="BG221" s="232">
        <f>IF(N221="zákl. přenesená",J221,0)</f>
        <v>0</v>
      </c>
      <c r="BH221" s="232">
        <f>IF(N221="sníž. přenesená",J221,0)</f>
        <v>0</v>
      </c>
      <c r="BI221" s="232">
        <f>IF(N221="nulová",J221,0)</f>
        <v>0</v>
      </c>
      <c r="BJ221" s="17" t="s">
        <v>84</v>
      </c>
      <c r="BK221" s="232">
        <f>ROUND(I221*H221,2)</f>
        <v>0</v>
      </c>
      <c r="BL221" s="17" t="s">
        <v>159</v>
      </c>
      <c r="BM221" s="231" t="s">
        <v>1580</v>
      </c>
    </row>
    <row r="222" s="2" customFormat="1" ht="14.4" customHeight="1">
      <c r="A222" s="38"/>
      <c r="B222" s="39"/>
      <c r="C222" s="219" t="s">
        <v>593</v>
      </c>
      <c r="D222" s="219" t="s">
        <v>155</v>
      </c>
      <c r="E222" s="220" t="s">
        <v>1581</v>
      </c>
      <c r="F222" s="221" t="s">
        <v>1582</v>
      </c>
      <c r="G222" s="222" t="s">
        <v>1583</v>
      </c>
      <c r="H222" s="223">
        <v>0.089999999999999997</v>
      </c>
      <c r="I222" s="224"/>
      <c r="J222" s="225">
        <f>ROUND(I222*H222,2)</f>
        <v>0</v>
      </c>
      <c r="K222" s="226"/>
      <c r="L222" s="44"/>
      <c r="M222" s="227" t="s">
        <v>1</v>
      </c>
      <c r="N222" s="228" t="s">
        <v>41</v>
      </c>
      <c r="O222" s="91"/>
      <c r="P222" s="229">
        <f>O222*H222</f>
        <v>0</v>
      </c>
      <c r="Q222" s="229">
        <v>0</v>
      </c>
      <c r="R222" s="229">
        <f>Q222*H222</f>
        <v>0</v>
      </c>
      <c r="S222" s="229">
        <v>0</v>
      </c>
      <c r="T222" s="230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31" t="s">
        <v>159</v>
      </c>
      <c r="AT222" s="231" t="s">
        <v>155</v>
      </c>
      <c r="AU222" s="231" t="s">
        <v>84</v>
      </c>
      <c r="AY222" s="17" t="s">
        <v>153</v>
      </c>
      <c r="BE222" s="232">
        <f>IF(N222="základní",J222,0)</f>
        <v>0</v>
      </c>
      <c r="BF222" s="232">
        <f>IF(N222="snížená",J222,0)</f>
        <v>0</v>
      </c>
      <c r="BG222" s="232">
        <f>IF(N222="zákl. přenesená",J222,0)</f>
        <v>0</v>
      </c>
      <c r="BH222" s="232">
        <f>IF(N222="sníž. přenesená",J222,0)</f>
        <v>0</v>
      </c>
      <c r="BI222" s="232">
        <f>IF(N222="nulová",J222,0)</f>
        <v>0</v>
      </c>
      <c r="BJ222" s="17" t="s">
        <v>84</v>
      </c>
      <c r="BK222" s="232">
        <f>ROUND(I222*H222,2)</f>
        <v>0</v>
      </c>
      <c r="BL222" s="17" t="s">
        <v>159</v>
      </c>
      <c r="BM222" s="231" t="s">
        <v>1584</v>
      </c>
    </row>
    <row r="223" s="12" customFormat="1" ht="25.92" customHeight="1">
      <c r="A223" s="12"/>
      <c r="B223" s="203"/>
      <c r="C223" s="204"/>
      <c r="D223" s="205" t="s">
        <v>75</v>
      </c>
      <c r="E223" s="206" t="s">
        <v>7</v>
      </c>
      <c r="F223" s="206" t="s">
        <v>1585</v>
      </c>
      <c r="G223" s="204"/>
      <c r="H223" s="204"/>
      <c r="I223" s="207"/>
      <c r="J223" s="208">
        <f>BK223</f>
        <v>0</v>
      </c>
      <c r="K223" s="204"/>
      <c r="L223" s="209"/>
      <c r="M223" s="210"/>
      <c r="N223" s="211"/>
      <c r="O223" s="211"/>
      <c r="P223" s="212">
        <f>SUM(P224:P225)</f>
        <v>0</v>
      </c>
      <c r="Q223" s="211"/>
      <c r="R223" s="212">
        <f>SUM(R224:R225)</f>
        <v>0</v>
      </c>
      <c r="S223" s="211"/>
      <c r="T223" s="213">
        <f>SUM(T224:T225)</f>
        <v>0</v>
      </c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R223" s="214" t="s">
        <v>84</v>
      </c>
      <c r="AT223" s="215" t="s">
        <v>75</v>
      </c>
      <c r="AU223" s="215" t="s">
        <v>76</v>
      </c>
      <c r="AY223" s="214" t="s">
        <v>153</v>
      </c>
      <c r="BK223" s="216">
        <f>SUM(BK224:BK225)</f>
        <v>0</v>
      </c>
    </row>
    <row r="224" s="2" customFormat="1" ht="14.4" customHeight="1">
      <c r="A224" s="38"/>
      <c r="B224" s="39"/>
      <c r="C224" s="219" t="s">
        <v>597</v>
      </c>
      <c r="D224" s="219" t="s">
        <v>155</v>
      </c>
      <c r="E224" s="220" t="s">
        <v>1586</v>
      </c>
      <c r="F224" s="221" t="s">
        <v>1587</v>
      </c>
      <c r="G224" s="222" t="s">
        <v>1376</v>
      </c>
      <c r="H224" s="223">
        <v>1</v>
      </c>
      <c r="I224" s="224"/>
      <c r="J224" s="225">
        <f>ROUND(I224*H224,2)</f>
        <v>0</v>
      </c>
      <c r="K224" s="226"/>
      <c r="L224" s="44"/>
      <c r="M224" s="227" t="s">
        <v>1</v>
      </c>
      <c r="N224" s="228" t="s">
        <v>41</v>
      </c>
      <c r="O224" s="91"/>
      <c r="P224" s="229">
        <f>O224*H224</f>
        <v>0</v>
      </c>
      <c r="Q224" s="229">
        <v>0</v>
      </c>
      <c r="R224" s="229">
        <f>Q224*H224</f>
        <v>0</v>
      </c>
      <c r="S224" s="229">
        <v>0</v>
      </c>
      <c r="T224" s="230">
        <f>S224*H224</f>
        <v>0</v>
      </c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R224" s="231" t="s">
        <v>159</v>
      </c>
      <c r="AT224" s="231" t="s">
        <v>155</v>
      </c>
      <c r="AU224" s="231" t="s">
        <v>84</v>
      </c>
      <c r="AY224" s="17" t="s">
        <v>153</v>
      </c>
      <c r="BE224" s="232">
        <f>IF(N224="základní",J224,0)</f>
        <v>0</v>
      </c>
      <c r="BF224" s="232">
        <f>IF(N224="snížená",J224,0)</f>
        <v>0</v>
      </c>
      <c r="BG224" s="232">
        <f>IF(N224="zákl. přenesená",J224,0)</f>
        <v>0</v>
      </c>
      <c r="BH224" s="232">
        <f>IF(N224="sníž. přenesená",J224,0)</f>
        <v>0</v>
      </c>
      <c r="BI224" s="232">
        <f>IF(N224="nulová",J224,0)</f>
        <v>0</v>
      </c>
      <c r="BJ224" s="17" t="s">
        <v>84</v>
      </c>
      <c r="BK224" s="232">
        <f>ROUND(I224*H224,2)</f>
        <v>0</v>
      </c>
      <c r="BL224" s="17" t="s">
        <v>159</v>
      </c>
      <c r="BM224" s="231" t="s">
        <v>1588</v>
      </c>
    </row>
    <row r="225" s="2" customFormat="1" ht="14.4" customHeight="1">
      <c r="A225" s="38"/>
      <c r="B225" s="39"/>
      <c r="C225" s="219" t="s">
        <v>601</v>
      </c>
      <c r="D225" s="219" t="s">
        <v>155</v>
      </c>
      <c r="E225" s="220" t="s">
        <v>1589</v>
      </c>
      <c r="F225" s="221" t="s">
        <v>1590</v>
      </c>
      <c r="G225" s="222" t="s">
        <v>1376</v>
      </c>
      <c r="H225" s="223">
        <v>1</v>
      </c>
      <c r="I225" s="224"/>
      <c r="J225" s="225">
        <f>ROUND(I225*H225,2)</f>
        <v>0</v>
      </c>
      <c r="K225" s="226"/>
      <c r="L225" s="44"/>
      <c r="M225" s="227" t="s">
        <v>1</v>
      </c>
      <c r="N225" s="228" t="s">
        <v>41</v>
      </c>
      <c r="O225" s="91"/>
      <c r="P225" s="229">
        <f>O225*H225</f>
        <v>0</v>
      </c>
      <c r="Q225" s="229">
        <v>0</v>
      </c>
      <c r="R225" s="229">
        <f>Q225*H225</f>
        <v>0</v>
      </c>
      <c r="S225" s="229">
        <v>0</v>
      </c>
      <c r="T225" s="230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31" t="s">
        <v>159</v>
      </c>
      <c r="AT225" s="231" t="s">
        <v>155</v>
      </c>
      <c r="AU225" s="231" t="s">
        <v>84</v>
      </c>
      <c r="AY225" s="17" t="s">
        <v>153</v>
      </c>
      <c r="BE225" s="232">
        <f>IF(N225="základní",J225,0)</f>
        <v>0</v>
      </c>
      <c r="BF225" s="232">
        <f>IF(N225="snížená",J225,0)</f>
        <v>0</v>
      </c>
      <c r="BG225" s="232">
        <f>IF(N225="zákl. přenesená",J225,0)</f>
        <v>0</v>
      </c>
      <c r="BH225" s="232">
        <f>IF(N225="sníž. přenesená",J225,0)</f>
        <v>0</v>
      </c>
      <c r="BI225" s="232">
        <f>IF(N225="nulová",J225,0)</f>
        <v>0</v>
      </c>
      <c r="BJ225" s="17" t="s">
        <v>84</v>
      </c>
      <c r="BK225" s="232">
        <f>ROUND(I225*H225,2)</f>
        <v>0</v>
      </c>
      <c r="BL225" s="17" t="s">
        <v>159</v>
      </c>
      <c r="BM225" s="231" t="s">
        <v>1591</v>
      </c>
    </row>
    <row r="226" s="12" customFormat="1" ht="25.92" customHeight="1">
      <c r="A226" s="12"/>
      <c r="B226" s="203"/>
      <c r="C226" s="204"/>
      <c r="D226" s="205" t="s">
        <v>75</v>
      </c>
      <c r="E226" s="206" t="s">
        <v>267</v>
      </c>
      <c r="F226" s="206" t="s">
        <v>1592</v>
      </c>
      <c r="G226" s="204"/>
      <c r="H226" s="204"/>
      <c r="I226" s="207"/>
      <c r="J226" s="208">
        <f>BK226</f>
        <v>0</v>
      </c>
      <c r="K226" s="204"/>
      <c r="L226" s="209"/>
      <c r="M226" s="210"/>
      <c r="N226" s="211"/>
      <c r="O226" s="211"/>
      <c r="P226" s="212">
        <f>SUM(P227:P230)</f>
        <v>0</v>
      </c>
      <c r="Q226" s="211"/>
      <c r="R226" s="212">
        <f>SUM(R227:R230)</f>
        <v>0</v>
      </c>
      <c r="S226" s="211"/>
      <c r="T226" s="213">
        <f>SUM(T227:T230)</f>
        <v>0</v>
      </c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R226" s="214" t="s">
        <v>84</v>
      </c>
      <c r="AT226" s="215" t="s">
        <v>75</v>
      </c>
      <c r="AU226" s="215" t="s">
        <v>76</v>
      </c>
      <c r="AY226" s="214" t="s">
        <v>153</v>
      </c>
      <c r="BK226" s="216">
        <f>SUM(BK227:BK230)</f>
        <v>0</v>
      </c>
    </row>
    <row r="227" s="2" customFormat="1" ht="19.8" customHeight="1">
      <c r="A227" s="38"/>
      <c r="B227" s="39"/>
      <c r="C227" s="219" t="s">
        <v>606</v>
      </c>
      <c r="D227" s="219" t="s">
        <v>155</v>
      </c>
      <c r="E227" s="220" t="s">
        <v>1593</v>
      </c>
      <c r="F227" s="221" t="s">
        <v>1594</v>
      </c>
      <c r="G227" s="222" t="s">
        <v>216</v>
      </c>
      <c r="H227" s="223">
        <v>0.5</v>
      </c>
      <c r="I227" s="224"/>
      <c r="J227" s="225">
        <f>ROUND(I227*H227,2)</f>
        <v>0</v>
      </c>
      <c r="K227" s="226"/>
      <c r="L227" s="44"/>
      <c r="M227" s="227" t="s">
        <v>1</v>
      </c>
      <c r="N227" s="228" t="s">
        <v>41</v>
      </c>
      <c r="O227" s="91"/>
      <c r="P227" s="229">
        <f>O227*H227</f>
        <v>0</v>
      </c>
      <c r="Q227" s="229">
        <v>0</v>
      </c>
      <c r="R227" s="229">
        <f>Q227*H227</f>
        <v>0</v>
      </c>
      <c r="S227" s="229">
        <v>0</v>
      </c>
      <c r="T227" s="230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231" t="s">
        <v>159</v>
      </c>
      <c r="AT227" s="231" t="s">
        <v>155</v>
      </c>
      <c r="AU227" s="231" t="s">
        <v>84</v>
      </c>
      <c r="AY227" s="17" t="s">
        <v>153</v>
      </c>
      <c r="BE227" s="232">
        <f>IF(N227="základní",J227,0)</f>
        <v>0</v>
      </c>
      <c r="BF227" s="232">
        <f>IF(N227="snížená",J227,0)</f>
        <v>0</v>
      </c>
      <c r="BG227" s="232">
        <f>IF(N227="zákl. přenesená",J227,0)</f>
        <v>0</v>
      </c>
      <c r="BH227" s="232">
        <f>IF(N227="sníž. přenesená",J227,0)</f>
        <v>0</v>
      </c>
      <c r="BI227" s="232">
        <f>IF(N227="nulová",J227,0)</f>
        <v>0</v>
      </c>
      <c r="BJ227" s="17" t="s">
        <v>84</v>
      </c>
      <c r="BK227" s="232">
        <f>ROUND(I227*H227,2)</f>
        <v>0</v>
      </c>
      <c r="BL227" s="17" t="s">
        <v>159</v>
      </c>
      <c r="BM227" s="231" t="s">
        <v>1595</v>
      </c>
    </row>
    <row r="228" s="2" customFormat="1" ht="14.4" customHeight="1">
      <c r="A228" s="38"/>
      <c r="B228" s="39"/>
      <c r="C228" s="219" t="s">
        <v>611</v>
      </c>
      <c r="D228" s="219" t="s">
        <v>155</v>
      </c>
      <c r="E228" s="220" t="s">
        <v>1596</v>
      </c>
      <c r="F228" s="221" t="s">
        <v>1597</v>
      </c>
      <c r="G228" s="222" t="s">
        <v>158</v>
      </c>
      <c r="H228" s="223">
        <v>9</v>
      </c>
      <c r="I228" s="224"/>
      <c r="J228" s="225">
        <f>ROUND(I228*H228,2)</f>
        <v>0</v>
      </c>
      <c r="K228" s="226"/>
      <c r="L228" s="44"/>
      <c r="M228" s="227" t="s">
        <v>1</v>
      </c>
      <c r="N228" s="228" t="s">
        <v>41</v>
      </c>
      <c r="O228" s="91"/>
      <c r="P228" s="229">
        <f>O228*H228</f>
        <v>0</v>
      </c>
      <c r="Q228" s="229">
        <v>0</v>
      </c>
      <c r="R228" s="229">
        <f>Q228*H228</f>
        <v>0</v>
      </c>
      <c r="S228" s="229">
        <v>0</v>
      </c>
      <c r="T228" s="230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31" t="s">
        <v>159</v>
      </c>
      <c r="AT228" s="231" t="s">
        <v>155</v>
      </c>
      <c r="AU228" s="231" t="s">
        <v>84</v>
      </c>
      <c r="AY228" s="17" t="s">
        <v>153</v>
      </c>
      <c r="BE228" s="232">
        <f>IF(N228="základní",J228,0)</f>
        <v>0</v>
      </c>
      <c r="BF228" s="232">
        <f>IF(N228="snížená",J228,0)</f>
        <v>0</v>
      </c>
      <c r="BG228" s="232">
        <f>IF(N228="zákl. přenesená",J228,0)</f>
        <v>0</v>
      </c>
      <c r="BH228" s="232">
        <f>IF(N228="sníž. přenesená",J228,0)</f>
        <v>0</v>
      </c>
      <c r="BI228" s="232">
        <f>IF(N228="nulová",J228,0)</f>
        <v>0</v>
      </c>
      <c r="BJ228" s="17" t="s">
        <v>84</v>
      </c>
      <c r="BK228" s="232">
        <f>ROUND(I228*H228,2)</f>
        <v>0</v>
      </c>
      <c r="BL228" s="17" t="s">
        <v>159</v>
      </c>
      <c r="BM228" s="231" t="s">
        <v>1598</v>
      </c>
    </row>
    <row r="229" s="2" customFormat="1" ht="14.4" customHeight="1">
      <c r="A229" s="38"/>
      <c r="B229" s="39"/>
      <c r="C229" s="219" t="s">
        <v>616</v>
      </c>
      <c r="D229" s="219" t="s">
        <v>155</v>
      </c>
      <c r="E229" s="220" t="s">
        <v>1599</v>
      </c>
      <c r="F229" s="221" t="s">
        <v>1600</v>
      </c>
      <c r="G229" s="222" t="s">
        <v>1601</v>
      </c>
      <c r="H229" s="223">
        <v>0.029999999999999999</v>
      </c>
      <c r="I229" s="224"/>
      <c r="J229" s="225">
        <f>ROUND(I229*H229,2)</f>
        <v>0</v>
      </c>
      <c r="K229" s="226"/>
      <c r="L229" s="44"/>
      <c r="M229" s="227" t="s">
        <v>1</v>
      </c>
      <c r="N229" s="228" t="s">
        <v>41</v>
      </c>
      <c r="O229" s="91"/>
      <c r="P229" s="229">
        <f>O229*H229</f>
        <v>0</v>
      </c>
      <c r="Q229" s="229">
        <v>0</v>
      </c>
      <c r="R229" s="229">
        <f>Q229*H229</f>
        <v>0</v>
      </c>
      <c r="S229" s="229">
        <v>0</v>
      </c>
      <c r="T229" s="230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31" t="s">
        <v>159</v>
      </c>
      <c r="AT229" s="231" t="s">
        <v>155</v>
      </c>
      <c r="AU229" s="231" t="s">
        <v>84</v>
      </c>
      <c r="AY229" s="17" t="s">
        <v>153</v>
      </c>
      <c r="BE229" s="232">
        <f>IF(N229="základní",J229,0)</f>
        <v>0</v>
      </c>
      <c r="BF229" s="232">
        <f>IF(N229="snížená",J229,0)</f>
        <v>0</v>
      </c>
      <c r="BG229" s="232">
        <f>IF(N229="zákl. přenesená",J229,0)</f>
        <v>0</v>
      </c>
      <c r="BH229" s="232">
        <f>IF(N229="sníž. přenesená",J229,0)</f>
        <v>0</v>
      </c>
      <c r="BI229" s="232">
        <f>IF(N229="nulová",J229,0)</f>
        <v>0</v>
      </c>
      <c r="BJ229" s="17" t="s">
        <v>84</v>
      </c>
      <c r="BK229" s="232">
        <f>ROUND(I229*H229,2)</f>
        <v>0</v>
      </c>
      <c r="BL229" s="17" t="s">
        <v>159</v>
      </c>
      <c r="BM229" s="231" t="s">
        <v>1602</v>
      </c>
    </row>
    <row r="230" s="2" customFormat="1" ht="14.4" customHeight="1">
      <c r="A230" s="38"/>
      <c r="B230" s="39"/>
      <c r="C230" s="219" t="s">
        <v>621</v>
      </c>
      <c r="D230" s="219" t="s">
        <v>155</v>
      </c>
      <c r="E230" s="220" t="s">
        <v>1603</v>
      </c>
      <c r="F230" s="221" t="s">
        <v>1604</v>
      </c>
      <c r="G230" s="222" t="s">
        <v>1376</v>
      </c>
      <c r="H230" s="223">
        <v>1</v>
      </c>
      <c r="I230" s="224"/>
      <c r="J230" s="225">
        <f>ROUND(I230*H230,2)</f>
        <v>0</v>
      </c>
      <c r="K230" s="226"/>
      <c r="L230" s="44"/>
      <c r="M230" s="281" t="s">
        <v>1</v>
      </c>
      <c r="N230" s="282" t="s">
        <v>41</v>
      </c>
      <c r="O230" s="283"/>
      <c r="P230" s="284">
        <f>O230*H230</f>
        <v>0</v>
      </c>
      <c r="Q230" s="284">
        <v>0</v>
      </c>
      <c r="R230" s="284">
        <f>Q230*H230</f>
        <v>0</v>
      </c>
      <c r="S230" s="284">
        <v>0</v>
      </c>
      <c r="T230" s="285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31" t="s">
        <v>159</v>
      </c>
      <c r="AT230" s="231" t="s">
        <v>155</v>
      </c>
      <c r="AU230" s="231" t="s">
        <v>84</v>
      </c>
      <c r="AY230" s="17" t="s">
        <v>153</v>
      </c>
      <c r="BE230" s="232">
        <f>IF(N230="základní",J230,0)</f>
        <v>0</v>
      </c>
      <c r="BF230" s="232">
        <f>IF(N230="snížená",J230,0)</f>
        <v>0</v>
      </c>
      <c r="BG230" s="232">
        <f>IF(N230="zákl. přenesená",J230,0)</f>
        <v>0</v>
      </c>
      <c r="BH230" s="232">
        <f>IF(N230="sníž. přenesená",J230,0)</f>
        <v>0</v>
      </c>
      <c r="BI230" s="232">
        <f>IF(N230="nulová",J230,0)</f>
        <v>0</v>
      </c>
      <c r="BJ230" s="17" t="s">
        <v>84</v>
      </c>
      <c r="BK230" s="232">
        <f>ROUND(I230*H230,2)</f>
        <v>0</v>
      </c>
      <c r="BL230" s="17" t="s">
        <v>159</v>
      </c>
      <c r="BM230" s="231" t="s">
        <v>1605</v>
      </c>
    </row>
    <row r="231" s="2" customFormat="1" ht="6.96" customHeight="1">
      <c r="A231" s="38"/>
      <c r="B231" s="66"/>
      <c r="C231" s="67"/>
      <c r="D231" s="67"/>
      <c r="E231" s="67"/>
      <c r="F231" s="67"/>
      <c r="G231" s="67"/>
      <c r="H231" s="67"/>
      <c r="I231" s="67"/>
      <c r="J231" s="67"/>
      <c r="K231" s="67"/>
      <c r="L231" s="44"/>
      <c r="M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</row>
  </sheetData>
  <sheetProtection sheet="1" autoFilter="0" formatColumns="0" formatRows="0" objects="1" scenarios="1" spinCount="100000" saltValue="2DPRroHusl1QVDSiEzJhoyH79IAJsUN0ptm2Fg+g060imgxspkmnBE7W1fUG8VHKXy3b0hXKryhhpGa1/lP/4Q==" hashValue="t+/xyJbcPJYIITjcUKqIHtxvMS/rV+HYYVcdtRwVvoenX1qoz7N/mDtEb7R6s7Qi2ir+NamRtRNf5oVI7LZ/qQ==" algorithmName="SHA-512" password="CC35"/>
  <autoFilter ref="C128:K230"/>
  <mergeCells count="9">
    <mergeCell ref="E7:H7"/>
    <mergeCell ref="E9:H9"/>
    <mergeCell ref="E18:H18"/>
    <mergeCell ref="E27:H27"/>
    <mergeCell ref="E85:H85"/>
    <mergeCell ref="E87:H87"/>
    <mergeCell ref="E119:H119"/>
    <mergeCell ref="E121:H121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108.0039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92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108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27" customHeight="1">
      <c r="B7" s="20"/>
      <c r="E7" s="141" t="str">
        <f>'Rekapitulace stavby'!K6</f>
        <v>Karlovy Vary, ZŠ J.A.Komenského, I.stupeň -Stavební úpravy související s PBŘ (aktualizováno 02/2025)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109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5.6" customHeight="1">
      <c r="A9" s="38"/>
      <c r="B9" s="44"/>
      <c r="C9" s="38"/>
      <c r="D9" s="38"/>
      <c r="E9" s="142" t="s">
        <v>1606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26. 2. 2025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34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4.4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36</v>
      </c>
      <c r="E30" s="38"/>
      <c r="F30" s="38"/>
      <c r="G30" s="38"/>
      <c r="H30" s="38"/>
      <c r="I30" s="38"/>
      <c r="J30" s="151">
        <f>ROUND(J122,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38</v>
      </c>
      <c r="G32" s="38"/>
      <c r="H32" s="38"/>
      <c r="I32" s="152" t="s">
        <v>37</v>
      </c>
      <c r="J32" s="152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40</v>
      </c>
      <c r="E33" s="140" t="s">
        <v>41</v>
      </c>
      <c r="F33" s="154">
        <f>ROUND((SUM(BE122:BE153)),  2)</f>
        <v>0</v>
      </c>
      <c r="G33" s="38"/>
      <c r="H33" s="38"/>
      <c r="I33" s="155">
        <v>0.20999999999999999</v>
      </c>
      <c r="J33" s="154">
        <f>ROUND(((SUM(BE122:BE153))*I33),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42</v>
      </c>
      <c r="F34" s="154">
        <f>ROUND((SUM(BF122:BF153)),  2)</f>
        <v>0</v>
      </c>
      <c r="G34" s="38"/>
      <c r="H34" s="38"/>
      <c r="I34" s="155">
        <v>0.12</v>
      </c>
      <c r="J34" s="154">
        <f>ROUND(((SUM(BF122:BF153))*I34),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43</v>
      </c>
      <c r="F35" s="154">
        <f>ROUND((SUM(BG122:BG153)),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44</v>
      </c>
      <c r="F36" s="154">
        <f>ROUND((SUM(BH122:BH153)),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45</v>
      </c>
      <c r="F37" s="154">
        <f>ROUND((SUM(BI122:BI153)),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111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7" customHeight="1">
      <c r="A85" s="38"/>
      <c r="B85" s="39"/>
      <c r="C85" s="40"/>
      <c r="D85" s="40"/>
      <c r="E85" s="174" t="str">
        <f>E7</f>
        <v>Karlovy Vary, ZŠ J.A.Komenského, I.stupeň -Stavební úpravy související s PBŘ (aktualizováno 02/2025)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109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5.6" customHeight="1">
      <c r="A87" s="38"/>
      <c r="B87" s="39"/>
      <c r="C87" s="40"/>
      <c r="D87" s="40"/>
      <c r="E87" s="76" t="str">
        <f>E9</f>
        <v>03 - Vytápění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26. 2. 2025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6" customHeight="1">
      <c r="A91" s="38"/>
      <c r="B91" s="39"/>
      <c r="C91" s="32" t="s">
        <v>24</v>
      </c>
      <c r="D91" s="40"/>
      <c r="E91" s="40"/>
      <c r="F91" s="27" t="str">
        <f>E15</f>
        <v>Statutární město K.Vary</v>
      </c>
      <c r="G91" s="40"/>
      <c r="H91" s="40"/>
      <c r="I91" s="32" t="s">
        <v>30</v>
      </c>
      <c r="J91" s="36" t="str">
        <f>E21</f>
        <v>Porticus s.r.o. K.Vary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6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Šimková Dita, K.Vary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112</v>
      </c>
      <c r="D94" s="176"/>
      <c r="E94" s="176"/>
      <c r="F94" s="176"/>
      <c r="G94" s="176"/>
      <c r="H94" s="176"/>
      <c r="I94" s="176"/>
      <c r="J94" s="177" t="s">
        <v>113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114</v>
      </c>
      <c r="D96" s="40"/>
      <c r="E96" s="40"/>
      <c r="F96" s="40"/>
      <c r="G96" s="40"/>
      <c r="H96" s="40"/>
      <c r="I96" s="40"/>
      <c r="J96" s="110">
        <f>J122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115</v>
      </c>
    </row>
    <row r="97" s="9" customFormat="1" ht="24.96" customHeight="1">
      <c r="A97" s="9"/>
      <c r="B97" s="179"/>
      <c r="C97" s="180"/>
      <c r="D97" s="181" t="s">
        <v>1607</v>
      </c>
      <c r="E97" s="182"/>
      <c r="F97" s="182"/>
      <c r="G97" s="182"/>
      <c r="H97" s="182"/>
      <c r="I97" s="182"/>
      <c r="J97" s="183">
        <f>J123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79"/>
      <c r="C98" s="180"/>
      <c r="D98" s="181" t="s">
        <v>1608</v>
      </c>
      <c r="E98" s="182"/>
      <c r="F98" s="182"/>
      <c r="G98" s="182"/>
      <c r="H98" s="182"/>
      <c r="I98" s="182"/>
      <c r="J98" s="183">
        <f>J131</f>
        <v>0</v>
      </c>
      <c r="K98" s="180"/>
      <c r="L98" s="184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79"/>
      <c r="C99" s="180"/>
      <c r="D99" s="181" t="s">
        <v>1609</v>
      </c>
      <c r="E99" s="182"/>
      <c r="F99" s="182"/>
      <c r="G99" s="182"/>
      <c r="H99" s="182"/>
      <c r="I99" s="182"/>
      <c r="J99" s="183">
        <f>J136</f>
        <v>0</v>
      </c>
      <c r="K99" s="180"/>
      <c r="L99" s="18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79"/>
      <c r="C100" s="180"/>
      <c r="D100" s="181" t="s">
        <v>1610</v>
      </c>
      <c r="E100" s="182"/>
      <c r="F100" s="182"/>
      <c r="G100" s="182"/>
      <c r="H100" s="182"/>
      <c r="I100" s="182"/>
      <c r="J100" s="183">
        <f>J142</f>
        <v>0</v>
      </c>
      <c r="K100" s="180"/>
      <c r="L100" s="184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79"/>
      <c r="C101" s="180"/>
      <c r="D101" s="181" t="s">
        <v>1611</v>
      </c>
      <c r="E101" s="182"/>
      <c r="F101" s="182"/>
      <c r="G101" s="182"/>
      <c r="H101" s="182"/>
      <c r="I101" s="182"/>
      <c r="J101" s="183">
        <f>J145</f>
        <v>0</v>
      </c>
      <c r="K101" s="180"/>
      <c r="L101" s="184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79"/>
      <c r="C102" s="180"/>
      <c r="D102" s="181" t="s">
        <v>1612</v>
      </c>
      <c r="E102" s="182"/>
      <c r="F102" s="182"/>
      <c r="G102" s="182"/>
      <c r="H102" s="182"/>
      <c r="I102" s="182"/>
      <c r="J102" s="183">
        <f>J149</f>
        <v>0</v>
      </c>
      <c r="K102" s="180"/>
      <c r="L102" s="184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2" customFormat="1" ht="21.84" customHeight="1">
      <c r="A103" s="38"/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4" s="2" customFormat="1" ht="6.96" customHeight="1">
      <c r="A104" s="38"/>
      <c r="B104" s="66"/>
      <c r="C104" s="67"/>
      <c r="D104" s="67"/>
      <c r="E104" s="67"/>
      <c r="F104" s="67"/>
      <c r="G104" s="67"/>
      <c r="H104" s="67"/>
      <c r="I104" s="67"/>
      <c r="J104" s="67"/>
      <c r="K104" s="67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8" s="2" customFormat="1" ht="6.96" customHeight="1">
      <c r="A108" s="38"/>
      <c r="B108" s="68"/>
      <c r="C108" s="69"/>
      <c r="D108" s="69"/>
      <c r="E108" s="69"/>
      <c r="F108" s="69"/>
      <c r="G108" s="69"/>
      <c r="H108" s="69"/>
      <c r="I108" s="69"/>
      <c r="J108" s="69"/>
      <c r="K108" s="69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24.96" customHeight="1">
      <c r="A109" s="38"/>
      <c r="B109" s="39"/>
      <c r="C109" s="23" t="s">
        <v>138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6.96" customHeight="1">
      <c r="A110" s="38"/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16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27" customHeight="1">
      <c r="A112" s="38"/>
      <c r="B112" s="39"/>
      <c r="C112" s="40"/>
      <c r="D112" s="40"/>
      <c r="E112" s="174" t="str">
        <f>E7</f>
        <v>Karlovy Vary, ZŠ J.A.Komenského, I.stupeň -Stavební úpravy související s PBŘ (aktualizováno 02/2025)</v>
      </c>
      <c r="F112" s="32"/>
      <c r="G112" s="32"/>
      <c r="H112" s="32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109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5.6" customHeight="1">
      <c r="A114" s="38"/>
      <c r="B114" s="39"/>
      <c r="C114" s="40"/>
      <c r="D114" s="40"/>
      <c r="E114" s="76" t="str">
        <f>E9</f>
        <v>03 - Vytápění</v>
      </c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20</v>
      </c>
      <c r="D116" s="40"/>
      <c r="E116" s="40"/>
      <c r="F116" s="27" t="str">
        <f>F12</f>
        <v xml:space="preserve"> </v>
      </c>
      <c r="G116" s="40"/>
      <c r="H116" s="40"/>
      <c r="I116" s="32" t="s">
        <v>22</v>
      </c>
      <c r="J116" s="79" t="str">
        <f>IF(J12="","",J12)</f>
        <v>26. 2. 2025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5.6" customHeight="1">
      <c r="A118" s="38"/>
      <c r="B118" s="39"/>
      <c r="C118" s="32" t="s">
        <v>24</v>
      </c>
      <c r="D118" s="40"/>
      <c r="E118" s="40"/>
      <c r="F118" s="27" t="str">
        <f>E15</f>
        <v>Statutární město K.Vary</v>
      </c>
      <c r="G118" s="40"/>
      <c r="H118" s="40"/>
      <c r="I118" s="32" t="s">
        <v>30</v>
      </c>
      <c r="J118" s="36" t="str">
        <f>E21</f>
        <v>Porticus s.r.o. K.Vary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5.6" customHeight="1">
      <c r="A119" s="38"/>
      <c r="B119" s="39"/>
      <c r="C119" s="32" t="s">
        <v>28</v>
      </c>
      <c r="D119" s="40"/>
      <c r="E119" s="40"/>
      <c r="F119" s="27" t="str">
        <f>IF(E18="","",E18)</f>
        <v>Vyplň údaj</v>
      </c>
      <c r="G119" s="40"/>
      <c r="H119" s="40"/>
      <c r="I119" s="32" t="s">
        <v>33</v>
      </c>
      <c r="J119" s="36" t="str">
        <f>E24</f>
        <v>Šimková Dita, K.Vary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0.32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11" customFormat="1" ht="29.28" customHeight="1">
      <c r="A121" s="191"/>
      <c r="B121" s="192"/>
      <c r="C121" s="193" t="s">
        <v>139</v>
      </c>
      <c r="D121" s="194" t="s">
        <v>61</v>
      </c>
      <c r="E121" s="194" t="s">
        <v>57</v>
      </c>
      <c r="F121" s="194" t="s">
        <v>58</v>
      </c>
      <c r="G121" s="194" t="s">
        <v>140</v>
      </c>
      <c r="H121" s="194" t="s">
        <v>141</v>
      </c>
      <c r="I121" s="194" t="s">
        <v>142</v>
      </c>
      <c r="J121" s="195" t="s">
        <v>113</v>
      </c>
      <c r="K121" s="196" t="s">
        <v>143</v>
      </c>
      <c r="L121" s="197"/>
      <c r="M121" s="100" t="s">
        <v>1</v>
      </c>
      <c r="N121" s="101" t="s">
        <v>40</v>
      </c>
      <c r="O121" s="101" t="s">
        <v>144</v>
      </c>
      <c r="P121" s="101" t="s">
        <v>145</v>
      </c>
      <c r="Q121" s="101" t="s">
        <v>146</v>
      </c>
      <c r="R121" s="101" t="s">
        <v>147</v>
      </c>
      <c r="S121" s="101" t="s">
        <v>148</v>
      </c>
      <c r="T121" s="102" t="s">
        <v>149</v>
      </c>
      <c r="U121" s="191"/>
      <c r="V121" s="191"/>
      <c r="W121" s="191"/>
      <c r="X121" s="191"/>
      <c r="Y121" s="191"/>
      <c r="Z121" s="191"/>
      <c r="AA121" s="191"/>
      <c r="AB121" s="191"/>
      <c r="AC121" s="191"/>
      <c r="AD121" s="191"/>
      <c r="AE121" s="191"/>
    </row>
    <row r="122" s="2" customFormat="1" ht="22.8" customHeight="1">
      <c r="A122" s="38"/>
      <c r="B122" s="39"/>
      <c r="C122" s="107" t="s">
        <v>150</v>
      </c>
      <c r="D122" s="40"/>
      <c r="E122" s="40"/>
      <c r="F122" s="40"/>
      <c r="G122" s="40"/>
      <c r="H122" s="40"/>
      <c r="I122" s="40"/>
      <c r="J122" s="198">
        <f>BK122</f>
        <v>0</v>
      </c>
      <c r="K122" s="40"/>
      <c r="L122" s="44"/>
      <c r="M122" s="103"/>
      <c r="N122" s="199"/>
      <c r="O122" s="104"/>
      <c r="P122" s="200">
        <f>P123+P131+P136+P142+P145+P149</f>
        <v>0</v>
      </c>
      <c r="Q122" s="104"/>
      <c r="R122" s="200">
        <f>R123+R131+R136+R142+R145+R149</f>
        <v>2690.7399999999993</v>
      </c>
      <c r="S122" s="104"/>
      <c r="T122" s="201">
        <f>T123+T131+T136+T142+T145+T149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75</v>
      </c>
      <c r="AU122" s="17" t="s">
        <v>115</v>
      </c>
      <c r="BK122" s="202">
        <f>BK123+BK131+BK136+BK142+BK145+BK149</f>
        <v>0</v>
      </c>
    </row>
    <row r="123" s="12" customFormat="1" ht="25.92" customHeight="1">
      <c r="A123" s="12"/>
      <c r="B123" s="203"/>
      <c r="C123" s="204"/>
      <c r="D123" s="205" t="s">
        <v>75</v>
      </c>
      <c r="E123" s="206" t="s">
        <v>84</v>
      </c>
      <c r="F123" s="206" t="s">
        <v>1613</v>
      </c>
      <c r="G123" s="204"/>
      <c r="H123" s="204"/>
      <c r="I123" s="207"/>
      <c r="J123" s="208">
        <f>BK123</f>
        <v>0</v>
      </c>
      <c r="K123" s="204"/>
      <c r="L123" s="209"/>
      <c r="M123" s="210"/>
      <c r="N123" s="211"/>
      <c r="O123" s="211"/>
      <c r="P123" s="212">
        <f>SUM(P124:P130)</f>
        <v>0</v>
      </c>
      <c r="Q123" s="211"/>
      <c r="R123" s="212">
        <f>SUM(R124:R130)</f>
        <v>2569.2799999999997</v>
      </c>
      <c r="S123" s="211"/>
      <c r="T123" s="213">
        <f>SUM(T124:T130)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4" t="s">
        <v>84</v>
      </c>
      <c r="AT123" s="215" t="s">
        <v>75</v>
      </c>
      <c r="AU123" s="215" t="s">
        <v>76</v>
      </c>
      <c r="AY123" s="214" t="s">
        <v>153</v>
      </c>
      <c r="BK123" s="216">
        <f>SUM(BK124:BK130)</f>
        <v>0</v>
      </c>
    </row>
    <row r="124" s="2" customFormat="1" ht="19.8" customHeight="1">
      <c r="A124" s="38"/>
      <c r="B124" s="39"/>
      <c r="C124" s="219" t="s">
        <v>84</v>
      </c>
      <c r="D124" s="219" t="s">
        <v>155</v>
      </c>
      <c r="E124" s="220" t="s">
        <v>1614</v>
      </c>
      <c r="F124" s="221" t="s">
        <v>1615</v>
      </c>
      <c r="G124" s="222" t="s">
        <v>158</v>
      </c>
      <c r="H124" s="223">
        <v>9.8000000000000007</v>
      </c>
      <c r="I124" s="224"/>
      <c r="J124" s="225">
        <f>ROUND(I124*H124,2)</f>
        <v>0</v>
      </c>
      <c r="K124" s="226"/>
      <c r="L124" s="44"/>
      <c r="M124" s="227" t="s">
        <v>1</v>
      </c>
      <c r="N124" s="228" t="s">
        <v>41</v>
      </c>
      <c r="O124" s="91"/>
      <c r="P124" s="229">
        <f>O124*H124</f>
        <v>0</v>
      </c>
      <c r="Q124" s="229">
        <v>260</v>
      </c>
      <c r="R124" s="229">
        <f>Q124*H124</f>
        <v>2548</v>
      </c>
      <c r="S124" s="229">
        <v>0</v>
      </c>
      <c r="T124" s="230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31" t="s">
        <v>233</v>
      </c>
      <c r="AT124" s="231" t="s">
        <v>155</v>
      </c>
      <c r="AU124" s="231" t="s">
        <v>84</v>
      </c>
      <c r="AY124" s="17" t="s">
        <v>153</v>
      </c>
      <c r="BE124" s="232">
        <f>IF(N124="základní",J124,0)</f>
        <v>0</v>
      </c>
      <c r="BF124" s="232">
        <f>IF(N124="snížená",J124,0)</f>
        <v>0</v>
      </c>
      <c r="BG124" s="232">
        <f>IF(N124="zákl. přenesená",J124,0)</f>
        <v>0</v>
      </c>
      <c r="BH124" s="232">
        <f>IF(N124="sníž. přenesená",J124,0)</f>
        <v>0</v>
      </c>
      <c r="BI124" s="232">
        <f>IF(N124="nulová",J124,0)</f>
        <v>0</v>
      </c>
      <c r="BJ124" s="17" t="s">
        <v>84</v>
      </c>
      <c r="BK124" s="232">
        <f>ROUND(I124*H124,2)</f>
        <v>0</v>
      </c>
      <c r="BL124" s="17" t="s">
        <v>233</v>
      </c>
      <c r="BM124" s="231" t="s">
        <v>1616</v>
      </c>
    </row>
    <row r="125" s="2" customFormat="1" ht="14.4" customHeight="1">
      <c r="A125" s="38"/>
      <c r="B125" s="39"/>
      <c r="C125" s="219" t="s">
        <v>86</v>
      </c>
      <c r="D125" s="219" t="s">
        <v>155</v>
      </c>
      <c r="E125" s="220" t="s">
        <v>1617</v>
      </c>
      <c r="F125" s="221" t="s">
        <v>1618</v>
      </c>
      <c r="G125" s="222" t="s">
        <v>1336</v>
      </c>
      <c r="H125" s="223">
        <v>1</v>
      </c>
      <c r="I125" s="224"/>
      <c r="J125" s="225">
        <f>ROUND(I125*H125,2)</f>
        <v>0</v>
      </c>
      <c r="K125" s="226"/>
      <c r="L125" s="44"/>
      <c r="M125" s="227" t="s">
        <v>1</v>
      </c>
      <c r="N125" s="228" t="s">
        <v>41</v>
      </c>
      <c r="O125" s="91"/>
      <c r="P125" s="229">
        <f>O125*H125</f>
        <v>0</v>
      </c>
      <c r="Q125" s="229">
        <v>14</v>
      </c>
      <c r="R125" s="229">
        <f>Q125*H125</f>
        <v>14</v>
      </c>
      <c r="S125" s="229">
        <v>0</v>
      </c>
      <c r="T125" s="230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31" t="s">
        <v>233</v>
      </c>
      <c r="AT125" s="231" t="s">
        <v>155</v>
      </c>
      <c r="AU125" s="231" t="s">
        <v>84</v>
      </c>
      <c r="AY125" s="17" t="s">
        <v>153</v>
      </c>
      <c r="BE125" s="232">
        <f>IF(N125="základní",J125,0)</f>
        <v>0</v>
      </c>
      <c r="BF125" s="232">
        <f>IF(N125="snížená",J125,0)</f>
        <v>0</v>
      </c>
      <c r="BG125" s="232">
        <f>IF(N125="zákl. přenesená",J125,0)</f>
        <v>0</v>
      </c>
      <c r="BH125" s="232">
        <f>IF(N125="sníž. přenesená",J125,0)</f>
        <v>0</v>
      </c>
      <c r="BI125" s="232">
        <f>IF(N125="nulová",J125,0)</f>
        <v>0</v>
      </c>
      <c r="BJ125" s="17" t="s">
        <v>84</v>
      </c>
      <c r="BK125" s="232">
        <f>ROUND(I125*H125,2)</f>
        <v>0</v>
      </c>
      <c r="BL125" s="17" t="s">
        <v>233</v>
      </c>
      <c r="BM125" s="231" t="s">
        <v>1619</v>
      </c>
    </row>
    <row r="126" s="2" customFormat="1" ht="14.4" customHeight="1">
      <c r="A126" s="38"/>
      <c r="B126" s="39"/>
      <c r="C126" s="219" t="s">
        <v>167</v>
      </c>
      <c r="D126" s="219" t="s">
        <v>155</v>
      </c>
      <c r="E126" s="220" t="s">
        <v>1620</v>
      </c>
      <c r="F126" s="221" t="s">
        <v>1621</v>
      </c>
      <c r="G126" s="222" t="s">
        <v>992</v>
      </c>
      <c r="H126" s="223">
        <v>1</v>
      </c>
      <c r="I126" s="224"/>
      <c r="J126" s="225">
        <f>ROUND(I126*H126,2)</f>
        <v>0</v>
      </c>
      <c r="K126" s="226"/>
      <c r="L126" s="44"/>
      <c r="M126" s="227" t="s">
        <v>1</v>
      </c>
      <c r="N126" s="228" t="s">
        <v>41</v>
      </c>
      <c r="O126" s="91"/>
      <c r="P126" s="229">
        <f>O126*H126</f>
        <v>0</v>
      </c>
      <c r="Q126" s="229">
        <v>5</v>
      </c>
      <c r="R126" s="229">
        <f>Q126*H126</f>
        <v>5</v>
      </c>
      <c r="S126" s="229">
        <v>0</v>
      </c>
      <c r="T126" s="230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31" t="s">
        <v>233</v>
      </c>
      <c r="AT126" s="231" t="s">
        <v>155</v>
      </c>
      <c r="AU126" s="231" t="s">
        <v>84</v>
      </c>
      <c r="AY126" s="17" t="s">
        <v>153</v>
      </c>
      <c r="BE126" s="232">
        <f>IF(N126="základní",J126,0)</f>
        <v>0</v>
      </c>
      <c r="BF126" s="232">
        <f>IF(N126="snížená",J126,0)</f>
        <v>0</v>
      </c>
      <c r="BG126" s="232">
        <f>IF(N126="zákl. přenesená",J126,0)</f>
        <v>0</v>
      </c>
      <c r="BH126" s="232">
        <f>IF(N126="sníž. přenesená",J126,0)</f>
        <v>0</v>
      </c>
      <c r="BI126" s="232">
        <f>IF(N126="nulová",J126,0)</f>
        <v>0</v>
      </c>
      <c r="BJ126" s="17" t="s">
        <v>84</v>
      </c>
      <c r="BK126" s="232">
        <f>ROUND(I126*H126,2)</f>
        <v>0</v>
      </c>
      <c r="BL126" s="17" t="s">
        <v>233</v>
      </c>
      <c r="BM126" s="231" t="s">
        <v>1622</v>
      </c>
    </row>
    <row r="127" s="2" customFormat="1" ht="14.4" customHeight="1">
      <c r="A127" s="38"/>
      <c r="B127" s="39"/>
      <c r="C127" s="219" t="s">
        <v>159</v>
      </c>
      <c r="D127" s="219" t="s">
        <v>155</v>
      </c>
      <c r="E127" s="220" t="s">
        <v>1623</v>
      </c>
      <c r="F127" s="221" t="s">
        <v>1624</v>
      </c>
      <c r="G127" s="222" t="s">
        <v>1336</v>
      </c>
      <c r="H127" s="223">
        <v>4</v>
      </c>
      <c r="I127" s="224"/>
      <c r="J127" s="225">
        <f>ROUND(I127*H127,2)</f>
        <v>0</v>
      </c>
      <c r="K127" s="226"/>
      <c r="L127" s="44"/>
      <c r="M127" s="227" t="s">
        <v>1</v>
      </c>
      <c r="N127" s="228" t="s">
        <v>41</v>
      </c>
      <c r="O127" s="91"/>
      <c r="P127" s="229">
        <f>O127*H127</f>
        <v>0</v>
      </c>
      <c r="Q127" s="229">
        <v>0.14999999999999999</v>
      </c>
      <c r="R127" s="229">
        <f>Q127*H127</f>
        <v>0.59999999999999998</v>
      </c>
      <c r="S127" s="229">
        <v>0</v>
      </c>
      <c r="T127" s="230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31" t="s">
        <v>233</v>
      </c>
      <c r="AT127" s="231" t="s">
        <v>155</v>
      </c>
      <c r="AU127" s="231" t="s">
        <v>84</v>
      </c>
      <c r="AY127" s="17" t="s">
        <v>153</v>
      </c>
      <c r="BE127" s="232">
        <f>IF(N127="základní",J127,0)</f>
        <v>0</v>
      </c>
      <c r="BF127" s="232">
        <f>IF(N127="snížená",J127,0)</f>
        <v>0</v>
      </c>
      <c r="BG127" s="232">
        <f>IF(N127="zákl. přenesená",J127,0)</f>
        <v>0</v>
      </c>
      <c r="BH127" s="232">
        <f>IF(N127="sníž. přenesená",J127,0)</f>
        <v>0</v>
      </c>
      <c r="BI127" s="232">
        <f>IF(N127="nulová",J127,0)</f>
        <v>0</v>
      </c>
      <c r="BJ127" s="17" t="s">
        <v>84</v>
      </c>
      <c r="BK127" s="232">
        <f>ROUND(I127*H127,2)</f>
        <v>0</v>
      </c>
      <c r="BL127" s="17" t="s">
        <v>233</v>
      </c>
      <c r="BM127" s="231" t="s">
        <v>1625</v>
      </c>
    </row>
    <row r="128" s="2" customFormat="1" ht="14.4" customHeight="1">
      <c r="A128" s="38"/>
      <c r="B128" s="39"/>
      <c r="C128" s="219" t="s">
        <v>177</v>
      </c>
      <c r="D128" s="219" t="s">
        <v>155</v>
      </c>
      <c r="E128" s="220" t="s">
        <v>1626</v>
      </c>
      <c r="F128" s="221" t="s">
        <v>1627</v>
      </c>
      <c r="G128" s="222" t="s">
        <v>170</v>
      </c>
      <c r="H128" s="223">
        <v>3</v>
      </c>
      <c r="I128" s="224"/>
      <c r="J128" s="225">
        <f>ROUND(I128*H128,2)</f>
        <v>0</v>
      </c>
      <c r="K128" s="226"/>
      <c r="L128" s="44"/>
      <c r="M128" s="227" t="s">
        <v>1</v>
      </c>
      <c r="N128" s="228" t="s">
        <v>41</v>
      </c>
      <c r="O128" s="91"/>
      <c r="P128" s="229">
        <f>O128*H128</f>
        <v>0</v>
      </c>
      <c r="Q128" s="229">
        <v>0.5</v>
      </c>
      <c r="R128" s="229">
        <f>Q128*H128</f>
        <v>1.5</v>
      </c>
      <c r="S128" s="229">
        <v>0</v>
      </c>
      <c r="T128" s="230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31" t="s">
        <v>233</v>
      </c>
      <c r="AT128" s="231" t="s">
        <v>155</v>
      </c>
      <c r="AU128" s="231" t="s">
        <v>84</v>
      </c>
      <c r="AY128" s="17" t="s">
        <v>153</v>
      </c>
      <c r="BE128" s="232">
        <f>IF(N128="základní",J128,0)</f>
        <v>0</v>
      </c>
      <c r="BF128" s="232">
        <f>IF(N128="snížená",J128,0)</f>
        <v>0</v>
      </c>
      <c r="BG128" s="232">
        <f>IF(N128="zákl. přenesená",J128,0)</f>
        <v>0</v>
      </c>
      <c r="BH128" s="232">
        <f>IF(N128="sníž. přenesená",J128,0)</f>
        <v>0</v>
      </c>
      <c r="BI128" s="232">
        <f>IF(N128="nulová",J128,0)</f>
        <v>0</v>
      </c>
      <c r="BJ128" s="17" t="s">
        <v>84</v>
      </c>
      <c r="BK128" s="232">
        <f>ROUND(I128*H128,2)</f>
        <v>0</v>
      </c>
      <c r="BL128" s="17" t="s">
        <v>233</v>
      </c>
      <c r="BM128" s="231" t="s">
        <v>1628</v>
      </c>
    </row>
    <row r="129" s="2" customFormat="1" ht="14.4" customHeight="1">
      <c r="A129" s="38"/>
      <c r="B129" s="39"/>
      <c r="C129" s="219" t="s">
        <v>183</v>
      </c>
      <c r="D129" s="219" t="s">
        <v>155</v>
      </c>
      <c r="E129" s="220" t="s">
        <v>1629</v>
      </c>
      <c r="F129" s="221" t="s">
        <v>1630</v>
      </c>
      <c r="G129" s="222" t="s">
        <v>170</v>
      </c>
      <c r="H129" s="223">
        <v>8</v>
      </c>
      <c r="I129" s="224"/>
      <c r="J129" s="225">
        <f>ROUND(I129*H129,2)</f>
        <v>0</v>
      </c>
      <c r="K129" s="226"/>
      <c r="L129" s="44"/>
      <c r="M129" s="227" t="s">
        <v>1</v>
      </c>
      <c r="N129" s="228" t="s">
        <v>41</v>
      </c>
      <c r="O129" s="91"/>
      <c r="P129" s="229">
        <f>O129*H129</f>
        <v>0</v>
      </c>
      <c r="Q129" s="229">
        <v>0.01</v>
      </c>
      <c r="R129" s="229">
        <f>Q129*H129</f>
        <v>0.080000000000000002</v>
      </c>
      <c r="S129" s="229">
        <v>0</v>
      </c>
      <c r="T129" s="230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31" t="s">
        <v>233</v>
      </c>
      <c r="AT129" s="231" t="s">
        <v>155</v>
      </c>
      <c r="AU129" s="231" t="s">
        <v>84</v>
      </c>
      <c r="AY129" s="17" t="s">
        <v>153</v>
      </c>
      <c r="BE129" s="232">
        <f>IF(N129="základní",J129,0)</f>
        <v>0</v>
      </c>
      <c r="BF129" s="232">
        <f>IF(N129="snížená",J129,0)</f>
        <v>0</v>
      </c>
      <c r="BG129" s="232">
        <f>IF(N129="zákl. přenesená",J129,0)</f>
        <v>0</v>
      </c>
      <c r="BH129" s="232">
        <f>IF(N129="sníž. přenesená",J129,0)</f>
        <v>0</v>
      </c>
      <c r="BI129" s="232">
        <f>IF(N129="nulová",J129,0)</f>
        <v>0</v>
      </c>
      <c r="BJ129" s="17" t="s">
        <v>84</v>
      </c>
      <c r="BK129" s="232">
        <f>ROUND(I129*H129,2)</f>
        <v>0</v>
      </c>
      <c r="BL129" s="17" t="s">
        <v>233</v>
      </c>
      <c r="BM129" s="231" t="s">
        <v>1631</v>
      </c>
    </row>
    <row r="130" s="2" customFormat="1" ht="14.4" customHeight="1">
      <c r="A130" s="38"/>
      <c r="B130" s="39"/>
      <c r="C130" s="219" t="s">
        <v>188</v>
      </c>
      <c r="D130" s="219" t="s">
        <v>155</v>
      </c>
      <c r="E130" s="220" t="s">
        <v>1632</v>
      </c>
      <c r="F130" s="221" t="s">
        <v>1633</v>
      </c>
      <c r="G130" s="222" t="s">
        <v>992</v>
      </c>
      <c r="H130" s="223">
        <v>1</v>
      </c>
      <c r="I130" s="224"/>
      <c r="J130" s="225">
        <f>ROUND(I130*H130,2)</f>
        <v>0</v>
      </c>
      <c r="K130" s="226"/>
      <c r="L130" s="44"/>
      <c r="M130" s="227" t="s">
        <v>1</v>
      </c>
      <c r="N130" s="228" t="s">
        <v>41</v>
      </c>
      <c r="O130" s="91"/>
      <c r="P130" s="229">
        <f>O130*H130</f>
        <v>0</v>
      </c>
      <c r="Q130" s="229">
        <v>0.10000000000000001</v>
      </c>
      <c r="R130" s="229">
        <f>Q130*H130</f>
        <v>0.10000000000000001</v>
      </c>
      <c r="S130" s="229">
        <v>0</v>
      </c>
      <c r="T130" s="230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1" t="s">
        <v>233</v>
      </c>
      <c r="AT130" s="231" t="s">
        <v>155</v>
      </c>
      <c r="AU130" s="231" t="s">
        <v>84</v>
      </c>
      <c r="AY130" s="17" t="s">
        <v>153</v>
      </c>
      <c r="BE130" s="232">
        <f>IF(N130="základní",J130,0)</f>
        <v>0</v>
      </c>
      <c r="BF130" s="232">
        <f>IF(N130="snížená",J130,0)</f>
        <v>0</v>
      </c>
      <c r="BG130" s="232">
        <f>IF(N130="zákl. přenesená",J130,0)</f>
        <v>0</v>
      </c>
      <c r="BH130" s="232">
        <f>IF(N130="sníž. přenesená",J130,0)</f>
        <v>0</v>
      </c>
      <c r="BI130" s="232">
        <f>IF(N130="nulová",J130,0)</f>
        <v>0</v>
      </c>
      <c r="BJ130" s="17" t="s">
        <v>84</v>
      </c>
      <c r="BK130" s="232">
        <f>ROUND(I130*H130,2)</f>
        <v>0</v>
      </c>
      <c r="BL130" s="17" t="s">
        <v>233</v>
      </c>
      <c r="BM130" s="231" t="s">
        <v>1634</v>
      </c>
    </row>
    <row r="131" s="12" customFormat="1" ht="25.92" customHeight="1">
      <c r="A131" s="12"/>
      <c r="B131" s="203"/>
      <c r="C131" s="204"/>
      <c r="D131" s="205" t="s">
        <v>75</v>
      </c>
      <c r="E131" s="206" t="s">
        <v>86</v>
      </c>
      <c r="F131" s="206" t="s">
        <v>1635</v>
      </c>
      <c r="G131" s="204"/>
      <c r="H131" s="204"/>
      <c r="I131" s="207"/>
      <c r="J131" s="208">
        <f>BK131</f>
        <v>0</v>
      </c>
      <c r="K131" s="204"/>
      <c r="L131" s="209"/>
      <c r="M131" s="210"/>
      <c r="N131" s="211"/>
      <c r="O131" s="211"/>
      <c r="P131" s="212">
        <f>SUM(P132:P135)</f>
        <v>0</v>
      </c>
      <c r="Q131" s="211"/>
      <c r="R131" s="212">
        <f>SUM(R132:R135)</f>
        <v>6</v>
      </c>
      <c r="S131" s="211"/>
      <c r="T131" s="213">
        <f>SUM(T132:T135)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14" t="s">
        <v>84</v>
      </c>
      <c r="AT131" s="215" t="s">
        <v>75</v>
      </c>
      <c r="AU131" s="215" t="s">
        <v>76</v>
      </c>
      <c r="AY131" s="214" t="s">
        <v>153</v>
      </c>
      <c r="BK131" s="216">
        <f>SUM(BK132:BK135)</f>
        <v>0</v>
      </c>
    </row>
    <row r="132" s="2" customFormat="1" ht="14.4" customHeight="1">
      <c r="A132" s="38"/>
      <c r="B132" s="39"/>
      <c r="C132" s="219" t="s">
        <v>193</v>
      </c>
      <c r="D132" s="219" t="s">
        <v>155</v>
      </c>
      <c r="E132" s="220" t="s">
        <v>1636</v>
      </c>
      <c r="F132" s="221" t="s">
        <v>1637</v>
      </c>
      <c r="G132" s="222" t="s">
        <v>1336</v>
      </c>
      <c r="H132" s="223">
        <v>4</v>
      </c>
      <c r="I132" s="224"/>
      <c r="J132" s="225">
        <f>ROUND(I132*H132,2)</f>
        <v>0</v>
      </c>
      <c r="K132" s="226"/>
      <c r="L132" s="44"/>
      <c r="M132" s="227" t="s">
        <v>1</v>
      </c>
      <c r="N132" s="228" t="s">
        <v>41</v>
      </c>
      <c r="O132" s="91"/>
      <c r="P132" s="229">
        <f>O132*H132</f>
        <v>0</v>
      </c>
      <c r="Q132" s="229">
        <v>0.10000000000000001</v>
      </c>
      <c r="R132" s="229">
        <f>Q132*H132</f>
        <v>0.40000000000000002</v>
      </c>
      <c r="S132" s="229">
        <v>0</v>
      </c>
      <c r="T132" s="230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1" t="s">
        <v>233</v>
      </c>
      <c r="AT132" s="231" t="s">
        <v>155</v>
      </c>
      <c r="AU132" s="231" t="s">
        <v>84</v>
      </c>
      <c r="AY132" s="17" t="s">
        <v>153</v>
      </c>
      <c r="BE132" s="232">
        <f>IF(N132="základní",J132,0)</f>
        <v>0</v>
      </c>
      <c r="BF132" s="232">
        <f>IF(N132="snížená",J132,0)</f>
        <v>0</v>
      </c>
      <c r="BG132" s="232">
        <f>IF(N132="zákl. přenesená",J132,0)</f>
        <v>0</v>
      </c>
      <c r="BH132" s="232">
        <f>IF(N132="sníž. přenesená",J132,0)</f>
        <v>0</v>
      </c>
      <c r="BI132" s="232">
        <f>IF(N132="nulová",J132,0)</f>
        <v>0</v>
      </c>
      <c r="BJ132" s="17" t="s">
        <v>84</v>
      </c>
      <c r="BK132" s="232">
        <f>ROUND(I132*H132,2)</f>
        <v>0</v>
      </c>
      <c r="BL132" s="17" t="s">
        <v>233</v>
      </c>
      <c r="BM132" s="231" t="s">
        <v>1638</v>
      </c>
    </row>
    <row r="133" s="2" customFormat="1" ht="14.4" customHeight="1">
      <c r="A133" s="38"/>
      <c r="B133" s="39"/>
      <c r="C133" s="219" t="s">
        <v>197</v>
      </c>
      <c r="D133" s="219" t="s">
        <v>155</v>
      </c>
      <c r="E133" s="220" t="s">
        <v>1639</v>
      </c>
      <c r="F133" s="221" t="s">
        <v>1640</v>
      </c>
      <c r="G133" s="222" t="s">
        <v>992</v>
      </c>
      <c r="H133" s="223">
        <v>1</v>
      </c>
      <c r="I133" s="224"/>
      <c r="J133" s="225">
        <f>ROUND(I133*H133,2)</f>
        <v>0</v>
      </c>
      <c r="K133" s="226"/>
      <c r="L133" s="44"/>
      <c r="M133" s="227" t="s">
        <v>1</v>
      </c>
      <c r="N133" s="228" t="s">
        <v>41</v>
      </c>
      <c r="O133" s="91"/>
      <c r="P133" s="229">
        <f>O133*H133</f>
        <v>0</v>
      </c>
      <c r="Q133" s="229">
        <v>0.10000000000000001</v>
      </c>
      <c r="R133" s="229">
        <f>Q133*H133</f>
        <v>0.10000000000000001</v>
      </c>
      <c r="S133" s="229">
        <v>0</v>
      </c>
      <c r="T133" s="230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1" t="s">
        <v>233</v>
      </c>
      <c r="AT133" s="231" t="s">
        <v>155</v>
      </c>
      <c r="AU133" s="231" t="s">
        <v>84</v>
      </c>
      <c r="AY133" s="17" t="s">
        <v>153</v>
      </c>
      <c r="BE133" s="232">
        <f>IF(N133="základní",J133,0)</f>
        <v>0</v>
      </c>
      <c r="BF133" s="232">
        <f>IF(N133="snížená",J133,0)</f>
        <v>0</v>
      </c>
      <c r="BG133" s="232">
        <f>IF(N133="zákl. přenesená",J133,0)</f>
        <v>0</v>
      </c>
      <c r="BH133" s="232">
        <f>IF(N133="sníž. přenesená",J133,0)</f>
        <v>0</v>
      </c>
      <c r="BI133" s="232">
        <f>IF(N133="nulová",J133,0)</f>
        <v>0</v>
      </c>
      <c r="BJ133" s="17" t="s">
        <v>84</v>
      </c>
      <c r="BK133" s="232">
        <f>ROUND(I133*H133,2)</f>
        <v>0</v>
      </c>
      <c r="BL133" s="17" t="s">
        <v>233</v>
      </c>
      <c r="BM133" s="231" t="s">
        <v>1641</v>
      </c>
    </row>
    <row r="134" s="2" customFormat="1" ht="14.4" customHeight="1">
      <c r="A134" s="38"/>
      <c r="B134" s="39"/>
      <c r="C134" s="219" t="s">
        <v>202</v>
      </c>
      <c r="D134" s="219" t="s">
        <v>155</v>
      </c>
      <c r="E134" s="220" t="s">
        <v>1642</v>
      </c>
      <c r="F134" s="221" t="s">
        <v>1643</v>
      </c>
      <c r="G134" s="222" t="s">
        <v>170</v>
      </c>
      <c r="H134" s="223">
        <v>7</v>
      </c>
      <c r="I134" s="224"/>
      <c r="J134" s="225">
        <f>ROUND(I134*H134,2)</f>
        <v>0</v>
      </c>
      <c r="K134" s="226"/>
      <c r="L134" s="44"/>
      <c r="M134" s="227" t="s">
        <v>1</v>
      </c>
      <c r="N134" s="228" t="s">
        <v>41</v>
      </c>
      <c r="O134" s="91"/>
      <c r="P134" s="229">
        <f>O134*H134</f>
        <v>0</v>
      </c>
      <c r="Q134" s="229">
        <v>0.5</v>
      </c>
      <c r="R134" s="229">
        <f>Q134*H134</f>
        <v>3.5</v>
      </c>
      <c r="S134" s="229">
        <v>0</v>
      </c>
      <c r="T134" s="230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1" t="s">
        <v>233</v>
      </c>
      <c r="AT134" s="231" t="s">
        <v>155</v>
      </c>
      <c r="AU134" s="231" t="s">
        <v>84</v>
      </c>
      <c r="AY134" s="17" t="s">
        <v>153</v>
      </c>
      <c r="BE134" s="232">
        <f>IF(N134="základní",J134,0)</f>
        <v>0</v>
      </c>
      <c r="BF134" s="232">
        <f>IF(N134="snížená",J134,0)</f>
        <v>0</v>
      </c>
      <c r="BG134" s="232">
        <f>IF(N134="zákl. přenesená",J134,0)</f>
        <v>0</v>
      </c>
      <c r="BH134" s="232">
        <f>IF(N134="sníž. přenesená",J134,0)</f>
        <v>0</v>
      </c>
      <c r="BI134" s="232">
        <f>IF(N134="nulová",J134,0)</f>
        <v>0</v>
      </c>
      <c r="BJ134" s="17" t="s">
        <v>84</v>
      </c>
      <c r="BK134" s="232">
        <f>ROUND(I134*H134,2)</f>
        <v>0</v>
      </c>
      <c r="BL134" s="17" t="s">
        <v>233</v>
      </c>
      <c r="BM134" s="231" t="s">
        <v>1644</v>
      </c>
    </row>
    <row r="135" s="2" customFormat="1" ht="14.4" customHeight="1">
      <c r="A135" s="38"/>
      <c r="B135" s="39"/>
      <c r="C135" s="256" t="s">
        <v>207</v>
      </c>
      <c r="D135" s="256" t="s">
        <v>238</v>
      </c>
      <c r="E135" s="257" t="s">
        <v>1645</v>
      </c>
      <c r="F135" s="258" t="s">
        <v>1646</v>
      </c>
      <c r="G135" s="259" t="s">
        <v>992</v>
      </c>
      <c r="H135" s="260">
        <v>1</v>
      </c>
      <c r="I135" s="261"/>
      <c r="J135" s="262">
        <f>ROUND(I135*H135,2)</f>
        <v>0</v>
      </c>
      <c r="K135" s="263"/>
      <c r="L135" s="264"/>
      <c r="M135" s="265" t="s">
        <v>1</v>
      </c>
      <c r="N135" s="266" t="s">
        <v>41</v>
      </c>
      <c r="O135" s="91"/>
      <c r="P135" s="229">
        <f>O135*H135</f>
        <v>0</v>
      </c>
      <c r="Q135" s="229">
        <v>2</v>
      </c>
      <c r="R135" s="229">
        <f>Q135*H135</f>
        <v>2</v>
      </c>
      <c r="S135" s="229">
        <v>0</v>
      </c>
      <c r="T135" s="230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1" t="s">
        <v>318</v>
      </c>
      <c r="AT135" s="231" t="s">
        <v>238</v>
      </c>
      <c r="AU135" s="231" t="s">
        <v>84</v>
      </c>
      <c r="AY135" s="17" t="s">
        <v>153</v>
      </c>
      <c r="BE135" s="232">
        <f>IF(N135="základní",J135,0)</f>
        <v>0</v>
      </c>
      <c r="BF135" s="232">
        <f>IF(N135="snížená",J135,0)</f>
        <v>0</v>
      </c>
      <c r="BG135" s="232">
        <f>IF(N135="zákl. přenesená",J135,0)</f>
        <v>0</v>
      </c>
      <c r="BH135" s="232">
        <f>IF(N135="sníž. přenesená",J135,0)</f>
        <v>0</v>
      </c>
      <c r="BI135" s="232">
        <f>IF(N135="nulová",J135,0)</f>
        <v>0</v>
      </c>
      <c r="BJ135" s="17" t="s">
        <v>84</v>
      </c>
      <c r="BK135" s="232">
        <f>ROUND(I135*H135,2)</f>
        <v>0</v>
      </c>
      <c r="BL135" s="17" t="s">
        <v>233</v>
      </c>
      <c r="BM135" s="231" t="s">
        <v>1647</v>
      </c>
    </row>
    <row r="136" s="12" customFormat="1" ht="25.92" customHeight="1">
      <c r="A136" s="12"/>
      <c r="B136" s="203"/>
      <c r="C136" s="204"/>
      <c r="D136" s="205" t="s">
        <v>75</v>
      </c>
      <c r="E136" s="206" t="s">
        <v>167</v>
      </c>
      <c r="F136" s="206" t="s">
        <v>1648</v>
      </c>
      <c r="G136" s="204"/>
      <c r="H136" s="204"/>
      <c r="I136" s="207"/>
      <c r="J136" s="208">
        <f>BK136</f>
        <v>0</v>
      </c>
      <c r="K136" s="204"/>
      <c r="L136" s="209"/>
      <c r="M136" s="210"/>
      <c r="N136" s="211"/>
      <c r="O136" s="211"/>
      <c r="P136" s="212">
        <f>SUM(P137:P141)</f>
        <v>0</v>
      </c>
      <c r="Q136" s="211"/>
      <c r="R136" s="212">
        <f>SUM(R137:R141)</f>
        <v>1.72</v>
      </c>
      <c r="S136" s="211"/>
      <c r="T136" s="213">
        <f>SUM(T137:T141)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14" t="s">
        <v>84</v>
      </c>
      <c r="AT136" s="215" t="s">
        <v>75</v>
      </c>
      <c r="AU136" s="215" t="s">
        <v>76</v>
      </c>
      <c r="AY136" s="214" t="s">
        <v>153</v>
      </c>
      <c r="BK136" s="216">
        <f>SUM(BK137:BK141)</f>
        <v>0</v>
      </c>
    </row>
    <row r="137" s="2" customFormat="1" ht="19.8" customHeight="1">
      <c r="A137" s="38"/>
      <c r="B137" s="39"/>
      <c r="C137" s="219" t="s">
        <v>8</v>
      </c>
      <c r="D137" s="219" t="s">
        <v>155</v>
      </c>
      <c r="E137" s="220" t="s">
        <v>1649</v>
      </c>
      <c r="F137" s="221" t="s">
        <v>1650</v>
      </c>
      <c r="G137" s="222" t="s">
        <v>1336</v>
      </c>
      <c r="H137" s="223">
        <v>1</v>
      </c>
      <c r="I137" s="224"/>
      <c r="J137" s="225">
        <f>ROUND(I137*H137,2)</f>
        <v>0</v>
      </c>
      <c r="K137" s="226"/>
      <c r="L137" s="44"/>
      <c r="M137" s="227" t="s">
        <v>1</v>
      </c>
      <c r="N137" s="228" t="s">
        <v>41</v>
      </c>
      <c r="O137" s="91"/>
      <c r="P137" s="229">
        <f>O137*H137</f>
        <v>0</v>
      </c>
      <c r="Q137" s="229">
        <v>0.14999999999999999</v>
      </c>
      <c r="R137" s="229">
        <f>Q137*H137</f>
        <v>0.14999999999999999</v>
      </c>
      <c r="S137" s="229">
        <v>0</v>
      </c>
      <c r="T137" s="230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1" t="s">
        <v>233</v>
      </c>
      <c r="AT137" s="231" t="s">
        <v>155</v>
      </c>
      <c r="AU137" s="231" t="s">
        <v>84</v>
      </c>
      <c r="AY137" s="17" t="s">
        <v>153</v>
      </c>
      <c r="BE137" s="232">
        <f>IF(N137="základní",J137,0)</f>
        <v>0</v>
      </c>
      <c r="BF137" s="232">
        <f>IF(N137="snížená",J137,0)</f>
        <v>0</v>
      </c>
      <c r="BG137" s="232">
        <f>IF(N137="zákl. přenesená",J137,0)</f>
        <v>0</v>
      </c>
      <c r="BH137" s="232">
        <f>IF(N137="sníž. přenesená",J137,0)</f>
        <v>0</v>
      </c>
      <c r="BI137" s="232">
        <f>IF(N137="nulová",J137,0)</f>
        <v>0</v>
      </c>
      <c r="BJ137" s="17" t="s">
        <v>84</v>
      </c>
      <c r="BK137" s="232">
        <f>ROUND(I137*H137,2)</f>
        <v>0</v>
      </c>
      <c r="BL137" s="17" t="s">
        <v>233</v>
      </c>
      <c r="BM137" s="231" t="s">
        <v>1651</v>
      </c>
    </row>
    <row r="138" s="2" customFormat="1" ht="14.4" customHeight="1">
      <c r="A138" s="38"/>
      <c r="B138" s="39"/>
      <c r="C138" s="219" t="s">
        <v>219</v>
      </c>
      <c r="D138" s="219" t="s">
        <v>155</v>
      </c>
      <c r="E138" s="220" t="s">
        <v>1652</v>
      </c>
      <c r="F138" s="221" t="s">
        <v>1653</v>
      </c>
      <c r="G138" s="222" t="s">
        <v>1336</v>
      </c>
      <c r="H138" s="223">
        <v>1</v>
      </c>
      <c r="I138" s="224"/>
      <c r="J138" s="225">
        <f>ROUND(I138*H138,2)</f>
        <v>0</v>
      </c>
      <c r="K138" s="226"/>
      <c r="L138" s="44"/>
      <c r="M138" s="227" t="s">
        <v>1</v>
      </c>
      <c r="N138" s="228" t="s">
        <v>41</v>
      </c>
      <c r="O138" s="91"/>
      <c r="P138" s="229">
        <f>O138*H138</f>
        <v>0</v>
      </c>
      <c r="Q138" s="229">
        <v>0.12</v>
      </c>
      <c r="R138" s="229">
        <f>Q138*H138</f>
        <v>0.12</v>
      </c>
      <c r="S138" s="229">
        <v>0</v>
      </c>
      <c r="T138" s="230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31" t="s">
        <v>233</v>
      </c>
      <c r="AT138" s="231" t="s">
        <v>155</v>
      </c>
      <c r="AU138" s="231" t="s">
        <v>84</v>
      </c>
      <c r="AY138" s="17" t="s">
        <v>153</v>
      </c>
      <c r="BE138" s="232">
        <f>IF(N138="základní",J138,0)</f>
        <v>0</v>
      </c>
      <c r="BF138" s="232">
        <f>IF(N138="snížená",J138,0)</f>
        <v>0</v>
      </c>
      <c r="BG138" s="232">
        <f>IF(N138="zákl. přenesená",J138,0)</f>
        <v>0</v>
      </c>
      <c r="BH138" s="232">
        <f>IF(N138="sníž. přenesená",J138,0)</f>
        <v>0</v>
      </c>
      <c r="BI138" s="232">
        <f>IF(N138="nulová",J138,0)</f>
        <v>0</v>
      </c>
      <c r="BJ138" s="17" t="s">
        <v>84</v>
      </c>
      <c r="BK138" s="232">
        <f>ROUND(I138*H138,2)</f>
        <v>0</v>
      </c>
      <c r="BL138" s="17" t="s">
        <v>233</v>
      </c>
      <c r="BM138" s="231" t="s">
        <v>1654</v>
      </c>
    </row>
    <row r="139" s="2" customFormat="1" ht="19.8" customHeight="1">
      <c r="A139" s="38"/>
      <c r="B139" s="39"/>
      <c r="C139" s="219" t="s">
        <v>223</v>
      </c>
      <c r="D139" s="219" t="s">
        <v>155</v>
      </c>
      <c r="E139" s="220" t="s">
        <v>1655</v>
      </c>
      <c r="F139" s="221" t="s">
        <v>1656</v>
      </c>
      <c r="G139" s="222" t="s">
        <v>1336</v>
      </c>
      <c r="H139" s="223">
        <v>1</v>
      </c>
      <c r="I139" s="224"/>
      <c r="J139" s="225">
        <f>ROUND(I139*H139,2)</f>
        <v>0</v>
      </c>
      <c r="K139" s="226"/>
      <c r="L139" s="44"/>
      <c r="M139" s="227" t="s">
        <v>1</v>
      </c>
      <c r="N139" s="228" t="s">
        <v>41</v>
      </c>
      <c r="O139" s="91"/>
      <c r="P139" s="229">
        <f>O139*H139</f>
        <v>0</v>
      </c>
      <c r="Q139" s="229">
        <v>0.25</v>
      </c>
      <c r="R139" s="229">
        <f>Q139*H139</f>
        <v>0.25</v>
      </c>
      <c r="S139" s="229">
        <v>0</v>
      </c>
      <c r="T139" s="230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1" t="s">
        <v>233</v>
      </c>
      <c r="AT139" s="231" t="s">
        <v>155</v>
      </c>
      <c r="AU139" s="231" t="s">
        <v>84</v>
      </c>
      <c r="AY139" s="17" t="s">
        <v>153</v>
      </c>
      <c r="BE139" s="232">
        <f>IF(N139="základní",J139,0)</f>
        <v>0</v>
      </c>
      <c r="BF139" s="232">
        <f>IF(N139="snížená",J139,0)</f>
        <v>0</v>
      </c>
      <c r="BG139" s="232">
        <f>IF(N139="zákl. přenesená",J139,0)</f>
        <v>0</v>
      </c>
      <c r="BH139" s="232">
        <f>IF(N139="sníž. přenesená",J139,0)</f>
        <v>0</v>
      </c>
      <c r="BI139" s="232">
        <f>IF(N139="nulová",J139,0)</f>
        <v>0</v>
      </c>
      <c r="BJ139" s="17" t="s">
        <v>84</v>
      </c>
      <c r="BK139" s="232">
        <f>ROUND(I139*H139,2)</f>
        <v>0</v>
      </c>
      <c r="BL139" s="17" t="s">
        <v>233</v>
      </c>
      <c r="BM139" s="231" t="s">
        <v>1657</v>
      </c>
    </row>
    <row r="140" s="2" customFormat="1" ht="22.2" customHeight="1">
      <c r="A140" s="38"/>
      <c r="B140" s="39"/>
      <c r="C140" s="219" t="s">
        <v>228</v>
      </c>
      <c r="D140" s="219" t="s">
        <v>155</v>
      </c>
      <c r="E140" s="220" t="s">
        <v>1658</v>
      </c>
      <c r="F140" s="221" t="s">
        <v>1659</v>
      </c>
      <c r="G140" s="222" t="s">
        <v>1336</v>
      </c>
      <c r="H140" s="223">
        <v>2</v>
      </c>
      <c r="I140" s="224"/>
      <c r="J140" s="225">
        <f>ROUND(I140*H140,2)</f>
        <v>0</v>
      </c>
      <c r="K140" s="226"/>
      <c r="L140" s="44"/>
      <c r="M140" s="227" t="s">
        <v>1</v>
      </c>
      <c r="N140" s="228" t="s">
        <v>41</v>
      </c>
      <c r="O140" s="91"/>
      <c r="P140" s="229">
        <f>O140*H140</f>
        <v>0</v>
      </c>
      <c r="Q140" s="229">
        <v>0.10000000000000001</v>
      </c>
      <c r="R140" s="229">
        <f>Q140*H140</f>
        <v>0.20000000000000001</v>
      </c>
      <c r="S140" s="229">
        <v>0</v>
      </c>
      <c r="T140" s="230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1" t="s">
        <v>233</v>
      </c>
      <c r="AT140" s="231" t="s">
        <v>155</v>
      </c>
      <c r="AU140" s="231" t="s">
        <v>84</v>
      </c>
      <c r="AY140" s="17" t="s">
        <v>153</v>
      </c>
      <c r="BE140" s="232">
        <f>IF(N140="základní",J140,0)</f>
        <v>0</v>
      </c>
      <c r="BF140" s="232">
        <f>IF(N140="snížená",J140,0)</f>
        <v>0</v>
      </c>
      <c r="BG140" s="232">
        <f>IF(N140="zákl. přenesená",J140,0)</f>
        <v>0</v>
      </c>
      <c r="BH140" s="232">
        <f>IF(N140="sníž. přenesená",J140,0)</f>
        <v>0</v>
      </c>
      <c r="BI140" s="232">
        <f>IF(N140="nulová",J140,0)</f>
        <v>0</v>
      </c>
      <c r="BJ140" s="17" t="s">
        <v>84</v>
      </c>
      <c r="BK140" s="232">
        <f>ROUND(I140*H140,2)</f>
        <v>0</v>
      </c>
      <c r="BL140" s="17" t="s">
        <v>233</v>
      </c>
      <c r="BM140" s="231" t="s">
        <v>1660</v>
      </c>
    </row>
    <row r="141" s="2" customFormat="1" ht="14.4" customHeight="1">
      <c r="A141" s="38"/>
      <c r="B141" s="39"/>
      <c r="C141" s="256" t="s">
        <v>233</v>
      </c>
      <c r="D141" s="256" t="s">
        <v>238</v>
      </c>
      <c r="E141" s="257" t="s">
        <v>1661</v>
      </c>
      <c r="F141" s="258" t="s">
        <v>1662</v>
      </c>
      <c r="G141" s="259" t="s">
        <v>992</v>
      </c>
      <c r="H141" s="260">
        <v>1</v>
      </c>
      <c r="I141" s="261"/>
      <c r="J141" s="262">
        <f>ROUND(I141*H141,2)</f>
        <v>0</v>
      </c>
      <c r="K141" s="263"/>
      <c r="L141" s="264"/>
      <c r="M141" s="265" t="s">
        <v>1</v>
      </c>
      <c r="N141" s="266" t="s">
        <v>41</v>
      </c>
      <c r="O141" s="91"/>
      <c r="P141" s="229">
        <f>O141*H141</f>
        <v>0</v>
      </c>
      <c r="Q141" s="229">
        <v>1</v>
      </c>
      <c r="R141" s="229">
        <f>Q141*H141</f>
        <v>1</v>
      </c>
      <c r="S141" s="229">
        <v>0</v>
      </c>
      <c r="T141" s="230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1" t="s">
        <v>318</v>
      </c>
      <c r="AT141" s="231" t="s">
        <v>238</v>
      </c>
      <c r="AU141" s="231" t="s">
        <v>84</v>
      </c>
      <c r="AY141" s="17" t="s">
        <v>153</v>
      </c>
      <c r="BE141" s="232">
        <f>IF(N141="základní",J141,0)</f>
        <v>0</v>
      </c>
      <c r="BF141" s="232">
        <f>IF(N141="snížená",J141,0)</f>
        <v>0</v>
      </c>
      <c r="BG141" s="232">
        <f>IF(N141="zákl. přenesená",J141,0)</f>
        <v>0</v>
      </c>
      <c r="BH141" s="232">
        <f>IF(N141="sníž. přenesená",J141,0)</f>
        <v>0</v>
      </c>
      <c r="BI141" s="232">
        <f>IF(N141="nulová",J141,0)</f>
        <v>0</v>
      </c>
      <c r="BJ141" s="17" t="s">
        <v>84</v>
      </c>
      <c r="BK141" s="232">
        <f>ROUND(I141*H141,2)</f>
        <v>0</v>
      </c>
      <c r="BL141" s="17" t="s">
        <v>233</v>
      </c>
      <c r="BM141" s="231" t="s">
        <v>1663</v>
      </c>
    </row>
    <row r="142" s="12" customFormat="1" ht="25.92" customHeight="1">
      <c r="A142" s="12"/>
      <c r="B142" s="203"/>
      <c r="C142" s="204"/>
      <c r="D142" s="205" t="s">
        <v>75</v>
      </c>
      <c r="E142" s="206" t="s">
        <v>159</v>
      </c>
      <c r="F142" s="206" t="s">
        <v>1664</v>
      </c>
      <c r="G142" s="204"/>
      <c r="H142" s="204"/>
      <c r="I142" s="207"/>
      <c r="J142" s="208">
        <f>BK142</f>
        <v>0</v>
      </c>
      <c r="K142" s="204"/>
      <c r="L142" s="209"/>
      <c r="M142" s="210"/>
      <c r="N142" s="211"/>
      <c r="O142" s="211"/>
      <c r="P142" s="212">
        <f>SUM(P143:P144)</f>
        <v>0</v>
      </c>
      <c r="Q142" s="211"/>
      <c r="R142" s="212">
        <f>SUM(R143:R144)</f>
        <v>113.14000000000002</v>
      </c>
      <c r="S142" s="211"/>
      <c r="T142" s="213">
        <f>SUM(T143:T144)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14" t="s">
        <v>84</v>
      </c>
      <c r="AT142" s="215" t="s">
        <v>75</v>
      </c>
      <c r="AU142" s="215" t="s">
        <v>76</v>
      </c>
      <c r="AY142" s="214" t="s">
        <v>153</v>
      </c>
      <c r="BK142" s="216">
        <f>SUM(BK143:BK144)</f>
        <v>0</v>
      </c>
    </row>
    <row r="143" s="2" customFormat="1" ht="22.2" customHeight="1">
      <c r="A143" s="38"/>
      <c r="B143" s="39"/>
      <c r="C143" s="219" t="s">
        <v>237</v>
      </c>
      <c r="D143" s="219" t="s">
        <v>155</v>
      </c>
      <c r="E143" s="220" t="s">
        <v>1665</v>
      </c>
      <c r="F143" s="221" t="s">
        <v>1666</v>
      </c>
      <c r="G143" s="222" t="s">
        <v>321</v>
      </c>
      <c r="H143" s="223">
        <v>1</v>
      </c>
      <c r="I143" s="224"/>
      <c r="J143" s="225">
        <f>ROUND(I143*H143,2)</f>
        <v>0</v>
      </c>
      <c r="K143" s="226"/>
      <c r="L143" s="44"/>
      <c r="M143" s="227" t="s">
        <v>1</v>
      </c>
      <c r="N143" s="228" t="s">
        <v>41</v>
      </c>
      <c r="O143" s="91"/>
      <c r="P143" s="229">
        <f>O143*H143</f>
        <v>0</v>
      </c>
      <c r="Q143" s="229">
        <v>70.900000000000006</v>
      </c>
      <c r="R143" s="229">
        <f>Q143*H143</f>
        <v>70.900000000000006</v>
      </c>
      <c r="S143" s="229">
        <v>0</v>
      </c>
      <c r="T143" s="230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1" t="s">
        <v>233</v>
      </c>
      <c r="AT143" s="231" t="s">
        <v>155</v>
      </c>
      <c r="AU143" s="231" t="s">
        <v>84</v>
      </c>
      <c r="AY143" s="17" t="s">
        <v>153</v>
      </c>
      <c r="BE143" s="232">
        <f>IF(N143="základní",J143,0)</f>
        <v>0</v>
      </c>
      <c r="BF143" s="232">
        <f>IF(N143="snížená",J143,0)</f>
        <v>0</v>
      </c>
      <c r="BG143" s="232">
        <f>IF(N143="zákl. přenesená",J143,0)</f>
        <v>0</v>
      </c>
      <c r="BH143" s="232">
        <f>IF(N143="sníž. přenesená",J143,0)</f>
        <v>0</v>
      </c>
      <c r="BI143" s="232">
        <f>IF(N143="nulová",J143,0)</f>
        <v>0</v>
      </c>
      <c r="BJ143" s="17" t="s">
        <v>84</v>
      </c>
      <c r="BK143" s="232">
        <f>ROUND(I143*H143,2)</f>
        <v>0</v>
      </c>
      <c r="BL143" s="17" t="s">
        <v>233</v>
      </c>
      <c r="BM143" s="231" t="s">
        <v>1667</v>
      </c>
    </row>
    <row r="144" s="2" customFormat="1" ht="30" customHeight="1">
      <c r="A144" s="38"/>
      <c r="B144" s="39"/>
      <c r="C144" s="219" t="s">
        <v>244</v>
      </c>
      <c r="D144" s="219" t="s">
        <v>155</v>
      </c>
      <c r="E144" s="220" t="s">
        <v>1668</v>
      </c>
      <c r="F144" s="221" t="s">
        <v>1669</v>
      </c>
      <c r="G144" s="222" t="s">
        <v>321</v>
      </c>
      <c r="H144" s="223">
        <v>1</v>
      </c>
      <c r="I144" s="224"/>
      <c r="J144" s="225">
        <f>ROUND(I144*H144,2)</f>
        <v>0</v>
      </c>
      <c r="K144" s="226"/>
      <c r="L144" s="44"/>
      <c r="M144" s="227" t="s">
        <v>1</v>
      </c>
      <c r="N144" s="228" t="s">
        <v>41</v>
      </c>
      <c r="O144" s="91"/>
      <c r="P144" s="229">
        <f>O144*H144</f>
        <v>0</v>
      </c>
      <c r="Q144" s="229">
        <v>42.240000000000002</v>
      </c>
      <c r="R144" s="229">
        <f>Q144*H144</f>
        <v>42.240000000000002</v>
      </c>
      <c r="S144" s="229">
        <v>0</v>
      </c>
      <c r="T144" s="230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1" t="s">
        <v>233</v>
      </c>
      <c r="AT144" s="231" t="s">
        <v>155</v>
      </c>
      <c r="AU144" s="231" t="s">
        <v>84</v>
      </c>
      <c r="AY144" s="17" t="s">
        <v>153</v>
      </c>
      <c r="BE144" s="232">
        <f>IF(N144="základní",J144,0)</f>
        <v>0</v>
      </c>
      <c r="BF144" s="232">
        <f>IF(N144="snížená",J144,0)</f>
        <v>0</v>
      </c>
      <c r="BG144" s="232">
        <f>IF(N144="zákl. přenesená",J144,0)</f>
        <v>0</v>
      </c>
      <c r="BH144" s="232">
        <f>IF(N144="sníž. přenesená",J144,0)</f>
        <v>0</v>
      </c>
      <c r="BI144" s="232">
        <f>IF(N144="nulová",J144,0)</f>
        <v>0</v>
      </c>
      <c r="BJ144" s="17" t="s">
        <v>84</v>
      </c>
      <c r="BK144" s="232">
        <f>ROUND(I144*H144,2)</f>
        <v>0</v>
      </c>
      <c r="BL144" s="17" t="s">
        <v>233</v>
      </c>
      <c r="BM144" s="231" t="s">
        <v>1670</v>
      </c>
    </row>
    <row r="145" s="12" customFormat="1" ht="25.92" customHeight="1">
      <c r="A145" s="12"/>
      <c r="B145" s="203"/>
      <c r="C145" s="204"/>
      <c r="D145" s="205" t="s">
        <v>75</v>
      </c>
      <c r="E145" s="206" t="s">
        <v>177</v>
      </c>
      <c r="F145" s="206" t="s">
        <v>1671</v>
      </c>
      <c r="G145" s="204"/>
      <c r="H145" s="204"/>
      <c r="I145" s="207"/>
      <c r="J145" s="208">
        <f>BK145</f>
        <v>0</v>
      </c>
      <c r="K145" s="204"/>
      <c r="L145" s="209"/>
      <c r="M145" s="210"/>
      <c r="N145" s="211"/>
      <c r="O145" s="211"/>
      <c r="P145" s="212">
        <f>SUM(P146:P148)</f>
        <v>0</v>
      </c>
      <c r="Q145" s="211"/>
      <c r="R145" s="212">
        <f>SUM(R146:R148)</f>
        <v>0.60000000000000009</v>
      </c>
      <c r="S145" s="211"/>
      <c r="T145" s="213">
        <f>SUM(T146:T148)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14" t="s">
        <v>84</v>
      </c>
      <c r="AT145" s="215" t="s">
        <v>75</v>
      </c>
      <c r="AU145" s="215" t="s">
        <v>76</v>
      </c>
      <c r="AY145" s="214" t="s">
        <v>153</v>
      </c>
      <c r="BK145" s="216">
        <f>SUM(BK146:BK148)</f>
        <v>0</v>
      </c>
    </row>
    <row r="146" s="2" customFormat="1" ht="14.4" customHeight="1">
      <c r="A146" s="38"/>
      <c r="B146" s="39"/>
      <c r="C146" s="219" t="s">
        <v>249</v>
      </c>
      <c r="D146" s="219" t="s">
        <v>155</v>
      </c>
      <c r="E146" s="220" t="s">
        <v>1672</v>
      </c>
      <c r="F146" s="221" t="s">
        <v>1673</v>
      </c>
      <c r="G146" s="222" t="s">
        <v>170</v>
      </c>
      <c r="H146" s="223">
        <v>10</v>
      </c>
      <c r="I146" s="224"/>
      <c r="J146" s="225">
        <f>ROUND(I146*H146,2)</f>
        <v>0</v>
      </c>
      <c r="K146" s="226"/>
      <c r="L146" s="44"/>
      <c r="M146" s="227" t="s">
        <v>1</v>
      </c>
      <c r="N146" s="228" t="s">
        <v>41</v>
      </c>
      <c r="O146" s="91"/>
      <c r="P146" s="229">
        <f>O146*H146</f>
        <v>0</v>
      </c>
      <c r="Q146" s="229">
        <v>0</v>
      </c>
      <c r="R146" s="229">
        <f>Q146*H146</f>
        <v>0</v>
      </c>
      <c r="S146" s="229">
        <v>0</v>
      </c>
      <c r="T146" s="230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1" t="s">
        <v>233</v>
      </c>
      <c r="AT146" s="231" t="s">
        <v>155</v>
      </c>
      <c r="AU146" s="231" t="s">
        <v>84</v>
      </c>
      <c r="AY146" s="17" t="s">
        <v>153</v>
      </c>
      <c r="BE146" s="232">
        <f>IF(N146="základní",J146,0)</f>
        <v>0</v>
      </c>
      <c r="BF146" s="232">
        <f>IF(N146="snížená",J146,0)</f>
        <v>0</v>
      </c>
      <c r="BG146" s="232">
        <f>IF(N146="zákl. přenesená",J146,0)</f>
        <v>0</v>
      </c>
      <c r="BH146" s="232">
        <f>IF(N146="sníž. přenesená",J146,0)</f>
        <v>0</v>
      </c>
      <c r="BI146" s="232">
        <f>IF(N146="nulová",J146,0)</f>
        <v>0</v>
      </c>
      <c r="BJ146" s="17" t="s">
        <v>84</v>
      </c>
      <c r="BK146" s="232">
        <f>ROUND(I146*H146,2)</f>
        <v>0</v>
      </c>
      <c r="BL146" s="17" t="s">
        <v>233</v>
      </c>
      <c r="BM146" s="231" t="s">
        <v>1674</v>
      </c>
    </row>
    <row r="147" s="2" customFormat="1" ht="22.2" customHeight="1">
      <c r="A147" s="38"/>
      <c r="B147" s="39"/>
      <c r="C147" s="219" t="s">
        <v>257</v>
      </c>
      <c r="D147" s="219" t="s">
        <v>155</v>
      </c>
      <c r="E147" s="220" t="s">
        <v>1675</v>
      </c>
      <c r="F147" s="221" t="s">
        <v>1676</v>
      </c>
      <c r="G147" s="222" t="s">
        <v>170</v>
      </c>
      <c r="H147" s="223">
        <v>6</v>
      </c>
      <c r="I147" s="224"/>
      <c r="J147" s="225">
        <f>ROUND(I147*H147,2)</f>
        <v>0</v>
      </c>
      <c r="K147" s="226"/>
      <c r="L147" s="44"/>
      <c r="M147" s="227" t="s">
        <v>1</v>
      </c>
      <c r="N147" s="228" t="s">
        <v>41</v>
      </c>
      <c r="O147" s="91"/>
      <c r="P147" s="229">
        <f>O147*H147</f>
        <v>0</v>
      </c>
      <c r="Q147" s="229">
        <v>0.10000000000000001</v>
      </c>
      <c r="R147" s="229">
        <f>Q147*H147</f>
        <v>0.60000000000000009</v>
      </c>
      <c r="S147" s="229">
        <v>0</v>
      </c>
      <c r="T147" s="230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31" t="s">
        <v>233</v>
      </c>
      <c r="AT147" s="231" t="s">
        <v>155</v>
      </c>
      <c r="AU147" s="231" t="s">
        <v>84</v>
      </c>
      <c r="AY147" s="17" t="s">
        <v>153</v>
      </c>
      <c r="BE147" s="232">
        <f>IF(N147="základní",J147,0)</f>
        <v>0</v>
      </c>
      <c r="BF147" s="232">
        <f>IF(N147="snížená",J147,0)</f>
        <v>0</v>
      </c>
      <c r="BG147" s="232">
        <f>IF(N147="zákl. přenesená",J147,0)</f>
        <v>0</v>
      </c>
      <c r="BH147" s="232">
        <f>IF(N147="sníž. přenesená",J147,0)</f>
        <v>0</v>
      </c>
      <c r="BI147" s="232">
        <f>IF(N147="nulová",J147,0)</f>
        <v>0</v>
      </c>
      <c r="BJ147" s="17" t="s">
        <v>84</v>
      </c>
      <c r="BK147" s="232">
        <f>ROUND(I147*H147,2)</f>
        <v>0</v>
      </c>
      <c r="BL147" s="17" t="s">
        <v>233</v>
      </c>
      <c r="BM147" s="231" t="s">
        <v>1677</v>
      </c>
    </row>
    <row r="148" s="2" customFormat="1" ht="14.4" customHeight="1">
      <c r="A148" s="38"/>
      <c r="B148" s="39"/>
      <c r="C148" s="256" t="s">
        <v>7</v>
      </c>
      <c r="D148" s="256" t="s">
        <v>238</v>
      </c>
      <c r="E148" s="257" t="s">
        <v>1678</v>
      </c>
      <c r="F148" s="258" t="s">
        <v>1679</v>
      </c>
      <c r="G148" s="259" t="s">
        <v>1336</v>
      </c>
      <c r="H148" s="260">
        <v>30</v>
      </c>
      <c r="I148" s="261"/>
      <c r="J148" s="262">
        <f>ROUND(I148*H148,2)</f>
        <v>0</v>
      </c>
      <c r="K148" s="263"/>
      <c r="L148" s="264"/>
      <c r="M148" s="265" t="s">
        <v>1</v>
      </c>
      <c r="N148" s="266" t="s">
        <v>41</v>
      </c>
      <c r="O148" s="91"/>
      <c r="P148" s="229">
        <f>O148*H148</f>
        <v>0</v>
      </c>
      <c r="Q148" s="229">
        <v>0</v>
      </c>
      <c r="R148" s="229">
        <f>Q148*H148</f>
        <v>0</v>
      </c>
      <c r="S148" s="229">
        <v>0</v>
      </c>
      <c r="T148" s="230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31" t="s">
        <v>318</v>
      </c>
      <c r="AT148" s="231" t="s">
        <v>238</v>
      </c>
      <c r="AU148" s="231" t="s">
        <v>84</v>
      </c>
      <c r="AY148" s="17" t="s">
        <v>153</v>
      </c>
      <c r="BE148" s="232">
        <f>IF(N148="základní",J148,0)</f>
        <v>0</v>
      </c>
      <c r="BF148" s="232">
        <f>IF(N148="snížená",J148,0)</f>
        <v>0</v>
      </c>
      <c r="BG148" s="232">
        <f>IF(N148="zákl. přenesená",J148,0)</f>
        <v>0</v>
      </c>
      <c r="BH148" s="232">
        <f>IF(N148="sníž. přenesená",J148,0)</f>
        <v>0</v>
      </c>
      <c r="BI148" s="232">
        <f>IF(N148="nulová",J148,0)</f>
        <v>0</v>
      </c>
      <c r="BJ148" s="17" t="s">
        <v>84</v>
      </c>
      <c r="BK148" s="232">
        <f>ROUND(I148*H148,2)</f>
        <v>0</v>
      </c>
      <c r="BL148" s="17" t="s">
        <v>233</v>
      </c>
      <c r="BM148" s="231" t="s">
        <v>1680</v>
      </c>
    </row>
    <row r="149" s="12" customFormat="1" ht="25.92" customHeight="1">
      <c r="A149" s="12"/>
      <c r="B149" s="203"/>
      <c r="C149" s="204"/>
      <c r="D149" s="205" t="s">
        <v>75</v>
      </c>
      <c r="E149" s="206" t="s">
        <v>183</v>
      </c>
      <c r="F149" s="206" t="s">
        <v>1681</v>
      </c>
      <c r="G149" s="204"/>
      <c r="H149" s="204"/>
      <c r="I149" s="207"/>
      <c r="J149" s="208">
        <f>BK149</f>
        <v>0</v>
      </c>
      <c r="K149" s="204"/>
      <c r="L149" s="209"/>
      <c r="M149" s="210"/>
      <c r="N149" s="211"/>
      <c r="O149" s="211"/>
      <c r="P149" s="212">
        <f>SUM(P150:P153)</f>
        <v>0</v>
      </c>
      <c r="Q149" s="211"/>
      <c r="R149" s="212">
        <f>SUM(R150:R153)</f>
        <v>0</v>
      </c>
      <c r="S149" s="211"/>
      <c r="T149" s="213">
        <f>SUM(T150:T153)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14" t="s">
        <v>84</v>
      </c>
      <c r="AT149" s="215" t="s">
        <v>75</v>
      </c>
      <c r="AU149" s="215" t="s">
        <v>76</v>
      </c>
      <c r="AY149" s="214" t="s">
        <v>153</v>
      </c>
      <c r="BK149" s="216">
        <f>SUM(BK150:BK153)</f>
        <v>0</v>
      </c>
    </row>
    <row r="150" s="2" customFormat="1" ht="14.4" customHeight="1">
      <c r="A150" s="38"/>
      <c r="B150" s="39"/>
      <c r="C150" s="219" t="s">
        <v>267</v>
      </c>
      <c r="D150" s="219" t="s">
        <v>155</v>
      </c>
      <c r="E150" s="220" t="s">
        <v>1682</v>
      </c>
      <c r="F150" s="221" t="s">
        <v>1683</v>
      </c>
      <c r="G150" s="222" t="s">
        <v>264</v>
      </c>
      <c r="H150" s="223">
        <v>1</v>
      </c>
      <c r="I150" s="224"/>
      <c r="J150" s="225">
        <f>ROUND(I150*H150,2)</f>
        <v>0</v>
      </c>
      <c r="K150" s="226"/>
      <c r="L150" s="44"/>
      <c r="M150" s="227" t="s">
        <v>1</v>
      </c>
      <c r="N150" s="228" t="s">
        <v>41</v>
      </c>
      <c r="O150" s="91"/>
      <c r="P150" s="229">
        <f>O150*H150</f>
        <v>0</v>
      </c>
      <c r="Q150" s="229">
        <v>0</v>
      </c>
      <c r="R150" s="229">
        <f>Q150*H150</f>
        <v>0</v>
      </c>
      <c r="S150" s="229">
        <v>0</v>
      </c>
      <c r="T150" s="230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1" t="s">
        <v>233</v>
      </c>
      <c r="AT150" s="231" t="s">
        <v>155</v>
      </c>
      <c r="AU150" s="231" t="s">
        <v>84</v>
      </c>
      <c r="AY150" s="17" t="s">
        <v>153</v>
      </c>
      <c r="BE150" s="232">
        <f>IF(N150="základní",J150,0)</f>
        <v>0</v>
      </c>
      <c r="BF150" s="232">
        <f>IF(N150="snížená",J150,0)</f>
        <v>0</v>
      </c>
      <c r="BG150" s="232">
        <f>IF(N150="zákl. přenesená",J150,0)</f>
        <v>0</v>
      </c>
      <c r="BH150" s="232">
        <f>IF(N150="sníž. přenesená",J150,0)</f>
        <v>0</v>
      </c>
      <c r="BI150" s="232">
        <f>IF(N150="nulová",J150,0)</f>
        <v>0</v>
      </c>
      <c r="BJ150" s="17" t="s">
        <v>84</v>
      </c>
      <c r="BK150" s="232">
        <f>ROUND(I150*H150,2)</f>
        <v>0</v>
      </c>
      <c r="BL150" s="17" t="s">
        <v>233</v>
      </c>
      <c r="BM150" s="231" t="s">
        <v>1684</v>
      </c>
    </row>
    <row r="151" s="2" customFormat="1" ht="14.4" customHeight="1">
      <c r="A151" s="38"/>
      <c r="B151" s="39"/>
      <c r="C151" s="219" t="s">
        <v>273</v>
      </c>
      <c r="D151" s="219" t="s">
        <v>155</v>
      </c>
      <c r="E151" s="220" t="s">
        <v>1685</v>
      </c>
      <c r="F151" s="221" t="s">
        <v>1686</v>
      </c>
      <c r="G151" s="222" t="s">
        <v>264</v>
      </c>
      <c r="H151" s="223">
        <v>1</v>
      </c>
      <c r="I151" s="224"/>
      <c r="J151" s="225">
        <f>ROUND(I151*H151,2)</f>
        <v>0</v>
      </c>
      <c r="K151" s="226"/>
      <c r="L151" s="44"/>
      <c r="M151" s="227" t="s">
        <v>1</v>
      </c>
      <c r="N151" s="228" t="s">
        <v>41</v>
      </c>
      <c r="O151" s="91"/>
      <c r="P151" s="229">
        <f>O151*H151</f>
        <v>0</v>
      </c>
      <c r="Q151" s="229">
        <v>0</v>
      </c>
      <c r="R151" s="229">
        <f>Q151*H151</f>
        <v>0</v>
      </c>
      <c r="S151" s="229">
        <v>0</v>
      </c>
      <c r="T151" s="230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31" t="s">
        <v>233</v>
      </c>
      <c r="AT151" s="231" t="s">
        <v>155</v>
      </c>
      <c r="AU151" s="231" t="s">
        <v>84</v>
      </c>
      <c r="AY151" s="17" t="s">
        <v>153</v>
      </c>
      <c r="BE151" s="232">
        <f>IF(N151="základní",J151,0)</f>
        <v>0</v>
      </c>
      <c r="BF151" s="232">
        <f>IF(N151="snížená",J151,0)</f>
        <v>0</v>
      </c>
      <c r="BG151" s="232">
        <f>IF(N151="zákl. přenesená",J151,0)</f>
        <v>0</v>
      </c>
      <c r="BH151" s="232">
        <f>IF(N151="sníž. přenesená",J151,0)</f>
        <v>0</v>
      </c>
      <c r="BI151" s="232">
        <f>IF(N151="nulová",J151,0)</f>
        <v>0</v>
      </c>
      <c r="BJ151" s="17" t="s">
        <v>84</v>
      </c>
      <c r="BK151" s="232">
        <f>ROUND(I151*H151,2)</f>
        <v>0</v>
      </c>
      <c r="BL151" s="17" t="s">
        <v>233</v>
      </c>
      <c r="BM151" s="231" t="s">
        <v>1687</v>
      </c>
    </row>
    <row r="152" s="2" customFormat="1" ht="14.4" customHeight="1">
      <c r="A152" s="38"/>
      <c r="B152" s="39"/>
      <c r="C152" s="219" t="s">
        <v>279</v>
      </c>
      <c r="D152" s="219" t="s">
        <v>155</v>
      </c>
      <c r="E152" s="220" t="s">
        <v>1688</v>
      </c>
      <c r="F152" s="221" t="s">
        <v>1689</v>
      </c>
      <c r="G152" s="222" t="s">
        <v>264</v>
      </c>
      <c r="H152" s="223">
        <v>1</v>
      </c>
      <c r="I152" s="224"/>
      <c r="J152" s="225">
        <f>ROUND(I152*H152,2)</f>
        <v>0</v>
      </c>
      <c r="K152" s="226"/>
      <c r="L152" s="44"/>
      <c r="M152" s="227" t="s">
        <v>1</v>
      </c>
      <c r="N152" s="228" t="s">
        <v>41</v>
      </c>
      <c r="O152" s="91"/>
      <c r="P152" s="229">
        <f>O152*H152</f>
        <v>0</v>
      </c>
      <c r="Q152" s="229">
        <v>0</v>
      </c>
      <c r="R152" s="229">
        <f>Q152*H152</f>
        <v>0</v>
      </c>
      <c r="S152" s="229">
        <v>0</v>
      </c>
      <c r="T152" s="230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1" t="s">
        <v>233</v>
      </c>
      <c r="AT152" s="231" t="s">
        <v>155</v>
      </c>
      <c r="AU152" s="231" t="s">
        <v>84</v>
      </c>
      <c r="AY152" s="17" t="s">
        <v>153</v>
      </c>
      <c r="BE152" s="232">
        <f>IF(N152="základní",J152,0)</f>
        <v>0</v>
      </c>
      <c r="BF152" s="232">
        <f>IF(N152="snížená",J152,0)</f>
        <v>0</v>
      </c>
      <c r="BG152" s="232">
        <f>IF(N152="zákl. přenesená",J152,0)</f>
        <v>0</v>
      </c>
      <c r="BH152" s="232">
        <f>IF(N152="sníž. přenesená",J152,0)</f>
        <v>0</v>
      </c>
      <c r="BI152" s="232">
        <f>IF(N152="nulová",J152,0)</f>
        <v>0</v>
      </c>
      <c r="BJ152" s="17" t="s">
        <v>84</v>
      </c>
      <c r="BK152" s="232">
        <f>ROUND(I152*H152,2)</f>
        <v>0</v>
      </c>
      <c r="BL152" s="17" t="s">
        <v>233</v>
      </c>
      <c r="BM152" s="231" t="s">
        <v>1690</v>
      </c>
    </row>
    <row r="153" s="2" customFormat="1" ht="14.4" customHeight="1">
      <c r="A153" s="38"/>
      <c r="B153" s="39"/>
      <c r="C153" s="219" t="s">
        <v>284</v>
      </c>
      <c r="D153" s="219" t="s">
        <v>155</v>
      </c>
      <c r="E153" s="220" t="s">
        <v>1691</v>
      </c>
      <c r="F153" s="221" t="s">
        <v>1692</v>
      </c>
      <c r="G153" s="222" t="s">
        <v>264</v>
      </c>
      <c r="H153" s="223">
        <v>1</v>
      </c>
      <c r="I153" s="224"/>
      <c r="J153" s="225">
        <f>ROUND(I153*H153,2)</f>
        <v>0</v>
      </c>
      <c r="K153" s="226"/>
      <c r="L153" s="44"/>
      <c r="M153" s="281" t="s">
        <v>1</v>
      </c>
      <c r="N153" s="282" t="s">
        <v>41</v>
      </c>
      <c r="O153" s="283"/>
      <c r="P153" s="284">
        <f>O153*H153</f>
        <v>0</v>
      </c>
      <c r="Q153" s="284">
        <v>0</v>
      </c>
      <c r="R153" s="284">
        <f>Q153*H153</f>
        <v>0</v>
      </c>
      <c r="S153" s="284">
        <v>0</v>
      </c>
      <c r="T153" s="285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31" t="s">
        <v>233</v>
      </c>
      <c r="AT153" s="231" t="s">
        <v>155</v>
      </c>
      <c r="AU153" s="231" t="s">
        <v>84</v>
      </c>
      <c r="AY153" s="17" t="s">
        <v>153</v>
      </c>
      <c r="BE153" s="232">
        <f>IF(N153="základní",J153,0)</f>
        <v>0</v>
      </c>
      <c r="BF153" s="232">
        <f>IF(N153="snížená",J153,0)</f>
        <v>0</v>
      </c>
      <c r="BG153" s="232">
        <f>IF(N153="zákl. přenesená",J153,0)</f>
        <v>0</v>
      </c>
      <c r="BH153" s="232">
        <f>IF(N153="sníž. přenesená",J153,0)</f>
        <v>0</v>
      </c>
      <c r="BI153" s="232">
        <f>IF(N153="nulová",J153,0)</f>
        <v>0</v>
      </c>
      <c r="BJ153" s="17" t="s">
        <v>84</v>
      </c>
      <c r="BK153" s="232">
        <f>ROUND(I153*H153,2)</f>
        <v>0</v>
      </c>
      <c r="BL153" s="17" t="s">
        <v>233</v>
      </c>
      <c r="BM153" s="231" t="s">
        <v>1693</v>
      </c>
    </row>
    <row r="154" s="2" customFormat="1" ht="6.96" customHeight="1">
      <c r="A154" s="38"/>
      <c r="B154" s="66"/>
      <c r="C154" s="67"/>
      <c r="D154" s="67"/>
      <c r="E154" s="67"/>
      <c r="F154" s="67"/>
      <c r="G154" s="67"/>
      <c r="H154" s="67"/>
      <c r="I154" s="67"/>
      <c r="J154" s="67"/>
      <c r="K154" s="67"/>
      <c r="L154" s="44"/>
      <c r="M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</row>
  </sheetData>
  <sheetProtection sheet="1" autoFilter="0" formatColumns="0" formatRows="0" objects="1" scenarios="1" spinCount="100000" saltValue="fey5NXcDA2fwxfaxaa4Nr/CzH4ZVrLvzLJ/eOS1+Wb71inO6Qx4hfP/5M3+vbuOdNVQHwDxuFreKdkj8KwMgOw==" hashValue="yEpEAUNB4J5v3lCQ2lW73oWuR0D6Q/f+PDMAXBgAvnIm1s0avF+2Y4GGd5Qxv2+YgJDuUMs0z1PgEtxPSadAMg==" algorithmName="SHA-512" password="CC35"/>
  <autoFilter ref="C121:K153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108.0039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95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108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27" customHeight="1">
      <c r="B7" s="20"/>
      <c r="E7" s="141" t="str">
        <f>'Rekapitulace stavby'!K6</f>
        <v>Karlovy Vary, ZŠ J.A.Komenského, I.stupeň -Stavební úpravy související s PBŘ (aktualizováno 02/2025)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109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5.6" customHeight="1">
      <c r="A9" s="38"/>
      <c r="B9" s="44"/>
      <c r="C9" s="38"/>
      <c r="D9" s="38"/>
      <c r="E9" s="142" t="s">
        <v>1694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26. 2. 2025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34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4.4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36</v>
      </c>
      <c r="E30" s="38"/>
      <c r="F30" s="38"/>
      <c r="G30" s="38"/>
      <c r="H30" s="38"/>
      <c r="I30" s="38"/>
      <c r="J30" s="151">
        <f>ROUND(J118,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38</v>
      </c>
      <c r="G32" s="38"/>
      <c r="H32" s="38"/>
      <c r="I32" s="152" t="s">
        <v>37</v>
      </c>
      <c r="J32" s="152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40</v>
      </c>
      <c r="E33" s="140" t="s">
        <v>41</v>
      </c>
      <c r="F33" s="154">
        <f>ROUND((SUM(BE118:BE147)),  2)</f>
        <v>0</v>
      </c>
      <c r="G33" s="38"/>
      <c r="H33" s="38"/>
      <c r="I33" s="155">
        <v>0.20999999999999999</v>
      </c>
      <c r="J33" s="154">
        <f>ROUND(((SUM(BE118:BE147))*I33),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42</v>
      </c>
      <c r="F34" s="154">
        <f>ROUND((SUM(BF118:BF147)),  2)</f>
        <v>0</v>
      </c>
      <c r="G34" s="38"/>
      <c r="H34" s="38"/>
      <c r="I34" s="155">
        <v>0.12</v>
      </c>
      <c r="J34" s="154">
        <f>ROUND(((SUM(BF118:BF147))*I34),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43</v>
      </c>
      <c r="F35" s="154">
        <f>ROUND((SUM(BG118:BG147)),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44</v>
      </c>
      <c r="F36" s="154">
        <f>ROUND((SUM(BH118:BH147)),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45</v>
      </c>
      <c r="F37" s="154">
        <f>ROUND((SUM(BI118:BI147)),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111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7" customHeight="1">
      <c r="A85" s="38"/>
      <c r="B85" s="39"/>
      <c r="C85" s="40"/>
      <c r="D85" s="40"/>
      <c r="E85" s="174" t="str">
        <f>E7</f>
        <v>Karlovy Vary, ZŠ J.A.Komenského, I.stupeň -Stavební úpravy související s PBŘ (aktualizováno 02/2025)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109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5.6" customHeight="1">
      <c r="A87" s="38"/>
      <c r="B87" s="39"/>
      <c r="C87" s="40"/>
      <c r="D87" s="40"/>
      <c r="E87" s="76" t="str">
        <f>E9</f>
        <v>04 - Přístupový systém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26. 2. 2025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6" customHeight="1">
      <c r="A91" s="38"/>
      <c r="B91" s="39"/>
      <c r="C91" s="32" t="s">
        <v>24</v>
      </c>
      <c r="D91" s="40"/>
      <c r="E91" s="40"/>
      <c r="F91" s="27" t="str">
        <f>E15</f>
        <v>Statutární město K.Vary</v>
      </c>
      <c r="G91" s="40"/>
      <c r="H91" s="40"/>
      <c r="I91" s="32" t="s">
        <v>30</v>
      </c>
      <c r="J91" s="36" t="str">
        <f>E21</f>
        <v>Porticus s.r.o. K.Vary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6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Šimková Dita, K.Vary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112</v>
      </c>
      <c r="D94" s="176"/>
      <c r="E94" s="176"/>
      <c r="F94" s="176"/>
      <c r="G94" s="176"/>
      <c r="H94" s="176"/>
      <c r="I94" s="176"/>
      <c r="J94" s="177" t="s">
        <v>113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114</v>
      </c>
      <c r="D96" s="40"/>
      <c r="E96" s="40"/>
      <c r="F96" s="40"/>
      <c r="G96" s="40"/>
      <c r="H96" s="40"/>
      <c r="I96" s="40"/>
      <c r="J96" s="110">
        <f>J118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115</v>
      </c>
    </row>
    <row r="97" s="9" customFormat="1" ht="24.96" customHeight="1">
      <c r="A97" s="9"/>
      <c r="B97" s="179"/>
      <c r="C97" s="180"/>
      <c r="D97" s="181" t="s">
        <v>126</v>
      </c>
      <c r="E97" s="182"/>
      <c r="F97" s="182"/>
      <c r="G97" s="182"/>
      <c r="H97" s="182"/>
      <c r="I97" s="182"/>
      <c r="J97" s="183">
        <f>J119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1695</v>
      </c>
      <c r="E98" s="188"/>
      <c r="F98" s="188"/>
      <c r="G98" s="188"/>
      <c r="H98" s="188"/>
      <c r="I98" s="188"/>
      <c r="J98" s="189">
        <f>J120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38"/>
      <c r="B99" s="39"/>
      <c r="C99" s="40"/>
      <c r="D99" s="40"/>
      <c r="E99" s="40"/>
      <c r="F99" s="40"/>
      <c r="G99" s="40"/>
      <c r="H99" s="40"/>
      <c r="I99" s="40"/>
      <c r="J99" s="40"/>
      <c r="K99" s="40"/>
      <c r="L99" s="63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</row>
    <row r="100" s="2" customFormat="1" ht="6.96" customHeight="1">
      <c r="A100" s="38"/>
      <c r="B100" s="66"/>
      <c r="C100" s="67"/>
      <c r="D100" s="67"/>
      <c r="E100" s="67"/>
      <c r="F100" s="67"/>
      <c r="G100" s="67"/>
      <c r="H100" s="67"/>
      <c r="I100" s="67"/>
      <c r="J100" s="67"/>
      <c r="K100" s="67"/>
      <c r="L100" s="63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</row>
    <row r="104" s="2" customFormat="1" ht="6.96" customHeight="1">
      <c r="A104" s="38"/>
      <c r="B104" s="68"/>
      <c r="C104" s="69"/>
      <c r="D104" s="69"/>
      <c r="E104" s="69"/>
      <c r="F104" s="69"/>
      <c r="G104" s="69"/>
      <c r="H104" s="69"/>
      <c r="I104" s="69"/>
      <c r="J104" s="69"/>
      <c r="K104" s="69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="2" customFormat="1" ht="24.96" customHeight="1">
      <c r="A105" s="38"/>
      <c r="B105" s="39"/>
      <c r="C105" s="23" t="s">
        <v>138</v>
      </c>
      <c r="D105" s="40"/>
      <c r="E105" s="40"/>
      <c r="F105" s="40"/>
      <c r="G105" s="40"/>
      <c r="H105" s="40"/>
      <c r="I105" s="40"/>
      <c r="J105" s="40"/>
      <c r="K105" s="40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6.96" customHeight="1">
      <c r="A106" s="38"/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12" customHeight="1">
      <c r="A107" s="38"/>
      <c r="B107" s="39"/>
      <c r="C107" s="32" t="s">
        <v>16</v>
      </c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27" customHeight="1">
      <c r="A108" s="38"/>
      <c r="B108" s="39"/>
      <c r="C108" s="40"/>
      <c r="D108" s="40"/>
      <c r="E108" s="174" t="str">
        <f>E7</f>
        <v>Karlovy Vary, ZŠ J.A.Komenského, I.stupeň -Stavební úpravy související s PBŘ (aktualizováno 02/2025)</v>
      </c>
      <c r="F108" s="32"/>
      <c r="G108" s="32"/>
      <c r="H108" s="32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109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5.6" customHeight="1">
      <c r="A110" s="38"/>
      <c r="B110" s="39"/>
      <c r="C110" s="40"/>
      <c r="D110" s="40"/>
      <c r="E110" s="76" t="str">
        <f>E9</f>
        <v>04 - Přístupový systém</v>
      </c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6.96" customHeight="1">
      <c r="A111" s="38"/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20</v>
      </c>
      <c r="D112" s="40"/>
      <c r="E112" s="40"/>
      <c r="F112" s="27" t="str">
        <f>F12</f>
        <v xml:space="preserve"> </v>
      </c>
      <c r="G112" s="40"/>
      <c r="H112" s="40"/>
      <c r="I112" s="32" t="s">
        <v>22</v>
      </c>
      <c r="J112" s="79" t="str">
        <f>IF(J12="","",J12)</f>
        <v>26. 2. 2025</v>
      </c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5.6" customHeight="1">
      <c r="A114" s="38"/>
      <c r="B114" s="39"/>
      <c r="C114" s="32" t="s">
        <v>24</v>
      </c>
      <c r="D114" s="40"/>
      <c r="E114" s="40"/>
      <c r="F114" s="27" t="str">
        <f>E15</f>
        <v>Statutární město K.Vary</v>
      </c>
      <c r="G114" s="40"/>
      <c r="H114" s="40"/>
      <c r="I114" s="32" t="s">
        <v>30</v>
      </c>
      <c r="J114" s="36" t="str">
        <f>E21</f>
        <v>Porticus s.r.o. K.Vary</v>
      </c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5.6" customHeight="1">
      <c r="A115" s="38"/>
      <c r="B115" s="39"/>
      <c r="C115" s="32" t="s">
        <v>28</v>
      </c>
      <c r="D115" s="40"/>
      <c r="E115" s="40"/>
      <c r="F115" s="27" t="str">
        <f>IF(E18="","",E18)</f>
        <v>Vyplň údaj</v>
      </c>
      <c r="G115" s="40"/>
      <c r="H115" s="40"/>
      <c r="I115" s="32" t="s">
        <v>33</v>
      </c>
      <c r="J115" s="36" t="str">
        <f>E24</f>
        <v>Šimková Dita, K.Vary</v>
      </c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0.32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11" customFormat="1" ht="29.28" customHeight="1">
      <c r="A117" s="191"/>
      <c r="B117" s="192"/>
      <c r="C117" s="193" t="s">
        <v>139</v>
      </c>
      <c r="D117" s="194" t="s">
        <v>61</v>
      </c>
      <c r="E117" s="194" t="s">
        <v>57</v>
      </c>
      <c r="F117" s="194" t="s">
        <v>58</v>
      </c>
      <c r="G117" s="194" t="s">
        <v>140</v>
      </c>
      <c r="H117" s="194" t="s">
        <v>141</v>
      </c>
      <c r="I117" s="194" t="s">
        <v>142</v>
      </c>
      <c r="J117" s="195" t="s">
        <v>113</v>
      </c>
      <c r="K117" s="196" t="s">
        <v>143</v>
      </c>
      <c r="L117" s="197"/>
      <c r="M117" s="100" t="s">
        <v>1</v>
      </c>
      <c r="N117" s="101" t="s">
        <v>40</v>
      </c>
      <c r="O117" s="101" t="s">
        <v>144</v>
      </c>
      <c r="P117" s="101" t="s">
        <v>145</v>
      </c>
      <c r="Q117" s="101" t="s">
        <v>146</v>
      </c>
      <c r="R117" s="101" t="s">
        <v>147</v>
      </c>
      <c r="S117" s="101" t="s">
        <v>148</v>
      </c>
      <c r="T117" s="102" t="s">
        <v>149</v>
      </c>
      <c r="U117" s="191"/>
      <c r="V117" s="191"/>
      <c r="W117" s="191"/>
      <c r="X117" s="191"/>
      <c r="Y117" s="191"/>
      <c r="Z117" s="191"/>
      <c r="AA117" s="191"/>
      <c r="AB117" s="191"/>
      <c r="AC117" s="191"/>
      <c r="AD117" s="191"/>
      <c r="AE117" s="191"/>
    </row>
    <row r="118" s="2" customFormat="1" ht="22.8" customHeight="1">
      <c r="A118" s="38"/>
      <c r="B118" s="39"/>
      <c r="C118" s="107" t="s">
        <v>150</v>
      </c>
      <c r="D118" s="40"/>
      <c r="E118" s="40"/>
      <c r="F118" s="40"/>
      <c r="G118" s="40"/>
      <c r="H118" s="40"/>
      <c r="I118" s="40"/>
      <c r="J118" s="198">
        <f>BK118</f>
        <v>0</v>
      </c>
      <c r="K118" s="40"/>
      <c r="L118" s="44"/>
      <c r="M118" s="103"/>
      <c r="N118" s="199"/>
      <c r="O118" s="104"/>
      <c r="P118" s="200">
        <f>P119</f>
        <v>0</v>
      </c>
      <c r="Q118" s="104"/>
      <c r="R118" s="200">
        <f>R119</f>
        <v>0</v>
      </c>
      <c r="S118" s="104"/>
      <c r="T118" s="201">
        <f>T119</f>
        <v>0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T118" s="17" t="s">
        <v>75</v>
      </c>
      <c r="AU118" s="17" t="s">
        <v>115</v>
      </c>
      <c r="BK118" s="202">
        <f>BK119</f>
        <v>0</v>
      </c>
    </row>
    <row r="119" s="12" customFormat="1" ht="25.92" customHeight="1">
      <c r="A119" s="12"/>
      <c r="B119" s="203"/>
      <c r="C119" s="204"/>
      <c r="D119" s="205" t="s">
        <v>75</v>
      </c>
      <c r="E119" s="206" t="s">
        <v>810</v>
      </c>
      <c r="F119" s="206" t="s">
        <v>811</v>
      </c>
      <c r="G119" s="204"/>
      <c r="H119" s="204"/>
      <c r="I119" s="207"/>
      <c r="J119" s="208">
        <f>BK119</f>
        <v>0</v>
      </c>
      <c r="K119" s="204"/>
      <c r="L119" s="209"/>
      <c r="M119" s="210"/>
      <c r="N119" s="211"/>
      <c r="O119" s="211"/>
      <c r="P119" s="212">
        <f>P120</f>
        <v>0</v>
      </c>
      <c r="Q119" s="211"/>
      <c r="R119" s="212">
        <f>R120</f>
        <v>0</v>
      </c>
      <c r="S119" s="211"/>
      <c r="T119" s="213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14" t="s">
        <v>86</v>
      </c>
      <c r="AT119" s="215" t="s">
        <v>75</v>
      </c>
      <c r="AU119" s="215" t="s">
        <v>76</v>
      </c>
      <c r="AY119" s="214" t="s">
        <v>153</v>
      </c>
      <c r="BK119" s="216">
        <f>BK120</f>
        <v>0</v>
      </c>
    </row>
    <row r="120" s="12" customFormat="1" ht="22.8" customHeight="1">
      <c r="A120" s="12"/>
      <c r="B120" s="203"/>
      <c r="C120" s="204"/>
      <c r="D120" s="205" t="s">
        <v>75</v>
      </c>
      <c r="E120" s="217" t="s">
        <v>1696</v>
      </c>
      <c r="F120" s="217" t="s">
        <v>1697</v>
      </c>
      <c r="G120" s="204"/>
      <c r="H120" s="204"/>
      <c r="I120" s="207"/>
      <c r="J120" s="218">
        <f>BK120</f>
        <v>0</v>
      </c>
      <c r="K120" s="204"/>
      <c r="L120" s="209"/>
      <c r="M120" s="210"/>
      <c r="N120" s="211"/>
      <c r="O120" s="211"/>
      <c r="P120" s="212">
        <f>SUM(P121:P147)</f>
        <v>0</v>
      </c>
      <c r="Q120" s="211"/>
      <c r="R120" s="212">
        <f>SUM(R121:R147)</f>
        <v>0</v>
      </c>
      <c r="S120" s="211"/>
      <c r="T120" s="213">
        <f>SUM(T121:T147)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4" t="s">
        <v>86</v>
      </c>
      <c r="AT120" s="215" t="s">
        <v>75</v>
      </c>
      <c r="AU120" s="215" t="s">
        <v>84</v>
      </c>
      <c r="AY120" s="214" t="s">
        <v>153</v>
      </c>
      <c r="BK120" s="216">
        <f>SUM(BK121:BK147)</f>
        <v>0</v>
      </c>
    </row>
    <row r="121" s="2" customFormat="1" ht="14.4" customHeight="1">
      <c r="A121" s="38"/>
      <c r="B121" s="39"/>
      <c r="C121" s="219" t="s">
        <v>84</v>
      </c>
      <c r="D121" s="219" t="s">
        <v>155</v>
      </c>
      <c r="E121" s="220" t="s">
        <v>1698</v>
      </c>
      <c r="F121" s="221" t="s">
        <v>1699</v>
      </c>
      <c r="G121" s="222" t="s">
        <v>170</v>
      </c>
      <c r="H121" s="223">
        <v>20</v>
      </c>
      <c r="I121" s="224"/>
      <c r="J121" s="225">
        <f>ROUND(I121*H121,2)</f>
        <v>0</v>
      </c>
      <c r="K121" s="226"/>
      <c r="L121" s="44"/>
      <c r="M121" s="227" t="s">
        <v>1</v>
      </c>
      <c r="N121" s="228" t="s">
        <v>41</v>
      </c>
      <c r="O121" s="91"/>
      <c r="P121" s="229">
        <f>O121*H121</f>
        <v>0</v>
      </c>
      <c r="Q121" s="229">
        <v>0</v>
      </c>
      <c r="R121" s="229">
        <f>Q121*H121</f>
        <v>0</v>
      </c>
      <c r="S121" s="229">
        <v>0</v>
      </c>
      <c r="T121" s="230">
        <f>S121*H121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231" t="s">
        <v>233</v>
      </c>
      <c r="AT121" s="231" t="s">
        <v>155</v>
      </c>
      <c r="AU121" s="231" t="s">
        <v>86</v>
      </c>
      <c r="AY121" s="17" t="s">
        <v>153</v>
      </c>
      <c r="BE121" s="232">
        <f>IF(N121="základní",J121,0)</f>
        <v>0</v>
      </c>
      <c r="BF121" s="232">
        <f>IF(N121="snížená",J121,0)</f>
        <v>0</v>
      </c>
      <c r="BG121" s="232">
        <f>IF(N121="zákl. přenesená",J121,0)</f>
        <v>0</v>
      </c>
      <c r="BH121" s="232">
        <f>IF(N121="sníž. přenesená",J121,0)</f>
        <v>0</v>
      </c>
      <c r="BI121" s="232">
        <f>IF(N121="nulová",J121,0)</f>
        <v>0</v>
      </c>
      <c r="BJ121" s="17" t="s">
        <v>84</v>
      </c>
      <c r="BK121" s="232">
        <f>ROUND(I121*H121,2)</f>
        <v>0</v>
      </c>
      <c r="BL121" s="17" t="s">
        <v>233</v>
      </c>
      <c r="BM121" s="231" t="s">
        <v>1700</v>
      </c>
    </row>
    <row r="122" s="2" customFormat="1" ht="14.4" customHeight="1">
      <c r="A122" s="38"/>
      <c r="B122" s="39"/>
      <c r="C122" s="256" t="s">
        <v>86</v>
      </c>
      <c r="D122" s="256" t="s">
        <v>238</v>
      </c>
      <c r="E122" s="257" t="s">
        <v>1701</v>
      </c>
      <c r="F122" s="258" t="s">
        <v>1702</v>
      </c>
      <c r="G122" s="259" t="s">
        <v>170</v>
      </c>
      <c r="H122" s="260">
        <v>21</v>
      </c>
      <c r="I122" s="261"/>
      <c r="J122" s="262">
        <f>ROUND(I122*H122,2)</f>
        <v>0</v>
      </c>
      <c r="K122" s="263"/>
      <c r="L122" s="264"/>
      <c r="M122" s="265" t="s">
        <v>1</v>
      </c>
      <c r="N122" s="266" t="s">
        <v>41</v>
      </c>
      <c r="O122" s="91"/>
      <c r="P122" s="229">
        <f>O122*H122</f>
        <v>0</v>
      </c>
      <c r="Q122" s="229">
        <v>0</v>
      </c>
      <c r="R122" s="229">
        <f>Q122*H122</f>
        <v>0</v>
      </c>
      <c r="S122" s="229">
        <v>0</v>
      </c>
      <c r="T122" s="230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31" t="s">
        <v>318</v>
      </c>
      <c r="AT122" s="231" t="s">
        <v>238</v>
      </c>
      <c r="AU122" s="231" t="s">
        <v>86</v>
      </c>
      <c r="AY122" s="17" t="s">
        <v>153</v>
      </c>
      <c r="BE122" s="232">
        <f>IF(N122="základní",J122,0)</f>
        <v>0</v>
      </c>
      <c r="BF122" s="232">
        <f>IF(N122="snížená",J122,0)</f>
        <v>0</v>
      </c>
      <c r="BG122" s="232">
        <f>IF(N122="zákl. přenesená",J122,0)</f>
        <v>0</v>
      </c>
      <c r="BH122" s="232">
        <f>IF(N122="sníž. přenesená",J122,0)</f>
        <v>0</v>
      </c>
      <c r="BI122" s="232">
        <f>IF(N122="nulová",J122,0)</f>
        <v>0</v>
      </c>
      <c r="BJ122" s="17" t="s">
        <v>84</v>
      </c>
      <c r="BK122" s="232">
        <f>ROUND(I122*H122,2)</f>
        <v>0</v>
      </c>
      <c r="BL122" s="17" t="s">
        <v>233</v>
      </c>
      <c r="BM122" s="231" t="s">
        <v>1703</v>
      </c>
    </row>
    <row r="123" s="13" customFormat="1">
      <c r="A123" s="13"/>
      <c r="B123" s="233"/>
      <c r="C123" s="234"/>
      <c r="D123" s="235" t="s">
        <v>161</v>
      </c>
      <c r="E123" s="236" t="s">
        <v>1</v>
      </c>
      <c r="F123" s="237" t="s">
        <v>1704</v>
      </c>
      <c r="G123" s="234"/>
      <c r="H123" s="238">
        <v>21</v>
      </c>
      <c r="I123" s="239"/>
      <c r="J123" s="234"/>
      <c r="K123" s="234"/>
      <c r="L123" s="240"/>
      <c r="M123" s="241"/>
      <c r="N123" s="242"/>
      <c r="O123" s="242"/>
      <c r="P123" s="242"/>
      <c r="Q123" s="242"/>
      <c r="R123" s="242"/>
      <c r="S123" s="242"/>
      <c r="T123" s="24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44" t="s">
        <v>161</v>
      </c>
      <c r="AU123" s="244" t="s">
        <v>86</v>
      </c>
      <c r="AV123" s="13" t="s">
        <v>86</v>
      </c>
      <c r="AW123" s="13" t="s">
        <v>32</v>
      </c>
      <c r="AX123" s="13" t="s">
        <v>76</v>
      </c>
      <c r="AY123" s="244" t="s">
        <v>153</v>
      </c>
    </row>
    <row r="124" s="14" customFormat="1">
      <c r="A124" s="14"/>
      <c r="B124" s="245"/>
      <c r="C124" s="246"/>
      <c r="D124" s="235" t="s">
        <v>161</v>
      </c>
      <c r="E124" s="247" t="s">
        <v>1</v>
      </c>
      <c r="F124" s="248" t="s">
        <v>213</v>
      </c>
      <c r="G124" s="246"/>
      <c r="H124" s="249">
        <v>21</v>
      </c>
      <c r="I124" s="250"/>
      <c r="J124" s="246"/>
      <c r="K124" s="246"/>
      <c r="L124" s="251"/>
      <c r="M124" s="252"/>
      <c r="N124" s="253"/>
      <c r="O124" s="253"/>
      <c r="P124" s="253"/>
      <c r="Q124" s="253"/>
      <c r="R124" s="253"/>
      <c r="S124" s="253"/>
      <c r="T124" s="25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55" t="s">
        <v>161</v>
      </c>
      <c r="AU124" s="255" t="s">
        <v>86</v>
      </c>
      <c r="AV124" s="14" t="s">
        <v>159</v>
      </c>
      <c r="AW124" s="14" t="s">
        <v>32</v>
      </c>
      <c r="AX124" s="14" t="s">
        <v>84</v>
      </c>
      <c r="AY124" s="255" t="s">
        <v>153</v>
      </c>
    </row>
    <row r="125" s="2" customFormat="1" ht="14.4" customHeight="1">
      <c r="A125" s="38"/>
      <c r="B125" s="39"/>
      <c r="C125" s="219" t="s">
        <v>167</v>
      </c>
      <c r="D125" s="219" t="s">
        <v>155</v>
      </c>
      <c r="E125" s="220" t="s">
        <v>1705</v>
      </c>
      <c r="F125" s="221" t="s">
        <v>1706</v>
      </c>
      <c r="G125" s="222" t="s">
        <v>321</v>
      </c>
      <c r="H125" s="223">
        <v>2</v>
      </c>
      <c r="I125" s="224"/>
      <c r="J125" s="225">
        <f>ROUND(I125*H125,2)</f>
        <v>0</v>
      </c>
      <c r="K125" s="226"/>
      <c r="L125" s="44"/>
      <c r="M125" s="227" t="s">
        <v>1</v>
      </c>
      <c r="N125" s="228" t="s">
        <v>41</v>
      </c>
      <c r="O125" s="91"/>
      <c r="P125" s="229">
        <f>O125*H125</f>
        <v>0</v>
      </c>
      <c r="Q125" s="229">
        <v>0</v>
      </c>
      <c r="R125" s="229">
        <f>Q125*H125</f>
        <v>0</v>
      </c>
      <c r="S125" s="229">
        <v>0</v>
      </c>
      <c r="T125" s="230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31" t="s">
        <v>233</v>
      </c>
      <c r="AT125" s="231" t="s">
        <v>155</v>
      </c>
      <c r="AU125" s="231" t="s">
        <v>86</v>
      </c>
      <c r="AY125" s="17" t="s">
        <v>153</v>
      </c>
      <c r="BE125" s="232">
        <f>IF(N125="základní",J125,0)</f>
        <v>0</v>
      </c>
      <c r="BF125" s="232">
        <f>IF(N125="snížená",J125,0)</f>
        <v>0</v>
      </c>
      <c r="BG125" s="232">
        <f>IF(N125="zákl. přenesená",J125,0)</f>
        <v>0</v>
      </c>
      <c r="BH125" s="232">
        <f>IF(N125="sníž. přenesená",J125,0)</f>
        <v>0</v>
      </c>
      <c r="BI125" s="232">
        <f>IF(N125="nulová",J125,0)</f>
        <v>0</v>
      </c>
      <c r="BJ125" s="17" t="s">
        <v>84</v>
      </c>
      <c r="BK125" s="232">
        <f>ROUND(I125*H125,2)</f>
        <v>0</v>
      </c>
      <c r="BL125" s="17" t="s">
        <v>233</v>
      </c>
      <c r="BM125" s="231" t="s">
        <v>1707</v>
      </c>
    </row>
    <row r="126" s="2" customFormat="1" ht="14.4" customHeight="1">
      <c r="A126" s="38"/>
      <c r="B126" s="39"/>
      <c r="C126" s="256" t="s">
        <v>159</v>
      </c>
      <c r="D126" s="256" t="s">
        <v>238</v>
      </c>
      <c r="E126" s="257" t="s">
        <v>1708</v>
      </c>
      <c r="F126" s="258" t="s">
        <v>1709</v>
      </c>
      <c r="G126" s="259" t="s">
        <v>321</v>
      </c>
      <c r="H126" s="260">
        <v>2</v>
      </c>
      <c r="I126" s="261"/>
      <c r="J126" s="262">
        <f>ROUND(I126*H126,2)</f>
        <v>0</v>
      </c>
      <c r="K126" s="263"/>
      <c r="L126" s="264"/>
      <c r="M126" s="265" t="s">
        <v>1</v>
      </c>
      <c r="N126" s="266" t="s">
        <v>41</v>
      </c>
      <c r="O126" s="91"/>
      <c r="P126" s="229">
        <f>O126*H126</f>
        <v>0</v>
      </c>
      <c r="Q126" s="229">
        <v>0</v>
      </c>
      <c r="R126" s="229">
        <f>Q126*H126</f>
        <v>0</v>
      </c>
      <c r="S126" s="229">
        <v>0</v>
      </c>
      <c r="T126" s="230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31" t="s">
        <v>318</v>
      </c>
      <c r="AT126" s="231" t="s">
        <v>238</v>
      </c>
      <c r="AU126" s="231" t="s">
        <v>86</v>
      </c>
      <c r="AY126" s="17" t="s">
        <v>153</v>
      </c>
      <c r="BE126" s="232">
        <f>IF(N126="základní",J126,0)</f>
        <v>0</v>
      </c>
      <c r="BF126" s="232">
        <f>IF(N126="snížená",J126,0)</f>
        <v>0</v>
      </c>
      <c r="BG126" s="232">
        <f>IF(N126="zákl. přenesená",J126,0)</f>
        <v>0</v>
      </c>
      <c r="BH126" s="232">
        <f>IF(N126="sníž. přenesená",J126,0)</f>
        <v>0</v>
      </c>
      <c r="BI126" s="232">
        <f>IF(N126="nulová",J126,0)</f>
        <v>0</v>
      </c>
      <c r="BJ126" s="17" t="s">
        <v>84</v>
      </c>
      <c r="BK126" s="232">
        <f>ROUND(I126*H126,2)</f>
        <v>0</v>
      </c>
      <c r="BL126" s="17" t="s">
        <v>233</v>
      </c>
      <c r="BM126" s="231" t="s">
        <v>1710</v>
      </c>
    </row>
    <row r="127" s="2" customFormat="1" ht="19.8" customHeight="1">
      <c r="A127" s="38"/>
      <c r="B127" s="39"/>
      <c r="C127" s="219" t="s">
        <v>177</v>
      </c>
      <c r="D127" s="219" t="s">
        <v>155</v>
      </c>
      <c r="E127" s="220" t="s">
        <v>1711</v>
      </c>
      <c r="F127" s="221" t="s">
        <v>1712</v>
      </c>
      <c r="G127" s="222" t="s">
        <v>321</v>
      </c>
      <c r="H127" s="223">
        <v>1</v>
      </c>
      <c r="I127" s="224"/>
      <c r="J127" s="225">
        <f>ROUND(I127*H127,2)</f>
        <v>0</v>
      </c>
      <c r="K127" s="226"/>
      <c r="L127" s="44"/>
      <c r="M127" s="227" t="s">
        <v>1</v>
      </c>
      <c r="N127" s="228" t="s">
        <v>41</v>
      </c>
      <c r="O127" s="91"/>
      <c r="P127" s="229">
        <f>O127*H127</f>
        <v>0</v>
      </c>
      <c r="Q127" s="229">
        <v>0</v>
      </c>
      <c r="R127" s="229">
        <f>Q127*H127</f>
        <v>0</v>
      </c>
      <c r="S127" s="229">
        <v>0</v>
      </c>
      <c r="T127" s="230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31" t="s">
        <v>233</v>
      </c>
      <c r="AT127" s="231" t="s">
        <v>155</v>
      </c>
      <c r="AU127" s="231" t="s">
        <v>86</v>
      </c>
      <c r="AY127" s="17" t="s">
        <v>153</v>
      </c>
      <c r="BE127" s="232">
        <f>IF(N127="základní",J127,0)</f>
        <v>0</v>
      </c>
      <c r="BF127" s="232">
        <f>IF(N127="snížená",J127,0)</f>
        <v>0</v>
      </c>
      <c r="BG127" s="232">
        <f>IF(N127="zákl. přenesená",J127,0)</f>
        <v>0</v>
      </c>
      <c r="BH127" s="232">
        <f>IF(N127="sníž. přenesená",J127,0)</f>
        <v>0</v>
      </c>
      <c r="BI127" s="232">
        <f>IF(N127="nulová",J127,0)</f>
        <v>0</v>
      </c>
      <c r="BJ127" s="17" t="s">
        <v>84</v>
      </c>
      <c r="BK127" s="232">
        <f>ROUND(I127*H127,2)</f>
        <v>0</v>
      </c>
      <c r="BL127" s="17" t="s">
        <v>233</v>
      </c>
      <c r="BM127" s="231" t="s">
        <v>1713</v>
      </c>
    </row>
    <row r="128" s="2" customFormat="1" ht="14.4" customHeight="1">
      <c r="A128" s="38"/>
      <c r="B128" s="39"/>
      <c r="C128" s="256" t="s">
        <v>183</v>
      </c>
      <c r="D128" s="256" t="s">
        <v>238</v>
      </c>
      <c r="E128" s="257" t="s">
        <v>1714</v>
      </c>
      <c r="F128" s="258" t="s">
        <v>1715</v>
      </c>
      <c r="G128" s="259" t="s">
        <v>321</v>
      </c>
      <c r="H128" s="260">
        <v>1</v>
      </c>
      <c r="I128" s="261"/>
      <c r="J128" s="262">
        <f>ROUND(I128*H128,2)</f>
        <v>0</v>
      </c>
      <c r="K128" s="263"/>
      <c r="L128" s="264"/>
      <c r="M128" s="265" t="s">
        <v>1</v>
      </c>
      <c r="N128" s="266" t="s">
        <v>41</v>
      </c>
      <c r="O128" s="91"/>
      <c r="P128" s="229">
        <f>O128*H128</f>
        <v>0</v>
      </c>
      <c r="Q128" s="229">
        <v>0</v>
      </c>
      <c r="R128" s="229">
        <f>Q128*H128</f>
        <v>0</v>
      </c>
      <c r="S128" s="229">
        <v>0</v>
      </c>
      <c r="T128" s="230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31" t="s">
        <v>318</v>
      </c>
      <c r="AT128" s="231" t="s">
        <v>238</v>
      </c>
      <c r="AU128" s="231" t="s">
        <v>86</v>
      </c>
      <c r="AY128" s="17" t="s">
        <v>153</v>
      </c>
      <c r="BE128" s="232">
        <f>IF(N128="základní",J128,0)</f>
        <v>0</v>
      </c>
      <c r="BF128" s="232">
        <f>IF(N128="snížená",J128,0)</f>
        <v>0</v>
      </c>
      <c r="BG128" s="232">
        <f>IF(N128="zákl. přenesená",J128,0)</f>
        <v>0</v>
      </c>
      <c r="BH128" s="232">
        <f>IF(N128="sníž. přenesená",J128,0)</f>
        <v>0</v>
      </c>
      <c r="BI128" s="232">
        <f>IF(N128="nulová",J128,0)</f>
        <v>0</v>
      </c>
      <c r="BJ128" s="17" t="s">
        <v>84</v>
      </c>
      <c r="BK128" s="232">
        <f>ROUND(I128*H128,2)</f>
        <v>0</v>
      </c>
      <c r="BL128" s="17" t="s">
        <v>233</v>
      </c>
      <c r="BM128" s="231" t="s">
        <v>1716</v>
      </c>
    </row>
    <row r="129" s="2" customFormat="1" ht="14.4" customHeight="1">
      <c r="A129" s="38"/>
      <c r="B129" s="39"/>
      <c r="C129" s="219" t="s">
        <v>188</v>
      </c>
      <c r="D129" s="219" t="s">
        <v>155</v>
      </c>
      <c r="E129" s="220" t="s">
        <v>1717</v>
      </c>
      <c r="F129" s="221" t="s">
        <v>1718</v>
      </c>
      <c r="G129" s="222" t="s">
        <v>992</v>
      </c>
      <c r="H129" s="223">
        <v>1</v>
      </c>
      <c r="I129" s="224"/>
      <c r="J129" s="225">
        <f>ROUND(I129*H129,2)</f>
        <v>0</v>
      </c>
      <c r="K129" s="226"/>
      <c r="L129" s="44"/>
      <c r="M129" s="227" t="s">
        <v>1</v>
      </c>
      <c r="N129" s="228" t="s">
        <v>41</v>
      </c>
      <c r="O129" s="91"/>
      <c r="P129" s="229">
        <f>O129*H129</f>
        <v>0</v>
      </c>
      <c r="Q129" s="229">
        <v>0</v>
      </c>
      <c r="R129" s="229">
        <f>Q129*H129</f>
        <v>0</v>
      </c>
      <c r="S129" s="229">
        <v>0</v>
      </c>
      <c r="T129" s="230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31" t="s">
        <v>233</v>
      </c>
      <c r="AT129" s="231" t="s">
        <v>155</v>
      </c>
      <c r="AU129" s="231" t="s">
        <v>86</v>
      </c>
      <c r="AY129" s="17" t="s">
        <v>153</v>
      </c>
      <c r="BE129" s="232">
        <f>IF(N129="základní",J129,0)</f>
        <v>0</v>
      </c>
      <c r="BF129" s="232">
        <f>IF(N129="snížená",J129,0)</f>
        <v>0</v>
      </c>
      <c r="BG129" s="232">
        <f>IF(N129="zákl. přenesená",J129,0)</f>
        <v>0</v>
      </c>
      <c r="BH129" s="232">
        <f>IF(N129="sníž. přenesená",J129,0)</f>
        <v>0</v>
      </c>
      <c r="BI129" s="232">
        <f>IF(N129="nulová",J129,0)</f>
        <v>0</v>
      </c>
      <c r="BJ129" s="17" t="s">
        <v>84</v>
      </c>
      <c r="BK129" s="232">
        <f>ROUND(I129*H129,2)</f>
        <v>0</v>
      </c>
      <c r="BL129" s="17" t="s">
        <v>233</v>
      </c>
      <c r="BM129" s="231" t="s">
        <v>1719</v>
      </c>
    </row>
    <row r="130" s="2" customFormat="1" ht="22.2" customHeight="1">
      <c r="A130" s="38"/>
      <c r="B130" s="39"/>
      <c r="C130" s="219" t="s">
        <v>193</v>
      </c>
      <c r="D130" s="219" t="s">
        <v>155</v>
      </c>
      <c r="E130" s="220" t="s">
        <v>1720</v>
      </c>
      <c r="F130" s="221" t="s">
        <v>1721</v>
      </c>
      <c r="G130" s="222" t="s">
        <v>321</v>
      </c>
      <c r="H130" s="223">
        <v>1</v>
      </c>
      <c r="I130" s="224"/>
      <c r="J130" s="225">
        <f>ROUND(I130*H130,2)</f>
        <v>0</v>
      </c>
      <c r="K130" s="226"/>
      <c r="L130" s="44"/>
      <c r="M130" s="227" t="s">
        <v>1</v>
      </c>
      <c r="N130" s="228" t="s">
        <v>41</v>
      </c>
      <c r="O130" s="91"/>
      <c r="P130" s="229">
        <f>O130*H130</f>
        <v>0</v>
      </c>
      <c r="Q130" s="229">
        <v>0</v>
      </c>
      <c r="R130" s="229">
        <f>Q130*H130</f>
        <v>0</v>
      </c>
      <c r="S130" s="229">
        <v>0</v>
      </c>
      <c r="T130" s="230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1" t="s">
        <v>233</v>
      </c>
      <c r="AT130" s="231" t="s">
        <v>155</v>
      </c>
      <c r="AU130" s="231" t="s">
        <v>86</v>
      </c>
      <c r="AY130" s="17" t="s">
        <v>153</v>
      </c>
      <c r="BE130" s="232">
        <f>IF(N130="základní",J130,0)</f>
        <v>0</v>
      </c>
      <c r="BF130" s="232">
        <f>IF(N130="snížená",J130,0)</f>
        <v>0</v>
      </c>
      <c r="BG130" s="232">
        <f>IF(N130="zákl. přenesená",J130,0)</f>
        <v>0</v>
      </c>
      <c r="BH130" s="232">
        <f>IF(N130="sníž. přenesená",J130,0)</f>
        <v>0</v>
      </c>
      <c r="BI130" s="232">
        <f>IF(N130="nulová",J130,0)</f>
        <v>0</v>
      </c>
      <c r="BJ130" s="17" t="s">
        <v>84</v>
      </c>
      <c r="BK130" s="232">
        <f>ROUND(I130*H130,2)</f>
        <v>0</v>
      </c>
      <c r="BL130" s="17" t="s">
        <v>233</v>
      </c>
      <c r="BM130" s="231" t="s">
        <v>1722</v>
      </c>
    </row>
    <row r="131" s="2" customFormat="1" ht="14.4" customHeight="1">
      <c r="A131" s="38"/>
      <c r="B131" s="39"/>
      <c r="C131" s="219" t="s">
        <v>197</v>
      </c>
      <c r="D131" s="219" t="s">
        <v>155</v>
      </c>
      <c r="E131" s="220" t="s">
        <v>1723</v>
      </c>
      <c r="F131" s="221" t="s">
        <v>1724</v>
      </c>
      <c r="G131" s="222" t="s">
        <v>992</v>
      </c>
      <c r="H131" s="223">
        <v>1</v>
      </c>
      <c r="I131" s="224"/>
      <c r="J131" s="225">
        <f>ROUND(I131*H131,2)</f>
        <v>0</v>
      </c>
      <c r="K131" s="226"/>
      <c r="L131" s="44"/>
      <c r="M131" s="227" t="s">
        <v>1</v>
      </c>
      <c r="N131" s="228" t="s">
        <v>41</v>
      </c>
      <c r="O131" s="91"/>
      <c r="P131" s="229">
        <f>O131*H131</f>
        <v>0</v>
      </c>
      <c r="Q131" s="229">
        <v>0</v>
      </c>
      <c r="R131" s="229">
        <f>Q131*H131</f>
        <v>0</v>
      </c>
      <c r="S131" s="229">
        <v>0</v>
      </c>
      <c r="T131" s="230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1" t="s">
        <v>233</v>
      </c>
      <c r="AT131" s="231" t="s">
        <v>155</v>
      </c>
      <c r="AU131" s="231" t="s">
        <v>86</v>
      </c>
      <c r="AY131" s="17" t="s">
        <v>153</v>
      </c>
      <c r="BE131" s="232">
        <f>IF(N131="základní",J131,0)</f>
        <v>0</v>
      </c>
      <c r="BF131" s="232">
        <f>IF(N131="snížená",J131,0)</f>
        <v>0</v>
      </c>
      <c r="BG131" s="232">
        <f>IF(N131="zákl. přenesená",J131,0)</f>
        <v>0</v>
      </c>
      <c r="BH131" s="232">
        <f>IF(N131="sníž. přenesená",J131,0)</f>
        <v>0</v>
      </c>
      <c r="BI131" s="232">
        <f>IF(N131="nulová",J131,0)</f>
        <v>0</v>
      </c>
      <c r="BJ131" s="17" t="s">
        <v>84</v>
      </c>
      <c r="BK131" s="232">
        <f>ROUND(I131*H131,2)</f>
        <v>0</v>
      </c>
      <c r="BL131" s="17" t="s">
        <v>233</v>
      </c>
      <c r="BM131" s="231" t="s">
        <v>1725</v>
      </c>
    </row>
    <row r="132" s="2" customFormat="1" ht="14.4" customHeight="1">
      <c r="A132" s="38"/>
      <c r="B132" s="39"/>
      <c r="C132" s="219" t="s">
        <v>202</v>
      </c>
      <c r="D132" s="219" t="s">
        <v>155</v>
      </c>
      <c r="E132" s="220" t="s">
        <v>1726</v>
      </c>
      <c r="F132" s="221" t="s">
        <v>1727</v>
      </c>
      <c r="G132" s="222" t="s">
        <v>992</v>
      </c>
      <c r="H132" s="223">
        <v>1</v>
      </c>
      <c r="I132" s="224"/>
      <c r="J132" s="225">
        <f>ROUND(I132*H132,2)</f>
        <v>0</v>
      </c>
      <c r="K132" s="226"/>
      <c r="L132" s="44"/>
      <c r="M132" s="227" t="s">
        <v>1</v>
      </c>
      <c r="N132" s="228" t="s">
        <v>41</v>
      </c>
      <c r="O132" s="91"/>
      <c r="P132" s="229">
        <f>O132*H132</f>
        <v>0</v>
      </c>
      <c r="Q132" s="229">
        <v>0</v>
      </c>
      <c r="R132" s="229">
        <f>Q132*H132</f>
        <v>0</v>
      </c>
      <c r="S132" s="229">
        <v>0</v>
      </c>
      <c r="T132" s="230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1" t="s">
        <v>233</v>
      </c>
      <c r="AT132" s="231" t="s">
        <v>155</v>
      </c>
      <c r="AU132" s="231" t="s">
        <v>86</v>
      </c>
      <c r="AY132" s="17" t="s">
        <v>153</v>
      </c>
      <c r="BE132" s="232">
        <f>IF(N132="základní",J132,0)</f>
        <v>0</v>
      </c>
      <c r="BF132" s="232">
        <f>IF(N132="snížená",J132,0)</f>
        <v>0</v>
      </c>
      <c r="BG132" s="232">
        <f>IF(N132="zákl. přenesená",J132,0)</f>
        <v>0</v>
      </c>
      <c r="BH132" s="232">
        <f>IF(N132="sníž. přenesená",J132,0)</f>
        <v>0</v>
      </c>
      <c r="BI132" s="232">
        <f>IF(N132="nulová",J132,0)</f>
        <v>0</v>
      </c>
      <c r="BJ132" s="17" t="s">
        <v>84</v>
      </c>
      <c r="BK132" s="232">
        <f>ROUND(I132*H132,2)</f>
        <v>0</v>
      </c>
      <c r="BL132" s="17" t="s">
        <v>233</v>
      </c>
      <c r="BM132" s="231" t="s">
        <v>1728</v>
      </c>
    </row>
    <row r="133" s="2" customFormat="1" ht="14.4" customHeight="1">
      <c r="A133" s="38"/>
      <c r="B133" s="39"/>
      <c r="C133" s="219" t="s">
        <v>207</v>
      </c>
      <c r="D133" s="219" t="s">
        <v>155</v>
      </c>
      <c r="E133" s="220" t="s">
        <v>1729</v>
      </c>
      <c r="F133" s="221" t="s">
        <v>1730</v>
      </c>
      <c r="G133" s="222" t="s">
        <v>992</v>
      </c>
      <c r="H133" s="223">
        <v>1</v>
      </c>
      <c r="I133" s="224"/>
      <c r="J133" s="225">
        <f>ROUND(I133*H133,2)</f>
        <v>0</v>
      </c>
      <c r="K133" s="226"/>
      <c r="L133" s="44"/>
      <c r="M133" s="227" t="s">
        <v>1</v>
      </c>
      <c r="N133" s="228" t="s">
        <v>41</v>
      </c>
      <c r="O133" s="91"/>
      <c r="P133" s="229">
        <f>O133*H133</f>
        <v>0</v>
      </c>
      <c r="Q133" s="229">
        <v>0</v>
      </c>
      <c r="R133" s="229">
        <f>Q133*H133</f>
        <v>0</v>
      </c>
      <c r="S133" s="229">
        <v>0</v>
      </c>
      <c r="T133" s="230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1" t="s">
        <v>233</v>
      </c>
      <c r="AT133" s="231" t="s">
        <v>155</v>
      </c>
      <c r="AU133" s="231" t="s">
        <v>86</v>
      </c>
      <c r="AY133" s="17" t="s">
        <v>153</v>
      </c>
      <c r="BE133" s="232">
        <f>IF(N133="základní",J133,0)</f>
        <v>0</v>
      </c>
      <c r="BF133" s="232">
        <f>IF(N133="snížená",J133,0)</f>
        <v>0</v>
      </c>
      <c r="BG133" s="232">
        <f>IF(N133="zákl. přenesená",J133,0)</f>
        <v>0</v>
      </c>
      <c r="BH133" s="232">
        <f>IF(N133="sníž. přenesená",J133,0)</f>
        <v>0</v>
      </c>
      <c r="BI133" s="232">
        <f>IF(N133="nulová",J133,0)</f>
        <v>0</v>
      </c>
      <c r="BJ133" s="17" t="s">
        <v>84</v>
      </c>
      <c r="BK133" s="232">
        <f>ROUND(I133*H133,2)</f>
        <v>0</v>
      </c>
      <c r="BL133" s="17" t="s">
        <v>233</v>
      </c>
      <c r="BM133" s="231" t="s">
        <v>1731</v>
      </c>
    </row>
    <row r="134" s="2" customFormat="1" ht="14.4" customHeight="1">
      <c r="A134" s="38"/>
      <c r="B134" s="39"/>
      <c r="C134" s="219" t="s">
        <v>8</v>
      </c>
      <c r="D134" s="219" t="s">
        <v>155</v>
      </c>
      <c r="E134" s="220" t="s">
        <v>1732</v>
      </c>
      <c r="F134" s="221" t="s">
        <v>1733</v>
      </c>
      <c r="G134" s="222" t="s">
        <v>992</v>
      </c>
      <c r="H134" s="223">
        <v>1</v>
      </c>
      <c r="I134" s="224"/>
      <c r="J134" s="225">
        <f>ROUND(I134*H134,2)</f>
        <v>0</v>
      </c>
      <c r="K134" s="226"/>
      <c r="L134" s="44"/>
      <c r="M134" s="227" t="s">
        <v>1</v>
      </c>
      <c r="N134" s="228" t="s">
        <v>41</v>
      </c>
      <c r="O134" s="91"/>
      <c r="P134" s="229">
        <f>O134*H134</f>
        <v>0</v>
      </c>
      <c r="Q134" s="229">
        <v>0</v>
      </c>
      <c r="R134" s="229">
        <f>Q134*H134</f>
        <v>0</v>
      </c>
      <c r="S134" s="229">
        <v>0</v>
      </c>
      <c r="T134" s="230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1" t="s">
        <v>233</v>
      </c>
      <c r="AT134" s="231" t="s">
        <v>155</v>
      </c>
      <c r="AU134" s="231" t="s">
        <v>86</v>
      </c>
      <c r="AY134" s="17" t="s">
        <v>153</v>
      </c>
      <c r="BE134" s="232">
        <f>IF(N134="základní",J134,0)</f>
        <v>0</v>
      </c>
      <c r="BF134" s="232">
        <f>IF(N134="snížená",J134,0)</f>
        <v>0</v>
      </c>
      <c r="BG134" s="232">
        <f>IF(N134="zákl. přenesená",J134,0)</f>
        <v>0</v>
      </c>
      <c r="BH134" s="232">
        <f>IF(N134="sníž. přenesená",J134,0)</f>
        <v>0</v>
      </c>
      <c r="BI134" s="232">
        <f>IF(N134="nulová",J134,0)</f>
        <v>0</v>
      </c>
      <c r="BJ134" s="17" t="s">
        <v>84</v>
      </c>
      <c r="BK134" s="232">
        <f>ROUND(I134*H134,2)</f>
        <v>0</v>
      </c>
      <c r="BL134" s="17" t="s">
        <v>233</v>
      </c>
      <c r="BM134" s="231" t="s">
        <v>1734</v>
      </c>
    </row>
    <row r="135" s="2" customFormat="1" ht="14.4" customHeight="1">
      <c r="A135" s="38"/>
      <c r="B135" s="39"/>
      <c r="C135" s="219" t="s">
        <v>219</v>
      </c>
      <c r="D135" s="219" t="s">
        <v>155</v>
      </c>
      <c r="E135" s="220" t="s">
        <v>1735</v>
      </c>
      <c r="F135" s="221" t="s">
        <v>1736</v>
      </c>
      <c r="G135" s="222" t="s">
        <v>992</v>
      </c>
      <c r="H135" s="223">
        <v>1</v>
      </c>
      <c r="I135" s="224"/>
      <c r="J135" s="225">
        <f>ROUND(I135*H135,2)</f>
        <v>0</v>
      </c>
      <c r="K135" s="226"/>
      <c r="L135" s="44"/>
      <c r="M135" s="227" t="s">
        <v>1</v>
      </c>
      <c r="N135" s="228" t="s">
        <v>41</v>
      </c>
      <c r="O135" s="91"/>
      <c r="P135" s="229">
        <f>O135*H135</f>
        <v>0</v>
      </c>
      <c r="Q135" s="229">
        <v>0</v>
      </c>
      <c r="R135" s="229">
        <f>Q135*H135</f>
        <v>0</v>
      </c>
      <c r="S135" s="229">
        <v>0</v>
      </c>
      <c r="T135" s="230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1" t="s">
        <v>233</v>
      </c>
      <c r="AT135" s="231" t="s">
        <v>155</v>
      </c>
      <c r="AU135" s="231" t="s">
        <v>86</v>
      </c>
      <c r="AY135" s="17" t="s">
        <v>153</v>
      </c>
      <c r="BE135" s="232">
        <f>IF(N135="základní",J135,0)</f>
        <v>0</v>
      </c>
      <c r="BF135" s="232">
        <f>IF(N135="snížená",J135,0)</f>
        <v>0</v>
      </c>
      <c r="BG135" s="232">
        <f>IF(N135="zákl. přenesená",J135,0)</f>
        <v>0</v>
      </c>
      <c r="BH135" s="232">
        <f>IF(N135="sníž. přenesená",J135,0)</f>
        <v>0</v>
      </c>
      <c r="BI135" s="232">
        <f>IF(N135="nulová",J135,0)</f>
        <v>0</v>
      </c>
      <c r="BJ135" s="17" t="s">
        <v>84</v>
      </c>
      <c r="BK135" s="232">
        <f>ROUND(I135*H135,2)</f>
        <v>0</v>
      </c>
      <c r="BL135" s="17" t="s">
        <v>233</v>
      </c>
      <c r="BM135" s="231" t="s">
        <v>1737</v>
      </c>
    </row>
    <row r="136" s="2" customFormat="1" ht="14.4" customHeight="1">
      <c r="A136" s="38"/>
      <c r="B136" s="39"/>
      <c r="C136" s="219" t="s">
        <v>223</v>
      </c>
      <c r="D136" s="219" t="s">
        <v>155</v>
      </c>
      <c r="E136" s="220" t="s">
        <v>1738</v>
      </c>
      <c r="F136" s="221" t="s">
        <v>1739</v>
      </c>
      <c r="G136" s="222" t="s">
        <v>992</v>
      </c>
      <c r="H136" s="223">
        <v>1</v>
      </c>
      <c r="I136" s="224"/>
      <c r="J136" s="225">
        <f>ROUND(I136*H136,2)</f>
        <v>0</v>
      </c>
      <c r="K136" s="226"/>
      <c r="L136" s="44"/>
      <c r="M136" s="227" t="s">
        <v>1</v>
      </c>
      <c r="N136" s="228" t="s">
        <v>41</v>
      </c>
      <c r="O136" s="91"/>
      <c r="P136" s="229">
        <f>O136*H136</f>
        <v>0</v>
      </c>
      <c r="Q136" s="229">
        <v>0</v>
      </c>
      <c r="R136" s="229">
        <f>Q136*H136</f>
        <v>0</v>
      </c>
      <c r="S136" s="229">
        <v>0</v>
      </c>
      <c r="T136" s="230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1" t="s">
        <v>233</v>
      </c>
      <c r="AT136" s="231" t="s">
        <v>155</v>
      </c>
      <c r="AU136" s="231" t="s">
        <v>86</v>
      </c>
      <c r="AY136" s="17" t="s">
        <v>153</v>
      </c>
      <c r="BE136" s="232">
        <f>IF(N136="základní",J136,0)</f>
        <v>0</v>
      </c>
      <c r="BF136" s="232">
        <f>IF(N136="snížená",J136,0)</f>
        <v>0</v>
      </c>
      <c r="BG136" s="232">
        <f>IF(N136="zákl. přenesená",J136,0)</f>
        <v>0</v>
      </c>
      <c r="BH136" s="232">
        <f>IF(N136="sníž. přenesená",J136,0)</f>
        <v>0</v>
      </c>
      <c r="BI136" s="232">
        <f>IF(N136="nulová",J136,0)</f>
        <v>0</v>
      </c>
      <c r="BJ136" s="17" t="s">
        <v>84</v>
      </c>
      <c r="BK136" s="232">
        <f>ROUND(I136*H136,2)</f>
        <v>0</v>
      </c>
      <c r="BL136" s="17" t="s">
        <v>233</v>
      </c>
      <c r="BM136" s="231" t="s">
        <v>1740</v>
      </c>
    </row>
    <row r="137" s="2" customFormat="1" ht="14.4" customHeight="1">
      <c r="A137" s="38"/>
      <c r="B137" s="39"/>
      <c r="C137" s="219" t="s">
        <v>228</v>
      </c>
      <c r="D137" s="219" t="s">
        <v>155</v>
      </c>
      <c r="E137" s="220" t="s">
        <v>1741</v>
      </c>
      <c r="F137" s="221" t="s">
        <v>1742</v>
      </c>
      <c r="G137" s="222" t="s">
        <v>1474</v>
      </c>
      <c r="H137" s="223">
        <v>10</v>
      </c>
      <c r="I137" s="224"/>
      <c r="J137" s="225">
        <f>ROUND(I137*H137,2)</f>
        <v>0</v>
      </c>
      <c r="K137" s="226"/>
      <c r="L137" s="44"/>
      <c r="M137" s="227" t="s">
        <v>1</v>
      </c>
      <c r="N137" s="228" t="s">
        <v>41</v>
      </c>
      <c r="O137" s="91"/>
      <c r="P137" s="229">
        <f>O137*H137</f>
        <v>0</v>
      </c>
      <c r="Q137" s="229">
        <v>0</v>
      </c>
      <c r="R137" s="229">
        <f>Q137*H137</f>
        <v>0</v>
      </c>
      <c r="S137" s="229">
        <v>0</v>
      </c>
      <c r="T137" s="230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1" t="s">
        <v>233</v>
      </c>
      <c r="AT137" s="231" t="s">
        <v>155</v>
      </c>
      <c r="AU137" s="231" t="s">
        <v>86</v>
      </c>
      <c r="AY137" s="17" t="s">
        <v>153</v>
      </c>
      <c r="BE137" s="232">
        <f>IF(N137="základní",J137,0)</f>
        <v>0</v>
      </c>
      <c r="BF137" s="232">
        <f>IF(N137="snížená",J137,0)</f>
        <v>0</v>
      </c>
      <c r="BG137" s="232">
        <f>IF(N137="zákl. přenesená",J137,0)</f>
        <v>0</v>
      </c>
      <c r="BH137" s="232">
        <f>IF(N137="sníž. přenesená",J137,0)</f>
        <v>0</v>
      </c>
      <c r="BI137" s="232">
        <f>IF(N137="nulová",J137,0)</f>
        <v>0</v>
      </c>
      <c r="BJ137" s="17" t="s">
        <v>84</v>
      </c>
      <c r="BK137" s="232">
        <f>ROUND(I137*H137,2)</f>
        <v>0</v>
      </c>
      <c r="BL137" s="17" t="s">
        <v>233</v>
      </c>
      <c r="BM137" s="231" t="s">
        <v>1743</v>
      </c>
    </row>
    <row r="138" s="2" customFormat="1" ht="14.4" customHeight="1">
      <c r="A138" s="38"/>
      <c r="B138" s="39"/>
      <c r="C138" s="219" t="s">
        <v>233</v>
      </c>
      <c r="D138" s="219" t="s">
        <v>155</v>
      </c>
      <c r="E138" s="220" t="s">
        <v>1744</v>
      </c>
      <c r="F138" s="221" t="s">
        <v>1745</v>
      </c>
      <c r="G138" s="222" t="s">
        <v>992</v>
      </c>
      <c r="H138" s="223">
        <v>1</v>
      </c>
      <c r="I138" s="224"/>
      <c r="J138" s="225">
        <f>ROUND(I138*H138,2)</f>
        <v>0</v>
      </c>
      <c r="K138" s="226"/>
      <c r="L138" s="44"/>
      <c r="M138" s="227" t="s">
        <v>1</v>
      </c>
      <c r="N138" s="228" t="s">
        <v>41</v>
      </c>
      <c r="O138" s="91"/>
      <c r="P138" s="229">
        <f>O138*H138</f>
        <v>0</v>
      </c>
      <c r="Q138" s="229">
        <v>0</v>
      </c>
      <c r="R138" s="229">
        <f>Q138*H138</f>
        <v>0</v>
      </c>
      <c r="S138" s="229">
        <v>0</v>
      </c>
      <c r="T138" s="230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31" t="s">
        <v>233</v>
      </c>
      <c r="AT138" s="231" t="s">
        <v>155</v>
      </c>
      <c r="AU138" s="231" t="s">
        <v>86</v>
      </c>
      <c r="AY138" s="17" t="s">
        <v>153</v>
      </c>
      <c r="BE138" s="232">
        <f>IF(N138="základní",J138,0)</f>
        <v>0</v>
      </c>
      <c r="BF138" s="232">
        <f>IF(N138="snížená",J138,0)</f>
        <v>0</v>
      </c>
      <c r="BG138" s="232">
        <f>IF(N138="zákl. přenesená",J138,0)</f>
        <v>0</v>
      </c>
      <c r="BH138" s="232">
        <f>IF(N138="sníž. přenesená",J138,0)</f>
        <v>0</v>
      </c>
      <c r="BI138" s="232">
        <f>IF(N138="nulová",J138,0)</f>
        <v>0</v>
      </c>
      <c r="BJ138" s="17" t="s">
        <v>84</v>
      </c>
      <c r="BK138" s="232">
        <f>ROUND(I138*H138,2)</f>
        <v>0</v>
      </c>
      <c r="BL138" s="17" t="s">
        <v>233</v>
      </c>
      <c r="BM138" s="231" t="s">
        <v>1746</v>
      </c>
    </row>
    <row r="139" s="2" customFormat="1" ht="14.4" customHeight="1">
      <c r="A139" s="38"/>
      <c r="B139" s="39"/>
      <c r="C139" s="219" t="s">
        <v>237</v>
      </c>
      <c r="D139" s="219" t="s">
        <v>155</v>
      </c>
      <c r="E139" s="220" t="s">
        <v>1747</v>
      </c>
      <c r="F139" s="221" t="s">
        <v>1748</v>
      </c>
      <c r="G139" s="222" t="s">
        <v>992</v>
      </c>
      <c r="H139" s="223">
        <v>1</v>
      </c>
      <c r="I139" s="224"/>
      <c r="J139" s="225">
        <f>ROUND(I139*H139,2)</f>
        <v>0</v>
      </c>
      <c r="K139" s="226"/>
      <c r="L139" s="44"/>
      <c r="M139" s="227" t="s">
        <v>1</v>
      </c>
      <c r="N139" s="228" t="s">
        <v>41</v>
      </c>
      <c r="O139" s="91"/>
      <c r="P139" s="229">
        <f>O139*H139</f>
        <v>0</v>
      </c>
      <c r="Q139" s="229">
        <v>0</v>
      </c>
      <c r="R139" s="229">
        <f>Q139*H139</f>
        <v>0</v>
      </c>
      <c r="S139" s="229">
        <v>0</v>
      </c>
      <c r="T139" s="230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1" t="s">
        <v>233</v>
      </c>
      <c r="AT139" s="231" t="s">
        <v>155</v>
      </c>
      <c r="AU139" s="231" t="s">
        <v>86</v>
      </c>
      <c r="AY139" s="17" t="s">
        <v>153</v>
      </c>
      <c r="BE139" s="232">
        <f>IF(N139="základní",J139,0)</f>
        <v>0</v>
      </c>
      <c r="BF139" s="232">
        <f>IF(N139="snížená",J139,0)</f>
        <v>0</v>
      </c>
      <c r="BG139" s="232">
        <f>IF(N139="zákl. přenesená",J139,0)</f>
        <v>0</v>
      </c>
      <c r="BH139" s="232">
        <f>IF(N139="sníž. přenesená",J139,0)</f>
        <v>0</v>
      </c>
      <c r="BI139" s="232">
        <f>IF(N139="nulová",J139,0)</f>
        <v>0</v>
      </c>
      <c r="BJ139" s="17" t="s">
        <v>84</v>
      </c>
      <c r="BK139" s="232">
        <f>ROUND(I139*H139,2)</f>
        <v>0</v>
      </c>
      <c r="BL139" s="17" t="s">
        <v>233</v>
      </c>
      <c r="BM139" s="231" t="s">
        <v>1749</v>
      </c>
    </row>
    <row r="140" s="2" customFormat="1" ht="14.4" customHeight="1">
      <c r="A140" s="38"/>
      <c r="B140" s="39"/>
      <c r="C140" s="219" t="s">
        <v>244</v>
      </c>
      <c r="D140" s="219" t="s">
        <v>155</v>
      </c>
      <c r="E140" s="220" t="s">
        <v>1750</v>
      </c>
      <c r="F140" s="221" t="s">
        <v>1751</v>
      </c>
      <c r="G140" s="222" t="s">
        <v>992</v>
      </c>
      <c r="H140" s="223">
        <v>1</v>
      </c>
      <c r="I140" s="224"/>
      <c r="J140" s="225">
        <f>ROUND(I140*H140,2)</f>
        <v>0</v>
      </c>
      <c r="K140" s="226"/>
      <c r="L140" s="44"/>
      <c r="M140" s="227" t="s">
        <v>1</v>
      </c>
      <c r="N140" s="228" t="s">
        <v>41</v>
      </c>
      <c r="O140" s="91"/>
      <c r="P140" s="229">
        <f>O140*H140</f>
        <v>0</v>
      </c>
      <c r="Q140" s="229">
        <v>0</v>
      </c>
      <c r="R140" s="229">
        <f>Q140*H140</f>
        <v>0</v>
      </c>
      <c r="S140" s="229">
        <v>0</v>
      </c>
      <c r="T140" s="230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1" t="s">
        <v>233</v>
      </c>
      <c r="AT140" s="231" t="s">
        <v>155</v>
      </c>
      <c r="AU140" s="231" t="s">
        <v>86</v>
      </c>
      <c r="AY140" s="17" t="s">
        <v>153</v>
      </c>
      <c r="BE140" s="232">
        <f>IF(N140="základní",J140,0)</f>
        <v>0</v>
      </c>
      <c r="BF140" s="232">
        <f>IF(N140="snížená",J140,0)</f>
        <v>0</v>
      </c>
      <c r="BG140" s="232">
        <f>IF(N140="zákl. přenesená",J140,0)</f>
        <v>0</v>
      </c>
      <c r="BH140" s="232">
        <f>IF(N140="sníž. přenesená",J140,0)</f>
        <v>0</v>
      </c>
      <c r="BI140" s="232">
        <f>IF(N140="nulová",J140,0)</f>
        <v>0</v>
      </c>
      <c r="BJ140" s="17" t="s">
        <v>84</v>
      </c>
      <c r="BK140" s="232">
        <f>ROUND(I140*H140,2)</f>
        <v>0</v>
      </c>
      <c r="BL140" s="17" t="s">
        <v>233</v>
      </c>
      <c r="BM140" s="231" t="s">
        <v>1752</v>
      </c>
    </row>
    <row r="141" s="2" customFormat="1" ht="14.4" customHeight="1">
      <c r="A141" s="38"/>
      <c r="B141" s="39"/>
      <c r="C141" s="219" t="s">
        <v>249</v>
      </c>
      <c r="D141" s="219" t="s">
        <v>155</v>
      </c>
      <c r="E141" s="220" t="s">
        <v>1753</v>
      </c>
      <c r="F141" s="221" t="s">
        <v>1754</v>
      </c>
      <c r="G141" s="222" t="s">
        <v>1474</v>
      </c>
      <c r="H141" s="223">
        <v>4</v>
      </c>
      <c r="I141" s="224"/>
      <c r="J141" s="225">
        <f>ROUND(I141*H141,2)</f>
        <v>0</v>
      </c>
      <c r="K141" s="226"/>
      <c r="L141" s="44"/>
      <c r="M141" s="227" t="s">
        <v>1</v>
      </c>
      <c r="N141" s="228" t="s">
        <v>41</v>
      </c>
      <c r="O141" s="91"/>
      <c r="P141" s="229">
        <f>O141*H141</f>
        <v>0</v>
      </c>
      <c r="Q141" s="229">
        <v>0</v>
      </c>
      <c r="R141" s="229">
        <f>Q141*H141</f>
        <v>0</v>
      </c>
      <c r="S141" s="229">
        <v>0</v>
      </c>
      <c r="T141" s="230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1" t="s">
        <v>233</v>
      </c>
      <c r="AT141" s="231" t="s">
        <v>155</v>
      </c>
      <c r="AU141" s="231" t="s">
        <v>86</v>
      </c>
      <c r="AY141" s="17" t="s">
        <v>153</v>
      </c>
      <c r="BE141" s="232">
        <f>IF(N141="základní",J141,0)</f>
        <v>0</v>
      </c>
      <c r="BF141" s="232">
        <f>IF(N141="snížená",J141,0)</f>
        <v>0</v>
      </c>
      <c r="BG141" s="232">
        <f>IF(N141="zákl. přenesená",J141,0)</f>
        <v>0</v>
      </c>
      <c r="BH141" s="232">
        <f>IF(N141="sníž. přenesená",J141,0)</f>
        <v>0</v>
      </c>
      <c r="BI141" s="232">
        <f>IF(N141="nulová",J141,0)</f>
        <v>0</v>
      </c>
      <c r="BJ141" s="17" t="s">
        <v>84</v>
      </c>
      <c r="BK141" s="232">
        <f>ROUND(I141*H141,2)</f>
        <v>0</v>
      </c>
      <c r="BL141" s="17" t="s">
        <v>233</v>
      </c>
      <c r="BM141" s="231" t="s">
        <v>1755</v>
      </c>
    </row>
    <row r="142" s="2" customFormat="1" ht="14.4" customHeight="1">
      <c r="A142" s="38"/>
      <c r="B142" s="39"/>
      <c r="C142" s="219" t="s">
        <v>257</v>
      </c>
      <c r="D142" s="219" t="s">
        <v>155</v>
      </c>
      <c r="E142" s="220" t="s">
        <v>1756</v>
      </c>
      <c r="F142" s="221" t="s">
        <v>1757</v>
      </c>
      <c r="G142" s="222" t="s">
        <v>992</v>
      </c>
      <c r="H142" s="223">
        <v>1</v>
      </c>
      <c r="I142" s="224"/>
      <c r="J142" s="225">
        <f>ROUND(I142*H142,2)</f>
        <v>0</v>
      </c>
      <c r="K142" s="226"/>
      <c r="L142" s="44"/>
      <c r="M142" s="227" t="s">
        <v>1</v>
      </c>
      <c r="N142" s="228" t="s">
        <v>41</v>
      </c>
      <c r="O142" s="91"/>
      <c r="P142" s="229">
        <f>O142*H142</f>
        <v>0</v>
      </c>
      <c r="Q142" s="229">
        <v>0</v>
      </c>
      <c r="R142" s="229">
        <f>Q142*H142</f>
        <v>0</v>
      </c>
      <c r="S142" s="229">
        <v>0</v>
      </c>
      <c r="T142" s="230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1" t="s">
        <v>233</v>
      </c>
      <c r="AT142" s="231" t="s">
        <v>155</v>
      </c>
      <c r="AU142" s="231" t="s">
        <v>86</v>
      </c>
      <c r="AY142" s="17" t="s">
        <v>153</v>
      </c>
      <c r="BE142" s="232">
        <f>IF(N142="základní",J142,0)</f>
        <v>0</v>
      </c>
      <c r="BF142" s="232">
        <f>IF(N142="snížená",J142,0)</f>
        <v>0</v>
      </c>
      <c r="BG142" s="232">
        <f>IF(N142="zákl. přenesená",J142,0)</f>
        <v>0</v>
      </c>
      <c r="BH142" s="232">
        <f>IF(N142="sníž. přenesená",J142,0)</f>
        <v>0</v>
      </c>
      <c r="BI142" s="232">
        <f>IF(N142="nulová",J142,0)</f>
        <v>0</v>
      </c>
      <c r="BJ142" s="17" t="s">
        <v>84</v>
      </c>
      <c r="BK142" s="232">
        <f>ROUND(I142*H142,2)</f>
        <v>0</v>
      </c>
      <c r="BL142" s="17" t="s">
        <v>233</v>
      </c>
      <c r="BM142" s="231" t="s">
        <v>1758</v>
      </c>
    </row>
    <row r="143" s="2" customFormat="1" ht="14.4" customHeight="1">
      <c r="A143" s="38"/>
      <c r="B143" s="39"/>
      <c r="C143" s="219" t="s">
        <v>7</v>
      </c>
      <c r="D143" s="219" t="s">
        <v>155</v>
      </c>
      <c r="E143" s="220" t="s">
        <v>1759</v>
      </c>
      <c r="F143" s="221" t="s">
        <v>1760</v>
      </c>
      <c r="G143" s="222" t="s">
        <v>321</v>
      </c>
      <c r="H143" s="223">
        <v>4</v>
      </c>
      <c r="I143" s="224"/>
      <c r="J143" s="225">
        <f>ROUND(I143*H143,2)</f>
        <v>0</v>
      </c>
      <c r="K143" s="226"/>
      <c r="L143" s="44"/>
      <c r="M143" s="227" t="s">
        <v>1</v>
      </c>
      <c r="N143" s="228" t="s">
        <v>41</v>
      </c>
      <c r="O143" s="91"/>
      <c r="P143" s="229">
        <f>O143*H143</f>
        <v>0</v>
      </c>
      <c r="Q143" s="229">
        <v>0</v>
      </c>
      <c r="R143" s="229">
        <f>Q143*H143</f>
        <v>0</v>
      </c>
      <c r="S143" s="229">
        <v>0</v>
      </c>
      <c r="T143" s="230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1" t="s">
        <v>233</v>
      </c>
      <c r="AT143" s="231" t="s">
        <v>155</v>
      </c>
      <c r="AU143" s="231" t="s">
        <v>86</v>
      </c>
      <c r="AY143" s="17" t="s">
        <v>153</v>
      </c>
      <c r="BE143" s="232">
        <f>IF(N143="základní",J143,0)</f>
        <v>0</v>
      </c>
      <c r="BF143" s="232">
        <f>IF(N143="snížená",J143,0)</f>
        <v>0</v>
      </c>
      <c r="BG143" s="232">
        <f>IF(N143="zákl. přenesená",J143,0)</f>
        <v>0</v>
      </c>
      <c r="BH143" s="232">
        <f>IF(N143="sníž. přenesená",J143,0)</f>
        <v>0</v>
      </c>
      <c r="BI143" s="232">
        <f>IF(N143="nulová",J143,0)</f>
        <v>0</v>
      </c>
      <c r="BJ143" s="17" t="s">
        <v>84</v>
      </c>
      <c r="BK143" s="232">
        <f>ROUND(I143*H143,2)</f>
        <v>0</v>
      </c>
      <c r="BL143" s="17" t="s">
        <v>233</v>
      </c>
      <c r="BM143" s="231" t="s">
        <v>1761</v>
      </c>
    </row>
    <row r="144" s="2" customFormat="1" ht="14.4" customHeight="1">
      <c r="A144" s="38"/>
      <c r="B144" s="39"/>
      <c r="C144" s="219" t="s">
        <v>267</v>
      </c>
      <c r="D144" s="219" t="s">
        <v>155</v>
      </c>
      <c r="E144" s="220" t="s">
        <v>1762</v>
      </c>
      <c r="F144" s="221" t="s">
        <v>1763</v>
      </c>
      <c r="G144" s="222" t="s">
        <v>992</v>
      </c>
      <c r="H144" s="223">
        <v>1</v>
      </c>
      <c r="I144" s="224"/>
      <c r="J144" s="225">
        <f>ROUND(I144*H144,2)</f>
        <v>0</v>
      </c>
      <c r="K144" s="226"/>
      <c r="L144" s="44"/>
      <c r="M144" s="227" t="s">
        <v>1</v>
      </c>
      <c r="N144" s="228" t="s">
        <v>41</v>
      </c>
      <c r="O144" s="91"/>
      <c r="P144" s="229">
        <f>O144*H144</f>
        <v>0</v>
      </c>
      <c r="Q144" s="229">
        <v>0</v>
      </c>
      <c r="R144" s="229">
        <f>Q144*H144</f>
        <v>0</v>
      </c>
      <c r="S144" s="229">
        <v>0</v>
      </c>
      <c r="T144" s="230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1" t="s">
        <v>233</v>
      </c>
      <c r="AT144" s="231" t="s">
        <v>155</v>
      </c>
      <c r="AU144" s="231" t="s">
        <v>86</v>
      </c>
      <c r="AY144" s="17" t="s">
        <v>153</v>
      </c>
      <c r="BE144" s="232">
        <f>IF(N144="základní",J144,0)</f>
        <v>0</v>
      </c>
      <c r="BF144" s="232">
        <f>IF(N144="snížená",J144,0)</f>
        <v>0</v>
      </c>
      <c r="BG144" s="232">
        <f>IF(N144="zákl. přenesená",J144,0)</f>
        <v>0</v>
      </c>
      <c r="BH144" s="232">
        <f>IF(N144="sníž. přenesená",J144,0)</f>
        <v>0</v>
      </c>
      <c r="BI144" s="232">
        <f>IF(N144="nulová",J144,0)</f>
        <v>0</v>
      </c>
      <c r="BJ144" s="17" t="s">
        <v>84</v>
      </c>
      <c r="BK144" s="232">
        <f>ROUND(I144*H144,2)</f>
        <v>0</v>
      </c>
      <c r="BL144" s="17" t="s">
        <v>233</v>
      </c>
      <c r="BM144" s="231" t="s">
        <v>1764</v>
      </c>
    </row>
    <row r="145" s="2" customFormat="1" ht="14.4" customHeight="1">
      <c r="A145" s="38"/>
      <c r="B145" s="39"/>
      <c r="C145" s="219" t="s">
        <v>273</v>
      </c>
      <c r="D145" s="219" t="s">
        <v>155</v>
      </c>
      <c r="E145" s="220" t="s">
        <v>1765</v>
      </c>
      <c r="F145" s="221" t="s">
        <v>1766</v>
      </c>
      <c r="G145" s="222" t="s">
        <v>992</v>
      </c>
      <c r="H145" s="223">
        <v>1</v>
      </c>
      <c r="I145" s="224"/>
      <c r="J145" s="225">
        <f>ROUND(I145*H145,2)</f>
        <v>0</v>
      </c>
      <c r="K145" s="226"/>
      <c r="L145" s="44"/>
      <c r="M145" s="227" t="s">
        <v>1</v>
      </c>
      <c r="N145" s="228" t="s">
        <v>41</v>
      </c>
      <c r="O145" s="91"/>
      <c r="P145" s="229">
        <f>O145*H145</f>
        <v>0</v>
      </c>
      <c r="Q145" s="229">
        <v>0</v>
      </c>
      <c r="R145" s="229">
        <f>Q145*H145</f>
        <v>0</v>
      </c>
      <c r="S145" s="229">
        <v>0</v>
      </c>
      <c r="T145" s="230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31" t="s">
        <v>233</v>
      </c>
      <c r="AT145" s="231" t="s">
        <v>155</v>
      </c>
      <c r="AU145" s="231" t="s">
        <v>86</v>
      </c>
      <c r="AY145" s="17" t="s">
        <v>153</v>
      </c>
      <c r="BE145" s="232">
        <f>IF(N145="základní",J145,0)</f>
        <v>0</v>
      </c>
      <c r="BF145" s="232">
        <f>IF(N145="snížená",J145,0)</f>
        <v>0</v>
      </c>
      <c r="BG145" s="232">
        <f>IF(N145="zákl. přenesená",J145,0)</f>
        <v>0</v>
      </c>
      <c r="BH145" s="232">
        <f>IF(N145="sníž. přenesená",J145,0)</f>
        <v>0</v>
      </c>
      <c r="BI145" s="232">
        <f>IF(N145="nulová",J145,0)</f>
        <v>0</v>
      </c>
      <c r="BJ145" s="17" t="s">
        <v>84</v>
      </c>
      <c r="BK145" s="232">
        <f>ROUND(I145*H145,2)</f>
        <v>0</v>
      </c>
      <c r="BL145" s="17" t="s">
        <v>233</v>
      </c>
      <c r="BM145" s="231" t="s">
        <v>1767</v>
      </c>
    </row>
    <row r="146" s="2" customFormat="1" ht="14.4" customHeight="1">
      <c r="A146" s="38"/>
      <c r="B146" s="39"/>
      <c r="C146" s="219" t="s">
        <v>279</v>
      </c>
      <c r="D146" s="219" t="s">
        <v>155</v>
      </c>
      <c r="E146" s="220" t="s">
        <v>1768</v>
      </c>
      <c r="F146" s="221" t="s">
        <v>1769</v>
      </c>
      <c r="G146" s="222" t="s">
        <v>992</v>
      </c>
      <c r="H146" s="223">
        <v>1</v>
      </c>
      <c r="I146" s="224"/>
      <c r="J146" s="225">
        <f>ROUND(I146*H146,2)</f>
        <v>0</v>
      </c>
      <c r="K146" s="226"/>
      <c r="L146" s="44"/>
      <c r="M146" s="227" t="s">
        <v>1</v>
      </c>
      <c r="N146" s="228" t="s">
        <v>41</v>
      </c>
      <c r="O146" s="91"/>
      <c r="P146" s="229">
        <f>O146*H146</f>
        <v>0</v>
      </c>
      <c r="Q146" s="229">
        <v>0</v>
      </c>
      <c r="R146" s="229">
        <f>Q146*H146</f>
        <v>0</v>
      </c>
      <c r="S146" s="229">
        <v>0</v>
      </c>
      <c r="T146" s="230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1" t="s">
        <v>233</v>
      </c>
      <c r="AT146" s="231" t="s">
        <v>155</v>
      </c>
      <c r="AU146" s="231" t="s">
        <v>86</v>
      </c>
      <c r="AY146" s="17" t="s">
        <v>153</v>
      </c>
      <c r="BE146" s="232">
        <f>IF(N146="základní",J146,0)</f>
        <v>0</v>
      </c>
      <c r="BF146" s="232">
        <f>IF(N146="snížená",J146,0)</f>
        <v>0</v>
      </c>
      <c r="BG146" s="232">
        <f>IF(N146="zákl. přenesená",J146,0)</f>
        <v>0</v>
      </c>
      <c r="BH146" s="232">
        <f>IF(N146="sníž. přenesená",J146,0)</f>
        <v>0</v>
      </c>
      <c r="BI146" s="232">
        <f>IF(N146="nulová",J146,0)</f>
        <v>0</v>
      </c>
      <c r="BJ146" s="17" t="s">
        <v>84</v>
      </c>
      <c r="BK146" s="232">
        <f>ROUND(I146*H146,2)</f>
        <v>0</v>
      </c>
      <c r="BL146" s="17" t="s">
        <v>233</v>
      </c>
      <c r="BM146" s="231" t="s">
        <v>1770</v>
      </c>
    </row>
    <row r="147" s="2" customFormat="1" ht="14.4" customHeight="1">
      <c r="A147" s="38"/>
      <c r="B147" s="39"/>
      <c r="C147" s="219" t="s">
        <v>284</v>
      </c>
      <c r="D147" s="219" t="s">
        <v>155</v>
      </c>
      <c r="E147" s="220" t="s">
        <v>1771</v>
      </c>
      <c r="F147" s="221" t="s">
        <v>1772</v>
      </c>
      <c r="G147" s="222" t="s">
        <v>992</v>
      </c>
      <c r="H147" s="223">
        <v>1</v>
      </c>
      <c r="I147" s="224"/>
      <c r="J147" s="225">
        <f>ROUND(I147*H147,2)</f>
        <v>0</v>
      </c>
      <c r="K147" s="226"/>
      <c r="L147" s="44"/>
      <c r="M147" s="281" t="s">
        <v>1</v>
      </c>
      <c r="N147" s="282" t="s">
        <v>41</v>
      </c>
      <c r="O147" s="283"/>
      <c r="P147" s="284">
        <f>O147*H147</f>
        <v>0</v>
      </c>
      <c r="Q147" s="284">
        <v>0</v>
      </c>
      <c r="R147" s="284">
        <f>Q147*H147</f>
        <v>0</v>
      </c>
      <c r="S147" s="284">
        <v>0</v>
      </c>
      <c r="T147" s="285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31" t="s">
        <v>233</v>
      </c>
      <c r="AT147" s="231" t="s">
        <v>155</v>
      </c>
      <c r="AU147" s="231" t="s">
        <v>86</v>
      </c>
      <c r="AY147" s="17" t="s">
        <v>153</v>
      </c>
      <c r="BE147" s="232">
        <f>IF(N147="základní",J147,0)</f>
        <v>0</v>
      </c>
      <c r="BF147" s="232">
        <f>IF(N147="snížená",J147,0)</f>
        <v>0</v>
      </c>
      <c r="BG147" s="232">
        <f>IF(N147="zákl. přenesená",J147,0)</f>
        <v>0</v>
      </c>
      <c r="BH147" s="232">
        <f>IF(N147="sníž. přenesená",J147,0)</f>
        <v>0</v>
      </c>
      <c r="BI147" s="232">
        <f>IF(N147="nulová",J147,0)</f>
        <v>0</v>
      </c>
      <c r="BJ147" s="17" t="s">
        <v>84</v>
      </c>
      <c r="BK147" s="232">
        <f>ROUND(I147*H147,2)</f>
        <v>0</v>
      </c>
      <c r="BL147" s="17" t="s">
        <v>233</v>
      </c>
      <c r="BM147" s="231" t="s">
        <v>1773</v>
      </c>
    </row>
    <row r="148" s="2" customFormat="1" ht="6.96" customHeight="1">
      <c r="A148" s="38"/>
      <c r="B148" s="66"/>
      <c r="C148" s="67"/>
      <c r="D148" s="67"/>
      <c r="E148" s="67"/>
      <c r="F148" s="67"/>
      <c r="G148" s="67"/>
      <c r="H148" s="67"/>
      <c r="I148" s="67"/>
      <c r="J148" s="67"/>
      <c r="K148" s="67"/>
      <c r="L148" s="44"/>
      <c r="M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</row>
  </sheetData>
  <sheetProtection sheet="1" autoFilter="0" formatColumns="0" formatRows="0" objects="1" scenarios="1" spinCount="100000" saltValue="/zeXtC9gPZHpLcwTcyGh9cqOPeG4qkCneVi8WZqBVfaeyV2ClA4Qvl6G3zcKIwz+ZcLORKfB6ydL2HqUodvLTg==" hashValue="pXMsWOBxQeDegG8ynd+OmDcgzRaHtdAQIOJrqVCMJkEib6U/hZvarLyZPQgpg9vEGL/+caLfcfv6aMOLM2ou+A==" algorithmName="SHA-512" password="CC35"/>
  <autoFilter ref="C117:K147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108.0039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98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108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27" customHeight="1">
      <c r="B7" s="20"/>
      <c r="E7" s="141" t="str">
        <f>'Rekapitulace stavby'!K6</f>
        <v>Karlovy Vary, ZŠ J.A.Komenského, I.stupeň -Stavební úpravy související s PBŘ (aktualizováno 02/2025)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109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5.6" customHeight="1">
      <c r="A9" s="38"/>
      <c r="B9" s="44"/>
      <c r="C9" s="38"/>
      <c r="D9" s="38"/>
      <c r="E9" s="142" t="s">
        <v>1774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26. 2. 2025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34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4.4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36</v>
      </c>
      <c r="E30" s="38"/>
      <c r="F30" s="38"/>
      <c r="G30" s="38"/>
      <c r="H30" s="38"/>
      <c r="I30" s="38"/>
      <c r="J30" s="151">
        <f>ROUND(J118,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38</v>
      </c>
      <c r="G32" s="38"/>
      <c r="H32" s="38"/>
      <c r="I32" s="152" t="s">
        <v>37</v>
      </c>
      <c r="J32" s="152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40</v>
      </c>
      <c r="E33" s="140" t="s">
        <v>41</v>
      </c>
      <c r="F33" s="154">
        <f>ROUND((SUM(BE118:BE175)),  2)</f>
        <v>0</v>
      </c>
      <c r="G33" s="38"/>
      <c r="H33" s="38"/>
      <c r="I33" s="155">
        <v>0.20999999999999999</v>
      </c>
      <c r="J33" s="154">
        <f>ROUND(((SUM(BE118:BE175))*I33),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42</v>
      </c>
      <c r="F34" s="154">
        <f>ROUND((SUM(BF118:BF175)),  2)</f>
        <v>0</v>
      </c>
      <c r="G34" s="38"/>
      <c r="H34" s="38"/>
      <c r="I34" s="155">
        <v>0.12</v>
      </c>
      <c r="J34" s="154">
        <f>ROUND(((SUM(BF118:BF175))*I34),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43</v>
      </c>
      <c r="F35" s="154">
        <f>ROUND((SUM(BG118:BG175)),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44</v>
      </c>
      <c r="F36" s="154">
        <f>ROUND((SUM(BH118:BH175)),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45</v>
      </c>
      <c r="F37" s="154">
        <f>ROUND((SUM(BI118:BI175)),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111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7" customHeight="1">
      <c r="A85" s="38"/>
      <c r="B85" s="39"/>
      <c r="C85" s="40"/>
      <c r="D85" s="40"/>
      <c r="E85" s="174" t="str">
        <f>E7</f>
        <v>Karlovy Vary, ZŠ J.A.Komenského, I.stupeň -Stavební úpravy související s PBŘ (aktualizováno 02/2025)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109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5.6" customHeight="1">
      <c r="A87" s="38"/>
      <c r="B87" s="39"/>
      <c r="C87" s="40"/>
      <c r="D87" s="40"/>
      <c r="E87" s="76" t="str">
        <f>E9</f>
        <v>05 - Elektroinstalace -ošetřovna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26. 2. 2025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6" customHeight="1">
      <c r="A91" s="38"/>
      <c r="B91" s="39"/>
      <c r="C91" s="32" t="s">
        <v>24</v>
      </c>
      <c r="D91" s="40"/>
      <c r="E91" s="40"/>
      <c r="F91" s="27" t="str">
        <f>E15</f>
        <v>Statutární město K.Vary</v>
      </c>
      <c r="G91" s="40"/>
      <c r="H91" s="40"/>
      <c r="I91" s="32" t="s">
        <v>30</v>
      </c>
      <c r="J91" s="36" t="str">
        <f>E21</f>
        <v>Porticus s.r.o. K.Vary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6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Šimková Dita, K.Vary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112</v>
      </c>
      <c r="D94" s="176"/>
      <c r="E94" s="176"/>
      <c r="F94" s="176"/>
      <c r="G94" s="176"/>
      <c r="H94" s="176"/>
      <c r="I94" s="176"/>
      <c r="J94" s="177" t="s">
        <v>113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114</v>
      </c>
      <c r="D96" s="40"/>
      <c r="E96" s="40"/>
      <c r="F96" s="40"/>
      <c r="G96" s="40"/>
      <c r="H96" s="40"/>
      <c r="I96" s="40"/>
      <c r="J96" s="110">
        <f>J118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115</v>
      </c>
    </row>
    <row r="97" s="9" customFormat="1" ht="24.96" customHeight="1">
      <c r="A97" s="9"/>
      <c r="B97" s="179"/>
      <c r="C97" s="180"/>
      <c r="D97" s="181" t="s">
        <v>126</v>
      </c>
      <c r="E97" s="182"/>
      <c r="F97" s="182"/>
      <c r="G97" s="182"/>
      <c r="H97" s="182"/>
      <c r="I97" s="182"/>
      <c r="J97" s="183">
        <f>J119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1775</v>
      </c>
      <c r="E98" s="188"/>
      <c r="F98" s="188"/>
      <c r="G98" s="188"/>
      <c r="H98" s="188"/>
      <c r="I98" s="188"/>
      <c r="J98" s="189">
        <f>J120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38"/>
      <c r="B99" s="39"/>
      <c r="C99" s="40"/>
      <c r="D99" s="40"/>
      <c r="E99" s="40"/>
      <c r="F99" s="40"/>
      <c r="G99" s="40"/>
      <c r="H99" s="40"/>
      <c r="I99" s="40"/>
      <c r="J99" s="40"/>
      <c r="K99" s="40"/>
      <c r="L99" s="63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</row>
    <row r="100" s="2" customFormat="1" ht="6.96" customHeight="1">
      <c r="A100" s="38"/>
      <c r="B100" s="66"/>
      <c r="C100" s="67"/>
      <c r="D100" s="67"/>
      <c r="E100" s="67"/>
      <c r="F100" s="67"/>
      <c r="G100" s="67"/>
      <c r="H100" s="67"/>
      <c r="I100" s="67"/>
      <c r="J100" s="67"/>
      <c r="K100" s="67"/>
      <c r="L100" s="63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</row>
    <row r="104" s="2" customFormat="1" ht="6.96" customHeight="1">
      <c r="A104" s="38"/>
      <c r="B104" s="68"/>
      <c r="C104" s="69"/>
      <c r="D104" s="69"/>
      <c r="E104" s="69"/>
      <c r="F104" s="69"/>
      <c r="G104" s="69"/>
      <c r="H104" s="69"/>
      <c r="I104" s="69"/>
      <c r="J104" s="69"/>
      <c r="K104" s="69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="2" customFormat="1" ht="24.96" customHeight="1">
      <c r="A105" s="38"/>
      <c r="B105" s="39"/>
      <c r="C105" s="23" t="s">
        <v>138</v>
      </c>
      <c r="D105" s="40"/>
      <c r="E105" s="40"/>
      <c r="F105" s="40"/>
      <c r="G105" s="40"/>
      <c r="H105" s="40"/>
      <c r="I105" s="40"/>
      <c r="J105" s="40"/>
      <c r="K105" s="40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6.96" customHeight="1">
      <c r="A106" s="38"/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12" customHeight="1">
      <c r="A107" s="38"/>
      <c r="B107" s="39"/>
      <c r="C107" s="32" t="s">
        <v>16</v>
      </c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27" customHeight="1">
      <c r="A108" s="38"/>
      <c r="B108" s="39"/>
      <c r="C108" s="40"/>
      <c r="D108" s="40"/>
      <c r="E108" s="174" t="str">
        <f>E7</f>
        <v>Karlovy Vary, ZŠ J.A.Komenského, I.stupeň -Stavební úpravy související s PBŘ (aktualizováno 02/2025)</v>
      </c>
      <c r="F108" s="32"/>
      <c r="G108" s="32"/>
      <c r="H108" s="32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109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5.6" customHeight="1">
      <c r="A110" s="38"/>
      <c r="B110" s="39"/>
      <c r="C110" s="40"/>
      <c r="D110" s="40"/>
      <c r="E110" s="76" t="str">
        <f>E9</f>
        <v>05 - Elektroinstalace -ošetřovna</v>
      </c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6.96" customHeight="1">
      <c r="A111" s="38"/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20</v>
      </c>
      <c r="D112" s="40"/>
      <c r="E112" s="40"/>
      <c r="F112" s="27" t="str">
        <f>F12</f>
        <v xml:space="preserve"> </v>
      </c>
      <c r="G112" s="40"/>
      <c r="H112" s="40"/>
      <c r="I112" s="32" t="s">
        <v>22</v>
      </c>
      <c r="J112" s="79" t="str">
        <f>IF(J12="","",J12)</f>
        <v>26. 2. 2025</v>
      </c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5.6" customHeight="1">
      <c r="A114" s="38"/>
      <c r="B114" s="39"/>
      <c r="C114" s="32" t="s">
        <v>24</v>
      </c>
      <c r="D114" s="40"/>
      <c r="E114" s="40"/>
      <c r="F114" s="27" t="str">
        <f>E15</f>
        <v>Statutární město K.Vary</v>
      </c>
      <c r="G114" s="40"/>
      <c r="H114" s="40"/>
      <c r="I114" s="32" t="s">
        <v>30</v>
      </c>
      <c r="J114" s="36" t="str">
        <f>E21</f>
        <v>Porticus s.r.o. K.Vary</v>
      </c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5.6" customHeight="1">
      <c r="A115" s="38"/>
      <c r="B115" s="39"/>
      <c r="C115" s="32" t="s">
        <v>28</v>
      </c>
      <c r="D115" s="40"/>
      <c r="E115" s="40"/>
      <c r="F115" s="27" t="str">
        <f>IF(E18="","",E18)</f>
        <v>Vyplň údaj</v>
      </c>
      <c r="G115" s="40"/>
      <c r="H115" s="40"/>
      <c r="I115" s="32" t="s">
        <v>33</v>
      </c>
      <c r="J115" s="36" t="str">
        <f>E24</f>
        <v>Šimková Dita, K.Vary</v>
      </c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0.32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11" customFormat="1" ht="29.28" customHeight="1">
      <c r="A117" s="191"/>
      <c r="B117" s="192"/>
      <c r="C117" s="193" t="s">
        <v>139</v>
      </c>
      <c r="D117" s="194" t="s">
        <v>61</v>
      </c>
      <c r="E117" s="194" t="s">
        <v>57</v>
      </c>
      <c r="F117" s="194" t="s">
        <v>58</v>
      </c>
      <c r="G117" s="194" t="s">
        <v>140</v>
      </c>
      <c r="H117" s="194" t="s">
        <v>141</v>
      </c>
      <c r="I117" s="194" t="s">
        <v>142</v>
      </c>
      <c r="J117" s="195" t="s">
        <v>113</v>
      </c>
      <c r="K117" s="196" t="s">
        <v>143</v>
      </c>
      <c r="L117" s="197"/>
      <c r="M117" s="100" t="s">
        <v>1</v>
      </c>
      <c r="N117" s="101" t="s">
        <v>40</v>
      </c>
      <c r="O117" s="101" t="s">
        <v>144</v>
      </c>
      <c r="P117" s="101" t="s">
        <v>145</v>
      </c>
      <c r="Q117" s="101" t="s">
        <v>146</v>
      </c>
      <c r="R117" s="101" t="s">
        <v>147</v>
      </c>
      <c r="S117" s="101" t="s">
        <v>148</v>
      </c>
      <c r="T117" s="102" t="s">
        <v>149</v>
      </c>
      <c r="U117" s="191"/>
      <c r="V117" s="191"/>
      <c r="W117" s="191"/>
      <c r="X117" s="191"/>
      <c r="Y117" s="191"/>
      <c r="Z117" s="191"/>
      <c r="AA117" s="191"/>
      <c r="AB117" s="191"/>
      <c r="AC117" s="191"/>
      <c r="AD117" s="191"/>
      <c r="AE117" s="191"/>
    </row>
    <row r="118" s="2" customFormat="1" ht="22.8" customHeight="1">
      <c r="A118" s="38"/>
      <c r="B118" s="39"/>
      <c r="C118" s="107" t="s">
        <v>150</v>
      </c>
      <c r="D118" s="40"/>
      <c r="E118" s="40"/>
      <c r="F118" s="40"/>
      <c r="G118" s="40"/>
      <c r="H118" s="40"/>
      <c r="I118" s="40"/>
      <c r="J118" s="198">
        <f>BK118</f>
        <v>0</v>
      </c>
      <c r="K118" s="40"/>
      <c r="L118" s="44"/>
      <c r="M118" s="103"/>
      <c r="N118" s="199"/>
      <c r="O118" s="104"/>
      <c r="P118" s="200">
        <f>P119</f>
        <v>0</v>
      </c>
      <c r="Q118" s="104"/>
      <c r="R118" s="200">
        <f>R119</f>
        <v>0</v>
      </c>
      <c r="S118" s="104"/>
      <c r="T118" s="201">
        <f>T119</f>
        <v>0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T118" s="17" t="s">
        <v>75</v>
      </c>
      <c r="AU118" s="17" t="s">
        <v>115</v>
      </c>
      <c r="BK118" s="202">
        <f>BK119</f>
        <v>0</v>
      </c>
    </row>
    <row r="119" s="12" customFormat="1" ht="25.92" customHeight="1">
      <c r="A119" s="12"/>
      <c r="B119" s="203"/>
      <c r="C119" s="204"/>
      <c r="D119" s="205" t="s">
        <v>75</v>
      </c>
      <c r="E119" s="206" t="s">
        <v>810</v>
      </c>
      <c r="F119" s="206" t="s">
        <v>811</v>
      </c>
      <c r="G119" s="204"/>
      <c r="H119" s="204"/>
      <c r="I119" s="207"/>
      <c r="J119" s="208">
        <f>BK119</f>
        <v>0</v>
      </c>
      <c r="K119" s="204"/>
      <c r="L119" s="209"/>
      <c r="M119" s="210"/>
      <c r="N119" s="211"/>
      <c r="O119" s="211"/>
      <c r="P119" s="212">
        <f>P120</f>
        <v>0</v>
      </c>
      <c r="Q119" s="211"/>
      <c r="R119" s="212">
        <f>R120</f>
        <v>0</v>
      </c>
      <c r="S119" s="211"/>
      <c r="T119" s="213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14" t="s">
        <v>86</v>
      </c>
      <c r="AT119" s="215" t="s">
        <v>75</v>
      </c>
      <c r="AU119" s="215" t="s">
        <v>76</v>
      </c>
      <c r="AY119" s="214" t="s">
        <v>153</v>
      </c>
      <c r="BK119" s="216">
        <f>BK120</f>
        <v>0</v>
      </c>
    </row>
    <row r="120" s="12" customFormat="1" ht="22.8" customHeight="1">
      <c r="A120" s="12"/>
      <c r="B120" s="203"/>
      <c r="C120" s="204"/>
      <c r="D120" s="205" t="s">
        <v>75</v>
      </c>
      <c r="E120" s="217" t="s">
        <v>1776</v>
      </c>
      <c r="F120" s="217" t="s">
        <v>1777</v>
      </c>
      <c r="G120" s="204"/>
      <c r="H120" s="204"/>
      <c r="I120" s="207"/>
      <c r="J120" s="218">
        <f>BK120</f>
        <v>0</v>
      </c>
      <c r="K120" s="204"/>
      <c r="L120" s="209"/>
      <c r="M120" s="210"/>
      <c r="N120" s="211"/>
      <c r="O120" s="211"/>
      <c r="P120" s="212">
        <f>SUM(P121:P175)</f>
        <v>0</v>
      </c>
      <c r="Q120" s="211"/>
      <c r="R120" s="212">
        <f>SUM(R121:R175)</f>
        <v>0</v>
      </c>
      <c r="S120" s="211"/>
      <c r="T120" s="213">
        <f>SUM(T121:T175)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4" t="s">
        <v>86</v>
      </c>
      <c r="AT120" s="215" t="s">
        <v>75</v>
      </c>
      <c r="AU120" s="215" t="s">
        <v>84</v>
      </c>
      <c r="AY120" s="214" t="s">
        <v>153</v>
      </c>
      <c r="BK120" s="216">
        <f>SUM(BK121:BK175)</f>
        <v>0</v>
      </c>
    </row>
    <row r="121" s="2" customFormat="1" ht="19.8" customHeight="1">
      <c r="A121" s="38"/>
      <c r="B121" s="39"/>
      <c r="C121" s="219" t="s">
        <v>84</v>
      </c>
      <c r="D121" s="219" t="s">
        <v>155</v>
      </c>
      <c r="E121" s="220" t="s">
        <v>1778</v>
      </c>
      <c r="F121" s="221" t="s">
        <v>1779</v>
      </c>
      <c r="G121" s="222" t="s">
        <v>321</v>
      </c>
      <c r="H121" s="223">
        <v>1</v>
      </c>
      <c r="I121" s="224"/>
      <c r="J121" s="225">
        <f>ROUND(I121*H121,2)</f>
        <v>0</v>
      </c>
      <c r="K121" s="226"/>
      <c r="L121" s="44"/>
      <c r="M121" s="227" t="s">
        <v>1</v>
      </c>
      <c r="N121" s="228" t="s">
        <v>41</v>
      </c>
      <c r="O121" s="91"/>
      <c r="P121" s="229">
        <f>O121*H121</f>
        <v>0</v>
      </c>
      <c r="Q121" s="229">
        <v>0</v>
      </c>
      <c r="R121" s="229">
        <f>Q121*H121</f>
        <v>0</v>
      </c>
      <c r="S121" s="229">
        <v>0</v>
      </c>
      <c r="T121" s="230">
        <f>S121*H121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231" t="s">
        <v>233</v>
      </c>
      <c r="AT121" s="231" t="s">
        <v>155</v>
      </c>
      <c r="AU121" s="231" t="s">
        <v>86</v>
      </c>
      <c r="AY121" s="17" t="s">
        <v>153</v>
      </c>
      <c r="BE121" s="232">
        <f>IF(N121="základní",J121,0)</f>
        <v>0</v>
      </c>
      <c r="BF121" s="232">
        <f>IF(N121="snížená",J121,0)</f>
        <v>0</v>
      </c>
      <c r="BG121" s="232">
        <f>IF(N121="zákl. přenesená",J121,0)</f>
        <v>0</v>
      </c>
      <c r="BH121" s="232">
        <f>IF(N121="sníž. přenesená",J121,0)</f>
        <v>0</v>
      </c>
      <c r="BI121" s="232">
        <f>IF(N121="nulová",J121,0)</f>
        <v>0</v>
      </c>
      <c r="BJ121" s="17" t="s">
        <v>84</v>
      </c>
      <c r="BK121" s="232">
        <f>ROUND(I121*H121,2)</f>
        <v>0</v>
      </c>
      <c r="BL121" s="17" t="s">
        <v>233</v>
      </c>
      <c r="BM121" s="231" t="s">
        <v>1780</v>
      </c>
    </row>
    <row r="122" s="2" customFormat="1" ht="22.2" customHeight="1">
      <c r="A122" s="38"/>
      <c r="B122" s="39"/>
      <c r="C122" s="219" t="s">
        <v>86</v>
      </c>
      <c r="D122" s="219" t="s">
        <v>155</v>
      </c>
      <c r="E122" s="220" t="s">
        <v>1781</v>
      </c>
      <c r="F122" s="221" t="s">
        <v>1782</v>
      </c>
      <c r="G122" s="222" t="s">
        <v>321</v>
      </c>
      <c r="H122" s="223">
        <v>1</v>
      </c>
      <c r="I122" s="224"/>
      <c r="J122" s="225">
        <f>ROUND(I122*H122,2)</f>
        <v>0</v>
      </c>
      <c r="K122" s="226"/>
      <c r="L122" s="44"/>
      <c r="M122" s="227" t="s">
        <v>1</v>
      </c>
      <c r="N122" s="228" t="s">
        <v>41</v>
      </c>
      <c r="O122" s="91"/>
      <c r="P122" s="229">
        <f>O122*H122</f>
        <v>0</v>
      </c>
      <c r="Q122" s="229">
        <v>0</v>
      </c>
      <c r="R122" s="229">
        <f>Q122*H122</f>
        <v>0</v>
      </c>
      <c r="S122" s="229">
        <v>0</v>
      </c>
      <c r="T122" s="230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31" t="s">
        <v>233</v>
      </c>
      <c r="AT122" s="231" t="s">
        <v>155</v>
      </c>
      <c r="AU122" s="231" t="s">
        <v>86</v>
      </c>
      <c r="AY122" s="17" t="s">
        <v>153</v>
      </c>
      <c r="BE122" s="232">
        <f>IF(N122="základní",J122,0)</f>
        <v>0</v>
      </c>
      <c r="BF122" s="232">
        <f>IF(N122="snížená",J122,0)</f>
        <v>0</v>
      </c>
      <c r="BG122" s="232">
        <f>IF(N122="zákl. přenesená",J122,0)</f>
        <v>0</v>
      </c>
      <c r="BH122" s="232">
        <f>IF(N122="sníž. přenesená",J122,0)</f>
        <v>0</v>
      </c>
      <c r="BI122" s="232">
        <f>IF(N122="nulová",J122,0)</f>
        <v>0</v>
      </c>
      <c r="BJ122" s="17" t="s">
        <v>84</v>
      </c>
      <c r="BK122" s="232">
        <f>ROUND(I122*H122,2)</f>
        <v>0</v>
      </c>
      <c r="BL122" s="17" t="s">
        <v>233</v>
      </c>
      <c r="BM122" s="231" t="s">
        <v>1783</v>
      </c>
    </row>
    <row r="123" s="2" customFormat="1" ht="22.2" customHeight="1">
      <c r="A123" s="38"/>
      <c r="B123" s="39"/>
      <c r="C123" s="219" t="s">
        <v>167</v>
      </c>
      <c r="D123" s="219" t="s">
        <v>155</v>
      </c>
      <c r="E123" s="220" t="s">
        <v>1784</v>
      </c>
      <c r="F123" s="221" t="s">
        <v>1785</v>
      </c>
      <c r="G123" s="222" t="s">
        <v>170</v>
      </c>
      <c r="H123" s="223">
        <v>50</v>
      </c>
      <c r="I123" s="224"/>
      <c r="J123" s="225">
        <f>ROUND(I123*H123,2)</f>
        <v>0</v>
      </c>
      <c r="K123" s="226"/>
      <c r="L123" s="44"/>
      <c r="M123" s="227" t="s">
        <v>1</v>
      </c>
      <c r="N123" s="228" t="s">
        <v>41</v>
      </c>
      <c r="O123" s="91"/>
      <c r="P123" s="229">
        <f>O123*H123</f>
        <v>0</v>
      </c>
      <c r="Q123" s="229">
        <v>0</v>
      </c>
      <c r="R123" s="229">
        <f>Q123*H123</f>
        <v>0</v>
      </c>
      <c r="S123" s="229">
        <v>0</v>
      </c>
      <c r="T123" s="230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31" t="s">
        <v>233</v>
      </c>
      <c r="AT123" s="231" t="s">
        <v>155</v>
      </c>
      <c r="AU123" s="231" t="s">
        <v>86</v>
      </c>
      <c r="AY123" s="17" t="s">
        <v>153</v>
      </c>
      <c r="BE123" s="232">
        <f>IF(N123="základní",J123,0)</f>
        <v>0</v>
      </c>
      <c r="BF123" s="232">
        <f>IF(N123="snížená",J123,0)</f>
        <v>0</v>
      </c>
      <c r="BG123" s="232">
        <f>IF(N123="zákl. přenesená",J123,0)</f>
        <v>0</v>
      </c>
      <c r="BH123" s="232">
        <f>IF(N123="sníž. přenesená",J123,0)</f>
        <v>0</v>
      </c>
      <c r="BI123" s="232">
        <f>IF(N123="nulová",J123,0)</f>
        <v>0</v>
      </c>
      <c r="BJ123" s="17" t="s">
        <v>84</v>
      </c>
      <c r="BK123" s="232">
        <f>ROUND(I123*H123,2)</f>
        <v>0</v>
      </c>
      <c r="BL123" s="17" t="s">
        <v>233</v>
      </c>
      <c r="BM123" s="231" t="s">
        <v>1786</v>
      </c>
    </row>
    <row r="124" s="2" customFormat="1" ht="14.4" customHeight="1">
      <c r="A124" s="38"/>
      <c r="B124" s="39"/>
      <c r="C124" s="256" t="s">
        <v>159</v>
      </c>
      <c r="D124" s="256" t="s">
        <v>238</v>
      </c>
      <c r="E124" s="257" t="s">
        <v>1787</v>
      </c>
      <c r="F124" s="258" t="s">
        <v>1788</v>
      </c>
      <c r="G124" s="259" t="s">
        <v>170</v>
      </c>
      <c r="H124" s="260">
        <v>52.5</v>
      </c>
      <c r="I124" s="261"/>
      <c r="J124" s="262">
        <f>ROUND(I124*H124,2)</f>
        <v>0</v>
      </c>
      <c r="K124" s="263"/>
      <c r="L124" s="264"/>
      <c r="M124" s="265" t="s">
        <v>1</v>
      </c>
      <c r="N124" s="266" t="s">
        <v>41</v>
      </c>
      <c r="O124" s="91"/>
      <c r="P124" s="229">
        <f>O124*H124</f>
        <v>0</v>
      </c>
      <c r="Q124" s="229">
        <v>0</v>
      </c>
      <c r="R124" s="229">
        <f>Q124*H124</f>
        <v>0</v>
      </c>
      <c r="S124" s="229">
        <v>0</v>
      </c>
      <c r="T124" s="230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31" t="s">
        <v>318</v>
      </c>
      <c r="AT124" s="231" t="s">
        <v>238</v>
      </c>
      <c r="AU124" s="231" t="s">
        <v>86</v>
      </c>
      <c r="AY124" s="17" t="s">
        <v>153</v>
      </c>
      <c r="BE124" s="232">
        <f>IF(N124="základní",J124,0)</f>
        <v>0</v>
      </c>
      <c r="BF124" s="232">
        <f>IF(N124="snížená",J124,0)</f>
        <v>0</v>
      </c>
      <c r="BG124" s="232">
        <f>IF(N124="zákl. přenesená",J124,0)</f>
        <v>0</v>
      </c>
      <c r="BH124" s="232">
        <f>IF(N124="sníž. přenesená",J124,0)</f>
        <v>0</v>
      </c>
      <c r="BI124" s="232">
        <f>IF(N124="nulová",J124,0)</f>
        <v>0</v>
      </c>
      <c r="BJ124" s="17" t="s">
        <v>84</v>
      </c>
      <c r="BK124" s="232">
        <f>ROUND(I124*H124,2)</f>
        <v>0</v>
      </c>
      <c r="BL124" s="17" t="s">
        <v>233</v>
      </c>
      <c r="BM124" s="231" t="s">
        <v>1789</v>
      </c>
    </row>
    <row r="125" s="13" customFormat="1">
      <c r="A125" s="13"/>
      <c r="B125" s="233"/>
      <c r="C125" s="234"/>
      <c r="D125" s="235" t="s">
        <v>161</v>
      </c>
      <c r="E125" s="236" t="s">
        <v>1</v>
      </c>
      <c r="F125" s="237" t="s">
        <v>1790</v>
      </c>
      <c r="G125" s="234"/>
      <c r="H125" s="238">
        <v>52.5</v>
      </c>
      <c r="I125" s="239"/>
      <c r="J125" s="234"/>
      <c r="K125" s="234"/>
      <c r="L125" s="240"/>
      <c r="M125" s="241"/>
      <c r="N125" s="242"/>
      <c r="O125" s="242"/>
      <c r="P125" s="242"/>
      <c r="Q125" s="242"/>
      <c r="R125" s="242"/>
      <c r="S125" s="242"/>
      <c r="T125" s="24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44" t="s">
        <v>161</v>
      </c>
      <c r="AU125" s="244" t="s">
        <v>86</v>
      </c>
      <c r="AV125" s="13" t="s">
        <v>86</v>
      </c>
      <c r="AW125" s="13" t="s">
        <v>32</v>
      </c>
      <c r="AX125" s="13" t="s">
        <v>76</v>
      </c>
      <c r="AY125" s="244" t="s">
        <v>153</v>
      </c>
    </row>
    <row r="126" s="14" customFormat="1">
      <c r="A126" s="14"/>
      <c r="B126" s="245"/>
      <c r="C126" s="246"/>
      <c r="D126" s="235" t="s">
        <v>161</v>
      </c>
      <c r="E126" s="247" t="s">
        <v>1</v>
      </c>
      <c r="F126" s="248" t="s">
        <v>213</v>
      </c>
      <c r="G126" s="246"/>
      <c r="H126" s="249">
        <v>52.5</v>
      </c>
      <c r="I126" s="250"/>
      <c r="J126" s="246"/>
      <c r="K126" s="246"/>
      <c r="L126" s="251"/>
      <c r="M126" s="252"/>
      <c r="N126" s="253"/>
      <c r="O126" s="253"/>
      <c r="P126" s="253"/>
      <c r="Q126" s="253"/>
      <c r="R126" s="253"/>
      <c r="S126" s="253"/>
      <c r="T126" s="25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55" t="s">
        <v>161</v>
      </c>
      <c r="AU126" s="255" t="s">
        <v>86</v>
      </c>
      <c r="AV126" s="14" t="s">
        <v>159</v>
      </c>
      <c r="AW126" s="14" t="s">
        <v>32</v>
      </c>
      <c r="AX126" s="14" t="s">
        <v>84</v>
      </c>
      <c r="AY126" s="255" t="s">
        <v>153</v>
      </c>
    </row>
    <row r="127" s="2" customFormat="1" ht="22.2" customHeight="1">
      <c r="A127" s="38"/>
      <c r="B127" s="39"/>
      <c r="C127" s="219" t="s">
        <v>177</v>
      </c>
      <c r="D127" s="219" t="s">
        <v>155</v>
      </c>
      <c r="E127" s="220" t="s">
        <v>1791</v>
      </c>
      <c r="F127" s="221" t="s">
        <v>1792</v>
      </c>
      <c r="G127" s="222" t="s">
        <v>170</v>
      </c>
      <c r="H127" s="223">
        <v>30</v>
      </c>
      <c r="I127" s="224"/>
      <c r="J127" s="225">
        <f>ROUND(I127*H127,2)</f>
        <v>0</v>
      </c>
      <c r="K127" s="226"/>
      <c r="L127" s="44"/>
      <c r="M127" s="227" t="s">
        <v>1</v>
      </c>
      <c r="N127" s="228" t="s">
        <v>41</v>
      </c>
      <c r="O127" s="91"/>
      <c r="P127" s="229">
        <f>O127*H127</f>
        <v>0</v>
      </c>
      <c r="Q127" s="229">
        <v>0</v>
      </c>
      <c r="R127" s="229">
        <f>Q127*H127</f>
        <v>0</v>
      </c>
      <c r="S127" s="229">
        <v>0</v>
      </c>
      <c r="T127" s="230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31" t="s">
        <v>233</v>
      </c>
      <c r="AT127" s="231" t="s">
        <v>155</v>
      </c>
      <c r="AU127" s="231" t="s">
        <v>86</v>
      </c>
      <c r="AY127" s="17" t="s">
        <v>153</v>
      </c>
      <c r="BE127" s="232">
        <f>IF(N127="základní",J127,0)</f>
        <v>0</v>
      </c>
      <c r="BF127" s="232">
        <f>IF(N127="snížená",J127,0)</f>
        <v>0</v>
      </c>
      <c r="BG127" s="232">
        <f>IF(N127="zákl. přenesená",J127,0)</f>
        <v>0</v>
      </c>
      <c r="BH127" s="232">
        <f>IF(N127="sníž. přenesená",J127,0)</f>
        <v>0</v>
      </c>
      <c r="BI127" s="232">
        <f>IF(N127="nulová",J127,0)</f>
        <v>0</v>
      </c>
      <c r="BJ127" s="17" t="s">
        <v>84</v>
      </c>
      <c r="BK127" s="232">
        <f>ROUND(I127*H127,2)</f>
        <v>0</v>
      </c>
      <c r="BL127" s="17" t="s">
        <v>233</v>
      </c>
      <c r="BM127" s="231" t="s">
        <v>1793</v>
      </c>
    </row>
    <row r="128" s="2" customFormat="1" ht="14.4" customHeight="1">
      <c r="A128" s="38"/>
      <c r="B128" s="39"/>
      <c r="C128" s="256" t="s">
        <v>183</v>
      </c>
      <c r="D128" s="256" t="s">
        <v>238</v>
      </c>
      <c r="E128" s="257" t="s">
        <v>1701</v>
      </c>
      <c r="F128" s="258" t="s">
        <v>1702</v>
      </c>
      <c r="G128" s="259" t="s">
        <v>170</v>
      </c>
      <c r="H128" s="260">
        <v>31.5</v>
      </c>
      <c r="I128" s="261"/>
      <c r="J128" s="262">
        <f>ROUND(I128*H128,2)</f>
        <v>0</v>
      </c>
      <c r="K128" s="263"/>
      <c r="L128" s="264"/>
      <c r="M128" s="265" t="s">
        <v>1</v>
      </c>
      <c r="N128" s="266" t="s">
        <v>41</v>
      </c>
      <c r="O128" s="91"/>
      <c r="P128" s="229">
        <f>O128*H128</f>
        <v>0</v>
      </c>
      <c r="Q128" s="229">
        <v>0</v>
      </c>
      <c r="R128" s="229">
        <f>Q128*H128</f>
        <v>0</v>
      </c>
      <c r="S128" s="229">
        <v>0</v>
      </c>
      <c r="T128" s="230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31" t="s">
        <v>318</v>
      </c>
      <c r="AT128" s="231" t="s">
        <v>238</v>
      </c>
      <c r="AU128" s="231" t="s">
        <v>86</v>
      </c>
      <c r="AY128" s="17" t="s">
        <v>153</v>
      </c>
      <c r="BE128" s="232">
        <f>IF(N128="základní",J128,0)</f>
        <v>0</v>
      </c>
      <c r="BF128" s="232">
        <f>IF(N128="snížená",J128,0)</f>
        <v>0</v>
      </c>
      <c r="BG128" s="232">
        <f>IF(N128="zákl. přenesená",J128,0)</f>
        <v>0</v>
      </c>
      <c r="BH128" s="232">
        <f>IF(N128="sníž. přenesená",J128,0)</f>
        <v>0</v>
      </c>
      <c r="BI128" s="232">
        <f>IF(N128="nulová",J128,0)</f>
        <v>0</v>
      </c>
      <c r="BJ128" s="17" t="s">
        <v>84</v>
      </c>
      <c r="BK128" s="232">
        <f>ROUND(I128*H128,2)</f>
        <v>0</v>
      </c>
      <c r="BL128" s="17" t="s">
        <v>233</v>
      </c>
      <c r="BM128" s="231" t="s">
        <v>1794</v>
      </c>
    </row>
    <row r="129" s="13" customFormat="1">
      <c r="A129" s="13"/>
      <c r="B129" s="233"/>
      <c r="C129" s="234"/>
      <c r="D129" s="235" t="s">
        <v>161</v>
      </c>
      <c r="E129" s="236" t="s">
        <v>1</v>
      </c>
      <c r="F129" s="237" t="s">
        <v>1795</v>
      </c>
      <c r="G129" s="234"/>
      <c r="H129" s="238">
        <v>31.5</v>
      </c>
      <c r="I129" s="239"/>
      <c r="J129" s="234"/>
      <c r="K129" s="234"/>
      <c r="L129" s="240"/>
      <c r="M129" s="241"/>
      <c r="N129" s="242"/>
      <c r="O129" s="242"/>
      <c r="P129" s="242"/>
      <c r="Q129" s="242"/>
      <c r="R129" s="242"/>
      <c r="S129" s="242"/>
      <c r="T129" s="24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4" t="s">
        <v>161</v>
      </c>
      <c r="AU129" s="244" t="s">
        <v>86</v>
      </c>
      <c r="AV129" s="13" t="s">
        <v>86</v>
      </c>
      <c r="AW129" s="13" t="s">
        <v>32</v>
      </c>
      <c r="AX129" s="13" t="s">
        <v>76</v>
      </c>
      <c r="AY129" s="244" t="s">
        <v>153</v>
      </c>
    </row>
    <row r="130" s="14" customFormat="1">
      <c r="A130" s="14"/>
      <c r="B130" s="245"/>
      <c r="C130" s="246"/>
      <c r="D130" s="235" t="s">
        <v>161</v>
      </c>
      <c r="E130" s="247" t="s">
        <v>1</v>
      </c>
      <c r="F130" s="248" t="s">
        <v>213</v>
      </c>
      <c r="G130" s="246"/>
      <c r="H130" s="249">
        <v>31.5</v>
      </c>
      <c r="I130" s="250"/>
      <c r="J130" s="246"/>
      <c r="K130" s="246"/>
      <c r="L130" s="251"/>
      <c r="M130" s="252"/>
      <c r="N130" s="253"/>
      <c r="O130" s="253"/>
      <c r="P130" s="253"/>
      <c r="Q130" s="253"/>
      <c r="R130" s="253"/>
      <c r="S130" s="253"/>
      <c r="T130" s="25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55" t="s">
        <v>161</v>
      </c>
      <c r="AU130" s="255" t="s">
        <v>86</v>
      </c>
      <c r="AV130" s="14" t="s">
        <v>159</v>
      </c>
      <c r="AW130" s="14" t="s">
        <v>32</v>
      </c>
      <c r="AX130" s="14" t="s">
        <v>84</v>
      </c>
      <c r="AY130" s="255" t="s">
        <v>153</v>
      </c>
    </row>
    <row r="131" s="2" customFormat="1" ht="22.2" customHeight="1">
      <c r="A131" s="38"/>
      <c r="B131" s="39"/>
      <c r="C131" s="219" t="s">
        <v>188</v>
      </c>
      <c r="D131" s="219" t="s">
        <v>155</v>
      </c>
      <c r="E131" s="220" t="s">
        <v>1796</v>
      </c>
      <c r="F131" s="221" t="s">
        <v>1797</v>
      </c>
      <c r="G131" s="222" t="s">
        <v>321</v>
      </c>
      <c r="H131" s="223">
        <v>8</v>
      </c>
      <c r="I131" s="224"/>
      <c r="J131" s="225">
        <f>ROUND(I131*H131,2)</f>
        <v>0</v>
      </c>
      <c r="K131" s="226"/>
      <c r="L131" s="44"/>
      <c r="M131" s="227" t="s">
        <v>1</v>
      </c>
      <c r="N131" s="228" t="s">
        <v>41</v>
      </c>
      <c r="O131" s="91"/>
      <c r="P131" s="229">
        <f>O131*H131</f>
        <v>0</v>
      </c>
      <c r="Q131" s="229">
        <v>0</v>
      </c>
      <c r="R131" s="229">
        <f>Q131*H131</f>
        <v>0</v>
      </c>
      <c r="S131" s="229">
        <v>0</v>
      </c>
      <c r="T131" s="230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1" t="s">
        <v>233</v>
      </c>
      <c r="AT131" s="231" t="s">
        <v>155</v>
      </c>
      <c r="AU131" s="231" t="s">
        <v>86</v>
      </c>
      <c r="AY131" s="17" t="s">
        <v>153</v>
      </c>
      <c r="BE131" s="232">
        <f>IF(N131="základní",J131,0)</f>
        <v>0</v>
      </c>
      <c r="BF131" s="232">
        <f>IF(N131="snížená",J131,0)</f>
        <v>0</v>
      </c>
      <c r="BG131" s="232">
        <f>IF(N131="zákl. přenesená",J131,0)</f>
        <v>0</v>
      </c>
      <c r="BH131" s="232">
        <f>IF(N131="sníž. přenesená",J131,0)</f>
        <v>0</v>
      </c>
      <c r="BI131" s="232">
        <f>IF(N131="nulová",J131,0)</f>
        <v>0</v>
      </c>
      <c r="BJ131" s="17" t="s">
        <v>84</v>
      </c>
      <c r="BK131" s="232">
        <f>ROUND(I131*H131,2)</f>
        <v>0</v>
      </c>
      <c r="BL131" s="17" t="s">
        <v>233</v>
      </c>
      <c r="BM131" s="231" t="s">
        <v>1798</v>
      </c>
    </row>
    <row r="132" s="2" customFormat="1" ht="14.4" customHeight="1">
      <c r="A132" s="38"/>
      <c r="B132" s="39"/>
      <c r="C132" s="256" t="s">
        <v>193</v>
      </c>
      <c r="D132" s="256" t="s">
        <v>238</v>
      </c>
      <c r="E132" s="257" t="s">
        <v>1799</v>
      </c>
      <c r="F132" s="258" t="s">
        <v>1800</v>
      </c>
      <c r="G132" s="259" t="s">
        <v>321</v>
      </c>
      <c r="H132" s="260">
        <v>8</v>
      </c>
      <c r="I132" s="261"/>
      <c r="J132" s="262">
        <f>ROUND(I132*H132,2)</f>
        <v>0</v>
      </c>
      <c r="K132" s="263"/>
      <c r="L132" s="264"/>
      <c r="M132" s="265" t="s">
        <v>1</v>
      </c>
      <c r="N132" s="266" t="s">
        <v>41</v>
      </c>
      <c r="O132" s="91"/>
      <c r="P132" s="229">
        <f>O132*H132</f>
        <v>0</v>
      </c>
      <c r="Q132" s="229">
        <v>0</v>
      </c>
      <c r="R132" s="229">
        <f>Q132*H132</f>
        <v>0</v>
      </c>
      <c r="S132" s="229">
        <v>0</v>
      </c>
      <c r="T132" s="230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1" t="s">
        <v>318</v>
      </c>
      <c r="AT132" s="231" t="s">
        <v>238</v>
      </c>
      <c r="AU132" s="231" t="s">
        <v>86</v>
      </c>
      <c r="AY132" s="17" t="s">
        <v>153</v>
      </c>
      <c r="BE132" s="232">
        <f>IF(N132="základní",J132,0)</f>
        <v>0</v>
      </c>
      <c r="BF132" s="232">
        <f>IF(N132="snížená",J132,0)</f>
        <v>0</v>
      </c>
      <c r="BG132" s="232">
        <f>IF(N132="zákl. přenesená",J132,0)</f>
        <v>0</v>
      </c>
      <c r="BH132" s="232">
        <f>IF(N132="sníž. přenesená",J132,0)</f>
        <v>0</v>
      </c>
      <c r="BI132" s="232">
        <f>IF(N132="nulová",J132,0)</f>
        <v>0</v>
      </c>
      <c r="BJ132" s="17" t="s">
        <v>84</v>
      </c>
      <c r="BK132" s="232">
        <f>ROUND(I132*H132,2)</f>
        <v>0</v>
      </c>
      <c r="BL132" s="17" t="s">
        <v>233</v>
      </c>
      <c r="BM132" s="231" t="s">
        <v>1801</v>
      </c>
    </row>
    <row r="133" s="2" customFormat="1" ht="22.2" customHeight="1">
      <c r="A133" s="38"/>
      <c r="B133" s="39"/>
      <c r="C133" s="219" t="s">
        <v>197</v>
      </c>
      <c r="D133" s="219" t="s">
        <v>155</v>
      </c>
      <c r="E133" s="220" t="s">
        <v>1802</v>
      </c>
      <c r="F133" s="221" t="s">
        <v>1803</v>
      </c>
      <c r="G133" s="222" t="s">
        <v>321</v>
      </c>
      <c r="H133" s="223">
        <v>10</v>
      </c>
      <c r="I133" s="224"/>
      <c r="J133" s="225">
        <f>ROUND(I133*H133,2)</f>
        <v>0</v>
      </c>
      <c r="K133" s="226"/>
      <c r="L133" s="44"/>
      <c r="M133" s="227" t="s">
        <v>1</v>
      </c>
      <c r="N133" s="228" t="s">
        <v>41</v>
      </c>
      <c r="O133" s="91"/>
      <c r="P133" s="229">
        <f>O133*H133</f>
        <v>0</v>
      </c>
      <c r="Q133" s="229">
        <v>0</v>
      </c>
      <c r="R133" s="229">
        <f>Q133*H133</f>
        <v>0</v>
      </c>
      <c r="S133" s="229">
        <v>0</v>
      </c>
      <c r="T133" s="230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1" t="s">
        <v>233</v>
      </c>
      <c r="AT133" s="231" t="s">
        <v>155</v>
      </c>
      <c r="AU133" s="231" t="s">
        <v>86</v>
      </c>
      <c r="AY133" s="17" t="s">
        <v>153</v>
      </c>
      <c r="BE133" s="232">
        <f>IF(N133="základní",J133,0)</f>
        <v>0</v>
      </c>
      <c r="BF133" s="232">
        <f>IF(N133="snížená",J133,0)</f>
        <v>0</v>
      </c>
      <c r="BG133" s="232">
        <f>IF(N133="zákl. přenesená",J133,0)</f>
        <v>0</v>
      </c>
      <c r="BH133" s="232">
        <f>IF(N133="sníž. přenesená",J133,0)</f>
        <v>0</v>
      </c>
      <c r="BI133" s="232">
        <f>IF(N133="nulová",J133,0)</f>
        <v>0</v>
      </c>
      <c r="BJ133" s="17" t="s">
        <v>84</v>
      </c>
      <c r="BK133" s="232">
        <f>ROUND(I133*H133,2)</f>
        <v>0</v>
      </c>
      <c r="BL133" s="17" t="s">
        <v>233</v>
      </c>
      <c r="BM133" s="231" t="s">
        <v>1804</v>
      </c>
    </row>
    <row r="134" s="2" customFormat="1" ht="14.4" customHeight="1">
      <c r="A134" s="38"/>
      <c r="B134" s="39"/>
      <c r="C134" s="256" t="s">
        <v>202</v>
      </c>
      <c r="D134" s="256" t="s">
        <v>238</v>
      </c>
      <c r="E134" s="257" t="s">
        <v>1805</v>
      </c>
      <c r="F134" s="258" t="s">
        <v>1806</v>
      </c>
      <c r="G134" s="259" t="s">
        <v>321</v>
      </c>
      <c r="H134" s="260">
        <v>10</v>
      </c>
      <c r="I134" s="261"/>
      <c r="J134" s="262">
        <f>ROUND(I134*H134,2)</f>
        <v>0</v>
      </c>
      <c r="K134" s="263"/>
      <c r="L134" s="264"/>
      <c r="M134" s="265" t="s">
        <v>1</v>
      </c>
      <c r="N134" s="266" t="s">
        <v>41</v>
      </c>
      <c r="O134" s="91"/>
      <c r="P134" s="229">
        <f>O134*H134</f>
        <v>0</v>
      </c>
      <c r="Q134" s="229">
        <v>0</v>
      </c>
      <c r="R134" s="229">
        <f>Q134*H134</f>
        <v>0</v>
      </c>
      <c r="S134" s="229">
        <v>0</v>
      </c>
      <c r="T134" s="230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1" t="s">
        <v>318</v>
      </c>
      <c r="AT134" s="231" t="s">
        <v>238</v>
      </c>
      <c r="AU134" s="231" t="s">
        <v>86</v>
      </c>
      <c r="AY134" s="17" t="s">
        <v>153</v>
      </c>
      <c r="BE134" s="232">
        <f>IF(N134="základní",J134,0)</f>
        <v>0</v>
      </c>
      <c r="BF134" s="232">
        <f>IF(N134="snížená",J134,0)</f>
        <v>0</v>
      </c>
      <c r="BG134" s="232">
        <f>IF(N134="zákl. přenesená",J134,0)</f>
        <v>0</v>
      </c>
      <c r="BH134" s="232">
        <f>IF(N134="sníž. přenesená",J134,0)</f>
        <v>0</v>
      </c>
      <c r="BI134" s="232">
        <f>IF(N134="nulová",J134,0)</f>
        <v>0</v>
      </c>
      <c r="BJ134" s="17" t="s">
        <v>84</v>
      </c>
      <c r="BK134" s="232">
        <f>ROUND(I134*H134,2)</f>
        <v>0</v>
      </c>
      <c r="BL134" s="17" t="s">
        <v>233</v>
      </c>
      <c r="BM134" s="231" t="s">
        <v>1807</v>
      </c>
    </row>
    <row r="135" s="2" customFormat="1" ht="22.2" customHeight="1">
      <c r="A135" s="38"/>
      <c r="B135" s="39"/>
      <c r="C135" s="219" t="s">
        <v>207</v>
      </c>
      <c r="D135" s="219" t="s">
        <v>155</v>
      </c>
      <c r="E135" s="220" t="s">
        <v>1808</v>
      </c>
      <c r="F135" s="221" t="s">
        <v>1809</v>
      </c>
      <c r="G135" s="222" t="s">
        <v>170</v>
      </c>
      <c r="H135" s="223">
        <v>100</v>
      </c>
      <c r="I135" s="224"/>
      <c r="J135" s="225">
        <f>ROUND(I135*H135,2)</f>
        <v>0</v>
      </c>
      <c r="K135" s="226"/>
      <c r="L135" s="44"/>
      <c r="M135" s="227" t="s">
        <v>1</v>
      </c>
      <c r="N135" s="228" t="s">
        <v>41</v>
      </c>
      <c r="O135" s="91"/>
      <c r="P135" s="229">
        <f>O135*H135</f>
        <v>0</v>
      </c>
      <c r="Q135" s="229">
        <v>0</v>
      </c>
      <c r="R135" s="229">
        <f>Q135*H135</f>
        <v>0</v>
      </c>
      <c r="S135" s="229">
        <v>0</v>
      </c>
      <c r="T135" s="230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1" t="s">
        <v>233</v>
      </c>
      <c r="AT135" s="231" t="s">
        <v>155</v>
      </c>
      <c r="AU135" s="231" t="s">
        <v>86</v>
      </c>
      <c r="AY135" s="17" t="s">
        <v>153</v>
      </c>
      <c r="BE135" s="232">
        <f>IF(N135="základní",J135,0)</f>
        <v>0</v>
      </c>
      <c r="BF135" s="232">
        <f>IF(N135="snížená",J135,0)</f>
        <v>0</v>
      </c>
      <c r="BG135" s="232">
        <f>IF(N135="zákl. přenesená",J135,0)</f>
        <v>0</v>
      </c>
      <c r="BH135" s="232">
        <f>IF(N135="sníž. přenesená",J135,0)</f>
        <v>0</v>
      </c>
      <c r="BI135" s="232">
        <f>IF(N135="nulová",J135,0)</f>
        <v>0</v>
      </c>
      <c r="BJ135" s="17" t="s">
        <v>84</v>
      </c>
      <c r="BK135" s="232">
        <f>ROUND(I135*H135,2)</f>
        <v>0</v>
      </c>
      <c r="BL135" s="17" t="s">
        <v>233</v>
      </c>
      <c r="BM135" s="231" t="s">
        <v>1810</v>
      </c>
    </row>
    <row r="136" s="2" customFormat="1" ht="14.4" customHeight="1">
      <c r="A136" s="38"/>
      <c r="B136" s="39"/>
      <c r="C136" s="256" t="s">
        <v>8</v>
      </c>
      <c r="D136" s="256" t="s">
        <v>238</v>
      </c>
      <c r="E136" s="257" t="s">
        <v>1811</v>
      </c>
      <c r="F136" s="258" t="s">
        <v>1812</v>
      </c>
      <c r="G136" s="259" t="s">
        <v>170</v>
      </c>
      <c r="H136" s="260">
        <v>115</v>
      </c>
      <c r="I136" s="261"/>
      <c r="J136" s="262">
        <f>ROUND(I136*H136,2)</f>
        <v>0</v>
      </c>
      <c r="K136" s="263"/>
      <c r="L136" s="264"/>
      <c r="M136" s="265" t="s">
        <v>1</v>
      </c>
      <c r="N136" s="266" t="s">
        <v>41</v>
      </c>
      <c r="O136" s="91"/>
      <c r="P136" s="229">
        <f>O136*H136</f>
        <v>0</v>
      </c>
      <c r="Q136" s="229">
        <v>0</v>
      </c>
      <c r="R136" s="229">
        <f>Q136*H136</f>
        <v>0</v>
      </c>
      <c r="S136" s="229">
        <v>0</v>
      </c>
      <c r="T136" s="230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1" t="s">
        <v>318</v>
      </c>
      <c r="AT136" s="231" t="s">
        <v>238</v>
      </c>
      <c r="AU136" s="231" t="s">
        <v>86</v>
      </c>
      <c r="AY136" s="17" t="s">
        <v>153</v>
      </c>
      <c r="BE136" s="232">
        <f>IF(N136="základní",J136,0)</f>
        <v>0</v>
      </c>
      <c r="BF136" s="232">
        <f>IF(N136="snížená",J136,0)</f>
        <v>0</v>
      </c>
      <c r="BG136" s="232">
        <f>IF(N136="zákl. přenesená",J136,0)</f>
        <v>0</v>
      </c>
      <c r="BH136" s="232">
        <f>IF(N136="sníž. přenesená",J136,0)</f>
        <v>0</v>
      </c>
      <c r="BI136" s="232">
        <f>IF(N136="nulová",J136,0)</f>
        <v>0</v>
      </c>
      <c r="BJ136" s="17" t="s">
        <v>84</v>
      </c>
      <c r="BK136" s="232">
        <f>ROUND(I136*H136,2)</f>
        <v>0</v>
      </c>
      <c r="BL136" s="17" t="s">
        <v>233</v>
      </c>
      <c r="BM136" s="231" t="s">
        <v>1813</v>
      </c>
    </row>
    <row r="137" s="13" customFormat="1">
      <c r="A137" s="13"/>
      <c r="B137" s="233"/>
      <c r="C137" s="234"/>
      <c r="D137" s="235" t="s">
        <v>161</v>
      </c>
      <c r="E137" s="236" t="s">
        <v>1</v>
      </c>
      <c r="F137" s="237" t="s">
        <v>1814</v>
      </c>
      <c r="G137" s="234"/>
      <c r="H137" s="238">
        <v>115</v>
      </c>
      <c r="I137" s="239"/>
      <c r="J137" s="234"/>
      <c r="K137" s="234"/>
      <c r="L137" s="240"/>
      <c r="M137" s="241"/>
      <c r="N137" s="242"/>
      <c r="O137" s="242"/>
      <c r="P137" s="242"/>
      <c r="Q137" s="242"/>
      <c r="R137" s="242"/>
      <c r="S137" s="242"/>
      <c r="T137" s="24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4" t="s">
        <v>161</v>
      </c>
      <c r="AU137" s="244" t="s">
        <v>86</v>
      </c>
      <c r="AV137" s="13" t="s">
        <v>86</v>
      </c>
      <c r="AW137" s="13" t="s">
        <v>32</v>
      </c>
      <c r="AX137" s="13" t="s">
        <v>76</v>
      </c>
      <c r="AY137" s="244" t="s">
        <v>153</v>
      </c>
    </row>
    <row r="138" s="14" customFormat="1">
      <c r="A138" s="14"/>
      <c r="B138" s="245"/>
      <c r="C138" s="246"/>
      <c r="D138" s="235" t="s">
        <v>161</v>
      </c>
      <c r="E138" s="247" t="s">
        <v>1</v>
      </c>
      <c r="F138" s="248" t="s">
        <v>213</v>
      </c>
      <c r="G138" s="246"/>
      <c r="H138" s="249">
        <v>115</v>
      </c>
      <c r="I138" s="250"/>
      <c r="J138" s="246"/>
      <c r="K138" s="246"/>
      <c r="L138" s="251"/>
      <c r="M138" s="252"/>
      <c r="N138" s="253"/>
      <c r="O138" s="253"/>
      <c r="P138" s="253"/>
      <c r="Q138" s="253"/>
      <c r="R138" s="253"/>
      <c r="S138" s="253"/>
      <c r="T138" s="25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5" t="s">
        <v>161</v>
      </c>
      <c r="AU138" s="255" t="s">
        <v>86</v>
      </c>
      <c r="AV138" s="14" t="s">
        <v>159</v>
      </c>
      <c r="AW138" s="14" t="s">
        <v>32</v>
      </c>
      <c r="AX138" s="14" t="s">
        <v>84</v>
      </c>
      <c r="AY138" s="255" t="s">
        <v>153</v>
      </c>
    </row>
    <row r="139" s="2" customFormat="1" ht="22.2" customHeight="1">
      <c r="A139" s="38"/>
      <c r="B139" s="39"/>
      <c r="C139" s="219" t="s">
        <v>219</v>
      </c>
      <c r="D139" s="219" t="s">
        <v>155</v>
      </c>
      <c r="E139" s="220" t="s">
        <v>1815</v>
      </c>
      <c r="F139" s="221" t="s">
        <v>1816</v>
      </c>
      <c r="G139" s="222" t="s">
        <v>170</v>
      </c>
      <c r="H139" s="223">
        <v>40</v>
      </c>
      <c r="I139" s="224"/>
      <c r="J139" s="225">
        <f>ROUND(I139*H139,2)</f>
        <v>0</v>
      </c>
      <c r="K139" s="226"/>
      <c r="L139" s="44"/>
      <c r="M139" s="227" t="s">
        <v>1</v>
      </c>
      <c r="N139" s="228" t="s">
        <v>41</v>
      </c>
      <c r="O139" s="91"/>
      <c r="P139" s="229">
        <f>O139*H139</f>
        <v>0</v>
      </c>
      <c r="Q139" s="229">
        <v>0</v>
      </c>
      <c r="R139" s="229">
        <f>Q139*H139</f>
        <v>0</v>
      </c>
      <c r="S139" s="229">
        <v>0</v>
      </c>
      <c r="T139" s="230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1" t="s">
        <v>233</v>
      </c>
      <c r="AT139" s="231" t="s">
        <v>155</v>
      </c>
      <c r="AU139" s="231" t="s">
        <v>86</v>
      </c>
      <c r="AY139" s="17" t="s">
        <v>153</v>
      </c>
      <c r="BE139" s="232">
        <f>IF(N139="základní",J139,0)</f>
        <v>0</v>
      </c>
      <c r="BF139" s="232">
        <f>IF(N139="snížená",J139,0)</f>
        <v>0</v>
      </c>
      <c r="BG139" s="232">
        <f>IF(N139="zákl. přenesená",J139,0)</f>
        <v>0</v>
      </c>
      <c r="BH139" s="232">
        <f>IF(N139="sníž. přenesená",J139,0)</f>
        <v>0</v>
      </c>
      <c r="BI139" s="232">
        <f>IF(N139="nulová",J139,0)</f>
        <v>0</v>
      </c>
      <c r="BJ139" s="17" t="s">
        <v>84</v>
      </c>
      <c r="BK139" s="232">
        <f>ROUND(I139*H139,2)</f>
        <v>0</v>
      </c>
      <c r="BL139" s="17" t="s">
        <v>233</v>
      </c>
      <c r="BM139" s="231" t="s">
        <v>1817</v>
      </c>
    </row>
    <row r="140" s="2" customFormat="1" ht="14.4" customHeight="1">
      <c r="A140" s="38"/>
      <c r="B140" s="39"/>
      <c r="C140" s="256" t="s">
        <v>223</v>
      </c>
      <c r="D140" s="256" t="s">
        <v>238</v>
      </c>
      <c r="E140" s="257" t="s">
        <v>1818</v>
      </c>
      <c r="F140" s="258" t="s">
        <v>1819</v>
      </c>
      <c r="G140" s="259" t="s">
        <v>170</v>
      </c>
      <c r="H140" s="260">
        <v>46</v>
      </c>
      <c r="I140" s="261"/>
      <c r="J140" s="262">
        <f>ROUND(I140*H140,2)</f>
        <v>0</v>
      </c>
      <c r="K140" s="263"/>
      <c r="L140" s="264"/>
      <c r="M140" s="265" t="s">
        <v>1</v>
      </c>
      <c r="N140" s="266" t="s">
        <v>41</v>
      </c>
      <c r="O140" s="91"/>
      <c r="P140" s="229">
        <f>O140*H140</f>
        <v>0</v>
      </c>
      <c r="Q140" s="229">
        <v>0</v>
      </c>
      <c r="R140" s="229">
        <f>Q140*H140</f>
        <v>0</v>
      </c>
      <c r="S140" s="229">
        <v>0</v>
      </c>
      <c r="T140" s="230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1" t="s">
        <v>318</v>
      </c>
      <c r="AT140" s="231" t="s">
        <v>238</v>
      </c>
      <c r="AU140" s="231" t="s">
        <v>86</v>
      </c>
      <c r="AY140" s="17" t="s">
        <v>153</v>
      </c>
      <c r="BE140" s="232">
        <f>IF(N140="základní",J140,0)</f>
        <v>0</v>
      </c>
      <c r="BF140" s="232">
        <f>IF(N140="snížená",J140,0)</f>
        <v>0</v>
      </c>
      <c r="BG140" s="232">
        <f>IF(N140="zákl. přenesená",J140,0)</f>
        <v>0</v>
      </c>
      <c r="BH140" s="232">
        <f>IF(N140="sníž. přenesená",J140,0)</f>
        <v>0</v>
      </c>
      <c r="BI140" s="232">
        <f>IF(N140="nulová",J140,0)</f>
        <v>0</v>
      </c>
      <c r="BJ140" s="17" t="s">
        <v>84</v>
      </c>
      <c r="BK140" s="232">
        <f>ROUND(I140*H140,2)</f>
        <v>0</v>
      </c>
      <c r="BL140" s="17" t="s">
        <v>233</v>
      </c>
      <c r="BM140" s="231" t="s">
        <v>1820</v>
      </c>
    </row>
    <row r="141" s="13" customFormat="1">
      <c r="A141" s="13"/>
      <c r="B141" s="233"/>
      <c r="C141" s="234"/>
      <c r="D141" s="235" t="s">
        <v>161</v>
      </c>
      <c r="E141" s="236" t="s">
        <v>1</v>
      </c>
      <c r="F141" s="237" t="s">
        <v>1821</v>
      </c>
      <c r="G141" s="234"/>
      <c r="H141" s="238">
        <v>46</v>
      </c>
      <c r="I141" s="239"/>
      <c r="J141" s="234"/>
      <c r="K141" s="234"/>
      <c r="L141" s="240"/>
      <c r="M141" s="241"/>
      <c r="N141" s="242"/>
      <c r="O141" s="242"/>
      <c r="P141" s="242"/>
      <c r="Q141" s="242"/>
      <c r="R141" s="242"/>
      <c r="S141" s="242"/>
      <c r="T141" s="24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4" t="s">
        <v>161</v>
      </c>
      <c r="AU141" s="244" t="s">
        <v>86</v>
      </c>
      <c r="AV141" s="13" t="s">
        <v>86</v>
      </c>
      <c r="AW141" s="13" t="s">
        <v>32</v>
      </c>
      <c r="AX141" s="13" t="s">
        <v>76</v>
      </c>
      <c r="AY141" s="244" t="s">
        <v>153</v>
      </c>
    </row>
    <row r="142" s="14" customFormat="1">
      <c r="A142" s="14"/>
      <c r="B142" s="245"/>
      <c r="C142" s="246"/>
      <c r="D142" s="235" t="s">
        <v>161</v>
      </c>
      <c r="E142" s="247" t="s">
        <v>1</v>
      </c>
      <c r="F142" s="248" t="s">
        <v>213</v>
      </c>
      <c r="G142" s="246"/>
      <c r="H142" s="249">
        <v>46</v>
      </c>
      <c r="I142" s="250"/>
      <c r="J142" s="246"/>
      <c r="K142" s="246"/>
      <c r="L142" s="251"/>
      <c r="M142" s="252"/>
      <c r="N142" s="253"/>
      <c r="O142" s="253"/>
      <c r="P142" s="253"/>
      <c r="Q142" s="253"/>
      <c r="R142" s="253"/>
      <c r="S142" s="253"/>
      <c r="T142" s="25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5" t="s">
        <v>161</v>
      </c>
      <c r="AU142" s="255" t="s">
        <v>86</v>
      </c>
      <c r="AV142" s="14" t="s">
        <v>159</v>
      </c>
      <c r="AW142" s="14" t="s">
        <v>32</v>
      </c>
      <c r="AX142" s="14" t="s">
        <v>84</v>
      </c>
      <c r="AY142" s="255" t="s">
        <v>153</v>
      </c>
    </row>
    <row r="143" s="2" customFormat="1" ht="22.2" customHeight="1">
      <c r="A143" s="38"/>
      <c r="B143" s="39"/>
      <c r="C143" s="219" t="s">
        <v>228</v>
      </c>
      <c r="D143" s="219" t="s">
        <v>155</v>
      </c>
      <c r="E143" s="220" t="s">
        <v>1822</v>
      </c>
      <c r="F143" s="221" t="s">
        <v>1823</v>
      </c>
      <c r="G143" s="222" t="s">
        <v>170</v>
      </c>
      <c r="H143" s="223">
        <v>40</v>
      </c>
      <c r="I143" s="224"/>
      <c r="J143" s="225">
        <f>ROUND(I143*H143,2)</f>
        <v>0</v>
      </c>
      <c r="K143" s="226"/>
      <c r="L143" s="44"/>
      <c r="M143" s="227" t="s">
        <v>1</v>
      </c>
      <c r="N143" s="228" t="s">
        <v>41</v>
      </c>
      <c r="O143" s="91"/>
      <c r="P143" s="229">
        <f>O143*H143</f>
        <v>0</v>
      </c>
      <c r="Q143" s="229">
        <v>0</v>
      </c>
      <c r="R143" s="229">
        <f>Q143*H143</f>
        <v>0</v>
      </c>
      <c r="S143" s="229">
        <v>0</v>
      </c>
      <c r="T143" s="230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1" t="s">
        <v>233</v>
      </c>
      <c r="AT143" s="231" t="s">
        <v>155</v>
      </c>
      <c r="AU143" s="231" t="s">
        <v>86</v>
      </c>
      <c r="AY143" s="17" t="s">
        <v>153</v>
      </c>
      <c r="BE143" s="232">
        <f>IF(N143="základní",J143,0)</f>
        <v>0</v>
      </c>
      <c r="BF143" s="232">
        <f>IF(N143="snížená",J143,0)</f>
        <v>0</v>
      </c>
      <c r="BG143" s="232">
        <f>IF(N143="zákl. přenesená",J143,0)</f>
        <v>0</v>
      </c>
      <c r="BH143" s="232">
        <f>IF(N143="sníž. přenesená",J143,0)</f>
        <v>0</v>
      </c>
      <c r="BI143" s="232">
        <f>IF(N143="nulová",J143,0)</f>
        <v>0</v>
      </c>
      <c r="BJ143" s="17" t="s">
        <v>84</v>
      </c>
      <c r="BK143" s="232">
        <f>ROUND(I143*H143,2)</f>
        <v>0</v>
      </c>
      <c r="BL143" s="17" t="s">
        <v>233</v>
      </c>
      <c r="BM143" s="231" t="s">
        <v>1824</v>
      </c>
    </row>
    <row r="144" s="2" customFormat="1" ht="14.4" customHeight="1">
      <c r="A144" s="38"/>
      <c r="B144" s="39"/>
      <c r="C144" s="256" t="s">
        <v>233</v>
      </c>
      <c r="D144" s="256" t="s">
        <v>238</v>
      </c>
      <c r="E144" s="257" t="s">
        <v>1825</v>
      </c>
      <c r="F144" s="258" t="s">
        <v>1826</v>
      </c>
      <c r="G144" s="259" t="s">
        <v>170</v>
      </c>
      <c r="H144" s="260">
        <v>46</v>
      </c>
      <c r="I144" s="261"/>
      <c r="J144" s="262">
        <f>ROUND(I144*H144,2)</f>
        <v>0</v>
      </c>
      <c r="K144" s="263"/>
      <c r="L144" s="264"/>
      <c r="M144" s="265" t="s">
        <v>1</v>
      </c>
      <c r="N144" s="266" t="s">
        <v>41</v>
      </c>
      <c r="O144" s="91"/>
      <c r="P144" s="229">
        <f>O144*H144</f>
        <v>0</v>
      </c>
      <c r="Q144" s="229">
        <v>0</v>
      </c>
      <c r="R144" s="229">
        <f>Q144*H144</f>
        <v>0</v>
      </c>
      <c r="S144" s="229">
        <v>0</v>
      </c>
      <c r="T144" s="230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1" t="s">
        <v>318</v>
      </c>
      <c r="AT144" s="231" t="s">
        <v>238</v>
      </c>
      <c r="AU144" s="231" t="s">
        <v>86</v>
      </c>
      <c r="AY144" s="17" t="s">
        <v>153</v>
      </c>
      <c r="BE144" s="232">
        <f>IF(N144="základní",J144,0)</f>
        <v>0</v>
      </c>
      <c r="BF144" s="232">
        <f>IF(N144="snížená",J144,0)</f>
        <v>0</v>
      </c>
      <c r="BG144" s="232">
        <f>IF(N144="zákl. přenesená",J144,0)</f>
        <v>0</v>
      </c>
      <c r="BH144" s="232">
        <f>IF(N144="sníž. přenesená",J144,0)</f>
        <v>0</v>
      </c>
      <c r="BI144" s="232">
        <f>IF(N144="nulová",J144,0)</f>
        <v>0</v>
      </c>
      <c r="BJ144" s="17" t="s">
        <v>84</v>
      </c>
      <c r="BK144" s="232">
        <f>ROUND(I144*H144,2)</f>
        <v>0</v>
      </c>
      <c r="BL144" s="17" t="s">
        <v>233</v>
      </c>
      <c r="BM144" s="231" t="s">
        <v>1827</v>
      </c>
    </row>
    <row r="145" s="13" customFormat="1">
      <c r="A145" s="13"/>
      <c r="B145" s="233"/>
      <c r="C145" s="234"/>
      <c r="D145" s="235" t="s">
        <v>161</v>
      </c>
      <c r="E145" s="236" t="s">
        <v>1</v>
      </c>
      <c r="F145" s="237" t="s">
        <v>1821</v>
      </c>
      <c r="G145" s="234"/>
      <c r="H145" s="238">
        <v>46</v>
      </c>
      <c r="I145" s="239"/>
      <c r="J145" s="234"/>
      <c r="K145" s="234"/>
      <c r="L145" s="240"/>
      <c r="M145" s="241"/>
      <c r="N145" s="242"/>
      <c r="O145" s="242"/>
      <c r="P145" s="242"/>
      <c r="Q145" s="242"/>
      <c r="R145" s="242"/>
      <c r="S145" s="242"/>
      <c r="T145" s="24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4" t="s">
        <v>161</v>
      </c>
      <c r="AU145" s="244" t="s">
        <v>86</v>
      </c>
      <c r="AV145" s="13" t="s">
        <v>86</v>
      </c>
      <c r="AW145" s="13" t="s">
        <v>32</v>
      </c>
      <c r="AX145" s="13" t="s">
        <v>76</v>
      </c>
      <c r="AY145" s="244" t="s">
        <v>153</v>
      </c>
    </row>
    <row r="146" s="14" customFormat="1">
      <c r="A146" s="14"/>
      <c r="B146" s="245"/>
      <c r="C146" s="246"/>
      <c r="D146" s="235" t="s">
        <v>161</v>
      </c>
      <c r="E146" s="247" t="s">
        <v>1</v>
      </c>
      <c r="F146" s="248" t="s">
        <v>213</v>
      </c>
      <c r="G146" s="246"/>
      <c r="H146" s="249">
        <v>46</v>
      </c>
      <c r="I146" s="250"/>
      <c r="J146" s="246"/>
      <c r="K146" s="246"/>
      <c r="L146" s="251"/>
      <c r="M146" s="252"/>
      <c r="N146" s="253"/>
      <c r="O146" s="253"/>
      <c r="P146" s="253"/>
      <c r="Q146" s="253"/>
      <c r="R146" s="253"/>
      <c r="S146" s="253"/>
      <c r="T146" s="25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5" t="s">
        <v>161</v>
      </c>
      <c r="AU146" s="255" t="s">
        <v>86</v>
      </c>
      <c r="AV146" s="14" t="s">
        <v>159</v>
      </c>
      <c r="AW146" s="14" t="s">
        <v>32</v>
      </c>
      <c r="AX146" s="14" t="s">
        <v>84</v>
      </c>
      <c r="AY146" s="255" t="s">
        <v>153</v>
      </c>
    </row>
    <row r="147" s="2" customFormat="1" ht="22.2" customHeight="1">
      <c r="A147" s="38"/>
      <c r="B147" s="39"/>
      <c r="C147" s="219" t="s">
        <v>237</v>
      </c>
      <c r="D147" s="219" t="s">
        <v>155</v>
      </c>
      <c r="E147" s="220" t="s">
        <v>1828</v>
      </c>
      <c r="F147" s="221" t="s">
        <v>1829</v>
      </c>
      <c r="G147" s="222" t="s">
        <v>321</v>
      </c>
      <c r="H147" s="223">
        <v>3</v>
      </c>
      <c r="I147" s="224"/>
      <c r="J147" s="225">
        <f>ROUND(I147*H147,2)</f>
        <v>0</v>
      </c>
      <c r="K147" s="226"/>
      <c r="L147" s="44"/>
      <c r="M147" s="227" t="s">
        <v>1</v>
      </c>
      <c r="N147" s="228" t="s">
        <v>41</v>
      </c>
      <c r="O147" s="91"/>
      <c r="P147" s="229">
        <f>O147*H147</f>
        <v>0</v>
      </c>
      <c r="Q147" s="229">
        <v>0</v>
      </c>
      <c r="R147" s="229">
        <f>Q147*H147</f>
        <v>0</v>
      </c>
      <c r="S147" s="229">
        <v>0</v>
      </c>
      <c r="T147" s="230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31" t="s">
        <v>233</v>
      </c>
      <c r="AT147" s="231" t="s">
        <v>155</v>
      </c>
      <c r="AU147" s="231" t="s">
        <v>86</v>
      </c>
      <c r="AY147" s="17" t="s">
        <v>153</v>
      </c>
      <c r="BE147" s="232">
        <f>IF(N147="základní",J147,0)</f>
        <v>0</v>
      </c>
      <c r="BF147" s="232">
        <f>IF(N147="snížená",J147,0)</f>
        <v>0</v>
      </c>
      <c r="BG147" s="232">
        <f>IF(N147="zákl. přenesená",J147,0)</f>
        <v>0</v>
      </c>
      <c r="BH147" s="232">
        <f>IF(N147="sníž. přenesená",J147,0)</f>
        <v>0</v>
      </c>
      <c r="BI147" s="232">
        <f>IF(N147="nulová",J147,0)</f>
        <v>0</v>
      </c>
      <c r="BJ147" s="17" t="s">
        <v>84</v>
      </c>
      <c r="BK147" s="232">
        <f>ROUND(I147*H147,2)</f>
        <v>0</v>
      </c>
      <c r="BL147" s="17" t="s">
        <v>233</v>
      </c>
      <c r="BM147" s="231" t="s">
        <v>1830</v>
      </c>
    </row>
    <row r="148" s="2" customFormat="1" ht="14.4" customHeight="1">
      <c r="A148" s="38"/>
      <c r="B148" s="39"/>
      <c r="C148" s="256" t="s">
        <v>244</v>
      </c>
      <c r="D148" s="256" t="s">
        <v>238</v>
      </c>
      <c r="E148" s="257" t="s">
        <v>1831</v>
      </c>
      <c r="F148" s="258" t="s">
        <v>1832</v>
      </c>
      <c r="G148" s="259" t="s">
        <v>321</v>
      </c>
      <c r="H148" s="260">
        <v>3</v>
      </c>
      <c r="I148" s="261"/>
      <c r="J148" s="262">
        <f>ROUND(I148*H148,2)</f>
        <v>0</v>
      </c>
      <c r="K148" s="263"/>
      <c r="L148" s="264"/>
      <c r="M148" s="265" t="s">
        <v>1</v>
      </c>
      <c r="N148" s="266" t="s">
        <v>41</v>
      </c>
      <c r="O148" s="91"/>
      <c r="P148" s="229">
        <f>O148*H148</f>
        <v>0</v>
      </c>
      <c r="Q148" s="229">
        <v>0</v>
      </c>
      <c r="R148" s="229">
        <f>Q148*H148</f>
        <v>0</v>
      </c>
      <c r="S148" s="229">
        <v>0</v>
      </c>
      <c r="T148" s="230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31" t="s">
        <v>318</v>
      </c>
      <c r="AT148" s="231" t="s">
        <v>238</v>
      </c>
      <c r="AU148" s="231" t="s">
        <v>86</v>
      </c>
      <c r="AY148" s="17" t="s">
        <v>153</v>
      </c>
      <c r="BE148" s="232">
        <f>IF(N148="základní",J148,0)</f>
        <v>0</v>
      </c>
      <c r="BF148" s="232">
        <f>IF(N148="snížená",J148,0)</f>
        <v>0</v>
      </c>
      <c r="BG148" s="232">
        <f>IF(N148="zákl. přenesená",J148,0)</f>
        <v>0</v>
      </c>
      <c r="BH148" s="232">
        <f>IF(N148="sníž. přenesená",J148,0)</f>
        <v>0</v>
      </c>
      <c r="BI148" s="232">
        <f>IF(N148="nulová",J148,0)</f>
        <v>0</v>
      </c>
      <c r="BJ148" s="17" t="s">
        <v>84</v>
      </c>
      <c r="BK148" s="232">
        <f>ROUND(I148*H148,2)</f>
        <v>0</v>
      </c>
      <c r="BL148" s="17" t="s">
        <v>233</v>
      </c>
      <c r="BM148" s="231" t="s">
        <v>1833</v>
      </c>
    </row>
    <row r="149" s="2" customFormat="1" ht="14.4" customHeight="1">
      <c r="A149" s="38"/>
      <c r="B149" s="39"/>
      <c r="C149" s="256" t="s">
        <v>249</v>
      </c>
      <c r="D149" s="256" t="s">
        <v>238</v>
      </c>
      <c r="E149" s="257" t="s">
        <v>1834</v>
      </c>
      <c r="F149" s="258" t="s">
        <v>1835</v>
      </c>
      <c r="G149" s="259" t="s">
        <v>321</v>
      </c>
      <c r="H149" s="260">
        <v>3</v>
      </c>
      <c r="I149" s="261"/>
      <c r="J149" s="262">
        <f>ROUND(I149*H149,2)</f>
        <v>0</v>
      </c>
      <c r="K149" s="263"/>
      <c r="L149" s="264"/>
      <c r="M149" s="265" t="s">
        <v>1</v>
      </c>
      <c r="N149" s="266" t="s">
        <v>41</v>
      </c>
      <c r="O149" s="91"/>
      <c r="P149" s="229">
        <f>O149*H149</f>
        <v>0</v>
      </c>
      <c r="Q149" s="229">
        <v>0</v>
      </c>
      <c r="R149" s="229">
        <f>Q149*H149</f>
        <v>0</v>
      </c>
      <c r="S149" s="229">
        <v>0</v>
      </c>
      <c r="T149" s="230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31" t="s">
        <v>318</v>
      </c>
      <c r="AT149" s="231" t="s">
        <v>238</v>
      </c>
      <c r="AU149" s="231" t="s">
        <v>86</v>
      </c>
      <c r="AY149" s="17" t="s">
        <v>153</v>
      </c>
      <c r="BE149" s="232">
        <f>IF(N149="základní",J149,0)</f>
        <v>0</v>
      </c>
      <c r="BF149" s="232">
        <f>IF(N149="snížená",J149,0)</f>
        <v>0</v>
      </c>
      <c r="BG149" s="232">
        <f>IF(N149="zákl. přenesená",J149,0)</f>
        <v>0</v>
      </c>
      <c r="BH149" s="232">
        <f>IF(N149="sníž. přenesená",J149,0)</f>
        <v>0</v>
      </c>
      <c r="BI149" s="232">
        <f>IF(N149="nulová",J149,0)</f>
        <v>0</v>
      </c>
      <c r="BJ149" s="17" t="s">
        <v>84</v>
      </c>
      <c r="BK149" s="232">
        <f>ROUND(I149*H149,2)</f>
        <v>0</v>
      </c>
      <c r="BL149" s="17" t="s">
        <v>233</v>
      </c>
      <c r="BM149" s="231" t="s">
        <v>1836</v>
      </c>
    </row>
    <row r="150" s="2" customFormat="1" ht="14.4" customHeight="1">
      <c r="A150" s="38"/>
      <c r="B150" s="39"/>
      <c r="C150" s="256" t="s">
        <v>257</v>
      </c>
      <c r="D150" s="256" t="s">
        <v>238</v>
      </c>
      <c r="E150" s="257" t="s">
        <v>1837</v>
      </c>
      <c r="F150" s="258" t="s">
        <v>1838</v>
      </c>
      <c r="G150" s="259" t="s">
        <v>321</v>
      </c>
      <c r="H150" s="260">
        <v>3</v>
      </c>
      <c r="I150" s="261"/>
      <c r="J150" s="262">
        <f>ROUND(I150*H150,2)</f>
        <v>0</v>
      </c>
      <c r="K150" s="263"/>
      <c r="L150" s="264"/>
      <c r="M150" s="265" t="s">
        <v>1</v>
      </c>
      <c r="N150" s="266" t="s">
        <v>41</v>
      </c>
      <c r="O150" s="91"/>
      <c r="P150" s="229">
        <f>O150*H150</f>
        <v>0</v>
      </c>
      <c r="Q150" s="229">
        <v>0</v>
      </c>
      <c r="R150" s="229">
        <f>Q150*H150</f>
        <v>0</v>
      </c>
      <c r="S150" s="229">
        <v>0</v>
      </c>
      <c r="T150" s="230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1" t="s">
        <v>318</v>
      </c>
      <c r="AT150" s="231" t="s">
        <v>238</v>
      </c>
      <c r="AU150" s="231" t="s">
        <v>86</v>
      </c>
      <c r="AY150" s="17" t="s">
        <v>153</v>
      </c>
      <c r="BE150" s="232">
        <f>IF(N150="základní",J150,0)</f>
        <v>0</v>
      </c>
      <c r="BF150" s="232">
        <f>IF(N150="snížená",J150,0)</f>
        <v>0</v>
      </c>
      <c r="BG150" s="232">
        <f>IF(N150="zákl. přenesená",J150,0)</f>
        <v>0</v>
      </c>
      <c r="BH150" s="232">
        <f>IF(N150="sníž. přenesená",J150,0)</f>
        <v>0</v>
      </c>
      <c r="BI150" s="232">
        <f>IF(N150="nulová",J150,0)</f>
        <v>0</v>
      </c>
      <c r="BJ150" s="17" t="s">
        <v>84</v>
      </c>
      <c r="BK150" s="232">
        <f>ROUND(I150*H150,2)</f>
        <v>0</v>
      </c>
      <c r="BL150" s="17" t="s">
        <v>233</v>
      </c>
      <c r="BM150" s="231" t="s">
        <v>1839</v>
      </c>
    </row>
    <row r="151" s="2" customFormat="1" ht="14.4" customHeight="1">
      <c r="A151" s="38"/>
      <c r="B151" s="39"/>
      <c r="C151" s="219" t="s">
        <v>7</v>
      </c>
      <c r="D151" s="219" t="s">
        <v>155</v>
      </c>
      <c r="E151" s="220" t="s">
        <v>1840</v>
      </c>
      <c r="F151" s="221" t="s">
        <v>1841</v>
      </c>
      <c r="G151" s="222" t="s">
        <v>321</v>
      </c>
      <c r="H151" s="223">
        <v>1</v>
      </c>
      <c r="I151" s="224"/>
      <c r="J151" s="225">
        <f>ROUND(I151*H151,2)</f>
        <v>0</v>
      </c>
      <c r="K151" s="226"/>
      <c r="L151" s="44"/>
      <c r="M151" s="227" t="s">
        <v>1</v>
      </c>
      <c r="N151" s="228" t="s">
        <v>41</v>
      </c>
      <c r="O151" s="91"/>
      <c r="P151" s="229">
        <f>O151*H151</f>
        <v>0</v>
      </c>
      <c r="Q151" s="229">
        <v>0</v>
      </c>
      <c r="R151" s="229">
        <f>Q151*H151</f>
        <v>0</v>
      </c>
      <c r="S151" s="229">
        <v>0</v>
      </c>
      <c r="T151" s="230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31" t="s">
        <v>233</v>
      </c>
      <c r="AT151" s="231" t="s">
        <v>155</v>
      </c>
      <c r="AU151" s="231" t="s">
        <v>86</v>
      </c>
      <c r="AY151" s="17" t="s">
        <v>153</v>
      </c>
      <c r="BE151" s="232">
        <f>IF(N151="základní",J151,0)</f>
        <v>0</v>
      </c>
      <c r="BF151" s="232">
        <f>IF(N151="snížená",J151,0)</f>
        <v>0</v>
      </c>
      <c r="BG151" s="232">
        <f>IF(N151="zákl. přenesená",J151,0)</f>
        <v>0</v>
      </c>
      <c r="BH151" s="232">
        <f>IF(N151="sníž. přenesená",J151,0)</f>
        <v>0</v>
      </c>
      <c r="BI151" s="232">
        <f>IF(N151="nulová",J151,0)</f>
        <v>0</v>
      </c>
      <c r="BJ151" s="17" t="s">
        <v>84</v>
      </c>
      <c r="BK151" s="232">
        <f>ROUND(I151*H151,2)</f>
        <v>0</v>
      </c>
      <c r="BL151" s="17" t="s">
        <v>233</v>
      </c>
      <c r="BM151" s="231" t="s">
        <v>1842</v>
      </c>
    </row>
    <row r="152" s="2" customFormat="1" ht="14.4" customHeight="1">
      <c r="A152" s="38"/>
      <c r="B152" s="39"/>
      <c r="C152" s="256" t="s">
        <v>267</v>
      </c>
      <c r="D152" s="256" t="s">
        <v>238</v>
      </c>
      <c r="E152" s="257" t="s">
        <v>1843</v>
      </c>
      <c r="F152" s="258" t="s">
        <v>1844</v>
      </c>
      <c r="G152" s="259" t="s">
        <v>321</v>
      </c>
      <c r="H152" s="260">
        <v>1</v>
      </c>
      <c r="I152" s="261"/>
      <c r="J152" s="262">
        <f>ROUND(I152*H152,2)</f>
        <v>0</v>
      </c>
      <c r="K152" s="263"/>
      <c r="L152" s="264"/>
      <c r="M152" s="265" t="s">
        <v>1</v>
      </c>
      <c r="N152" s="266" t="s">
        <v>41</v>
      </c>
      <c r="O152" s="91"/>
      <c r="P152" s="229">
        <f>O152*H152</f>
        <v>0</v>
      </c>
      <c r="Q152" s="229">
        <v>0</v>
      </c>
      <c r="R152" s="229">
        <f>Q152*H152</f>
        <v>0</v>
      </c>
      <c r="S152" s="229">
        <v>0</v>
      </c>
      <c r="T152" s="230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1" t="s">
        <v>318</v>
      </c>
      <c r="AT152" s="231" t="s">
        <v>238</v>
      </c>
      <c r="AU152" s="231" t="s">
        <v>86</v>
      </c>
      <c r="AY152" s="17" t="s">
        <v>153</v>
      </c>
      <c r="BE152" s="232">
        <f>IF(N152="základní",J152,0)</f>
        <v>0</v>
      </c>
      <c r="BF152" s="232">
        <f>IF(N152="snížená",J152,0)</f>
        <v>0</v>
      </c>
      <c r="BG152" s="232">
        <f>IF(N152="zákl. přenesená",J152,0)</f>
        <v>0</v>
      </c>
      <c r="BH152" s="232">
        <f>IF(N152="sníž. přenesená",J152,0)</f>
        <v>0</v>
      </c>
      <c r="BI152" s="232">
        <f>IF(N152="nulová",J152,0)</f>
        <v>0</v>
      </c>
      <c r="BJ152" s="17" t="s">
        <v>84</v>
      </c>
      <c r="BK152" s="232">
        <f>ROUND(I152*H152,2)</f>
        <v>0</v>
      </c>
      <c r="BL152" s="17" t="s">
        <v>233</v>
      </c>
      <c r="BM152" s="231" t="s">
        <v>1845</v>
      </c>
    </row>
    <row r="153" s="2" customFormat="1" ht="22.2" customHeight="1">
      <c r="A153" s="38"/>
      <c r="B153" s="39"/>
      <c r="C153" s="219" t="s">
        <v>273</v>
      </c>
      <c r="D153" s="219" t="s">
        <v>155</v>
      </c>
      <c r="E153" s="220" t="s">
        <v>1846</v>
      </c>
      <c r="F153" s="221" t="s">
        <v>1847</v>
      </c>
      <c r="G153" s="222" t="s">
        <v>321</v>
      </c>
      <c r="H153" s="223">
        <v>5</v>
      </c>
      <c r="I153" s="224"/>
      <c r="J153" s="225">
        <f>ROUND(I153*H153,2)</f>
        <v>0</v>
      </c>
      <c r="K153" s="226"/>
      <c r="L153" s="44"/>
      <c r="M153" s="227" t="s">
        <v>1</v>
      </c>
      <c r="N153" s="228" t="s">
        <v>41</v>
      </c>
      <c r="O153" s="91"/>
      <c r="P153" s="229">
        <f>O153*H153</f>
        <v>0</v>
      </c>
      <c r="Q153" s="229">
        <v>0</v>
      </c>
      <c r="R153" s="229">
        <f>Q153*H153</f>
        <v>0</v>
      </c>
      <c r="S153" s="229">
        <v>0</v>
      </c>
      <c r="T153" s="230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31" t="s">
        <v>233</v>
      </c>
      <c r="AT153" s="231" t="s">
        <v>155</v>
      </c>
      <c r="AU153" s="231" t="s">
        <v>86</v>
      </c>
      <c r="AY153" s="17" t="s">
        <v>153</v>
      </c>
      <c r="BE153" s="232">
        <f>IF(N153="základní",J153,0)</f>
        <v>0</v>
      </c>
      <c r="BF153" s="232">
        <f>IF(N153="snížená",J153,0)</f>
        <v>0</v>
      </c>
      <c r="BG153" s="232">
        <f>IF(N153="zákl. přenesená",J153,0)</f>
        <v>0</v>
      </c>
      <c r="BH153" s="232">
        <f>IF(N153="sníž. přenesená",J153,0)</f>
        <v>0</v>
      </c>
      <c r="BI153" s="232">
        <f>IF(N153="nulová",J153,0)</f>
        <v>0</v>
      </c>
      <c r="BJ153" s="17" t="s">
        <v>84</v>
      </c>
      <c r="BK153" s="232">
        <f>ROUND(I153*H153,2)</f>
        <v>0</v>
      </c>
      <c r="BL153" s="17" t="s">
        <v>233</v>
      </c>
      <c r="BM153" s="231" t="s">
        <v>1848</v>
      </c>
    </row>
    <row r="154" s="2" customFormat="1" ht="14.4" customHeight="1">
      <c r="A154" s="38"/>
      <c r="B154" s="39"/>
      <c r="C154" s="256" t="s">
        <v>279</v>
      </c>
      <c r="D154" s="256" t="s">
        <v>238</v>
      </c>
      <c r="E154" s="257" t="s">
        <v>1849</v>
      </c>
      <c r="F154" s="258" t="s">
        <v>1850</v>
      </c>
      <c r="G154" s="259" t="s">
        <v>321</v>
      </c>
      <c r="H154" s="260">
        <v>5</v>
      </c>
      <c r="I154" s="261"/>
      <c r="J154" s="262">
        <f>ROUND(I154*H154,2)</f>
        <v>0</v>
      </c>
      <c r="K154" s="263"/>
      <c r="L154" s="264"/>
      <c r="M154" s="265" t="s">
        <v>1</v>
      </c>
      <c r="N154" s="266" t="s">
        <v>41</v>
      </c>
      <c r="O154" s="91"/>
      <c r="P154" s="229">
        <f>O154*H154</f>
        <v>0</v>
      </c>
      <c r="Q154" s="229">
        <v>0</v>
      </c>
      <c r="R154" s="229">
        <f>Q154*H154</f>
        <v>0</v>
      </c>
      <c r="S154" s="229">
        <v>0</v>
      </c>
      <c r="T154" s="230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31" t="s">
        <v>318</v>
      </c>
      <c r="AT154" s="231" t="s">
        <v>238</v>
      </c>
      <c r="AU154" s="231" t="s">
        <v>86</v>
      </c>
      <c r="AY154" s="17" t="s">
        <v>153</v>
      </c>
      <c r="BE154" s="232">
        <f>IF(N154="základní",J154,0)</f>
        <v>0</v>
      </c>
      <c r="BF154" s="232">
        <f>IF(N154="snížená",J154,0)</f>
        <v>0</v>
      </c>
      <c r="BG154" s="232">
        <f>IF(N154="zákl. přenesená",J154,0)</f>
        <v>0</v>
      </c>
      <c r="BH154" s="232">
        <f>IF(N154="sníž. přenesená",J154,0)</f>
        <v>0</v>
      </c>
      <c r="BI154" s="232">
        <f>IF(N154="nulová",J154,0)</f>
        <v>0</v>
      </c>
      <c r="BJ154" s="17" t="s">
        <v>84</v>
      </c>
      <c r="BK154" s="232">
        <f>ROUND(I154*H154,2)</f>
        <v>0</v>
      </c>
      <c r="BL154" s="17" t="s">
        <v>233</v>
      </c>
      <c r="BM154" s="231" t="s">
        <v>1851</v>
      </c>
    </row>
    <row r="155" s="2" customFormat="1" ht="22.2" customHeight="1">
      <c r="A155" s="38"/>
      <c r="B155" s="39"/>
      <c r="C155" s="219" t="s">
        <v>284</v>
      </c>
      <c r="D155" s="219" t="s">
        <v>155</v>
      </c>
      <c r="E155" s="220" t="s">
        <v>1852</v>
      </c>
      <c r="F155" s="221" t="s">
        <v>1853</v>
      </c>
      <c r="G155" s="222" t="s">
        <v>321</v>
      </c>
      <c r="H155" s="223">
        <v>1</v>
      </c>
      <c r="I155" s="224"/>
      <c r="J155" s="225">
        <f>ROUND(I155*H155,2)</f>
        <v>0</v>
      </c>
      <c r="K155" s="226"/>
      <c r="L155" s="44"/>
      <c r="M155" s="227" t="s">
        <v>1</v>
      </c>
      <c r="N155" s="228" t="s">
        <v>41</v>
      </c>
      <c r="O155" s="91"/>
      <c r="P155" s="229">
        <f>O155*H155</f>
        <v>0</v>
      </c>
      <c r="Q155" s="229">
        <v>0</v>
      </c>
      <c r="R155" s="229">
        <f>Q155*H155</f>
        <v>0</v>
      </c>
      <c r="S155" s="229">
        <v>0</v>
      </c>
      <c r="T155" s="230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31" t="s">
        <v>233</v>
      </c>
      <c r="AT155" s="231" t="s">
        <v>155</v>
      </c>
      <c r="AU155" s="231" t="s">
        <v>86</v>
      </c>
      <c r="AY155" s="17" t="s">
        <v>153</v>
      </c>
      <c r="BE155" s="232">
        <f>IF(N155="základní",J155,0)</f>
        <v>0</v>
      </c>
      <c r="BF155" s="232">
        <f>IF(N155="snížená",J155,0)</f>
        <v>0</v>
      </c>
      <c r="BG155" s="232">
        <f>IF(N155="zákl. přenesená",J155,0)</f>
        <v>0</v>
      </c>
      <c r="BH155" s="232">
        <f>IF(N155="sníž. přenesená",J155,0)</f>
        <v>0</v>
      </c>
      <c r="BI155" s="232">
        <f>IF(N155="nulová",J155,0)</f>
        <v>0</v>
      </c>
      <c r="BJ155" s="17" t="s">
        <v>84</v>
      </c>
      <c r="BK155" s="232">
        <f>ROUND(I155*H155,2)</f>
        <v>0</v>
      </c>
      <c r="BL155" s="17" t="s">
        <v>233</v>
      </c>
      <c r="BM155" s="231" t="s">
        <v>1854</v>
      </c>
    </row>
    <row r="156" s="2" customFormat="1" ht="14.4" customHeight="1">
      <c r="A156" s="38"/>
      <c r="B156" s="39"/>
      <c r="C156" s="256" t="s">
        <v>288</v>
      </c>
      <c r="D156" s="256" t="s">
        <v>238</v>
      </c>
      <c r="E156" s="257" t="s">
        <v>1855</v>
      </c>
      <c r="F156" s="258" t="s">
        <v>1856</v>
      </c>
      <c r="G156" s="259" t="s">
        <v>321</v>
      </c>
      <c r="H156" s="260">
        <v>1</v>
      </c>
      <c r="I156" s="261"/>
      <c r="J156" s="262">
        <f>ROUND(I156*H156,2)</f>
        <v>0</v>
      </c>
      <c r="K156" s="263"/>
      <c r="L156" s="264"/>
      <c r="M156" s="265" t="s">
        <v>1</v>
      </c>
      <c r="N156" s="266" t="s">
        <v>41</v>
      </c>
      <c r="O156" s="91"/>
      <c r="P156" s="229">
        <f>O156*H156</f>
        <v>0</v>
      </c>
      <c r="Q156" s="229">
        <v>0</v>
      </c>
      <c r="R156" s="229">
        <f>Q156*H156</f>
        <v>0</v>
      </c>
      <c r="S156" s="229">
        <v>0</v>
      </c>
      <c r="T156" s="230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1" t="s">
        <v>318</v>
      </c>
      <c r="AT156" s="231" t="s">
        <v>238</v>
      </c>
      <c r="AU156" s="231" t="s">
        <v>86</v>
      </c>
      <c r="AY156" s="17" t="s">
        <v>153</v>
      </c>
      <c r="BE156" s="232">
        <f>IF(N156="základní",J156,0)</f>
        <v>0</v>
      </c>
      <c r="BF156" s="232">
        <f>IF(N156="snížená",J156,0)</f>
        <v>0</v>
      </c>
      <c r="BG156" s="232">
        <f>IF(N156="zákl. přenesená",J156,0)</f>
        <v>0</v>
      </c>
      <c r="BH156" s="232">
        <f>IF(N156="sníž. přenesená",J156,0)</f>
        <v>0</v>
      </c>
      <c r="BI156" s="232">
        <f>IF(N156="nulová",J156,0)</f>
        <v>0</v>
      </c>
      <c r="BJ156" s="17" t="s">
        <v>84</v>
      </c>
      <c r="BK156" s="232">
        <f>ROUND(I156*H156,2)</f>
        <v>0</v>
      </c>
      <c r="BL156" s="17" t="s">
        <v>233</v>
      </c>
      <c r="BM156" s="231" t="s">
        <v>1857</v>
      </c>
    </row>
    <row r="157" s="2" customFormat="1" ht="22.2" customHeight="1">
      <c r="A157" s="38"/>
      <c r="B157" s="39"/>
      <c r="C157" s="219" t="s">
        <v>293</v>
      </c>
      <c r="D157" s="219" t="s">
        <v>155</v>
      </c>
      <c r="E157" s="220" t="s">
        <v>1858</v>
      </c>
      <c r="F157" s="221" t="s">
        <v>1859</v>
      </c>
      <c r="G157" s="222" t="s">
        <v>321</v>
      </c>
      <c r="H157" s="223">
        <v>6</v>
      </c>
      <c r="I157" s="224"/>
      <c r="J157" s="225">
        <f>ROUND(I157*H157,2)</f>
        <v>0</v>
      </c>
      <c r="K157" s="226"/>
      <c r="L157" s="44"/>
      <c r="M157" s="227" t="s">
        <v>1</v>
      </c>
      <c r="N157" s="228" t="s">
        <v>41</v>
      </c>
      <c r="O157" s="91"/>
      <c r="P157" s="229">
        <f>O157*H157</f>
        <v>0</v>
      </c>
      <c r="Q157" s="229">
        <v>0</v>
      </c>
      <c r="R157" s="229">
        <f>Q157*H157</f>
        <v>0</v>
      </c>
      <c r="S157" s="229">
        <v>0</v>
      </c>
      <c r="T157" s="230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1" t="s">
        <v>233</v>
      </c>
      <c r="AT157" s="231" t="s">
        <v>155</v>
      </c>
      <c r="AU157" s="231" t="s">
        <v>86</v>
      </c>
      <c r="AY157" s="17" t="s">
        <v>153</v>
      </c>
      <c r="BE157" s="232">
        <f>IF(N157="základní",J157,0)</f>
        <v>0</v>
      </c>
      <c r="BF157" s="232">
        <f>IF(N157="snížená",J157,0)</f>
        <v>0</v>
      </c>
      <c r="BG157" s="232">
        <f>IF(N157="zákl. přenesená",J157,0)</f>
        <v>0</v>
      </c>
      <c r="BH157" s="232">
        <f>IF(N157="sníž. přenesená",J157,0)</f>
        <v>0</v>
      </c>
      <c r="BI157" s="232">
        <f>IF(N157="nulová",J157,0)</f>
        <v>0</v>
      </c>
      <c r="BJ157" s="17" t="s">
        <v>84</v>
      </c>
      <c r="BK157" s="232">
        <f>ROUND(I157*H157,2)</f>
        <v>0</v>
      </c>
      <c r="BL157" s="17" t="s">
        <v>233</v>
      </c>
      <c r="BM157" s="231" t="s">
        <v>1860</v>
      </c>
    </row>
    <row r="158" s="2" customFormat="1" ht="19.8" customHeight="1">
      <c r="A158" s="38"/>
      <c r="B158" s="39"/>
      <c r="C158" s="256" t="s">
        <v>298</v>
      </c>
      <c r="D158" s="256" t="s">
        <v>238</v>
      </c>
      <c r="E158" s="257" t="s">
        <v>1861</v>
      </c>
      <c r="F158" s="258" t="s">
        <v>1862</v>
      </c>
      <c r="G158" s="259" t="s">
        <v>321</v>
      </c>
      <c r="H158" s="260">
        <v>6</v>
      </c>
      <c r="I158" s="261"/>
      <c r="J158" s="262">
        <f>ROUND(I158*H158,2)</f>
        <v>0</v>
      </c>
      <c r="K158" s="263"/>
      <c r="L158" s="264"/>
      <c r="M158" s="265" t="s">
        <v>1</v>
      </c>
      <c r="N158" s="266" t="s">
        <v>41</v>
      </c>
      <c r="O158" s="91"/>
      <c r="P158" s="229">
        <f>O158*H158</f>
        <v>0</v>
      </c>
      <c r="Q158" s="229">
        <v>0</v>
      </c>
      <c r="R158" s="229">
        <f>Q158*H158</f>
        <v>0</v>
      </c>
      <c r="S158" s="229">
        <v>0</v>
      </c>
      <c r="T158" s="230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31" t="s">
        <v>318</v>
      </c>
      <c r="AT158" s="231" t="s">
        <v>238</v>
      </c>
      <c r="AU158" s="231" t="s">
        <v>86</v>
      </c>
      <c r="AY158" s="17" t="s">
        <v>153</v>
      </c>
      <c r="BE158" s="232">
        <f>IF(N158="základní",J158,0)</f>
        <v>0</v>
      </c>
      <c r="BF158" s="232">
        <f>IF(N158="snížená",J158,0)</f>
        <v>0</v>
      </c>
      <c r="BG158" s="232">
        <f>IF(N158="zákl. přenesená",J158,0)</f>
        <v>0</v>
      </c>
      <c r="BH158" s="232">
        <f>IF(N158="sníž. přenesená",J158,0)</f>
        <v>0</v>
      </c>
      <c r="BI158" s="232">
        <f>IF(N158="nulová",J158,0)</f>
        <v>0</v>
      </c>
      <c r="BJ158" s="17" t="s">
        <v>84</v>
      </c>
      <c r="BK158" s="232">
        <f>ROUND(I158*H158,2)</f>
        <v>0</v>
      </c>
      <c r="BL158" s="17" t="s">
        <v>233</v>
      </c>
      <c r="BM158" s="231" t="s">
        <v>1863</v>
      </c>
    </row>
    <row r="159" s="2" customFormat="1" ht="22.2" customHeight="1">
      <c r="A159" s="38"/>
      <c r="B159" s="39"/>
      <c r="C159" s="219" t="s">
        <v>303</v>
      </c>
      <c r="D159" s="219" t="s">
        <v>155</v>
      </c>
      <c r="E159" s="220" t="s">
        <v>1864</v>
      </c>
      <c r="F159" s="221" t="s">
        <v>1865</v>
      </c>
      <c r="G159" s="222" t="s">
        <v>321</v>
      </c>
      <c r="H159" s="223">
        <v>2</v>
      </c>
      <c r="I159" s="224"/>
      <c r="J159" s="225">
        <f>ROUND(I159*H159,2)</f>
        <v>0</v>
      </c>
      <c r="K159" s="226"/>
      <c r="L159" s="44"/>
      <c r="M159" s="227" t="s">
        <v>1</v>
      </c>
      <c r="N159" s="228" t="s">
        <v>41</v>
      </c>
      <c r="O159" s="91"/>
      <c r="P159" s="229">
        <f>O159*H159</f>
        <v>0</v>
      </c>
      <c r="Q159" s="229">
        <v>0</v>
      </c>
      <c r="R159" s="229">
        <f>Q159*H159</f>
        <v>0</v>
      </c>
      <c r="S159" s="229">
        <v>0</v>
      </c>
      <c r="T159" s="230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1" t="s">
        <v>233</v>
      </c>
      <c r="AT159" s="231" t="s">
        <v>155</v>
      </c>
      <c r="AU159" s="231" t="s">
        <v>86</v>
      </c>
      <c r="AY159" s="17" t="s">
        <v>153</v>
      </c>
      <c r="BE159" s="232">
        <f>IF(N159="základní",J159,0)</f>
        <v>0</v>
      </c>
      <c r="BF159" s="232">
        <f>IF(N159="snížená",J159,0)</f>
        <v>0</v>
      </c>
      <c r="BG159" s="232">
        <f>IF(N159="zákl. přenesená",J159,0)</f>
        <v>0</v>
      </c>
      <c r="BH159" s="232">
        <f>IF(N159="sníž. přenesená",J159,0)</f>
        <v>0</v>
      </c>
      <c r="BI159" s="232">
        <f>IF(N159="nulová",J159,0)</f>
        <v>0</v>
      </c>
      <c r="BJ159" s="17" t="s">
        <v>84</v>
      </c>
      <c r="BK159" s="232">
        <f>ROUND(I159*H159,2)</f>
        <v>0</v>
      </c>
      <c r="BL159" s="17" t="s">
        <v>233</v>
      </c>
      <c r="BM159" s="231" t="s">
        <v>1866</v>
      </c>
    </row>
    <row r="160" s="2" customFormat="1" ht="14.4" customHeight="1">
      <c r="A160" s="38"/>
      <c r="B160" s="39"/>
      <c r="C160" s="256" t="s">
        <v>308</v>
      </c>
      <c r="D160" s="256" t="s">
        <v>238</v>
      </c>
      <c r="E160" s="257" t="s">
        <v>1714</v>
      </c>
      <c r="F160" s="258" t="s">
        <v>1867</v>
      </c>
      <c r="G160" s="259" t="s">
        <v>321</v>
      </c>
      <c r="H160" s="260">
        <v>1</v>
      </c>
      <c r="I160" s="261"/>
      <c r="J160" s="262">
        <f>ROUND(I160*H160,2)</f>
        <v>0</v>
      </c>
      <c r="K160" s="263"/>
      <c r="L160" s="264"/>
      <c r="M160" s="265" t="s">
        <v>1</v>
      </c>
      <c r="N160" s="266" t="s">
        <v>41</v>
      </c>
      <c r="O160" s="91"/>
      <c r="P160" s="229">
        <f>O160*H160</f>
        <v>0</v>
      </c>
      <c r="Q160" s="229">
        <v>0</v>
      </c>
      <c r="R160" s="229">
        <f>Q160*H160</f>
        <v>0</v>
      </c>
      <c r="S160" s="229">
        <v>0</v>
      </c>
      <c r="T160" s="230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31" t="s">
        <v>318</v>
      </c>
      <c r="AT160" s="231" t="s">
        <v>238</v>
      </c>
      <c r="AU160" s="231" t="s">
        <v>86</v>
      </c>
      <c r="AY160" s="17" t="s">
        <v>153</v>
      </c>
      <c r="BE160" s="232">
        <f>IF(N160="základní",J160,0)</f>
        <v>0</v>
      </c>
      <c r="BF160" s="232">
        <f>IF(N160="snížená",J160,0)</f>
        <v>0</v>
      </c>
      <c r="BG160" s="232">
        <f>IF(N160="zákl. přenesená",J160,0)</f>
        <v>0</v>
      </c>
      <c r="BH160" s="232">
        <f>IF(N160="sníž. přenesená",J160,0)</f>
        <v>0</v>
      </c>
      <c r="BI160" s="232">
        <f>IF(N160="nulová",J160,0)</f>
        <v>0</v>
      </c>
      <c r="BJ160" s="17" t="s">
        <v>84</v>
      </c>
      <c r="BK160" s="232">
        <f>ROUND(I160*H160,2)</f>
        <v>0</v>
      </c>
      <c r="BL160" s="17" t="s">
        <v>233</v>
      </c>
      <c r="BM160" s="231" t="s">
        <v>1868</v>
      </c>
    </row>
    <row r="161" s="2" customFormat="1" ht="14.4" customHeight="1">
      <c r="A161" s="38"/>
      <c r="B161" s="39"/>
      <c r="C161" s="256" t="s">
        <v>313</v>
      </c>
      <c r="D161" s="256" t="s">
        <v>238</v>
      </c>
      <c r="E161" s="257" t="s">
        <v>1708</v>
      </c>
      <c r="F161" s="258" t="s">
        <v>1869</v>
      </c>
      <c r="G161" s="259" t="s">
        <v>321</v>
      </c>
      <c r="H161" s="260">
        <v>1</v>
      </c>
      <c r="I161" s="261"/>
      <c r="J161" s="262">
        <f>ROUND(I161*H161,2)</f>
        <v>0</v>
      </c>
      <c r="K161" s="263"/>
      <c r="L161" s="264"/>
      <c r="M161" s="265" t="s">
        <v>1</v>
      </c>
      <c r="N161" s="266" t="s">
        <v>41</v>
      </c>
      <c r="O161" s="91"/>
      <c r="P161" s="229">
        <f>O161*H161</f>
        <v>0</v>
      </c>
      <c r="Q161" s="229">
        <v>0</v>
      </c>
      <c r="R161" s="229">
        <f>Q161*H161</f>
        <v>0</v>
      </c>
      <c r="S161" s="229">
        <v>0</v>
      </c>
      <c r="T161" s="230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1" t="s">
        <v>318</v>
      </c>
      <c r="AT161" s="231" t="s">
        <v>238</v>
      </c>
      <c r="AU161" s="231" t="s">
        <v>86</v>
      </c>
      <c r="AY161" s="17" t="s">
        <v>153</v>
      </c>
      <c r="BE161" s="232">
        <f>IF(N161="základní",J161,0)</f>
        <v>0</v>
      </c>
      <c r="BF161" s="232">
        <f>IF(N161="snížená",J161,0)</f>
        <v>0</v>
      </c>
      <c r="BG161" s="232">
        <f>IF(N161="zákl. přenesená",J161,0)</f>
        <v>0</v>
      </c>
      <c r="BH161" s="232">
        <f>IF(N161="sníž. přenesená",J161,0)</f>
        <v>0</v>
      </c>
      <c r="BI161" s="232">
        <f>IF(N161="nulová",J161,0)</f>
        <v>0</v>
      </c>
      <c r="BJ161" s="17" t="s">
        <v>84</v>
      </c>
      <c r="BK161" s="232">
        <f>ROUND(I161*H161,2)</f>
        <v>0</v>
      </c>
      <c r="BL161" s="17" t="s">
        <v>233</v>
      </c>
      <c r="BM161" s="231" t="s">
        <v>1870</v>
      </c>
    </row>
    <row r="162" s="2" customFormat="1" ht="22.2" customHeight="1">
      <c r="A162" s="38"/>
      <c r="B162" s="39"/>
      <c r="C162" s="219" t="s">
        <v>318</v>
      </c>
      <c r="D162" s="219" t="s">
        <v>155</v>
      </c>
      <c r="E162" s="220" t="s">
        <v>1871</v>
      </c>
      <c r="F162" s="221" t="s">
        <v>1872</v>
      </c>
      <c r="G162" s="222" t="s">
        <v>321</v>
      </c>
      <c r="H162" s="223">
        <v>1</v>
      </c>
      <c r="I162" s="224"/>
      <c r="J162" s="225">
        <f>ROUND(I162*H162,2)</f>
        <v>0</v>
      </c>
      <c r="K162" s="226"/>
      <c r="L162" s="44"/>
      <c r="M162" s="227" t="s">
        <v>1</v>
      </c>
      <c r="N162" s="228" t="s">
        <v>41</v>
      </c>
      <c r="O162" s="91"/>
      <c r="P162" s="229">
        <f>O162*H162</f>
        <v>0</v>
      </c>
      <c r="Q162" s="229">
        <v>0</v>
      </c>
      <c r="R162" s="229">
        <f>Q162*H162</f>
        <v>0</v>
      </c>
      <c r="S162" s="229">
        <v>0</v>
      </c>
      <c r="T162" s="230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31" t="s">
        <v>233</v>
      </c>
      <c r="AT162" s="231" t="s">
        <v>155</v>
      </c>
      <c r="AU162" s="231" t="s">
        <v>86</v>
      </c>
      <c r="AY162" s="17" t="s">
        <v>153</v>
      </c>
      <c r="BE162" s="232">
        <f>IF(N162="základní",J162,0)</f>
        <v>0</v>
      </c>
      <c r="BF162" s="232">
        <f>IF(N162="snížená",J162,0)</f>
        <v>0</v>
      </c>
      <c r="BG162" s="232">
        <f>IF(N162="zákl. přenesená",J162,0)</f>
        <v>0</v>
      </c>
      <c r="BH162" s="232">
        <f>IF(N162="sníž. přenesená",J162,0)</f>
        <v>0</v>
      </c>
      <c r="BI162" s="232">
        <f>IF(N162="nulová",J162,0)</f>
        <v>0</v>
      </c>
      <c r="BJ162" s="17" t="s">
        <v>84</v>
      </c>
      <c r="BK162" s="232">
        <f>ROUND(I162*H162,2)</f>
        <v>0</v>
      </c>
      <c r="BL162" s="17" t="s">
        <v>233</v>
      </c>
      <c r="BM162" s="231" t="s">
        <v>1873</v>
      </c>
    </row>
    <row r="163" s="2" customFormat="1" ht="22.2" customHeight="1">
      <c r="A163" s="38"/>
      <c r="B163" s="39"/>
      <c r="C163" s="219" t="s">
        <v>323</v>
      </c>
      <c r="D163" s="219" t="s">
        <v>155</v>
      </c>
      <c r="E163" s="220" t="s">
        <v>1874</v>
      </c>
      <c r="F163" s="221" t="s">
        <v>1875</v>
      </c>
      <c r="G163" s="222" t="s">
        <v>216</v>
      </c>
      <c r="H163" s="223">
        <v>0.041000000000000002</v>
      </c>
      <c r="I163" s="224"/>
      <c r="J163" s="225">
        <f>ROUND(I163*H163,2)</f>
        <v>0</v>
      </c>
      <c r="K163" s="226"/>
      <c r="L163" s="44"/>
      <c r="M163" s="227" t="s">
        <v>1</v>
      </c>
      <c r="N163" s="228" t="s">
        <v>41</v>
      </c>
      <c r="O163" s="91"/>
      <c r="P163" s="229">
        <f>O163*H163</f>
        <v>0</v>
      </c>
      <c r="Q163" s="229">
        <v>0</v>
      </c>
      <c r="R163" s="229">
        <f>Q163*H163</f>
        <v>0</v>
      </c>
      <c r="S163" s="229">
        <v>0</v>
      </c>
      <c r="T163" s="230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1" t="s">
        <v>233</v>
      </c>
      <c r="AT163" s="231" t="s">
        <v>155</v>
      </c>
      <c r="AU163" s="231" t="s">
        <v>86</v>
      </c>
      <c r="AY163" s="17" t="s">
        <v>153</v>
      </c>
      <c r="BE163" s="232">
        <f>IF(N163="základní",J163,0)</f>
        <v>0</v>
      </c>
      <c r="BF163" s="232">
        <f>IF(N163="snížená",J163,0)</f>
        <v>0</v>
      </c>
      <c r="BG163" s="232">
        <f>IF(N163="zákl. přenesená",J163,0)</f>
        <v>0</v>
      </c>
      <c r="BH163" s="232">
        <f>IF(N163="sníž. přenesená",J163,0)</f>
        <v>0</v>
      </c>
      <c r="BI163" s="232">
        <f>IF(N163="nulová",J163,0)</f>
        <v>0</v>
      </c>
      <c r="BJ163" s="17" t="s">
        <v>84</v>
      </c>
      <c r="BK163" s="232">
        <f>ROUND(I163*H163,2)</f>
        <v>0</v>
      </c>
      <c r="BL163" s="17" t="s">
        <v>233</v>
      </c>
      <c r="BM163" s="231" t="s">
        <v>1876</v>
      </c>
    </row>
    <row r="164" s="2" customFormat="1" ht="14.4" customHeight="1">
      <c r="A164" s="38"/>
      <c r="B164" s="39"/>
      <c r="C164" s="219" t="s">
        <v>327</v>
      </c>
      <c r="D164" s="219" t="s">
        <v>155</v>
      </c>
      <c r="E164" s="220" t="s">
        <v>1717</v>
      </c>
      <c r="F164" s="221" t="s">
        <v>1739</v>
      </c>
      <c r="G164" s="222" t="s">
        <v>992</v>
      </c>
      <c r="H164" s="223">
        <v>1</v>
      </c>
      <c r="I164" s="224"/>
      <c r="J164" s="225">
        <f>ROUND(I164*H164,2)</f>
        <v>0</v>
      </c>
      <c r="K164" s="226"/>
      <c r="L164" s="44"/>
      <c r="M164" s="227" t="s">
        <v>1</v>
      </c>
      <c r="N164" s="228" t="s">
        <v>41</v>
      </c>
      <c r="O164" s="91"/>
      <c r="P164" s="229">
        <f>O164*H164</f>
        <v>0</v>
      </c>
      <c r="Q164" s="229">
        <v>0</v>
      </c>
      <c r="R164" s="229">
        <f>Q164*H164</f>
        <v>0</v>
      </c>
      <c r="S164" s="229">
        <v>0</v>
      </c>
      <c r="T164" s="230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31" t="s">
        <v>233</v>
      </c>
      <c r="AT164" s="231" t="s">
        <v>155</v>
      </c>
      <c r="AU164" s="231" t="s">
        <v>86</v>
      </c>
      <c r="AY164" s="17" t="s">
        <v>153</v>
      </c>
      <c r="BE164" s="232">
        <f>IF(N164="základní",J164,0)</f>
        <v>0</v>
      </c>
      <c r="BF164" s="232">
        <f>IF(N164="snížená",J164,0)</f>
        <v>0</v>
      </c>
      <c r="BG164" s="232">
        <f>IF(N164="zákl. přenesená",J164,0)</f>
        <v>0</v>
      </c>
      <c r="BH164" s="232">
        <f>IF(N164="sníž. přenesená",J164,0)</f>
        <v>0</v>
      </c>
      <c r="BI164" s="232">
        <f>IF(N164="nulová",J164,0)</f>
        <v>0</v>
      </c>
      <c r="BJ164" s="17" t="s">
        <v>84</v>
      </c>
      <c r="BK164" s="232">
        <f>ROUND(I164*H164,2)</f>
        <v>0</v>
      </c>
      <c r="BL164" s="17" t="s">
        <v>233</v>
      </c>
      <c r="BM164" s="231" t="s">
        <v>1877</v>
      </c>
    </row>
    <row r="165" s="2" customFormat="1" ht="14.4" customHeight="1">
      <c r="A165" s="38"/>
      <c r="B165" s="39"/>
      <c r="C165" s="219" t="s">
        <v>331</v>
      </c>
      <c r="D165" s="219" t="s">
        <v>155</v>
      </c>
      <c r="E165" s="220" t="s">
        <v>1720</v>
      </c>
      <c r="F165" s="221" t="s">
        <v>1745</v>
      </c>
      <c r="G165" s="222" t="s">
        <v>992</v>
      </c>
      <c r="H165" s="223">
        <v>1</v>
      </c>
      <c r="I165" s="224"/>
      <c r="J165" s="225">
        <f>ROUND(I165*H165,2)</f>
        <v>0</v>
      </c>
      <c r="K165" s="226"/>
      <c r="L165" s="44"/>
      <c r="M165" s="227" t="s">
        <v>1</v>
      </c>
      <c r="N165" s="228" t="s">
        <v>41</v>
      </c>
      <c r="O165" s="91"/>
      <c r="P165" s="229">
        <f>O165*H165</f>
        <v>0</v>
      </c>
      <c r="Q165" s="229">
        <v>0</v>
      </c>
      <c r="R165" s="229">
        <f>Q165*H165</f>
        <v>0</v>
      </c>
      <c r="S165" s="229">
        <v>0</v>
      </c>
      <c r="T165" s="230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31" t="s">
        <v>233</v>
      </c>
      <c r="AT165" s="231" t="s">
        <v>155</v>
      </c>
      <c r="AU165" s="231" t="s">
        <v>86</v>
      </c>
      <c r="AY165" s="17" t="s">
        <v>153</v>
      </c>
      <c r="BE165" s="232">
        <f>IF(N165="základní",J165,0)</f>
        <v>0</v>
      </c>
      <c r="BF165" s="232">
        <f>IF(N165="snížená",J165,0)</f>
        <v>0</v>
      </c>
      <c r="BG165" s="232">
        <f>IF(N165="zákl. přenesená",J165,0)</f>
        <v>0</v>
      </c>
      <c r="BH165" s="232">
        <f>IF(N165="sníž. přenesená",J165,0)</f>
        <v>0</v>
      </c>
      <c r="BI165" s="232">
        <f>IF(N165="nulová",J165,0)</f>
        <v>0</v>
      </c>
      <c r="BJ165" s="17" t="s">
        <v>84</v>
      </c>
      <c r="BK165" s="232">
        <f>ROUND(I165*H165,2)</f>
        <v>0</v>
      </c>
      <c r="BL165" s="17" t="s">
        <v>233</v>
      </c>
      <c r="BM165" s="231" t="s">
        <v>1878</v>
      </c>
    </row>
    <row r="166" s="2" customFormat="1" ht="14.4" customHeight="1">
      <c r="A166" s="38"/>
      <c r="B166" s="39"/>
      <c r="C166" s="219" t="s">
        <v>335</v>
      </c>
      <c r="D166" s="219" t="s">
        <v>155</v>
      </c>
      <c r="E166" s="220" t="s">
        <v>1723</v>
      </c>
      <c r="F166" s="221" t="s">
        <v>1879</v>
      </c>
      <c r="G166" s="222" t="s">
        <v>992</v>
      </c>
      <c r="H166" s="223">
        <v>1</v>
      </c>
      <c r="I166" s="224"/>
      <c r="J166" s="225">
        <f>ROUND(I166*H166,2)</f>
        <v>0</v>
      </c>
      <c r="K166" s="226"/>
      <c r="L166" s="44"/>
      <c r="M166" s="227" t="s">
        <v>1</v>
      </c>
      <c r="N166" s="228" t="s">
        <v>41</v>
      </c>
      <c r="O166" s="91"/>
      <c r="P166" s="229">
        <f>O166*H166</f>
        <v>0</v>
      </c>
      <c r="Q166" s="229">
        <v>0</v>
      </c>
      <c r="R166" s="229">
        <f>Q166*H166</f>
        <v>0</v>
      </c>
      <c r="S166" s="229">
        <v>0</v>
      </c>
      <c r="T166" s="230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31" t="s">
        <v>233</v>
      </c>
      <c r="AT166" s="231" t="s">
        <v>155</v>
      </c>
      <c r="AU166" s="231" t="s">
        <v>86</v>
      </c>
      <c r="AY166" s="17" t="s">
        <v>153</v>
      </c>
      <c r="BE166" s="232">
        <f>IF(N166="základní",J166,0)</f>
        <v>0</v>
      </c>
      <c r="BF166" s="232">
        <f>IF(N166="snížená",J166,0)</f>
        <v>0</v>
      </c>
      <c r="BG166" s="232">
        <f>IF(N166="zákl. přenesená",J166,0)</f>
        <v>0</v>
      </c>
      <c r="BH166" s="232">
        <f>IF(N166="sníž. přenesená",J166,0)</f>
        <v>0</v>
      </c>
      <c r="BI166" s="232">
        <f>IF(N166="nulová",J166,0)</f>
        <v>0</v>
      </c>
      <c r="BJ166" s="17" t="s">
        <v>84</v>
      </c>
      <c r="BK166" s="232">
        <f>ROUND(I166*H166,2)</f>
        <v>0</v>
      </c>
      <c r="BL166" s="17" t="s">
        <v>233</v>
      </c>
      <c r="BM166" s="231" t="s">
        <v>1880</v>
      </c>
    </row>
    <row r="167" s="2" customFormat="1" ht="14.4" customHeight="1">
      <c r="A167" s="38"/>
      <c r="B167" s="39"/>
      <c r="C167" s="219" t="s">
        <v>339</v>
      </c>
      <c r="D167" s="219" t="s">
        <v>155</v>
      </c>
      <c r="E167" s="220" t="s">
        <v>1726</v>
      </c>
      <c r="F167" s="221" t="s">
        <v>1757</v>
      </c>
      <c r="G167" s="222" t="s">
        <v>992</v>
      </c>
      <c r="H167" s="223">
        <v>1</v>
      </c>
      <c r="I167" s="224"/>
      <c r="J167" s="225">
        <f>ROUND(I167*H167,2)</f>
        <v>0</v>
      </c>
      <c r="K167" s="226"/>
      <c r="L167" s="44"/>
      <c r="M167" s="227" t="s">
        <v>1</v>
      </c>
      <c r="N167" s="228" t="s">
        <v>41</v>
      </c>
      <c r="O167" s="91"/>
      <c r="P167" s="229">
        <f>O167*H167</f>
        <v>0</v>
      </c>
      <c r="Q167" s="229">
        <v>0</v>
      </c>
      <c r="R167" s="229">
        <f>Q167*H167</f>
        <v>0</v>
      </c>
      <c r="S167" s="229">
        <v>0</v>
      </c>
      <c r="T167" s="230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31" t="s">
        <v>233</v>
      </c>
      <c r="AT167" s="231" t="s">
        <v>155</v>
      </c>
      <c r="AU167" s="231" t="s">
        <v>86</v>
      </c>
      <c r="AY167" s="17" t="s">
        <v>153</v>
      </c>
      <c r="BE167" s="232">
        <f>IF(N167="základní",J167,0)</f>
        <v>0</v>
      </c>
      <c r="BF167" s="232">
        <f>IF(N167="snížená",J167,0)</f>
        <v>0</v>
      </c>
      <c r="BG167" s="232">
        <f>IF(N167="zákl. přenesená",J167,0)</f>
        <v>0</v>
      </c>
      <c r="BH167" s="232">
        <f>IF(N167="sníž. přenesená",J167,0)</f>
        <v>0</v>
      </c>
      <c r="BI167" s="232">
        <f>IF(N167="nulová",J167,0)</f>
        <v>0</v>
      </c>
      <c r="BJ167" s="17" t="s">
        <v>84</v>
      </c>
      <c r="BK167" s="232">
        <f>ROUND(I167*H167,2)</f>
        <v>0</v>
      </c>
      <c r="BL167" s="17" t="s">
        <v>233</v>
      </c>
      <c r="BM167" s="231" t="s">
        <v>1881</v>
      </c>
    </row>
    <row r="168" s="2" customFormat="1" ht="14.4" customHeight="1">
      <c r="A168" s="38"/>
      <c r="B168" s="39"/>
      <c r="C168" s="219" t="s">
        <v>345</v>
      </c>
      <c r="D168" s="219" t="s">
        <v>155</v>
      </c>
      <c r="E168" s="220" t="s">
        <v>1729</v>
      </c>
      <c r="F168" s="221" t="s">
        <v>1760</v>
      </c>
      <c r="G168" s="222" t="s">
        <v>321</v>
      </c>
      <c r="H168" s="223">
        <v>2</v>
      </c>
      <c r="I168" s="224"/>
      <c r="J168" s="225">
        <f>ROUND(I168*H168,2)</f>
        <v>0</v>
      </c>
      <c r="K168" s="226"/>
      <c r="L168" s="44"/>
      <c r="M168" s="227" t="s">
        <v>1</v>
      </c>
      <c r="N168" s="228" t="s">
        <v>41</v>
      </c>
      <c r="O168" s="91"/>
      <c r="P168" s="229">
        <f>O168*H168</f>
        <v>0</v>
      </c>
      <c r="Q168" s="229">
        <v>0</v>
      </c>
      <c r="R168" s="229">
        <f>Q168*H168</f>
        <v>0</v>
      </c>
      <c r="S168" s="229">
        <v>0</v>
      </c>
      <c r="T168" s="230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31" t="s">
        <v>233</v>
      </c>
      <c r="AT168" s="231" t="s">
        <v>155</v>
      </c>
      <c r="AU168" s="231" t="s">
        <v>86</v>
      </c>
      <c r="AY168" s="17" t="s">
        <v>153</v>
      </c>
      <c r="BE168" s="232">
        <f>IF(N168="základní",J168,0)</f>
        <v>0</v>
      </c>
      <c r="BF168" s="232">
        <f>IF(N168="snížená",J168,0)</f>
        <v>0</v>
      </c>
      <c r="BG168" s="232">
        <f>IF(N168="zákl. přenesená",J168,0)</f>
        <v>0</v>
      </c>
      <c r="BH168" s="232">
        <f>IF(N168="sníž. přenesená",J168,0)</f>
        <v>0</v>
      </c>
      <c r="BI168" s="232">
        <f>IF(N168="nulová",J168,0)</f>
        <v>0</v>
      </c>
      <c r="BJ168" s="17" t="s">
        <v>84</v>
      </c>
      <c r="BK168" s="232">
        <f>ROUND(I168*H168,2)</f>
        <v>0</v>
      </c>
      <c r="BL168" s="17" t="s">
        <v>233</v>
      </c>
      <c r="BM168" s="231" t="s">
        <v>1882</v>
      </c>
    </row>
    <row r="169" s="2" customFormat="1" ht="14.4" customHeight="1">
      <c r="A169" s="38"/>
      <c r="B169" s="39"/>
      <c r="C169" s="219" t="s">
        <v>350</v>
      </c>
      <c r="D169" s="219" t="s">
        <v>155</v>
      </c>
      <c r="E169" s="220" t="s">
        <v>1732</v>
      </c>
      <c r="F169" s="221" t="s">
        <v>1883</v>
      </c>
      <c r="G169" s="222" t="s">
        <v>170</v>
      </c>
      <c r="H169" s="223">
        <v>60</v>
      </c>
      <c r="I169" s="224"/>
      <c r="J169" s="225">
        <f>ROUND(I169*H169,2)</f>
        <v>0</v>
      </c>
      <c r="K169" s="226"/>
      <c r="L169" s="44"/>
      <c r="M169" s="227" t="s">
        <v>1</v>
      </c>
      <c r="N169" s="228" t="s">
        <v>41</v>
      </c>
      <c r="O169" s="91"/>
      <c r="P169" s="229">
        <f>O169*H169</f>
        <v>0</v>
      </c>
      <c r="Q169" s="229">
        <v>0</v>
      </c>
      <c r="R169" s="229">
        <f>Q169*H169</f>
        <v>0</v>
      </c>
      <c r="S169" s="229">
        <v>0</v>
      </c>
      <c r="T169" s="230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31" t="s">
        <v>233</v>
      </c>
      <c r="AT169" s="231" t="s">
        <v>155</v>
      </c>
      <c r="AU169" s="231" t="s">
        <v>86</v>
      </c>
      <c r="AY169" s="17" t="s">
        <v>153</v>
      </c>
      <c r="BE169" s="232">
        <f>IF(N169="základní",J169,0)</f>
        <v>0</v>
      </c>
      <c r="BF169" s="232">
        <f>IF(N169="snížená",J169,0)</f>
        <v>0</v>
      </c>
      <c r="BG169" s="232">
        <f>IF(N169="zákl. přenesená",J169,0)</f>
        <v>0</v>
      </c>
      <c r="BH169" s="232">
        <f>IF(N169="sníž. přenesená",J169,0)</f>
        <v>0</v>
      </c>
      <c r="BI169" s="232">
        <f>IF(N169="nulová",J169,0)</f>
        <v>0</v>
      </c>
      <c r="BJ169" s="17" t="s">
        <v>84</v>
      </c>
      <c r="BK169" s="232">
        <f>ROUND(I169*H169,2)</f>
        <v>0</v>
      </c>
      <c r="BL169" s="17" t="s">
        <v>233</v>
      </c>
      <c r="BM169" s="231" t="s">
        <v>1884</v>
      </c>
    </row>
    <row r="170" s="2" customFormat="1" ht="14.4" customHeight="1">
      <c r="A170" s="38"/>
      <c r="B170" s="39"/>
      <c r="C170" s="219" t="s">
        <v>358</v>
      </c>
      <c r="D170" s="219" t="s">
        <v>155</v>
      </c>
      <c r="E170" s="220" t="s">
        <v>1735</v>
      </c>
      <c r="F170" s="221" t="s">
        <v>1763</v>
      </c>
      <c r="G170" s="222" t="s">
        <v>992</v>
      </c>
      <c r="H170" s="223">
        <v>1</v>
      </c>
      <c r="I170" s="224"/>
      <c r="J170" s="225">
        <f>ROUND(I170*H170,2)</f>
        <v>0</v>
      </c>
      <c r="K170" s="226"/>
      <c r="L170" s="44"/>
      <c r="M170" s="227" t="s">
        <v>1</v>
      </c>
      <c r="N170" s="228" t="s">
        <v>41</v>
      </c>
      <c r="O170" s="91"/>
      <c r="P170" s="229">
        <f>O170*H170</f>
        <v>0</v>
      </c>
      <c r="Q170" s="229">
        <v>0</v>
      </c>
      <c r="R170" s="229">
        <f>Q170*H170</f>
        <v>0</v>
      </c>
      <c r="S170" s="229">
        <v>0</v>
      </c>
      <c r="T170" s="230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31" t="s">
        <v>233</v>
      </c>
      <c r="AT170" s="231" t="s">
        <v>155</v>
      </c>
      <c r="AU170" s="231" t="s">
        <v>86</v>
      </c>
      <c r="AY170" s="17" t="s">
        <v>153</v>
      </c>
      <c r="BE170" s="232">
        <f>IF(N170="základní",J170,0)</f>
        <v>0</v>
      </c>
      <c r="BF170" s="232">
        <f>IF(N170="snížená",J170,0)</f>
        <v>0</v>
      </c>
      <c r="BG170" s="232">
        <f>IF(N170="zákl. přenesená",J170,0)</f>
        <v>0</v>
      </c>
      <c r="BH170" s="232">
        <f>IF(N170="sníž. přenesená",J170,0)</f>
        <v>0</v>
      </c>
      <c r="BI170" s="232">
        <f>IF(N170="nulová",J170,0)</f>
        <v>0</v>
      </c>
      <c r="BJ170" s="17" t="s">
        <v>84</v>
      </c>
      <c r="BK170" s="232">
        <f>ROUND(I170*H170,2)</f>
        <v>0</v>
      </c>
      <c r="BL170" s="17" t="s">
        <v>233</v>
      </c>
      <c r="BM170" s="231" t="s">
        <v>1885</v>
      </c>
    </row>
    <row r="171" s="2" customFormat="1" ht="14.4" customHeight="1">
      <c r="A171" s="38"/>
      <c r="B171" s="39"/>
      <c r="C171" s="219" t="s">
        <v>363</v>
      </c>
      <c r="D171" s="219" t="s">
        <v>155</v>
      </c>
      <c r="E171" s="220" t="s">
        <v>1738</v>
      </c>
      <c r="F171" s="221" t="s">
        <v>1766</v>
      </c>
      <c r="G171" s="222" t="s">
        <v>992</v>
      </c>
      <c r="H171" s="223">
        <v>1</v>
      </c>
      <c r="I171" s="224"/>
      <c r="J171" s="225">
        <f>ROUND(I171*H171,2)</f>
        <v>0</v>
      </c>
      <c r="K171" s="226"/>
      <c r="L171" s="44"/>
      <c r="M171" s="227" t="s">
        <v>1</v>
      </c>
      <c r="N171" s="228" t="s">
        <v>41</v>
      </c>
      <c r="O171" s="91"/>
      <c r="P171" s="229">
        <f>O171*H171</f>
        <v>0</v>
      </c>
      <c r="Q171" s="229">
        <v>0</v>
      </c>
      <c r="R171" s="229">
        <f>Q171*H171</f>
        <v>0</v>
      </c>
      <c r="S171" s="229">
        <v>0</v>
      </c>
      <c r="T171" s="230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31" t="s">
        <v>233</v>
      </c>
      <c r="AT171" s="231" t="s">
        <v>155</v>
      </c>
      <c r="AU171" s="231" t="s">
        <v>86</v>
      </c>
      <c r="AY171" s="17" t="s">
        <v>153</v>
      </c>
      <c r="BE171" s="232">
        <f>IF(N171="základní",J171,0)</f>
        <v>0</v>
      </c>
      <c r="BF171" s="232">
        <f>IF(N171="snížená",J171,0)</f>
        <v>0</v>
      </c>
      <c r="BG171" s="232">
        <f>IF(N171="zákl. přenesená",J171,0)</f>
        <v>0</v>
      </c>
      <c r="BH171" s="232">
        <f>IF(N171="sníž. přenesená",J171,0)</f>
        <v>0</v>
      </c>
      <c r="BI171" s="232">
        <f>IF(N171="nulová",J171,0)</f>
        <v>0</v>
      </c>
      <c r="BJ171" s="17" t="s">
        <v>84</v>
      </c>
      <c r="BK171" s="232">
        <f>ROUND(I171*H171,2)</f>
        <v>0</v>
      </c>
      <c r="BL171" s="17" t="s">
        <v>233</v>
      </c>
      <c r="BM171" s="231" t="s">
        <v>1886</v>
      </c>
    </row>
    <row r="172" s="2" customFormat="1" ht="14.4" customHeight="1">
      <c r="A172" s="38"/>
      <c r="B172" s="39"/>
      <c r="C172" s="219" t="s">
        <v>368</v>
      </c>
      <c r="D172" s="219" t="s">
        <v>155</v>
      </c>
      <c r="E172" s="220" t="s">
        <v>1741</v>
      </c>
      <c r="F172" s="221" t="s">
        <v>1769</v>
      </c>
      <c r="G172" s="222" t="s">
        <v>992</v>
      </c>
      <c r="H172" s="223">
        <v>1</v>
      </c>
      <c r="I172" s="224"/>
      <c r="J172" s="225">
        <f>ROUND(I172*H172,2)</f>
        <v>0</v>
      </c>
      <c r="K172" s="226"/>
      <c r="L172" s="44"/>
      <c r="M172" s="227" t="s">
        <v>1</v>
      </c>
      <c r="N172" s="228" t="s">
        <v>41</v>
      </c>
      <c r="O172" s="91"/>
      <c r="P172" s="229">
        <f>O172*H172</f>
        <v>0</v>
      </c>
      <c r="Q172" s="229">
        <v>0</v>
      </c>
      <c r="R172" s="229">
        <f>Q172*H172</f>
        <v>0</v>
      </c>
      <c r="S172" s="229">
        <v>0</v>
      </c>
      <c r="T172" s="230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31" t="s">
        <v>233</v>
      </c>
      <c r="AT172" s="231" t="s">
        <v>155</v>
      </c>
      <c r="AU172" s="231" t="s">
        <v>86</v>
      </c>
      <c r="AY172" s="17" t="s">
        <v>153</v>
      </c>
      <c r="BE172" s="232">
        <f>IF(N172="základní",J172,0)</f>
        <v>0</v>
      </c>
      <c r="BF172" s="232">
        <f>IF(N172="snížená",J172,0)</f>
        <v>0</v>
      </c>
      <c r="BG172" s="232">
        <f>IF(N172="zákl. přenesená",J172,0)</f>
        <v>0</v>
      </c>
      <c r="BH172" s="232">
        <f>IF(N172="sníž. přenesená",J172,0)</f>
        <v>0</v>
      </c>
      <c r="BI172" s="232">
        <f>IF(N172="nulová",J172,0)</f>
        <v>0</v>
      </c>
      <c r="BJ172" s="17" t="s">
        <v>84</v>
      </c>
      <c r="BK172" s="232">
        <f>ROUND(I172*H172,2)</f>
        <v>0</v>
      </c>
      <c r="BL172" s="17" t="s">
        <v>233</v>
      </c>
      <c r="BM172" s="231" t="s">
        <v>1887</v>
      </c>
    </row>
    <row r="173" s="2" customFormat="1" ht="14.4" customHeight="1">
      <c r="A173" s="38"/>
      <c r="B173" s="39"/>
      <c r="C173" s="219" t="s">
        <v>374</v>
      </c>
      <c r="D173" s="219" t="s">
        <v>155</v>
      </c>
      <c r="E173" s="220" t="s">
        <v>1744</v>
      </c>
      <c r="F173" s="221" t="s">
        <v>1772</v>
      </c>
      <c r="G173" s="222" t="s">
        <v>992</v>
      </c>
      <c r="H173" s="223">
        <v>1</v>
      </c>
      <c r="I173" s="224"/>
      <c r="J173" s="225">
        <f>ROUND(I173*H173,2)</f>
        <v>0</v>
      </c>
      <c r="K173" s="226"/>
      <c r="L173" s="44"/>
      <c r="M173" s="227" t="s">
        <v>1</v>
      </c>
      <c r="N173" s="228" t="s">
        <v>41</v>
      </c>
      <c r="O173" s="91"/>
      <c r="P173" s="229">
        <f>O173*H173</f>
        <v>0</v>
      </c>
      <c r="Q173" s="229">
        <v>0</v>
      </c>
      <c r="R173" s="229">
        <f>Q173*H173</f>
        <v>0</v>
      </c>
      <c r="S173" s="229">
        <v>0</v>
      </c>
      <c r="T173" s="230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31" t="s">
        <v>233</v>
      </c>
      <c r="AT173" s="231" t="s">
        <v>155</v>
      </c>
      <c r="AU173" s="231" t="s">
        <v>86</v>
      </c>
      <c r="AY173" s="17" t="s">
        <v>153</v>
      </c>
      <c r="BE173" s="232">
        <f>IF(N173="základní",J173,0)</f>
        <v>0</v>
      </c>
      <c r="BF173" s="232">
        <f>IF(N173="snížená",J173,0)</f>
        <v>0</v>
      </c>
      <c r="BG173" s="232">
        <f>IF(N173="zákl. přenesená",J173,0)</f>
        <v>0</v>
      </c>
      <c r="BH173" s="232">
        <f>IF(N173="sníž. přenesená",J173,0)</f>
        <v>0</v>
      </c>
      <c r="BI173" s="232">
        <f>IF(N173="nulová",J173,0)</f>
        <v>0</v>
      </c>
      <c r="BJ173" s="17" t="s">
        <v>84</v>
      </c>
      <c r="BK173" s="232">
        <f>ROUND(I173*H173,2)</f>
        <v>0</v>
      </c>
      <c r="BL173" s="17" t="s">
        <v>233</v>
      </c>
      <c r="BM173" s="231" t="s">
        <v>1888</v>
      </c>
    </row>
    <row r="174" s="2" customFormat="1" ht="14.4" customHeight="1">
      <c r="A174" s="38"/>
      <c r="B174" s="39"/>
      <c r="C174" s="219" t="s">
        <v>380</v>
      </c>
      <c r="D174" s="219" t="s">
        <v>155</v>
      </c>
      <c r="E174" s="220" t="s">
        <v>1747</v>
      </c>
      <c r="F174" s="221" t="s">
        <v>1889</v>
      </c>
      <c r="G174" s="222" t="s">
        <v>321</v>
      </c>
      <c r="H174" s="223">
        <v>10</v>
      </c>
      <c r="I174" s="224"/>
      <c r="J174" s="225">
        <f>ROUND(I174*H174,2)</f>
        <v>0</v>
      </c>
      <c r="K174" s="226"/>
      <c r="L174" s="44"/>
      <c r="M174" s="227" t="s">
        <v>1</v>
      </c>
      <c r="N174" s="228" t="s">
        <v>41</v>
      </c>
      <c r="O174" s="91"/>
      <c r="P174" s="229">
        <f>O174*H174</f>
        <v>0</v>
      </c>
      <c r="Q174" s="229">
        <v>0</v>
      </c>
      <c r="R174" s="229">
        <f>Q174*H174</f>
        <v>0</v>
      </c>
      <c r="S174" s="229">
        <v>0</v>
      </c>
      <c r="T174" s="230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31" t="s">
        <v>233</v>
      </c>
      <c r="AT174" s="231" t="s">
        <v>155</v>
      </c>
      <c r="AU174" s="231" t="s">
        <v>86</v>
      </c>
      <c r="AY174" s="17" t="s">
        <v>153</v>
      </c>
      <c r="BE174" s="232">
        <f>IF(N174="základní",J174,0)</f>
        <v>0</v>
      </c>
      <c r="BF174" s="232">
        <f>IF(N174="snížená",J174,0)</f>
        <v>0</v>
      </c>
      <c r="BG174" s="232">
        <f>IF(N174="zákl. přenesená",J174,0)</f>
        <v>0</v>
      </c>
      <c r="BH174" s="232">
        <f>IF(N174="sníž. přenesená",J174,0)</f>
        <v>0</v>
      </c>
      <c r="BI174" s="232">
        <f>IF(N174="nulová",J174,0)</f>
        <v>0</v>
      </c>
      <c r="BJ174" s="17" t="s">
        <v>84</v>
      </c>
      <c r="BK174" s="232">
        <f>ROUND(I174*H174,2)</f>
        <v>0</v>
      </c>
      <c r="BL174" s="17" t="s">
        <v>233</v>
      </c>
      <c r="BM174" s="231" t="s">
        <v>1890</v>
      </c>
    </row>
    <row r="175" s="2" customFormat="1" ht="22.2" customHeight="1">
      <c r="A175" s="38"/>
      <c r="B175" s="39"/>
      <c r="C175" s="219" t="s">
        <v>387</v>
      </c>
      <c r="D175" s="219" t="s">
        <v>155</v>
      </c>
      <c r="E175" s="220" t="s">
        <v>1891</v>
      </c>
      <c r="F175" s="221" t="s">
        <v>1892</v>
      </c>
      <c r="G175" s="222" t="s">
        <v>321</v>
      </c>
      <c r="H175" s="223">
        <v>1</v>
      </c>
      <c r="I175" s="224"/>
      <c r="J175" s="225">
        <f>ROUND(I175*H175,2)</f>
        <v>0</v>
      </c>
      <c r="K175" s="226"/>
      <c r="L175" s="44"/>
      <c r="M175" s="281" t="s">
        <v>1</v>
      </c>
      <c r="N175" s="282" t="s">
        <v>41</v>
      </c>
      <c r="O175" s="283"/>
      <c r="P175" s="284">
        <f>O175*H175</f>
        <v>0</v>
      </c>
      <c r="Q175" s="284">
        <v>0</v>
      </c>
      <c r="R175" s="284">
        <f>Q175*H175</f>
        <v>0</v>
      </c>
      <c r="S175" s="284">
        <v>0</v>
      </c>
      <c r="T175" s="285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31" t="s">
        <v>233</v>
      </c>
      <c r="AT175" s="231" t="s">
        <v>155</v>
      </c>
      <c r="AU175" s="231" t="s">
        <v>86</v>
      </c>
      <c r="AY175" s="17" t="s">
        <v>153</v>
      </c>
      <c r="BE175" s="232">
        <f>IF(N175="základní",J175,0)</f>
        <v>0</v>
      </c>
      <c r="BF175" s="232">
        <f>IF(N175="snížená",J175,0)</f>
        <v>0</v>
      </c>
      <c r="BG175" s="232">
        <f>IF(N175="zákl. přenesená",J175,0)</f>
        <v>0</v>
      </c>
      <c r="BH175" s="232">
        <f>IF(N175="sníž. přenesená",J175,0)</f>
        <v>0</v>
      </c>
      <c r="BI175" s="232">
        <f>IF(N175="nulová",J175,0)</f>
        <v>0</v>
      </c>
      <c r="BJ175" s="17" t="s">
        <v>84</v>
      </c>
      <c r="BK175" s="232">
        <f>ROUND(I175*H175,2)</f>
        <v>0</v>
      </c>
      <c r="BL175" s="17" t="s">
        <v>233</v>
      </c>
      <c r="BM175" s="231" t="s">
        <v>1893</v>
      </c>
    </row>
    <row r="176" s="2" customFormat="1" ht="6.96" customHeight="1">
      <c r="A176" s="38"/>
      <c r="B176" s="66"/>
      <c r="C176" s="67"/>
      <c r="D176" s="67"/>
      <c r="E176" s="67"/>
      <c r="F176" s="67"/>
      <c r="G176" s="67"/>
      <c r="H176" s="67"/>
      <c r="I176" s="67"/>
      <c r="J176" s="67"/>
      <c r="K176" s="67"/>
      <c r="L176" s="44"/>
      <c r="M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</row>
  </sheetData>
  <sheetProtection sheet="1" autoFilter="0" formatColumns="0" formatRows="0" objects="1" scenarios="1" spinCount="100000" saltValue="KCoY9LQ3YbKX/UfBwQgbl0HQgibiesUkFuN+Y21dfIgvZfWVbm711jlkc3hLIsLk/YtB21XrMIp25GMXe7y8Sw==" hashValue="3+s33ch3y8o8nkePakQj/RsgMUJXemO4kTd0A9I2SV2A2G/CzypRzElVD1H5ERx/eKeKS7a8mdz57IQXmMgetQ==" algorithmName="SHA-512" password="CC35"/>
  <autoFilter ref="C117:K175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108.0039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101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108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27" customHeight="1">
      <c r="B7" s="20"/>
      <c r="E7" s="141" t="str">
        <f>'Rekapitulace stavby'!K6</f>
        <v>Karlovy Vary, ZŠ J.A.Komenského, I.stupeň -Stavební úpravy související s PBŘ (aktualizováno 02/2025)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109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5.6" customHeight="1">
      <c r="A9" s="38"/>
      <c r="B9" s="44"/>
      <c r="C9" s="38"/>
      <c r="D9" s="38"/>
      <c r="E9" s="142" t="s">
        <v>1894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26. 2. 2025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34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4.4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36</v>
      </c>
      <c r="E30" s="38"/>
      <c r="F30" s="38"/>
      <c r="G30" s="38"/>
      <c r="H30" s="38"/>
      <c r="I30" s="38"/>
      <c r="J30" s="151">
        <f>ROUND(J118,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38</v>
      </c>
      <c r="G32" s="38"/>
      <c r="H32" s="38"/>
      <c r="I32" s="152" t="s">
        <v>37</v>
      </c>
      <c r="J32" s="152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40</v>
      </c>
      <c r="E33" s="140" t="s">
        <v>41</v>
      </c>
      <c r="F33" s="154">
        <f>ROUND((SUM(BE118:BE161)),  2)</f>
        <v>0</v>
      </c>
      <c r="G33" s="38"/>
      <c r="H33" s="38"/>
      <c r="I33" s="155">
        <v>0.20999999999999999</v>
      </c>
      <c r="J33" s="154">
        <f>ROUND(((SUM(BE118:BE161))*I33),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42</v>
      </c>
      <c r="F34" s="154">
        <f>ROUND((SUM(BF118:BF161)),  2)</f>
        <v>0</v>
      </c>
      <c r="G34" s="38"/>
      <c r="H34" s="38"/>
      <c r="I34" s="155">
        <v>0.12</v>
      </c>
      <c r="J34" s="154">
        <f>ROUND(((SUM(BF118:BF161))*I34),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43</v>
      </c>
      <c r="F35" s="154">
        <f>ROUND((SUM(BG118:BG161)),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44</v>
      </c>
      <c r="F36" s="154">
        <f>ROUND((SUM(BH118:BH161)),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45</v>
      </c>
      <c r="F37" s="154">
        <f>ROUND((SUM(BI118:BI161)),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111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7" customHeight="1">
      <c r="A85" s="38"/>
      <c r="B85" s="39"/>
      <c r="C85" s="40"/>
      <c r="D85" s="40"/>
      <c r="E85" s="174" t="str">
        <f>E7</f>
        <v>Karlovy Vary, ZŠ J.A.Komenského, I.stupeň -Stavební úpravy související s PBŘ (aktualizováno 02/2025)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109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5.6" customHeight="1">
      <c r="A87" s="38"/>
      <c r="B87" s="39"/>
      <c r="C87" s="40"/>
      <c r="D87" s="40"/>
      <c r="E87" s="76" t="str">
        <f>E9</f>
        <v>06 - Doplňková detekce požáru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26. 2. 2025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6" customHeight="1">
      <c r="A91" s="38"/>
      <c r="B91" s="39"/>
      <c r="C91" s="32" t="s">
        <v>24</v>
      </c>
      <c r="D91" s="40"/>
      <c r="E91" s="40"/>
      <c r="F91" s="27" t="str">
        <f>E15</f>
        <v>Statutární město K.Vary</v>
      </c>
      <c r="G91" s="40"/>
      <c r="H91" s="40"/>
      <c r="I91" s="32" t="s">
        <v>30</v>
      </c>
      <c r="J91" s="36" t="str">
        <f>E21</f>
        <v>Porticus s.r.o. K.Vary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6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Šimková Dita, K.Vary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112</v>
      </c>
      <c r="D94" s="176"/>
      <c r="E94" s="176"/>
      <c r="F94" s="176"/>
      <c r="G94" s="176"/>
      <c r="H94" s="176"/>
      <c r="I94" s="176"/>
      <c r="J94" s="177" t="s">
        <v>113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114</v>
      </c>
      <c r="D96" s="40"/>
      <c r="E96" s="40"/>
      <c r="F96" s="40"/>
      <c r="G96" s="40"/>
      <c r="H96" s="40"/>
      <c r="I96" s="40"/>
      <c r="J96" s="110">
        <f>J118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115</v>
      </c>
    </row>
    <row r="97" s="9" customFormat="1" ht="24.96" customHeight="1">
      <c r="A97" s="9"/>
      <c r="B97" s="179"/>
      <c r="C97" s="180"/>
      <c r="D97" s="181" t="s">
        <v>126</v>
      </c>
      <c r="E97" s="182"/>
      <c r="F97" s="182"/>
      <c r="G97" s="182"/>
      <c r="H97" s="182"/>
      <c r="I97" s="182"/>
      <c r="J97" s="183">
        <f>J119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1695</v>
      </c>
      <c r="E98" s="188"/>
      <c r="F98" s="188"/>
      <c r="G98" s="188"/>
      <c r="H98" s="188"/>
      <c r="I98" s="188"/>
      <c r="J98" s="189">
        <f>J120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38"/>
      <c r="B99" s="39"/>
      <c r="C99" s="40"/>
      <c r="D99" s="40"/>
      <c r="E99" s="40"/>
      <c r="F99" s="40"/>
      <c r="G99" s="40"/>
      <c r="H99" s="40"/>
      <c r="I99" s="40"/>
      <c r="J99" s="40"/>
      <c r="K99" s="40"/>
      <c r="L99" s="63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</row>
    <row r="100" s="2" customFormat="1" ht="6.96" customHeight="1">
      <c r="A100" s="38"/>
      <c r="B100" s="66"/>
      <c r="C100" s="67"/>
      <c r="D100" s="67"/>
      <c r="E100" s="67"/>
      <c r="F100" s="67"/>
      <c r="G100" s="67"/>
      <c r="H100" s="67"/>
      <c r="I100" s="67"/>
      <c r="J100" s="67"/>
      <c r="K100" s="67"/>
      <c r="L100" s="63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</row>
    <row r="104" s="2" customFormat="1" ht="6.96" customHeight="1">
      <c r="A104" s="38"/>
      <c r="B104" s="68"/>
      <c r="C104" s="69"/>
      <c r="D104" s="69"/>
      <c r="E104" s="69"/>
      <c r="F104" s="69"/>
      <c r="G104" s="69"/>
      <c r="H104" s="69"/>
      <c r="I104" s="69"/>
      <c r="J104" s="69"/>
      <c r="K104" s="69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="2" customFormat="1" ht="24.96" customHeight="1">
      <c r="A105" s="38"/>
      <c r="B105" s="39"/>
      <c r="C105" s="23" t="s">
        <v>138</v>
      </c>
      <c r="D105" s="40"/>
      <c r="E105" s="40"/>
      <c r="F105" s="40"/>
      <c r="G105" s="40"/>
      <c r="H105" s="40"/>
      <c r="I105" s="40"/>
      <c r="J105" s="40"/>
      <c r="K105" s="40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6.96" customHeight="1">
      <c r="A106" s="38"/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12" customHeight="1">
      <c r="A107" s="38"/>
      <c r="B107" s="39"/>
      <c r="C107" s="32" t="s">
        <v>16</v>
      </c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27" customHeight="1">
      <c r="A108" s="38"/>
      <c r="B108" s="39"/>
      <c r="C108" s="40"/>
      <c r="D108" s="40"/>
      <c r="E108" s="174" t="str">
        <f>E7</f>
        <v>Karlovy Vary, ZŠ J.A.Komenského, I.stupeň -Stavební úpravy související s PBŘ (aktualizováno 02/2025)</v>
      </c>
      <c r="F108" s="32"/>
      <c r="G108" s="32"/>
      <c r="H108" s="32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109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5.6" customHeight="1">
      <c r="A110" s="38"/>
      <c r="B110" s="39"/>
      <c r="C110" s="40"/>
      <c r="D110" s="40"/>
      <c r="E110" s="76" t="str">
        <f>E9</f>
        <v>06 - Doplňková detekce požáru</v>
      </c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6.96" customHeight="1">
      <c r="A111" s="38"/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20</v>
      </c>
      <c r="D112" s="40"/>
      <c r="E112" s="40"/>
      <c r="F112" s="27" t="str">
        <f>F12</f>
        <v xml:space="preserve"> </v>
      </c>
      <c r="G112" s="40"/>
      <c r="H112" s="40"/>
      <c r="I112" s="32" t="s">
        <v>22</v>
      </c>
      <c r="J112" s="79" t="str">
        <f>IF(J12="","",J12)</f>
        <v>26. 2. 2025</v>
      </c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5.6" customHeight="1">
      <c r="A114" s="38"/>
      <c r="B114" s="39"/>
      <c r="C114" s="32" t="s">
        <v>24</v>
      </c>
      <c r="D114" s="40"/>
      <c r="E114" s="40"/>
      <c r="F114" s="27" t="str">
        <f>E15</f>
        <v>Statutární město K.Vary</v>
      </c>
      <c r="G114" s="40"/>
      <c r="H114" s="40"/>
      <c r="I114" s="32" t="s">
        <v>30</v>
      </c>
      <c r="J114" s="36" t="str">
        <f>E21</f>
        <v>Porticus s.r.o. K.Vary</v>
      </c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5.6" customHeight="1">
      <c r="A115" s="38"/>
      <c r="B115" s="39"/>
      <c r="C115" s="32" t="s">
        <v>28</v>
      </c>
      <c r="D115" s="40"/>
      <c r="E115" s="40"/>
      <c r="F115" s="27" t="str">
        <f>IF(E18="","",E18)</f>
        <v>Vyplň údaj</v>
      </c>
      <c r="G115" s="40"/>
      <c r="H115" s="40"/>
      <c r="I115" s="32" t="s">
        <v>33</v>
      </c>
      <c r="J115" s="36" t="str">
        <f>E24</f>
        <v>Šimková Dita, K.Vary</v>
      </c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0.32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11" customFormat="1" ht="29.28" customHeight="1">
      <c r="A117" s="191"/>
      <c r="B117" s="192"/>
      <c r="C117" s="193" t="s">
        <v>139</v>
      </c>
      <c r="D117" s="194" t="s">
        <v>61</v>
      </c>
      <c r="E117" s="194" t="s">
        <v>57</v>
      </c>
      <c r="F117" s="194" t="s">
        <v>58</v>
      </c>
      <c r="G117" s="194" t="s">
        <v>140</v>
      </c>
      <c r="H117" s="194" t="s">
        <v>141</v>
      </c>
      <c r="I117" s="194" t="s">
        <v>142</v>
      </c>
      <c r="J117" s="195" t="s">
        <v>113</v>
      </c>
      <c r="K117" s="196" t="s">
        <v>143</v>
      </c>
      <c r="L117" s="197"/>
      <c r="M117" s="100" t="s">
        <v>1</v>
      </c>
      <c r="N117" s="101" t="s">
        <v>40</v>
      </c>
      <c r="O117" s="101" t="s">
        <v>144</v>
      </c>
      <c r="P117" s="101" t="s">
        <v>145</v>
      </c>
      <c r="Q117" s="101" t="s">
        <v>146</v>
      </c>
      <c r="R117" s="101" t="s">
        <v>147</v>
      </c>
      <c r="S117" s="101" t="s">
        <v>148</v>
      </c>
      <c r="T117" s="102" t="s">
        <v>149</v>
      </c>
      <c r="U117" s="191"/>
      <c r="V117" s="191"/>
      <c r="W117" s="191"/>
      <c r="X117" s="191"/>
      <c r="Y117" s="191"/>
      <c r="Z117" s="191"/>
      <c r="AA117" s="191"/>
      <c r="AB117" s="191"/>
      <c r="AC117" s="191"/>
      <c r="AD117" s="191"/>
      <c r="AE117" s="191"/>
    </row>
    <row r="118" s="2" customFormat="1" ht="22.8" customHeight="1">
      <c r="A118" s="38"/>
      <c r="B118" s="39"/>
      <c r="C118" s="107" t="s">
        <v>150</v>
      </c>
      <c r="D118" s="40"/>
      <c r="E118" s="40"/>
      <c r="F118" s="40"/>
      <c r="G118" s="40"/>
      <c r="H118" s="40"/>
      <c r="I118" s="40"/>
      <c r="J118" s="198">
        <f>BK118</f>
        <v>0</v>
      </c>
      <c r="K118" s="40"/>
      <c r="L118" s="44"/>
      <c r="M118" s="103"/>
      <c r="N118" s="199"/>
      <c r="O118" s="104"/>
      <c r="P118" s="200">
        <f>P119</f>
        <v>0</v>
      </c>
      <c r="Q118" s="104"/>
      <c r="R118" s="200">
        <f>R119</f>
        <v>0</v>
      </c>
      <c r="S118" s="104"/>
      <c r="T118" s="201">
        <f>T119</f>
        <v>0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T118" s="17" t="s">
        <v>75</v>
      </c>
      <c r="AU118" s="17" t="s">
        <v>115</v>
      </c>
      <c r="BK118" s="202">
        <f>BK119</f>
        <v>0</v>
      </c>
    </row>
    <row r="119" s="12" customFormat="1" ht="25.92" customHeight="1">
      <c r="A119" s="12"/>
      <c r="B119" s="203"/>
      <c r="C119" s="204"/>
      <c r="D119" s="205" t="s">
        <v>75</v>
      </c>
      <c r="E119" s="206" t="s">
        <v>810</v>
      </c>
      <c r="F119" s="206" t="s">
        <v>811</v>
      </c>
      <c r="G119" s="204"/>
      <c r="H119" s="204"/>
      <c r="I119" s="207"/>
      <c r="J119" s="208">
        <f>BK119</f>
        <v>0</v>
      </c>
      <c r="K119" s="204"/>
      <c r="L119" s="209"/>
      <c r="M119" s="210"/>
      <c r="N119" s="211"/>
      <c r="O119" s="211"/>
      <c r="P119" s="212">
        <f>P120</f>
        <v>0</v>
      </c>
      <c r="Q119" s="211"/>
      <c r="R119" s="212">
        <f>R120</f>
        <v>0</v>
      </c>
      <c r="S119" s="211"/>
      <c r="T119" s="213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14" t="s">
        <v>86</v>
      </c>
      <c r="AT119" s="215" t="s">
        <v>75</v>
      </c>
      <c r="AU119" s="215" t="s">
        <v>76</v>
      </c>
      <c r="AY119" s="214" t="s">
        <v>153</v>
      </c>
      <c r="BK119" s="216">
        <f>BK120</f>
        <v>0</v>
      </c>
    </row>
    <row r="120" s="12" customFormat="1" ht="22.8" customHeight="1">
      <c r="A120" s="12"/>
      <c r="B120" s="203"/>
      <c r="C120" s="204"/>
      <c r="D120" s="205" t="s">
        <v>75</v>
      </c>
      <c r="E120" s="217" t="s">
        <v>1696</v>
      </c>
      <c r="F120" s="217" t="s">
        <v>1697</v>
      </c>
      <c r="G120" s="204"/>
      <c r="H120" s="204"/>
      <c r="I120" s="207"/>
      <c r="J120" s="218">
        <f>BK120</f>
        <v>0</v>
      </c>
      <c r="K120" s="204"/>
      <c r="L120" s="209"/>
      <c r="M120" s="210"/>
      <c r="N120" s="211"/>
      <c r="O120" s="211"/>
      <c r="P120" s="212">
        <f>SUM(P121:P161)</f>
        <v>0</v>
      </c>
      <c r="Q120" s="211"/>
      <c r="R120" s="212">
        <f>SUM(R121:R161)</f>
        <v>0</v>
      </c>
      <c r="S120" s="211"/>
      <c r="T120" s="213">
        <f>SUM(T121:T161)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4" t="s">
        <v>86</v>
      </c>
      <c r="AT120" s="215" t="s">
        <v>75</v>
      </c>
      <c r="AU120" s="215" t="s">
        <v>84</v>
      </c>
      <c r="AY120" s="214" t="s">
        <v>153</v>
      </c>
      <c r="BK120" s="216">
        <f>SUM(BK121:BK161)</f>
        <v>0</v>
      </c>
    </row>
    <row r="121" s="2" customFormat="1" ht="14.4" customHeight="1">
      <c r="A121" s="38"/>
      <c r="B121" s="39"/>
      <c r="C121" s="219" t="s">
        <v>84</v>
      </c>
      <c r="D121" s="219" t="s">
        <v>155</v>
      </c>
      <c r="E121" s="220" t="s">
        <v>1698</v>
      </c>
      <c r="F121" s="221" t="s">
        <v>1699</v>
      </c>
      <c r="G121" s="222" t="s">
        <v>170</v>
      </c>
      <c r="H121" s="223">
        <v>150</v>
      </c>
      <c r="I121" s="224"/>
      <c r="J121" s="225">
        <f>ROUND(I121*H121,2)</f>
        <v>0</v>
      </c>
      <c r="K121" s="226"/>
      <c r="L121" s="44"/>
      <c r="M121" s="227" t="s">
        <v>1</v>
      </c>
      <c r="N121" s="228" t="s">
        <v>41</v>
      </c>
      <c r="O121" s="91"/>
      <c r="P121" s="229">
        <f>O121*H121</f>
        <v>0</v>
      </c>
      <c r="Q121" s="229">
        <v>0</v>
      </c>
      <c r="R121" s="229">
        <f>Q121*H121</f>
        <v>0</v>
      </c>
      <c r="S121" s="229">
        <v>0</v>
      </c>
      <c r="T121" s="230">
        <f>S121*H121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231" t="s">
        <v>233</v>
      </c>
      <c r="AT121" s="231" t="s">
        <v>155</v>
      </c>
      <c r="AU121" s="231" t="s">
        <v>86</v>
      </c>
      <c r="AY121" s="17" t="s">
        <v>153</v>
      </c>
      <c r="BE121" s="232">
        <f>IF(N121="základní",J121,0)</f>
        <v>0</v>
      </c>
      <c r="BF121" s="232">
        <f>IF(N121="snížená",J121,0)</f>
        <v>0</v>
      </c>
      <c r="BG121" s="232">
        <f>IF(N121="zákl. přenesená",J121,0)</f>
        <v>0</v>
      </c>
      <c r="BH121" s="232">
        <f>IF(N121="sníž. přenesená",J121,0)</f>
        <v>0</v>
      </c>
      <c r="BI121" s="232">
        <f>IF(N121="nulová",J121,0)</f>
        <v>0</v>
      </c>
      <c r="BJ121" s="17" t="s">
        <v>84</v>
      </c>
      <c r="BK121" s="232">
        <f>ROUND(I121*H121,2)</f>
        <v>0</v>
      </c>
      <c r="BL121" s="17" t="s">
        <v>233</v>
      </c>
      <c r="BM121" s="231" t="s">
        <v>1895</v>
      </c>
    </row>
    <row r="122" s="2" customFormat="1" ht="14.4" customHeight="1">
      <c r="A122" s="38"/>
      <c r="B122" s="39"/>
      <c r="C122" s="256" t="s">
        <v>86</v>
      </c>
      <c r="D122" s="256" t="s">
        <v>238</v>
      </c>
      <c r="E122" s="257" t="s">
        <v>1701</v>
      </c>
      <c r="F122" s="258" t="s">
        <v>1702</v>
      </c>
      <c r="G122" s="259" t="s">
        <v>170</v>
      </c>
      <c r="H122" s="260">
        <v>105</v>
      </c>
      <c r="I122" s="261"/>
      <c r="J122" s="262">
        <f>ROUND(I122*H122,2)</f>
        <v>0</v>
      </c>
      <c r="K122" s="263"/>
      <c r="L122" s="264"/>
      <c r="M122" s="265" t="s">
        <v>1</v>
      </c>
      <c r="N122" s="266" t="s">
        <v>41</v>
      </c>
      <c r="O122" s="91"/>
      <c r="P122" s="229">
        <f>O122*H122</f>
        <v>0</v>
      </c>
      <c r="Q122" s="229">
        <v>0</v>
      </c>
      <c r="R122" s="229">
        <f>Q122*H122</f>
        <v>0</v>
      </c>
      <c r="S122" s="229">
        <v>0</v>
      </c>
      <c r="T122" s="230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31" t="s">
        <v>318</v>
      </c>
      <c r="AT122" s="231" t="s">
        <v>238</v>
      </c>
      <c r="AU122" s="231" t="s">
        <v>86</v>
      </c>
      <c r="AY122" s="17" t="s">
        <v>153</v>
      </c>
      <c r="BE122" s="232">
        <f>IF(N122="základní",J122,0)</f>
        <v>0</v>
      </c>
      <c r="BF122" s="232">
        <f>IF(N122="snížená",J122,0)</f>
        <v>0</v>
      </c>
      <c r="BG122" s="232">
        <f>IF(N122="zákl. přenesená",J122,0)</f>
        <v>0</v>
      </c>
      <c r="BH122" s="232">
        <f>IF(N122="sníž. přenesená",J122,0)</f>
        <v>0</v>
      </c>
      <c r="BI122" s="232">
        <f>IF(N122="nulová",J122,0)</f>
        <v>0</v>
      </c>
      <c r="BJ122" s="17" t="s">
        <v>84</v>
      </c>
      <c r="BK122" s="232">
        <f>ROUND(I122*H122,2)</f>
        <v>0</v>
      </c>
      <c r="BL122" s="17" t="s">
        <v>233</v>
      </c>
      <c r="BM122" s="231" t="s">
        <v>1896</v>
      </c>
    </row>
    <row r="123" s="13" customFormat="1">
      <c r="A123" s="13"/>
      <c r="B123" s="233"/>
      <c r="C123" s="234"/>
      <c r="D123" s="235" t="s">
        <v>161</v>
      </c>
      <c r="E123" s="236" t="s">
        <v>1</v>
      </c>
      <c r="F123" s="237" t="s">
        <v>1897</v>
      </c>
      <c r="G123" s="234"/>
      <c r="H123" s="238">
        <v>105</v>
      </c>
      <c r="I123" s="239"/>
      <c r="J123" s="234"/>
      <c r="K123" s="234"/>
      <c r="L123" s="240"/>
      <c r="M123" s="241"/>
      <c r="N123" s="242"/>
      <c r="O123" s="242"/>
      <c r="P123" s="242"/>
      <c r="Q123" s="242"/>
      <c r="R123" s="242"/>
      <c r="S123" s="242"/>
      <c r="T123" s="24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44" t="s">
        <v>161</v>
      </c>
      <c r="AU123" s="244" t="s">
        <v>86</v>
      </c>
      <c r="AV123" s="13" t="s">
        <v>86</v>
      </c>
      <c r="AW123" s="13" t="s">
        <v>32</v>
      </c>
      <c r="AX123" s="13" t="s">
        <v>76</v>
      </c>
      <c r="AY123" s="244" t="s">
        <v>153</v>
      </c>
    </row>
    <row r="124" s="14" customFormat="1">
      <c r="A124" s="14"/>
      <c r="B124" s="245"/>
      <c r="C124" s="246"/>
      <c r="D124" s="235" t="s">
        <v>161</v>
      </c>
      <c r="E124" s="247" t="s">
        <v>1</v>
      </c>
      <c r="F124" s="248" t="s">
        <v>213</v>
      </c>
      <c r="G124" s="246"/>
      <c r="H124" s="249">
        <v>105</v>
      </c>
      <c r="I124" s="250"/>
      <c r="J124" s="246"/>
      <c r="K124" s="246"/>
      <c r="L124" s="251"/>
      <c r="M124" s="252"/>
      <c r="N124" s="253"/>
      <c r="O124" s="253"/>
      <c r="P124" s="253"/>
      <c r="Q124" s="253"/>
      <c r="R124" s="253"/>
      <c r="S124" s="253"/>
      <c r="T124" s="25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55" t="s">
        <v>161</v>
      </c>
      <c r="AU124" s="255" t="s">
        <v>86</v>
      </c>
      <c r="AV124" s="14" t="s">
        <v>159</v>
      </c>
      <c r="AW124" s="14" t="s">
        <v>32</v>
      </c>
      <c r="AX124" s="14" t="s">
        <v>84</v>
      </c>
      <c r="AY124" s="255" t="s">
        <v>153</v>
      </c>
    </row>
    <row r="125" s="2" customFormat="1" ht="14.4" customHeight="1">
      <c r="A125" s="38"/>
      <c r="B125" s="39"/>
      <c r="C125" s="256" t="s">
        <v>167</v>
      </c>
      <c r="D125" s="256" t="s">
        <v>238</v>
      </c>
      <c r="E125" s="257" t="s">
        <v>1898</v>
      </c>
      <c r="F125" s="258" t="s">
        <v>1899</v>
      </c>
      <c r="G125" s="259" t="s">
        <v>170</v>
      </c>
      <c r="H125" s="260">
        <v>52.5</v>
      </c>
      <c r="I125" s="261"/>
      <c r="J125" s="262">
        <f>ROUND(I125*H125,2)</f>
        <v>0</v>
      </c>
      <c r="K125" s="263"/>
      <c r="L125" s="264"/>
      <c r="M125" s="265" t="s">
        <v>1</v>
      </c>
      <c r="N125" s="266" t="s">
        <v>41</v>
      </c>
      <c r="O125" s="91"/>
      <c r="P125" s="229">
        <f>O125*H125</f>
        <v>0</v>
      </c>
      <c r="Q125" s="229">
        <v>0</v>
      </c>
      <c r="R125" s="229">
        <f>Q125*H125</f>
        <v>0</v>
      </c>
      <c r="S125" s="229">
        <v>0</v>
      </c>
      <c r="T125" s="230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31" t="s">
        <v>318</v>
      </c>
      <c r="AT125" s="231" t="s">
        <v>238</v>
      </c>
      <c r="AU125" s="231" t="s">
        <v>86</v>
      </c>
      <c r="AY125" s="17" t="s">
        <v>153</v>
      </c>
      <c r="BE125" s="232">
        <f>IF(N125="základní",J125,0)</f>
        <v>0</v>
      </c>
      <c r="BF125" s="232">
        <f>IF(N125="snížená",J125,0)</f>
        <v>0</v>
      </c>
      <c r="BG125" s="232">
        <f>IF(N125="zákl. přenesená",J125,0)</f>
        <v>0</v>
      </c>
      <c r="BH125" s="232">
        <f>IF(N125="sníž. přenesená",J125,0)</f>
        <v>0</v>
      </c>
      <c r="BI125" s="232">
        <f>IF(N125="nulová",J125,0)</f>
        <v>0</v>
      </c>
      <c r="BJ125" s="17" t="s">
        <v>84</v>
      </c>
      <c r="BK125" s="232">
        <f>ROUND(I125*H125,2)</f>
        <v>0</v>
      </c>
      <c r="BL125" s="17" t="s">
        <v>233</v>
      </c>
      <c r="BM125" s="231" t="s">
        <v>1900</v>
      </c>
    </row>
    <row r="126" s="13" customFormat="1">
      <c r="A126" s="13"/>
      <c r="B126" s="233"/>
      <c r="C126" s="234"/>
      <c r="D126" s="235" t="s">
        <v>161</v>
      </c>
      <c r="E126" s="236" t="s">
        <v>1</v>
      </c>
      <c r="F126" s="237" t="s">
        <v>1790</v>
      </c>
      <c r="G126" s="234"/>
      <c r="H126" s="238">
        <v>52.5</v>
      </c>
      <c r="I126" s="239"/>
      <c r="J126" s="234"/>
      <c r="K126" s="234"/>
      <c r="L126" s="240"/>
      <c r="M126" s="241"/>
      <c r="N126" s="242"/>
      <c r="O126" s="242"/>
      <c r="P126" s="242"/>
      <c r="Q126" s="242"/>
      <c r="R126" s="242"/>
      <c r="S126" s="242"/>
      <c r="T126" s="24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4" t="s">
        <v>161</v>
      </c>
      <c r="AU126" s="244" t="s">
        <v>86</v>
      </c>
      <c r="AV126" s="13" t="s">
        <v>86</v>
      </c>
      <c r="AW126" s="13" t="s">
        <v>32</v>
      </c>
      <c r="AX126" s="13" t="s">
        <v>76</v>
      </c>
      <c r="AY126" s="244" t="s">
        <v>153</v>
      </c>
    </row>
    <row r="127" s="14" customFormat="1">
      <c r="A127" s="14"/>
      <c r="B127" s="245"/>
      <c r="C127" s="246"/>
      <c r="D127" s="235" t="s">
        <v>161</v>
      </c>
      <c r="E127" s="247" t="s">
        <v>1</v>
      </c>
      <c r="F127" s="248" t="s">
        <v>213</v>
      </c>
      <c r="G127" s="246"/>
      <c r="H127" s="249">
        <v>52.5</v>
      </c>
      <c r="I127" s="250"/>
      <c r="J127" s="246"/>
      <c r="K127" s="246"/>
      <c r="L127" s="251"/>
      <c r="M127" s="252"/>
      <c r="N127" s="253"/>
      <c r="O127" s="253"/>
      <c r="P127" s="253"/>
      <c r="Q127" s="253"/>
      <c r="R127" s="253"/>
      <c r="S127" s="253"/>
      <c r="T127" s="25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55" t="s">
        <v>161</v>
      </c>
      <c r="AU127" s="255" t="s">
        <v>86</v>
      </c>
      <c r="AV127" s="14" t="s">
        <v>159</v>
      </c>
      <c r="AW127" s="14" t="s">
        <v>32</v>
      </c>
      <c r="AX127" s="14" t="s">
        <v>84</v>
      </c>
      <c r="AY127" s="255" t="s">
        <v>153</v>
      </c>
    </row>
    <row r="128" s="2" customFormat="1" ht="14.4" customHeight="1">
      <c r="A128" s="38"/>
      <c r="B128" s="39"/>
      <c r="C128" s="219" t="s">
        <v>159</v>
      </c>
      <c r="D128" s="219" t="s">
        <v>155</v>
      </c>
      <c r="E128" s="220" t="s">
        <v>1901</v>
      </c>
      <c r="F128" s="221" t="s">
        <v>1902</v>
      </c>
      <c r="G128" s="222" t="s">
        <v>170</v>
      </c>
      <c r="H128" s="223">
        <v>550</v>
      </c>
      <c r="I128" s="224"/>
      <c r="J128" s="225">
        <f>ROUND(I128*H128,2)</f>
        <v>0</v>
      </c>
      <c r="K128" s="226"/>
      <c r="L128" s="44"/>
      <c r="M128" s="227" t="s">
        <v>1</v>
      </c>
      <c r="N128" s="228" t="s">
        <v>41</v>
      </c>
      <c r="O128" s="91"/>
      <c r="P128" s="229">
        <f>O128*H128</f>
        <v>0</v>
      </c>
      <c r="Q128" s="229">
        <v>0</v>
      </c>
      <c r="R128" s="229">
        <f>Q128*H128</f>
        <v>0</v>
      </c>
      <c r="S128" s="229">
        <v>0</v>
      </c>
      <c r="T128" s="230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31" t="s">
        <v>233</v>
      </c>
      <c r="AT128" s="231" t="s">
        <v>155</v>
      </c>
      <c r="AU128" s="231" t="s">
        <v>86</v>
      </c>
      <c r="AY128" s="17" t="s">
        <v>153</v>
      </c>
      <c r="BE128" s="232">
        <f>IF(N128="základní",J128,0)</f>
        <v>0</v>
      </c>
      <c r="BF128" s="232">
        <f>IF(N128="snížená",J128,0)</f>
        <v>0</v>
      </c>
      <c r="BG128" s="232">
        <f>IF(N128="zákl. přenesená",J128,0)</f>
        <v>0</v>
      </c>
      <c r="BH128" s="232">
        <f>IF(N128="sníž. přenesená",J128,0)</f>
        <v>0</v>
      </c>
      <c r="BI128" s="232">
        <f>IF(N128="nulová",J128,0)</f>
        <v>0</v>
      </c>
      <c r="BJ128" s="17" t="s">
        <v>84</v>
      </c>
      <c r="BK128" s="232">
        <f>ROUND(I128*H128,2)</f>
        <v>0</v>
      </c>
      <c r="BL128" s="17" t="s">
        <v>233</v>
      </c>
      <c r="BM128" s="231" t="s">
        <v>1903</v>
      </c>
    </row>
    <row r="129" s="2" customFormat="1" ht="14.4" customHeight="1">
      <c r="A129" s="38"/>
      <c r="B129" s="39"/>
      <c r="C129" s="256" t="s">
        <v>177</v>
      </c>
      <c r="D129" s="256" t="s">
        <v>238</v>
      </c>
      <c r="E129" s="257" t="s">
        <v>1904</v>
      </c>
      <c r="F129" s="258" t="s">
        <v>1905</v>
      </c>
      <c r="G129" s="259" t="s">
        <v>170</v>
      </c>
      <c r="H129" s="260">
        <v>240</v>
      </c>
      <c r="I129" s="261"/>
      <c r="J129" s="262">
        <f>ROUND(I129*H129,2)</f>
        <v>0</v>
      </c>
      <c r="K129" s="263"/>
      <c r="L129" s="264"/>
      <c r="M129" s="265" t="s">
        <v>1</v>
      </c>
      <c r="N129" s="266" t="s">
        <v>41</v>
      </c>
      <c r="O129" s="91"/>
      <c r="P129" s="229">
        <f>O129*H129</f>
        <v>0</v>
      </c>
      <c r="Q129" s="229">
        <v>0</v>
      </c>
      <c r="R129" s="229">
        <f>Q129*H129</f>
        <v>0</v>
      </c>
      <c r="S129" s="229">
        <v>0</v>
      </c>
      <c r="T129" s="230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31" t="s">
        <v>318</v>
      </c>
      <c r="AT129" s="231" t="s">
        <v>238</v>
      </c>
      <c r="AU129" s="231" t="s">
        <v>86</v>
      </c>
      <c r="AY129" s="17" t="s">
        <v>153</v>
      </c>
      <c r="BE129" s="232">
        <f>IF(N129="základní",J129,0)</f>
        <v>0</v>
      </c>
      <c r="BF129" s="232">
        <f>IF(N129="snížená",J129,0)</f>
        <v>0</v>
      </c>
      <c r="BG129" s="232">
        <f>IF(N129="zákl. přenesená",J129,0)</f>
        <v>0</v>
      </c>
      <c r="BH129" s="232">
        <f>IF(N129="sníž. přenesená",J129,0)</f>
        <v>0</v>
      </c>
      <c r="BI129" s="232">
        <f>IF(N129="nulová",J129,0)</f>
        <v>0</v>
      </c>
      <c r="BJ129" s="17" t="s">
        <v>84</v>
      </c>
      <c r="BK129" s="232">
        <f>ROUND(I129*H129,2)</f>
        <v>0</v>
      </c>
      <c r="BL129" s="17" t="s">
        <v>233</v>
      </c>
      <c r="BM129" s="231" t="s">
        <v>1906</v>
      </c>
    </row>
    <row r="130" s="13" customFormat="1">
      <c r="A130" s="13"/>
      <c r="B130" s="233"/>
      <c r="C130" s="234"/>
      <c r="D130" s="235" t="s">
        <v>161</v>
      </c>
      <c r="E130" s="236" t="s">
        <v>1</v>
      </c>
      <c r="F130" s="237" t="s">
        <v>1907</v>
      </c>
      <c r="G130" s="234"/>
      <c r="H130" s="238">
        <v>240</v>
      </c>
      <c r="I130" s="239"/>
      <c r="J130" s="234"/>
      <c r="K130" s="234"/>
      <c r="L130" s="240"/>
      <c r="M130" s="241"/>
      <c r="N130" s="242"/>
      <c r="O130" s="242"/>
      <c r="P130" s="242"/>
      <c r="Q130" s="242"/>
      <c r="R130" s="242"/>
      <c r="S130" s="242"/>
      <c r="T130" s="24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4" t="s">
        <v>161</v>
      </c>
      <c r="AU130" s="244" t="s">
        <v>86</v>
      </c>
      <c r="AV130" s="13" t="s">
        <v>86</v>
      </c>
      <c r="AW130" s="13" t="s">
        <v>32</v>
      </c>
      <c r="AX130" s="13" t="s">
        <v>76</v>
      </c>
      <c r="AY130" s="244" t="s">
        <v>153</v>
      </c>
    </row>
    <row r="131" s="14" customFormat="1">
      <c r="A131" s="14"/>
      <c r="B131" s="245"/>
      <c r="C131" s="246"/>
      <c r="D131" s="235" t="s">
        <v>161</v>
      </c>
      <c r="E131" s="247" t="s">
        <v>1</v>
      </c>
      <c r="F131" s="248" t="s">
        <v>213</v>
      </c>
      <c r="G131" s="246"/>
      <c r="H131" s="249">
        <v>240</v>
      </c>
      <c r="I131" s="250"/>
      <c r="J131" s="246"/>
      <c r="K131" s="246"/>
      <c r="L131" s="251"/>
      <c r="M131" s="252"/>
      <c r="N131" s="253"/>
      <c r="O131" s="253"/>
      <c r="P131" s="253"/>
      <c r="Q131" s="253"/>
      <c r="R131" s="253"/>
      <c r="S131" s="253"/>
      <c r="T131" s="25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55" t="s">
        <v>161</v>
      </c>
      <c r="AU131" s="255" t="s">
        <v>86</v>
      </c>
      <c r="AV131" s="14" t="s">
        <v>159</v>
      </c>
      <c r="AW131" s="14" t="s">
        <v>32</v>
      </c>
      <c r="AX131" s="14" t="s">
        <v>84</v>
      </c>
      <c r="AY131" s="255" t="s">
        <v>153</v>
      </c>
    </row>
    <row r="132" s="2" customFormat="1" ht="14.4" customHeight="1">
      <c r="A132" s="38"/>
      <c r="B132" s="39"/>
      <c r="C132" s="256" t="s">
        <v>183</v>
      </c>
      <c r="D132" s="256" t="s">
        <v>238</v>
      </c>
      <c r="E132" s="257" t="s">
        <v>1908</v>
      </c>
      <c r="F132" s="258" t="s">
        <v>1909</v>
      </c>
      <c r="G132" s="259" t="s">
        <v>170</v>
      </c>
      <c r="H132" s="260">
        <v>420</v>
      </c>
      <c r="I132" s="261"/>
      <c r="J132" s="262">
        <f>ROUND(I132*H132,2)</f>
        <v>0</v>
      </c>
      <c r="K132" s="263"/>
      <c r="L132" s="264"/>
      <c r="M132" s="265" t="s">
        <v>1</v>
      </c>
      <c r="N132" s="266" t="s">
        <v>41</v>
      </c>
      <c r="O132" s="91"/>
      <c r="P132" s="229">
        <f>O132*H132</f>
        <v>0</v>
      </c>
      <c r="Q132" s="229">
        <v>0</v>
      </c>
      <c r="R132" s="229">
        <f>Q132*H132</f>
        <v>0</v>
      </c>
      <c r="S132" s="229">
        <v>0</v>
      </c>
      <c r="T132" s="230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1" t="s">
        <v>318</v>
      </c>
      <c r="AT132" s="231" t="s">
        <v>238</v>
      </c>
      <c r="AU132" s="231" t="s">
        <v>86</v>
      </c>
      <c r="AY132" s="17" t="s">
        <v>153</v>
      </c>
      <c r="BE132" s="232">
        <f>IF(N132="základní",J132,0)</f>
        <v>0</v>
      </c>
      <c r="BF132" s="232">
        <f>IF(N132="snížená",J132,0)</f>
        <v>0</v>
      </c>
      <c r="BG132" s="232">
        <f>IF(N132="zákl. přenesená",J132,0)</f>
        <v>0</v>
      </c>
      <c r="BH132" s="232">
        <f>IF(N132="sníž. přenesená",J132,0)</f>
        <v>0</v>
      </c>
      <c r="BI132" s="232">
        <f>IF(N132="nulová",J132,0)</f>
        <v>0</v>
      </c>
      <c r="BJ132" s="17" t="s">
        <v>84</v>
      </c>
      <c r="BK132" s="232">
        <f>ROUND(I132*H132,2)</f>
        <v>0</v>
      </c>
      <c r="BL132" s="17" t="s">
        <v>233</v>
      </c>
      <c r="BM132" s="231" t="s">
        <v>1910</v>
      </c>
    </row>
    <row r="133" s="13" customFormat="1">
      <c r="A133" s="13"/>
      <c r="B133" s="233"/>
      <c r="C133" s="234"/>
      <c r="D133" s="235" t="s">
        <v>161</v>
      </c>
      <c r="E133" s="236" t="s">
        <v>1</v>
      </c>
      <c r="F133" s="237" t="s">
        <v>1911</v>
      </c>
      <c r="G133" s="234"/>
      <c r="H133" s="238">
        <v>420</v>
      </c>
      <c r="I133" s="239"/>
      <c r="J133" s="234"/>
      <c r="K133" s="234"/>
      <c r="L133" s="240"/>
      <c r="M133" s="241"/>
      <c r="N133" s="242"/>
      <c r="O133" s="242"/>
      <c r="P133" s="242"/>
      <c r="Q133" s="242"/>
      <c r="R133" s="242"/>
      <c r="S133" s="242"/>
      <c r="T133" s="24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4" t="s">
        <v>161</v>
      </c>
      <c r="AU133" s="244" t="s">
        <v>86</v>
      </c>
      <c r="AV133" s="13" t="s">
        <v>86</v>
      </c>
      <c r="AW133" s="13" t="s">
        <v>32</v>
      </c>
      <c r="AX133" s="13" t="s">
        <v>76</v>
      </c>
      <c r="AY133" s="244" t="s">
        <v>153</v>
      </c>
    </row>
    <row r="134" s="14" customFormat="1">
      <c r="A134" s="14"/>
      <c r="B134" s="245"/>
      <c r="C134" s="246"/>
      <c r="D134" s="235" t="s">
        <v>161</v>
      </c>
      <c r="E134" s="247" t="s">
        <v>1</v>
      </c>
      <c r="F134" s="248" t="s">
        <v>213</v>
      </c>
      <c r="G134" s="246"/>
      <c r="H134" s="249">
        <v>420</v>
      </c>
      <c r="I134" s="250"/>
      <c r="J134" s="246"/>
      <c r="K134" s="246"/>
      <c r="L134" s="251"/>
      <c r="M134" s="252"/>
      <c r="N134" s="253"/>
      <c r="O134" s="253"/>
      <c r="P134" s="253"/>
      <c r="Q134" s="253"/>
      <c r="R134" s="253"/>
      <c r="S134" s="253"/>
      <c r="T134" s="25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5" t="s">
        <v>161</v>
      </c>
      <c r="AU134" s="255" t="s">
        <v>86</v>
      </c>
      <c r="AV134" s="14" t="s">
        <v>159</v>
      </c>
      <c r="AW134" s="14" t="s">
        <v>32</v>
      </c>
      <c r="AX134" s="14" t="s">
        <v>84</v>
      </c>
      <c r="AY134" s="255" t="s">
        <v>153</v>
      </c>
    </row>
    <row r="135" s="2" customFormat="1" ht="14.4" customHeight="1">
      <c r="A135" s="38"/>
      <c r="B135" s="39"/>
      <c r="C135" s="219" t="s">
        <v>188</v>
      </c>
      <c r="D135" s="219" t="s">
        <v>155</v>
      </c>
      <c r="E135" s="220" t="s">
        <v>1912</v>
      </c>
      <c r="F135" s="221" t="s">
        <v>1913</v>
      </c>
      <c r="G135" s="222" t="s">
        <v>321</v>
      </c>
      <c r="H135" s="223">
        <v>8</v>
      </c>
      <c r="I135" s="224"/>
      <c r="J135" s="225">
        <f>ROUND(I135*H135,2)</f>
        <v>0</v>
      </c>
      <c r="K135" s="226"/>
      <c r="L135" s="44"/>
      <c r="M135" s="227" t="s">
        <v>1</v>
      </c>
      <c r="N135" s="228" t="s">
        <v>41</v>
      </c>
      <c r="O135" s="91"/>
      <c r="P135" s="229">
        <f>O135*H135</f>
        <v>0</v>
      </c>
      <c r="Q135" s="229">
        <v>0</v>
      </c>
      <c r="R135" s="229">
        <f>Q135*H135</f>
        <v>0</v>
      </c>
      <c r="S135" s="229">
        <v>0</v>
      </c>
      <c r="T135" s="230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1" t="s">
        <v>233</v>
      </c>
      <c r="AT135" s="231" t="s">
        <v>155</v>
      </c>
      <c r="AU135" s="231" t="s">
        <v>86</v>
      </c>
      <c r="AY135" s="17" t="s">
        <v>153</v>
      </c>
      <c r="BE135" s="232">
        <f>IF(N135="základní",J135,0)</f>
        <v>0</v>
      </c>
      <c r="BF135" s="232">
        <f>IF(N135="snížená",J135,0)</f>
        <v>0</v>
      </c>
      <c r="BG135" s="232">
        <f>IF(N135="zákl. přenesená",J135,0)</f>
        <v>0</v>
      </c>
      <c r="BH135" s="232">
        <f>IF(N135="sníž. přenesená",J135,0)</f>
        <v>0</v>
      </c>
      <c r="BI135" s="232">
        <f>IF(N135="nulová",J135,0)</f>
        <v>0</v>
      </c>
      <c r="BJ135" s="17" t="s">
        <v>84</v>
      </c>
      <c r="BK135" s="232">
        <f>ROUND(I135*H135,2)</f>
        <v>0</v>
      </c>
      <c r="BL135" s="17" t="s">
        <v>233</v>
      </c>
      <c r="BM135" s="231" t="s">
        <v>1914</v>
      </c>
    </row>
    <row r="136" s="2" customFormat="1" ht="14.4" customHeight="1">
      <c r="A136" s="38"/>
      <c r="B136" s="39"/>
      <c r="C136" s="256" t="s">
        <v>193</v>
      </c>
      <c r="D136" s="256" t="s">
        <v>238</v>
      </c>
      <c r="E136" s="257" t="s">
        <v>1855</v>
      </c>
      <c r="F136" s="258" t="s">
        <v>1915</v>
      </c>
      <c r="G136" s="259" t="s">
        <v>321</v>
      </c>
      <c r="H136" s="260">
        <v>8</v>
      </c>
      <c r="I136" s="261"/>
      <c r="J136" s="262">
        <f>ROUND(I136*H136,2)</f>
        <v>0</v>
      </c>
      <c r="K136" s="263"/>
      <c r="L136" s="264"/>
      <c r="M136" s="265" t="s">
        <v>1</v>
      </c>
      <c r="N136" s="266" t="s">
        <v>41</v>
      </c>
      <c r="O136" s="91"/>
      <c r="P136" s="229">
        <f>O136*H136</f>
        <v>0</v>
      </c>
      <c r="Q136" s="229">
        <v>0</v>
      </c>
      <c r="R136" s="229">
        <f>Q136*H136</f>
        <v>0</v>
      </c>
      <c r="S136" s="229">
        <v>0</v>
      </c>
      <c r="T136" s="230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1" t="s">
        <v>318</v>
      </c>
      <c r="AT136" s="231" t="s">
        <v>238</v>
      </c>
      <c r="AU136" s="231" t="s">
        <v>86</v>
      </c>
      <c r="AY136" s="17" t="s">
        <v>153</v>
      </c>
      <c r="BE136" s="232">
        <f>IF(N136="základní",J136,0)</f>
        <v>0</v>
      </c>
      <c r="BF136" s="232">
        <f>IF(N136="snížená",J136,0)</f>
        <v>0</v>
      </c>
      <c r="BG136" s="232">
        <f>IF(N136="zákl. přenesená",J136,0)</f>
        <v>0</v>
      </c>
      <c r="BH136" s="232">
        <f>IF(N136="sníž. přenesená",J136,0)</f>
        <v>0</v>
      </c>
      <c r="BI136" s="232">
        <f>IF(N136="nulová",J136,0)</f>
        <v>0</v>
      </c>
      <c r="BJ136" s="17" t="s">
        <v>84</v>
      </c>
      <c r="BK136" s="232">
        <f>ROUND(I136*H136,2)</f>
        <v>0</v>
      </c>
      <c r="BL136" s="17" t="s">
        <v>233</v>
      </c>
      <c r="BM136" s="231" t="s">
        <v>1916</v>
      </c>
    </row>
    <row r="137" s="2" customFormat="1" ht="14.4" customHeight="1">
      <c r="A137" s="38"/>
      <c r="B137" s="39"/>
      <c r="C137" s="219" t="s">
        <v>197</v>
      </c>
      <c r="D137" s="219" t="s">
        <v>155</v>
      </c>
      <c r="E137" s="220" t="s">
        <v>1917</v>
      </c>
      <c r="F137" s="221" t="s">
        <v>1918</v>
      </c>
      <c r="G137" s="222" t="s">
        <v>321</v>
      </c>
      <c r="H137" s="223">
        <v>4</v>
      </c>
      <c r="I137" s="224"/>
      <c r="J137" s="225">
        <f>ROUND(I137*H137,2)</f>
        <v>0</v>
      </c>
      <c r="K137" s="226"/>
      <c r="L137" s="44"/>
      <c r="M137" s="227" t="s">
        <v>1</v>
      </c>
      <c r="N137" s="228" t="s">
        <v>41</v>
      </c>
      <c r="O137" s="91"/>
      <c r="P137" s="229">
        <f>O137*H137</f>
        <v>0</v>
      </c>
      <c r="Q137" s="229">
        <v>0</v>
      </c>
      <c r="R137" s="229">
        <f>Q137*H137</f>
        <v>0</v>
      </c>
      <c r="S137" s="229">
        <v>0</v>
      </c>
      <c r="T137" s="230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1" t="s">
        <v>233</v>
      </c>
      <c r="AT137" s="231" t="s">
        <v>155</v>
      </c>
      <c r="AU137" s="231" t="s">
        <v>86</v>
      </c>
      <c r="AY137" s="17" t="s">
        <v>153</v>
      </c>
      <c r="BE137" s="232">
        <f>IF(N137="základní",J137,0)</f>
        <v>0</v>
      </c>
      <c r="BF137" s="232">
        <f>IF(N137="snížená",J137,0)</f>
        <v>0</v>
      </c>
      <c r="BG137" s="232">
        <f>IF(N137="zákl. přenesená",J137,0)</f>
        <v>0</v>
      </c>
      <c r="BH137" s="232">
        <f>IF(N137="sníž. přenesená",J137,0)</f>
        <v>0</v>
      </c>
      <c r="BI137" s="232">
        <f>IF(N137="nulová",J137,0)</f>
        <v>0</v>
      </c>
      <c r="BJ137" s="17" t="s">
        <v>84</v>
      </c>
      <c r="BK137" s="232">
        <f>ROUND(I137*H137,2)</f>
        <v>0</v>
      </c>
      <c r="BL137" s="17" t="s">
        <v>233</v>
      </c>
      <c r="BM137" s="231" t="s">
        <v>1919</v>
      </c>
    </row>
    <row r="138" s="2" customFormat="1" ht="14.4" customHeight="1">
      <c r="A138" s="38"/>
      <c r="B138" s="39"/>
      <c r="C138" s="256" t="s">
        <v>202</v>
      </c>
      <c r="D138" s="256" t="s">
        <v>238</v>
      </c>
      <c r="E138" s="257" t="s">
        <v>1861</v>
      </c>
      <c r="F138" s="258" t="s">
        <v>1920</v>
      </c>
      <c r="G138" s="259" t="s">
        <v>321</v>
      </c>
      <c r="H138" s="260">
        <v>4</v>
      </c>
      <c r="I138" s="261"/>
      <c r="J138" s="262">
        <f>ROUND(I138*H138,2)</f>
        <v>0</v>
      </c>
      <c r="K138" s="263"/>
      <c r="L138" s="264"/>
      <c r="M138" s="265" t="s">
        <v>1</v>
      </c>
      <c r="N138" s="266" t="s">
        <v>41</v>
      </c>
      <c r="O138" s="91"/>
      <c r="P138" s="229">
        <f>O138*H138</f>
        <v>0</v>
      </c>
      <c r="Q138" s="229">
        <v>0</v>
      </c>
      <c r="R138" s="229">
        <f>Q138*H138</f>
        <v>0</v>
      </c>
      <c r="S138" s="229">
        <v>0</v>
      </c>
      <c r="T138" s="230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31" t="s">
        <v>318</v>
      </c>
      <c r="AT138" s="231" t="s">
        <v>238</v>
      </c>
      <c r="AU138" s="231" t="s">
        <v>86</v>
      </c>
      <c r="AY138" s="17" t="s">
        <v>153</v>
      </c>
      <c r="BE138" s="232">
        <f>IF(N138="základní",J138,0)</f>
        <v>0</v>
      </c>
      <c r="BF138" s="232">
        <f>IF(N138="snížená",J138,0)</f>
        <v>0</v>
      </c>
      <c r="BG138" s="232">
        <f>IF(N138="zákl. přenesená",J138,0)</f>
        <v>0</v>
      </c>
      <c r="BH138" s="232">
        <f>IF(N138="sníž. přenesená",J138,0)</f>
        <v>0</v>
      </c>
      <c r="BI138" s="232">
        <f>IF(N138="nulová",J138,0)</f>
        <v>0</v>
      </c>
      <c r="BJ138" s="17" t="s">
        <v>84</v>
      </c>
      <c r="BK138" s="232">
        <f>ROUND(I138*H138,2)</f>
        <v>0</v>
      </c>
      <c r="BL138" s="17" t="s">
        <v>233</v>
      </c>
      <c r="BM138" s="231" t="s">
        <v>1921</v>
      </c>
    </row>
    <row r="139" s="2" customFormat="1" ht="14.4" customHeight="1">
      <c r="A139" s="38"/>
      <c r="B139" s="39"/>
      <c r="C139" s="219" t="s">
        <v>207</v>
      </c>
      <c r="D139" s="219" t="s">
        <v>155</v>
      </c>
      <c r="E139" s="220" t="s">
        <v>1922</v>
      </c>
      <c r="F139" s="221" t="s">
        <v>1923</v>
      </c>
      <c r="G139" s="222" t="s">
        <v>321</v>
      </c>
      <c r="H139" s="223">
        <v>12</v>
      </c>
      <c r="I139" s="224"/>
      <c r="J139" s="225">
        <f>ROUND(I139*H139,2)</f>
        <v>0</v>
      </c>
      <c r="K139" s="226"/>
      <c r="L139" s="44"/>
      <c r="M139" s="227" t="s">
        <v>1</v>
      </c>
      <c r="N139" s="228" t="s">
        <v>41</v>
      </c>
      <c r="O139" s="91"/>
      <c r="P139" s="229">
        <f>O139*H139</f>
        <v>0</v>
      </c>
      <c r="Q139" s="229">
        <v>0</v>
      </c>
      <c r="R139" s="229">
        <f>Q139*H139</f>
        <v>0</v>
      </c>
      <c r="S139" s="229">
        <v>0</v>
      </c>
      <c r="T139" s="230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1" t="s">
        <v>233</v>
      </c>
      <c r="AT139" s="231" t="s">
        <v>155</v>
      </c>
      <c r="AU139" s="231" t="s">
        <v>86</v>
      </c>
      <c r="AY139" s="17" t="s">
        <v>153</v>
      </c>
      <c r="BE139" s="232">
        <f>IF(N139="základní",J139,0)</f>
        <v>0</v>
      </c>
      <c r="BF139" s="232">
        <f>IF(N139="snížená",J139,0)</f>
        <v>0</v>
      </c>
      <c r="BG139" s="232">
        <f>IF(N139="zákl. přenesená",J139,0)</f>
        <v>0</v>
      </c>
      <c r="BH139" s="232">
        <f>IF(N139="sníž. přenesená",J139,0)</f>
        <v>0</v>
      </c>
      <c r="BI139" s="232">
        <f>IF(N139="nulová",J139,0)</f>
        <v>0</v>
      </c>
      <c r="BJ139" s="17" t="s">
        <v>84</v>
      </c>
      <c r="BK139" s="232">
        <f>ROUND(I139*H139,2)</f>
        <v>0</v>
      </c>
      <c r="BL139" s="17" t="s">
        <v>233</v>
      </c>
      <c r="BM139" s="231" t="s">
        <v>1924</v>
      </c>
    </row>
    <row r="140" s="2" customFormat="1" ht="22.2" customHeight="1">
      <c r="A140" s="38"/>
      <c r="B140" s="39"/>
      <c r="C140" s="256" t="s">
        <v>8</v>
      </c>
      <c r="D140" s="256" t="s">
        <v>238</v>
      </c>
      <c r="E140" s="257" t="s">
        <v>1925</v>
      </c>
      <c r="F140" s="258" t="s">
        <v>1926</v>
      </c>
      <c r="G140" s="259" t="s">
        <v>321</v>
      </c>
      <c r="H140" s="260">
        <v>12</v>
      </c>
      <c r="I140" s="261"/>
      <c r="J140" s="262">
        <f>ROUND(I140*H140,2)</f>
        <v>0</v>
      </c>
      <c r="K140" s="263"/>
      <c r="L140" s="264"/>
      <c r="M140" s="265" t="s">
        <v>1</v>
      </c>
      <c r="N140" s="266" t="s">
        <v>41</v>
      </c>
      <c r="O140" s="91"/>
      <c r="P140" s="229">
        <f>O140*H140</f>
        <v>0</v>
      </c>
      <c r="Q140" s="229">
        <v>0</v>
      </c>
      <c r="R140" s="229">
        <f>Q140*H140</f>
        <v>0</v>
      </c>
      <c r="S140" s="229">
        <v>0</v>
      </c>
      <c r="T140" s="230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1" t="s">
        <v>318</v>
      </c>
      <c r="AT140" s="231" t="s">
        <v>238</v>
      </c>
      <c r="AU140" s="231" t="s">
        <v>86</v>
      </c>
      <c r="AY140" s="17" t="s">
        <v>153</v>
      </c>
      <c r="BE140" s="232">
        <f>IF(N140="základní",J140,0)</f>
        <v>0</v>
      </c>
      <c r="BF140" s="232">
        <f>IF(N140="snížená",J140,0)</f>
        <v>0</v>
      </c>
      <c r="BG140" s="232">
        <f>IF(N140="zákl. přenesená",J140,0)</f>
        <v>0</v>
      </c>
      <c r="BH140" s="232">
        <f>IF(N140="sníž. přenesená",J140,0)</f>
        <v>0</v>
      </c>
      <c r="BI140" s="232">
        <f>IF(N140="nulová",J140,0)</f>
        <v>0</v>
      </c>
      <c r="BJ140" s="17" t="s">
        <v>84</v>
      </c>
      <c r="BK140" s="232">
        <f>ROUND(I140*H140,2)</f>
        <v>0</v>
      </c>
      <c r="BL140" s="17" t="s">
        <v>233</v>
      </c>
      <c r="BM140" s="231" t="s">
        <v>1927</v>
      </c>
    </row>
    <row r="141" s="2" customFormat="1" ht="14.4" customHeight="1">
      <c r="A141" s="38"/>
      <c r="B141" s="39"/>
      <c r="C141" s="219" t="s">
        <v>219</v>
      </c>
      <c r="D141" s="219" t="s">
        <v>155</v>
      </c>
      <c r="E141" s="220" t="s">
        <v>1928</v>
      </c>
      <c r="F141" s="221" t="s">
        <v>1929</v>
      </c>
      <c r="G141" s="222" t="s">
        <v>321</v>
      </c>
      <c r="H141" s="223">
        <v>2</v>
      </c>
      <c r="I141" s="224"/>
      <c r="J141" s="225">
        <f>ROUND(I141*H141,2)</f>
        <v>0</v>
      </c>
      <c r="K141" s="226"/>
      <c r="L141" s="44"/>
      <c r="M141" s="227" t="s">
        <v>1</v>
      </c>
      <c r="N141" s="228" t="s">
        <v>41</v>
      </c>
      <c r="O141" s="91"/>
      <c r="P141" s="229">
        <f>O141*H141</f>
        <v>0</v>
      </c>
      <c r="Q141" s="229">
        <v>0</v>
      </c>
      <c r="R141" s="229">
        <f>Q141*H141</f>
        <v>0</v>
      </c>
      <c r="S141" s="229">
        <v>0</v>
      </c>
      <c r="T141" s="230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1" t="s">
        <v>233</v>
      </c>
      <c r="AT141" s="231" t="s">
        <v>155</v>
      </c>
      <c r="AU141" s="231" t="s">
        <v>86</v>
      </c>
      <c r="AY141" s="17" t="s">
        <v>153</v>
      </c>
      <c r="BE141" s="232">
        <f>IF(N141="základní",J141,0)</f>
        <v>0</v>
      </c>
      <c r="BF141" s="232">
        <f>IF(N141="snížená",J141,0)</f>
        <v>0</v>
      </c>
      <c r="BG141" s="232">
        <f>IF(N141="zákl. přenesená",J141,0)</f>
        <v>0</v>
      </c>
      <c r="BH141" s="232">
        <f>IF(N141="sníž. přenesená",J141,0)</f>
        <v>0</v>
      </c>
      <c r="BI141" s="232">
        <f>IF(N141="nulová",J141,0)</f>
        <v>0</v>
      </c>
      <c r="BJ141" s="17" t="s">
        <v>84</v>
      </c>
      <c r="BK141" s="232">
        <f>ROUND(I141*H141,2)</f>
        <v>0</v>
      </c>
      <c r="BL141" s="17" t="s">
        <v>233</v>
      </c>
      <c r="BM141" s="231" t="s">
        <v>1930</v>
      </c>
    </row>
    <row r="142" s="2" customFormat="1" ht="30" customHeight="1">
      <c r="A142" s="38"/>
      <c r="B142" s="39"/>
      <c r="C142" s="256" t="s">
        <v>223</v>
      </c>
      <c r="D142" s="256" t="s">
        <v>238</v>
      </c>
      <c r="E142" s="257" t="s">
        <v>1714</v>
      </c>
      <c r="F142" s="258" t="s">
        <v>1931</v>
      </c>
      <c r="G142" s="259" t="s">
        <v>321</v>
      </c>
      <c r="H142" s="260">
        <v>2</v>
      </c>
      <c r="I142" s="261"/>
      <c r="J142" s="262">
        <f>ROUND(I142*H142,2)</f>
        <v>0</v>
      </c>
      <c r="K142" s="263"/>
      <c r="L142" s="264"/>
      <c r="M142" s="265" t="s">
        <v>1</v>
      </c>
      <c r="N142" s="266" t="s">
        <v>41</v>
      </c>
      <c r="O142" s="91"/>
      <c r="P142" s="229">
        <f>O142*H142</f>
        <v>0</v>
      </c>
      <c r="Q142" s="229">
        <v>0</v>
      </c>
      <c r="R142" s="229">
        <f>Q142*H142</f>
        <v>0</v>
      </c>
      <c r="S142" s="229">
        <v>0</v>
      </c>
      <c r="T142" s="230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1" t="s">
        <v>318</v>
      </c>
      <c r="AT142" s="231" t="s">
        <v>238</v>
      </c>
      <c r="AU142" s="231" t="s">
        <v>86</v>
      </c>
      <c r="AY142" s="17" t="s">
        <v>153</v>
      </c>
      <c r="BE142" s="232">
        <f>IF(N142="základní",J142,0)</f>
        <v>0</v>
      </c>
      <c r="BF142" s="232">
        <f>IF(N142="snížená",J142,0)</f>
        <v>0</v>
      </c>
      <c r="BG142" s="232">
        <f>IF(N142="zákl. přenesená",J142,0)</f>
        <v>0</v>
      </c>
      <c r="BH142" s="232">
        <f>IF(N142="sníž. přenesená",J142,0)</f>
        <v>0</v>
      </c>
      <c r="BI142" s="232">
        <f>IF(N142="nulová",J142,0)</f>
        <v>0</v>
      </c>
      <c r="BJ142" s="17" t="s">
        <v>84</v>
      </c>
      <c r="BK142" s="232">
        <f>ROUND(I142*H142,2)</f>
        <v>0</v>
      </c>
      <c r="BL142" s="17" t="s">
        <v>233</v>
      </c>
      <c r="BM142" s="231" t="s">
        <v>1932</v>
      </c>
    </row>
    <row r="143" s="2" customFormat="1" ht="14.4" customHeight="1">
      <c r="A143" s="38"/>
      <c r="B143" s="39"/>
      <c r="C143" s="219" t="s">
        <v>228</v>
      </c>
      <c r="D143" s="219" t="s">
        <v>155</v>
      </c>
      <c r="E143" s="220" t="s">
        <v>1933</v>
      </c>
      <c r="F143" s="221" t="s">
        <v>1934</v>
      </c>
      <c r="G143" s="222" t="s">
        <v>321</v>
      </c>
      <c r="H143" s="223">
        <v>2</v>
      </c>
      <c r="I143" s="224"/>
      <c r="J143" s="225">
        <f>ROUND(I143*H143,2)</f>
        <v>0</v>
      </c>
      <c r="K143" s="226"/>
      <c r="L143" s="44"/>
      <c r="M143" s="227" t="s">
        <v>1</v>
      </c>
      <c r="N143" s="228" t="s">
        <v>41</v>
      </c>
      <c r="O143" s="91"/>
      <c r="P143" s="229">
        <f>O143*H143</f>
        <v>0</v>
      </c>
      <c r="Q143" s="229">
        <v>0</v>
      </c>
      <c r="R143" s="229">
        <f>Q143*H143</f>
        <v>0</v>
      </c>
      <c r="S143" s="229">
        <v>0</v>
      </c>
      <c r="T143" s="230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1" t="s">
        <v>233</v>
      </c>
      <c r="AT143" s="231" t="s">
        <v>155</v>
      </c>
      <c r="AU143" s="231" t="s">
        <v>86</v>
      </c>
      <c r="AY143" s="17" t="s">
        <v>153</v>
      </c>
      <c r="BE143" s="232">
        <f>IF(N143="základní",J143,0)</f>
        <v>0</v>
      </c>
      <c r="BF143" s="232">
        <f>IF(N143="snížená",J143,0)</f>
        <v>0</v>
      </c>
      <c r="BG143" s="232">
        <f>IF(N143="zákl. přenesená",J143,0)</f>
        <v>0</v>
      </c>
      <c r="BH143" s="232">
        <f>IF(N143="sníž. přenesená",J143,0)</f>
        <v>0</v>
      </c>
      <c r="BI143" s="232">
        <f>IF(N143="nulová",J143,0)</f>
        <v>0</v>
      </c>
      <c r="BJ143" s="17" t="s">
        <v>84</v>
      </c>
      <c r="BK143" s="232">
        <f>ROUND(I143*H143,2)</f>
        <v>0</v>
      </c>
      <c r="BL143" s="17" t="s">
        <v>233</v>
      </c>
      <c r="BM143" s="231" t="s">
        <v>1935</v>
      </c>
    </row>
    <row r="144" s="2" customFormat="1" ht="14.4" customHeight="1">
      <c r="A144" s="38"/>
      <c r="B144" s="39"/>
      <c r="C144" s="256" t="s">
        <v>233</v>
      </c>
      <c r="D144" s="256" t="s">
        <v>238</v>
      </c>
      <c r="E144" s="257" t="s">
        <v>1708</v>
      </c>
      <c r="F144" s="258" t="s">
        <v>1936</v>
      </c>
      <c r="G144" s="259" t="s">
        <v>321</v>
      </c>
      <c r="H144" s="260">
        <v>2</v>
      </c>
      <c r="I144" s="261"/>
      <c r="J144" s="262">
        <f>ROUND(I144*H144,2)</f>
        <v>0</v>
      </c>
      <c r="K144" s="263"/>
      <c r="L144" s="264"/>
      <c r="M144" s="265" t="s">
        <v>1</v>
      </c>
      <c r="N144" s="266" t="s">
        <v>41</v>
      </c>
      <c r="O144" s="91"/>
      <c r="P144" s="229">
        <f>O144*H144</f>
        <v>0</v>
      </c>
      <c r="Q144" s="229">
        <v>0</v>
      </c>
      <c r="R144" s="229">
        <f>Q144*H144</f>
        <v>0</v>
      </c>
      <c r="S144" s="229">
        <v>0</v>
      </c>
      <c r="T144" s="230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1" t="s">
        <v>318</v>
      </c>
      <c r="AT144" s="231" t="s">
        <v>238</v>
      </c>
      <c r="AU144" s="231" t="s">
        <v>86</v>
      </c>
      <c r="AY144" s="17" t="s">
        <v>153</v>
      </c>
      <c r="BE144" s="232">
        <f>IF(N144="základní",J144,0)</f>
        <v>0</v>
      </c>
      <c r="BF144" s="232">
        <f>IF(N144="snížená",J144,0)</f>
        <v>0</v>
      </c>
      <c r="BG144" s="232">
        <f>IF(N144="zákl. přenesená",J144,0)</f>
        <v>0</v>
      </c>
      <c r="BH144" s="232">
        <f>IF(N144="sníž. přenesená",J144,0)</f>
        <v>0</v>
      </c>
      <c r="BI144" s="232">
        <f>IF(N144="nulová",J144,0)</f>
        <v>0</v>
      </c>
      <c r="BJ144" s="17" t="s">
        <v>84</v>
      </c>
      <c r="BK144" s="232">
        <f>ROUND(I144*H144,2)</f>
        <v>0</v>
      </c>
      <c r="BL144" s="17" t="s">
        <v>233</v>
      </c>
      <c r="BM144" s="231" t="s">
        <v>1937</v>
      </c>
    </row>
    <row r="145" s="2" customFormat="1" ht="14.4" customHeight="1">
      <c r="A145" s="38"/>
      <c r="B145" s="39"/>
      <c r="C145" s="219" t="s">
        <v>237</v>
      </c>
      <c r="D145" s="219" t="s">
        <v>155</v>
      </c>
      <c r="E145" s="220" t="s">
        <v>1938</v>
      </c>
      <c r="F145" s="221" t="s">
        <v>1939</v>
      </c>
      <c r="G145" s="222" t="s">
        <v>321</v>
      </c>
      <c r="H145" s="223">
        <v>1</v>
      </c>
      <c r="I145" s="224"/>
      <c r="J145" s="225">
        <f>ROUND(I145*H145,2)</f>
        <v>0</v>
      </c>
      <c r="K145" s="226"/>
      <c r="L145" s="44"/>
      <c r="M145" s="227" t="s">
        <v>1</v>
      </c>
      <c r="N145" s="228" t="s">
        <v>41</v>
      </c>
      <c r="O145" s="91"/>
      <c r="P145" s="229">
        <f>O145*H145</f>
        <v>0</v>
      </c>
      <c r="Q145" s="229">
        <v>0</v>
      </c>
      <c r="R145" s="229">
        <f>Q145*H145</f>
        <v>0</v>
      </c>
      <c r="S145" s="229">
        <v>0</v>
      </c>
      <c r="T145" s="230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31" t="s">
        <v>233</v>
      </c>
      <c r="AT145" s="231" t="s">
        <v>155</v>
      </c>
      <c r="AU145" s="231" t="s">
        <v>86</v>
      </c>
      <c r="AY145" s="17" t="s">
        <v>153</v>
      </c>
      <c r="BE145" s="232">
        <f>IF(N145="základní",J145,0)</f>
        <v>0</v>
      </c>
      <c r="BF145" s="232">
        <f>IF(N145="snížená",J145,0)</f>
        <v>0</v>
      </c>
      <c r="BG145" s="232">
        <f>IF(N145="zákl. přenesená",J145,0)</f>
        <v>0</v>
      </c>
      <c r="BH145" s="232">
        <f>IF(N145="sníž. přenesená",J145,0)</f>
        <v>0</v>
      </c>
      <c r="BI145" s="232">
        <f>IF(N145="nulová",J145,0)</f>
        <v>0</v>
      </c>
      <c r="BJ145" s="17" t="s">
        <v>84</v>
      </c>
      <c r="BK145" s="232">
        <f>ROUND(I145*H145,2)</f>
        <v>0</v>
      </c>
      <c r="BL145" s="17" t="s">
        <v>233</v>
      </c>
      <c r="BM145" s="231" t="s">
        <v>1940</v>
      </c>
    </row>
    <row r="146" s="2" customFormat="1" ht="14.4" customHeight="1">
      <c r="A146" s="38"/>
      <c r="B146" s="39"/>
      <c r="C146" s="256" t="s">
        <v>244</v>
      </c>
      <c r="D146" s="256" t="s">
        <v>238</v>
      </c>
      <c r="E146" s="257" t="s">
        <v>1941</v>
      </c>
      <c r="F146" s="258" t="s">
        <v>1942</v>
      </c>
      <c r="G146" s="259" t="s">
        <v>321</v>
      </c>
      <c r="H146" s="260">
        <v>1</v>
      </c>
      <c r="I146" s="261"/>
      <c r="J146" s="262">
        <f>ROUND(I146*H146,2)</f>
        <v>0</v>
      </c>
      <c r="K146" s="263"/>
      <c r="L146" s="264"/>
      <c r="M146" s="265" t="s">
        <v>1</v>
      </c>
      <c r="N146" s="266" t="s">
        <v>41</v>
      </c>
      <c r="O146" s="91"/>
      <c r="P146" s="229">
        <f>O146*H146</f>
        <v>0</v>
      </c>
      <c r="Q146" s="229">
        <v>0</v>
      </c>
      <c r="R146" s="229">
        <f>Q146*H146</f>
        <v>0</v>
      </c>
      <c r="S146" s="229">
        <v>0</v>
      </c>
      <c r="T146" s="230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1" t="s">
        <v>318</v>
      </c>
      <c r="AT146" s="231" t="s">
        <v>238</v>
      </c>
      <c r="AU146" s="231" t="s">
        <v>86</v>
      </c>
      <c r="AY146" s="17" t="s">
        <v>153</v>
      </c>
      <c r="BE146" s="232">
        <f>IF(N146="základní",J146,0)</f>
        <v>0</v>
      </c>
      <c r="BF146" s="232">
        <f>IF(N146="snížená",J146,0)</f>
        <v>0</v>
      </c>
      <c r="BG146" s="232">
        <f>IF(N146="zákl. přenesená",J146,0)</f>
        <v>0</v>
      </c>
      <c r="BH146" s="232">
        <f>IF(N146="sníž. přenesená",J146,0)</f>
        <v>0</v>
      </c>
      <c r="BI146" s="232">
        <f>IF(N146="nulová",J146,0)</f>
        <v>0</v>
      </c>
      <c r="BJ146" s="17" t="s">
        <v>84</v>
      </c>
      <c r="BK146" s="232">
        <f>ROUND(I146*H146,2)</f>
        <v>0</v>
      </c>
      <c r="BL146" s="17" t="s">
        <v>233</v>
      </c>
      <c r="BM146" s="231" t="s">
        <v>1943</v>
      </c>
    </row>
    <row r="147" s="2" customFormat="1" ht="14.4" customHeight="1">
      <c r="A147" s="38"/>
      <c r="B147" s="39"/>
      <c r="C147" s="219" t="s">
        <v>249</v>
      </c>
      <c r="D147" s="219" t="s">
        <v>155</v>
      </c>
      <c r="E147" s="220" t="s">
        <v>1732</v>
      </c>
      <c r="F147" s="221" t="s">
        <v>1733</v>
      </c>
      <c r="G147" s="222" t="s">
        <v>992</v>
      </c>
      <c r="H147" s="223">
        <v>1</v>
      </c>
      <c r="I147" s="224"/>
      <c r="J147" s="225">
        <f>ROUND(I147*H147,2)</f>
        <v>0</v>
      </c>
      <c r="K147" s="226"/>
      <c r="L147" s="44"/>
      <c r="M147" s="227" t="s">
        <v>1</v>
      </c>
      <c r="N147" s="228" t="s">
        <v>41</v>
      </c>
      <c r="O147" s="91"/>
      <c r="P147" s="229">
        <f>O147*H147</f>
        <v>0</v>
      </c>
      <c r="Q147" s="229">
        <v>0</v>
      </c>
      <c r="R147" s="229">
        <f>Q147*H147</f>
        <v>0</v>
      </c>
      <c r="S147" s="229">
        <v>0</v>
      </c>
      <c r="T147" s="230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31" t="s">
        <v>233</v>
      </c>
      <c r="AT147" s="231" t="s">
        <v>155</v>
      </c>
      <c r="AU147" s="231" t="s">
        <v>86</v>
      </c>
      <c r="AY147" s="17" t="s">
        <v>153</v>
      </c>
      <c r="BE147" s="232">
        <f>IF(N147="základní",J147,0)</f>
        <v>0</v>
      </c>
      <c r="BF147" s="232">
        <f>IF(N147="snížená",J147,0)</f>
        <v>0</v>
      </c>
      <c r="BG147" s="232">
        <f>IF(N147="zákl. přenesená",J147,0)</f>
        <v>0</v>
      </c>
      <c r="BH147" s="232">
        <f>IF(N147="sníž. přenesená",J147,0)</f>
        <v>0</v>
      </c>
      <c r="BI147" s="232">
        <f>IF(N147="nulová",J147,0)</f>
        <v>0</v>
      </c>
      <c r="BJ147" s="17" t="s">
        <v>84</v>
      </c>
      <c r="BK147" s="232">
        <f>ROUND(I147*H147,2)</f>
        <v>0</v>
      </c>
      <c r="BL147" s="17" t="s">
        <v>233</v>
      </c>
      <c r="BM147" s="231" t="s">
        <v>1944</v>
      </c>
    </row>
    <row r="148" s="2" customFormat="1" ht="14.4" customHeight="1">
      <c r="A148" s="38"/>
      <c r="B148" s="39"/>
      <c r="C148" s="219" t="s">
        <v>257</v>
      </c>
      <c r="D148" s="219" t="s">
        <v>155</v>
      </c>
      <c r="E148" s="220" t="s">
        <v>1735</v>
      </c>
      <c r="F148" s="221" t="s">
        <v>1945</v>
      </c>
      <c r="G148" s="222" t="s">
        <v>1474</v>
      </c>
      <c r="H148" s="223">
        <v>6</v>
      </c>
      <c r="I148" s="224"/>
      <c r="J148" s="225">
        <f>ROUND(I148*H148,2)</f>
        <v>0</v>
      </c>
      <c r="K148" s="226"/>
      <c r="L148" s="44"/>
      <c r="M148" s="227" t="s">
        <v>1</v>
      </c>
      <c r="N148" s="228" t="s">
        <v>41</v>
      </c>
      <c r="O148" s="91"/>
      <c r="P148" s="229">
        <f>O148*H148</f>
        <v>0</v>
      </c>
      <c r="Q148" s="229">
        <v>0</v>
      </c>
      <c r="R148" s="229">
        <f>Q148*H148</f>
        <v>0</v>
      </c>
      <c r="S148" s="229">
        <v>0</v>
      </c>
      <c r="T148" s="230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31" t="s">
        <v>233</v>
      </c>
      <c r="AT148" s="231" t="s">
        <v>155</v>
      </c>
      <c r="AU148" s="231" t="s">
        <v>86</v>
      </c>
      <c r="AY148" s="17" t="s">
        <v>153</v>
      </c>
      <c r="BE148" s="232">
        <f>IF(N148="základní",J148,0)</f>
        <v>0</v>
      </c>
      <c r="BF148" s="232">
        <f>IF(N148="snížená",J148,0)</f>
        <v>0</v>
      </c>
      <c r="BG148" s="232">
        <f>IF(N148="zákl. přenesená",J148,0)</f>
        <v>0</v>
      </c>
      <c r="BH148" s="232">
        <f>IF(N148="sníž. přenesená",J148,0)</f>
        <v>0</v>
      </c>
      <c r="BI148" s="232">
        <f>IF(N148="nulová",J148,0)</f>
        <v>0</v>
      </c>
      <c r="BJ148" s="17" t="s">
        <v>84</v>
      </c>
      <c r="BK148" s="232">
        <f>ROUND(I148*H148,2)</f>
        <v>0</v>
      </c>
      <c r="BL148" s="17" t="s">
        <v>233</v>
      </c>
      <c r="BM148" s="231" t="s">
        <v>1946</v>
      </c>
    </row>
    <row r="149" s="2" customFormat="1" ht="14.4" customHeight="1">
      <c r="A149" s="38"/>
      <c r="B149" s="39"/>
      <c r="C149" s="219" t="s">
        <v>7</v>
      </c>
      <c r="D149" s="219" t="s">
        <v>155</v>
      </c>
      <c r="E149" s="220" t="s">
        <v>1738</v>
      </c>
      <c r="F149" s="221" t="s">
        <v>1739</v>
      </c>
      <c r="G149" s="222" t="s">
        <v>992</v>
      </c>
      <c r="H149" s="223">
        <v>1</v>
      </c>
      <c r="I149" s="224"/>
      <c r="J149" s="225">
        <f>ROUND(I149*H149,2)</f>
        <v>0</v>
      </c>
      <c r="K149" s="226"/>
      <c r="L149" s="44"/>
      <c r="M149" s="227" t="s">
        <v>1</v>
      </c>
      <c r="N149" s="228" t="s">
        <v>41</v>
      </c>
      <c r="O149" s="91"/>
      <c r="P149" s="229">
        <f>O149*H149</f>
        <v>0</v>
      </c>
      <c r="Q149" s="229">
        <v>0</v>
      </c>
      <c r="R149" s="229">
        <f>Q149*H149</f>
        <v>0</v>
      </c>
      <c r="S149" s="229">
        <v>0</v>
      </c>
      <c r="T149" s="230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31" t="s">
        <v>233</v>
      </c>
      <c r="AT149" s="231" t="s">
        <v>155</v>
      </c>
      <c r="AU149" s="231" t="s">
        <v>86</v>
      </c>
      <c r="AY149" s="17" t="s">
        <v>153</v>
      </c>
      <c r="BE149" s="232">
        <f>IF(N149="základní",J149,0)</f>
        <v>0</v>
      </c>
      <c r="BF149" s="232">
        <f>IF(N149="snížená",J149,0)</f>
        <v>0</v>
      </c>
      <c r="BG149" s="232">
        <f>IF(N149="zákl. přenesená",J149,0)</f>
        <v>0</v>
      </c>
      <c r="BH149" s="232">
        <f>IF(N149="sníž. přenesená",J149,0)</f>
        <v>0</v>
      </c>
      <c r="BI149" s="232">
        <f>IF(N149="nulová",J149,0)</f>
        <v>0</v>
      </c>
      <c r="BJ149" s="17" t="s">
        <v>84</v>
      </c>
      <c r="BK149" s="232">
        <f>ROUND(I149*H149,2)</f>
        <v>0</v>
      </c>
      <c r="BL149" s="17" t="s">
        <v>233</v>
      </c>
      <c r="BM149" s="231" t="s">
        <v>1947</v>
      </c>
    </row>
    <row r="150" s="2" customFormat="1" ht="14.4" customHeight="1">
      <c r="A150" s="38"/>
      <c r="B150" s="39"/>
      <c r="C150" s="219" t="s">
        <v>267</v>
      </c>
      <c r="D150" s="219" t="s">
        <v>155</v>
      </c>
      <c r="E150" s="220" t="s">
        <v>1741</v>
      </c>
      <c r="F150" s="221" t="s">
        <v>1889</v>
      </c>
      <c r="G150" s="222" t="s">
        <v>321</v>
      </c>
      <c r="H150" s="223">
        <v>10</v>
      </c>
      <c r="I150" s="224"/>
      <c r="J150" s="225">
        <f>ROUND(I150*H150,2)</f>
        <v>0</v>
      </c>
      <c r="K150" s="226"/>
      <c r="L150" s="44"/>
      <c r="M150" s="227" t="s">
        <v>1</v>
      </c>
      <c r="N150" s="228" t="s">
        <v>41</v>
      </c>
      <c r="O150" s="91"/>
      <c r="P150" s="229">
        <f>O150*H150</f>
        <v>0</v>
      </c>
      <c r="Q150" s="229">
        <v>0</v>
      </c>
      <c r="R150" s="229">
        <f>Q150*H150</f>
        <v>0</v>
      </c>
      <c r="S150" s="229">
        <v>0</v>
      </c>
      <c r="T150" s="230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1" t="s">
        <v>233</v>
      </c>
      <c r="AT150" s="231" t="s">
        <v>155</v>
      </c>
      <c r="AU150" s="231" t="s">
        <v>86</v>
      </c>
      <c r="AY150" s="17" t="s">
        <v>153</v>
      </c>
      <c r="BE150" s="232">
        <f>IF(N150="základní",J150,0)</f>
        <v>0</v>
      </c>
      <c r="BF150" s="232">
        <f>IF(N150="snížená",J150,0)</f>
        <v>0</v>
      </c>
      <c r="BG150" s="232">
        <f>IF(N150="zákl. přenesená",J150,0)</f>
        <v>0</v>
      </c>
      <c r="BH150" s="232">
        <f>IF(N150="sníž. přenesená",J150,0)</f>
        <v>0</v>
      </c>
      <c r="BI150" s="232">
        <f>IF(N150="nulová",J150,0)</f>
        <v>0</v>
      </c>
      <c r="BJ150" s="17" t="s">
        <v>84</v>
      </c>
      <c r="BK150" s="232">
        <f>ROUND(I150*H150,2)</f>
        <v>0</v>
      </c>
      <c r="BL150" s="17" t="s">
        <v>233</v>
      </c>
      <c r="BM150" s="231" t="s">
        <v>1948</v>
      </c>
    </row>
    <row r="151" s="2" customFormat="1" ht="14.4" customHeight="1">
      <c r="A151" s="38"/>
      <c r="B151" s="39"/>
      <c r="C151" s="219" t="s">
        <v>273</v>
      </c>
      <c r="D151" s="219" t="s">
        <v>155</v>
      </c>
      <c r="E151" s="220" t="s">
        <v>1744</v>
      </c>
      <c r="F151" s="221" t="s">
        <v>1745</v>
      </c>
      <c r="G151" s="222" t="s">
        <v>992</v>
      </c>
      <c r="H151" s="223">
        <v>1</v>
      </c>
      <c r="I151" s="224"/>
      <c r="J151" s="225">
        <f>ROUND(I151*H151,2)</f>
        <v>0</v>
      </c>
      <c r="K151" s="226"/>
      <c r="L151" s="44"/>
      <c r="M151" s="227" t="s">
        <v>1</v>
      </c>
      <c r="N151" s="228" t="s">
        <v>41</v>
      </c>
      <c r="O151" s="91"/>
      <c r="P151" s="229">
        <f>O151*H151</f>
        <v>0</v>
      </c>
      <c r="Q151" s="229">
        <v>0</v>
      </c>
      <c r="R151" s="229">
        <f>Q151*H151</f>
        <v>0</v>
      </c>
      <c r="S151" s="229">
        <v>0</v>
      </c>
      <c r="T151" s="230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31" t="s">
        <v>233</v>
      </c>
      <c r="AT151" s="231" t="s">
        <v>155</v>
      </c>
      <c r="AU151" s="231" t="s">
        <v>86</v>
      </c>
      <c r="AY151" s="17" t="s">
        <v>153</v>
      </c>
      <c r="BE151" s="232">
        <f>IF(N151="základní",J151,0)</f>
        <v>0</v>
      </c>
      <c r="BF151" s="232">
        <f>IF(N151="snížená",J151,0)</f>
        <v>0</v>
      </c>
      <c r="BG151" s="232">
        <f>IF(N151="zákl. přenesená",J151,0)</f>
        <v>0</v>
      </c>
      <c r="BH151" s="232">
        <f>IF(N151="sníž. přenesená",J151,0)</f>
        <v>0</v>
      </c>
      <c r="BI151" s="232">
        <f>IF(N151="nulová",J151,0)</f>
        <v>0</v>
      </c>
      <c r="BJ151" s="17" t="s">
        <v>84</v>
      </c>
      <c r="BK151" s="232">
        <f>ROUND(I151*H151,2)</f>
        <v>0</v>
      </c>
      <c r="BL151" s="17" t="s">
        <v>233</v>
      </c>
      <c r="BM151" s="231" t="s">
        <v>1949</v>
      </c>
    </row>
    <row r="152" s="2" customFormat="1" ht="14.4" customHeight="1">
      <c r="A152" s="38"/>
      <c r="B152" s="39"/>
      <c r="C152" s="219" t="s">
        <v>279</v>
      </c>
      <c r="D152" s="219" t="s">
        <v>155</v>
      </c>
      <c r="E152" s="220" t="s">
        <v>1747</v>
      </c>
      <c r="F152" s="221" t="s">
        <v>1748</v>
      </c>
      <c r="G152" s="222" t="s">
        <v>992</v>
      </c>
      <c r="H152" s="223">
        <v>1</v>
      </c>
      <c r="I152" s="224"/>
      <c r="J152" s="225">
        <f>ROUND(I152*H152,2)</f>
        <v>0</v>
      </c>
      <c r="K152" s="226"/>
      <c r="L152" s="44"/>
      <c r="M152" s="227" t="s">
        <v>1</v>
      </c>
      <c r="N152" s="228" t="s">
        <v>41</v>
      </c>
      <c r="O152" s="91"/>
      <c r="P152" s="229">
        <f>O152*H152</f>
        <v>0</v>
      </c>
      <c r="Q152" s="229">
        <v>0</v>
      </c>
      <c r="R152" s="229">
        <f>Q152*H152</f>
        <v>0</v>
      </c>
      <c r="S152" s="229">
        <v>0</v>
      </c>
      <c r="T152" s="230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1" t="s">
        <v>233</v>
      </c>
      <c r="AT152" s="231" t="s">
        <v>155</v>
      </c>
      <c r="AU152" s="231" t="s">
        <v>86</v>
      </c>
      <c r="AY152" s="17" t="s">
        <v>153</v>
      </c>
      <c r="BE152" s="232">
        <f>IF(N152="základní",J152,0)</f>
        <v>0</v>
      </c>
      <c r="BF152" s="232">
        <f>IF(N152="snížená",J152,0)</f>
        <v>0</v>
      </c>
      <c r="BG152" s="232">
        <f>IF(N152="zákl. přenesená",J152,0)</f>
        <v>0</v>
      </c>
      <c r="BH152" s="232">
        <f>IF(N152="sníž. přenesená",J152,0)</f>
        <v>0</v>
      </c>
      <c r="BI152" s="232">
        <f>IF(N152="nulová",J152,0)</f>
        <v>0</v>
      </c>
      <c r="BJ152" s="17" t="s">
        <v>84</v>
      </c>
      <c r="BK152" s="232">
        <f>ROUND(I152*H152,2)</f>
        <v>0</v>
      </c>
      <c r="BL152" s="17" t="s">
        <v>233</v>
      </c>
      <c r="BM152" s="231" t="s">
        <v>1950</v>
      </c>
    </row>
    <row r="153" s="2" customFormat="1" ht="14.4" customHeight="1">
      <c r="A153" s="38"/>
      <c r="B153" s="39"/>
      <c r="C153" s="219" t="s">
        <v>284</v>
      </c>
      <c r="D153" s="219" t="s">
        <v>155</v>
      </c>
      <c r="E153" s="220" t="s">
        <v>1750</v>
      </c>
      <c r="F153" s="221" t="s">
        <v>1751</v>
      </c>
      <c r="G153" s="222" t="s">
        <v>992</v>
      </c>
      <c r="H153" s="223">
        <v>1</v>
      </c>
      <c r="I153" s="224"/>
      <c r="J153" s="225">
        <f>ROUND(I153*H153,2)</f>
        <v>0</v>
      </c>
      <c r="K153" s="226"/>
      <c r="L153" s="44"/>
      <c r="M153" s="227" t="s">
        <v>1</v>
      </c>
      <c r="N153" s="228" t="s">
        <v>41</v>
      </c>
      <c r="O153" s="91"/>
      <c r="P153" s="229">
        <f>O153*H153</f>
        <v>0</v>
      </c>
      <c r="Q153" s="229">
        <v>0</v>
      </c>
      <c r="R153" s="229">
        <f>Q153*H153</f>
        <v>0</v>
      </c>
      <c r="S153" s="229">
        <v>0</v>
      </c>
      <c r="T153" s="230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31" t="s">
        <v>233</v>
      </c>
      <c r="AT153" s="231" t="s">
        <v>155</v>
      </c>
      <c r="AU153" s="231" t="s">
        <v>86</v>
      </c>
      <c r="AY153" s="17" t="s">
        <v>153</v>
      </c>
      <c r="BE153" s="232">
        <f>IF(N153="základní",J153,0)</f>
        <v>0</v>
      </c>
      <c r="BF153" s="232">
        <f>IF(N153="snížená",J153,0)</f>
        <v>0</v>
      </c>
      <c r="BG153" s="232">
        <f>IF(N153="zákl. přenesená",J153,0)</f>
        <v>0</v>
      </c>
      <c r="BH153" s="232">
        <f>IF(N153="sníž. přenesená",J153,0)</f>
        <v>0</v>
      </c>
      <c r="BI153" s="232">
        <f>IF(N153="nulová",J153,0)</f>
        <v>0</v>
      </c>
      <c r="BJ153" s="17" t="s">
        <v>84</v>
      </c>
      <c r="BK153" s="232">
        <f>ROUND(I153*H153,2)</f>
        <v>0</v>
      </c>
      <c r="BL153" s="17" t="s">
        <v>233</v>
      </c>
      <c r="BM153" s="231" t="s">
        <v>1951</v>
      </c>
    </row>
    <row r="154" s="2" customFormat="1" ht="14.4" customHeight="1">
      <c r="A154" s="38"/>
      <c r="B154" s="39"/>
      <c r="C154" s="219" t="s">
        <v>288</v>
      </c>
      <c r="D154" s="219" t="s">
        <v>155</v>
      </c>
      <c r="E154" s="220" t="s">
        <v>1753</v>
      </c>
      <c r="F154" s="221" t="s">
        <v>1754</v>
      </c>
      <c r="G154" s="222" t="s">
        <v>1474</v>
      </c>
      <c r="H154" s="223">
        <v>8</v>
      </c>
      <c r="I154" s="224"/>
      <c r="J154" s="225">
        <f>ROUND(I154*H154,2)</f>
        <v>0</v>
      </c>
      <c r="K154" s="226"/>
      <c r="L154" s="44"/>
      <c r="M154" s="227" t="s">
        <v>1</v>
      </c>
      <c r="N154" s="228" t="s">
        <v>41</v>
      </c>
      <c r="O154" s="91"/>
      <c r="P154" s="229">
        <f>O154*H154</f>
        <v>0</v>
      </c>
      <c r="Q154" s="229">
        <v>0</v>
      </c>
      <c r="R154" s="229">
        <f>Q154*H154</f>
        <v>0</v>
      </c>
      <c r="S154" s="229">
        <v>0</v>
      </c>
      <c r="T154" s="230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31" t="s">
        <v>233</v>
      </c>
      <c r="AT154" s="231" t="s">
        <v>155</v>
      </c>
      <c r="AU154" s="231" t="s">
        <v>86</v>
      </c>
      <c r="AY154" s="17" t="s">
        <v>153</v>
      </c>
      <c r="BE154" s="232">
        <f>IF(N154="základní",J154,0)</f>
        <v>0</v>
      </c>
      <c r="BF154" s="232">
        <f>IF(N154="snížená",J154,0)</f>
        <v>0</v>
      </c>
      <c r="BG154" s="232">
        <f>IF(N154="zákl. přenesená",J154,0)</f>
        <v>0</v>
      </c>
      <c r="BH154" s="232">
        <f>IF(N154="sníž. přenesená",J154,0)</f>
        <v>0</v>
      </c>
      <c r="BI154" s="232">
        <f>IF(N154="nulová",J154,0)</f>
        <v>0</v>
      </c>
      <c r="BJ154" s="17" t="s">
        <v>84</v>
      </c>
      <c r="BK154" s="232">
        <f>ROUND(I154*H154,2)</f>
        <v>0</v>
      </c>
      <c r="BL154" s="17" t="s">
        <v>233</v>
      </c>
      <c r="BM154" s="231" t="s">
        <v>1952</v>
      </c>
    </row>
    <row r="155" s="2" customFormat="1" ht="14.4" customHeight="1">
      <c r="A155" s="38"/>
      <c r="B155" s="39"/>
      <c r="C155" s="219" t="s">
        <v>293</v>
      </c>
      <c r="D155" s="219" t="s">
        <v>155</v>
      </c>
      <c r="E155" s="220" t="s">
        <v>1756</v>
      </c>
      <c r="F155" s="221" t="s">
        <v>1757</v>
      </c>
      <c r="G155" s="222" t="s">
        <v>992</v>
      </c>
      <c r="H155" s="223">
        <v>1</v>
      </c>
      <c r="I155" s="224"/>
      <c r="J155" s="225">
        <f>ROUND(I155*H155,2)</f>
        <v>0</v>
      </c>
      <c r="K155" s="226"/>
      <c r="L155" s="44"/>
      <c r="M155" s="227" t="s">
        <v>1</v>
      </c>
      <c r="N155" s="228" t="s">
        <v>41</v>
      </c>
      <c r="O155" s="91"/>
      <c r="P155" s="229">
        <f>O155*H155</f>
        <v>0</v>
      </c>
      <c r="Q155" s="229">
        <v>0</v>
      </c>
      <c r="R155" s="229">
        <f>Q155*H155</f>
        <v>0</v>
      </c>
      <c r="S155" s="229">
        <v>0</v>
      </c>
      <c r="T155" s="230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31" t="s">
        <v>233</v>
      </c>
      <c r="AT155" s="231" t="s">
        <v>155</v>
      </c>
      <c r="AU155" s="231" t="s">
        <v>86</v>
      </c>
      <c r="AY155" s="17" t="s">
        <v>153</v>
      </c>
      <c r="BE155" s="232">
        <f>IF(N155="základní",J155,0)</f>
        <v>0</v>
      </c>
      <c r="BF155" s="232">
        <f>IF(N155="snížená",J155,0)</f>
        <v>0</v>
      </c>
      <c r="BG155" s="232">
        <f>IF(N155="zákl. přenesená",J155,0)</f>
        <v>0</v>
      </c>
      <c r="BH155" s="232">
        <f>IF(N155="sníž. přenesená",J155,0)</f>
        <v>0</v>
      </c>
      <c r="BI155" s="232">
        <f>IF(N155="nulová",J155,0)</f>
        <v>0</v>
      </c>
      <c r="BJ155" s="17" t="s">
        <v>84</v>
      </c>
      <c r="BK155" s="232">
        <f>ROUND(I155*H155,2)</f>
        <v>0</v>
      </c>
      <c r="BL155" s="17" t="s">
        <v>233</v>
      </c>
      <c r="BM155" s="231" t="s">
        <v>1953</v>
      </c>
    </row>
    <row r="156" s="2" customFormat="1" ht="14.4" customHeight="1">
      <c r="A156" s="38"/>
      <c r="B156" s="39"/>
      <c r="C156" s="219" t="s">
        <v>298</v>
      </c>
      <c r="D156" s="219" t="s">
        <v>155</v>
      </c>
      <c r="E156" s="220" t="s">
        <v>1759</v>
      </c>
      <c r="F156" s="221" t="s">
        <v>1760</v>
      </c>
      <c r="G156" s="222" t="s">
        <v>321</v>
      </c>
      <c r="H156" s="223">
        <v>6</v>
      </c>
      <c r="I156" s="224"/>
      <c r="J156" s="225">
        <f>ROUND(I156*H156,2)</f>
        <v>0</v>
      </c>
      <c r="K156" s="226"/>
      <c r="L156" s="44"/>
      <c r="M156" s="227" t="s">
        <v>1</v>
      </c>
      <c r="N156" s="228" t="s">
        <v>41</v>
      </c>
      <c r="O156" s="91"/>
      <c r="P156" s="229">
        <f>O156*H156</f>
        <v>0</v>
      </c>
      <c r="Q156" s="229">
        <v>0</v>
      </c>
      <c r="R156" s="229">
        <f>Q156*H156</f>
        <v>0</v>
      </c>
      <c r="S156" s="229">
        <v>0</v>
      </c>
      <c r="T156" s="230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1" t="s">
        <v>233</v>
      </c>
      <c r="AT156" s="231" t="s">
        <v>155</v>
      </c>
      <c r="AU156" s="231" t="s">
        <v>86</v>
      </c>
      <c r="AY156" s="17" t="s">
        <v>153</v>
      </c>
      <c r="BE156" s="232">
        <f>IF(N156="základní",J156,0)</f>
        <v>0</v>
      </c>
      <c r="BF156" s="232">
        <f>IF(N156="snížená",J156,0)</f>
        <v>0</v>
      </c>
      <c r="BG156" s="232">
        <f>IF(N156="zákl. přenesená",J156,0)</f>
        <v>0</v>
      </c>
      <c r="BH156" s="232">
        <f>IF(N156="sníž. přenesená",J156,0)</f>
        <v>0</v>
      </c>
      <c r="BI156" s="232">
        <f>IF(N156="nulová",J156,0)</f>
        <v>0</v>
      </c>
      <c r="BJ156" s="17" t="s">
        <v>84</v>
      </c>
      <c r="BK156" s="232">
        <f>ROUND(I156*H156,2)</f>
        <v>0</v>
      </c>
      <c r="BL156" s="17" t="s">
        <v>233</v>
      </c>
      <c r="BM156" s="231" t="s">
        <v>1954</v>
      </c>
    </row>
    <row r="157" s="2" customFormat="1" ht="14.4" customHeight="1">
      <c r="A157" s="38"/>
      <c r="B157" s="39"/>
      <c r="C157" s="219" t="s">
        <v>303</v>
      </c>
      <c r="D157" s="219" t="s">
        <v>155</v>
      </c>
      <c r="E157" s="220" t="s">
        <v>1762</v>
      </c>
      <c r="F157" s="221" t="s">
        <v>1763</v>
      </c>
      <c r="G157" s="222" t="s">
        <v>992</v>
      </c>
      <c r="H157" s="223">
        <v>1</v>
      </c>
      <c r="I157" s="224"/>
      <c r="J157" s="225">
        <f>ROUND(I157*H157,2)</f>
        <v>0</v>
      </c>
      <c r="K157" s="226"/>
      <c r="L157" s="44"/>
      <c r="M157" s="227" t="s">
        <v>1</v>
      </c>
      <c r="N157" s="228" t="s">
        <v>41</v>
      </c>
      <c r="O157" s="91"/>
      <c r="P157" s="229">
        <f>O157*H157</f>
        <v>0</v>
      </c>
      <c r="Q157" s="229">
        <v>0</v>
      </c>
      <c r="R157" s="229">
        <f>Q157*H157</f>
        <v>0</v>
      </c>
      <c r="S157" s="229">
        <v>0</v>
      </c>
      <c r="T157" s="230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1" t="s">
        <v>233</v>
      </c>
      <c r="AT157" s="231" t="s">
        <v>155</v>
      </c>
      <c r="AU157" s="231" t="s">
        <v>86</v>
      </c>
      <c r="AY157" s="17" t="s">
        <v>153</v>
      </c>
      <c r="BE157" s="232">
        <f>IF(N157="základní",J157,0)</f>
        <v>0</v>
      </c>
      <c r="BF157" s="232">
        <f>IF(N157="snížená",J157,0)</f>
        <v>0</v>
      </c>
      <c r="BG157" s="232">
        <f>IF(N157="zákl. přenesená",J157,0)</f>
        <v>0</v>
      </c>
      <c r="BH157" s="232">
        <f>IF(N157="sníž. přenesená",J157,0)</f>
        <v>0</v>
      </c>
      <c r="BI157" s="232">
        <f>IF(N157="nulová",J157,0)</f>
        <v>0</v>
      </c>
      <c r="BJ157" s="17" t="s">
        <v>84</v>
      </c>
      <c r="BK157" s="232">
        <f>ROUND(I157*H157,2)</f>
        <v>0</v>
      </c>
      <c r="BL157" s="17" t="s">
        <v>233</v>
      </c>
      <c r="BM157" s="231" t="s">
        <v>1955</v>
      </c>
    </row>
    <row r="158" s="2" customFormat="1" ht="14.4" customHeight="1">
      <c r="A158" s="38"/>
      <c r="B158" s="39"/>
      <c r="C158" s="219" t="s">
        <v>308</v>
      </c>
      <c r="D158" s="219" t="s">
        <v>155</v>
      </c>
      <c r="E158" s="220" t="s">
        <v>1765</v>
      </c>
      <c r="F158" s="221" t="s">
        <v>1766</v>
      </c>
      <c r="G158" s="222" t="s">
        <v>992</v>
      </c>
      <c r="H158" s="223">
        <v>1</v>
      </c>
      <c r="I158" s="224"/>
      <c r="J158" s="225">
        <f>ROUND(I158*H158,2)</f>
        <v>0</v>
      </c>
      <c r="K158" s="226"/>
      <c r="L158" s="44"/>
      <c r="M158" s="227" t="s">
        <v>1</v>
      </c>
      <c r="N158" s="228" t="s">
        <v>41</v>
      </c>
      <c r="O158" s="91"/>
      <c r="P158" s="229">
        <f>O158*H158</f>
        <v>0</v>
      </c>
      <c r="Q158" s="229">
        <v>0</v>
      </c>
      <c r="R158" s="229">
        <f>Q158*H158</f>
        <v>0</v>
      </c>
      <c r="S158" s="229">
        <v>0</v>
      </c>
      <c r="T158" s="230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31" t="s">
        <v>233</v>
      </c>
      <c r="AT158" s="231" t="s">
        <v>155</v>
      </c>
      <c r="AU158" s="231" t="s">
        <v>86</v>
      </c>
      <c r="AY158" s="17" t="s">
        <v>153</v>
      </c>
      <c r="BE158" s="232">
        <f>IF(N158="základní",J158,0)</f>
        <v>0</v>
      </c>
      <c r="BF158" s="232">
        <f>IF(N158="snížená",J158,0)</f>
        <v>0</v>
      </c>
      <c r="BG158" s="232">
        <f>IF(N158="zákl. přenesená",J158,0)</f>
        <v>0</v>
      </c>
      <c r="BH158" s="232">
        <f>IF(N158="sníž. přenesená",J158,0)</f>
        <v>0</v>
      </c>
      <c r="BI158" s="232">
        <f>IF(N158="nulová",J158,0)</f>
        <v>0</v>
      </c>
      <c r="BJ158" s="17" t="s">
        <v>84</v>
      </c>
      <c r="BK158" s="232">
        <f>ROUND(I158*H158,2)</f>
        <v>0</v>
      </c>
      <c r="BL158" s="17" t="s">
        <v>233</v>
      </c>
      <c r="BM158" s="231" t="s">
        <v>1956</v>
      </c>
    </row>
    <row r="159" s="2" customFormat="1" ht="14.4" customHeight="1">
      <c r="A159" s="38"/>
      <c r="B159" s="39"/>
      <c r="C159" s="219" t="s">
        <v>313</v>
      </c>
      <c r="D159" s="219" t="s">
        <v>155</v>
      </c>
      <c r="E159" s="220" t="s">
        <v>1768</v>
      </c>
      <c r="F159" s="221" t="s">
        <v>1769</v>
      </c>
      <c r="G159" s="222" t="s">
        <v>992</v>
      </c>
      <c r="H159" s="223">
        <v>1</v>
      </c>
      <c r="I159" s="224"/>
      <c r="J159" s="225">
        <f>ROUND(I159*H159,2)</f>
        <v>0</v>
      </c>
      <c r="K159" s="226"/>
      <c r="L159" s="44"/>
      <c r="M159" s="227" t="s">
        <v>1</v>
      </c>
      <c r="N159" s="228" t="s">
        <v>41</v>
      </c>
      <c r="O159" s="91"/>
      <c r="P159" s="229">
        <f>O159*H159</f>
        <v>0</v>
      </c>
      <c r="Q159" s="229">
        <v>0</v>
      </c>
      <c r="R159" s="229">
        <f>Q159*H159</f>
        <v>0</v>
      </c>
      <c r="S159" s="229">
        <v>0</v>
      </c>
      <c r="T159" s="230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1" t="s">
        <v>233</v>
      </c>
      <c r="AT159" s="231" t="s">
        <v>155</v>
      </c>
      <c r="AU159" s="231" t="s">
        <v>86</v>
      </c>
      <c r="AY159" s="17" t="s">
        <v>153</v>
      </c>
      <c r="BE159" s="232">
        <f>IF(N159="základní",J159,0)</f>
        <v>0</v>
      </c>
      <c r="BF159" s="232">
        <f>IF(N159="snížená",J159,0)</f>
        <v>0</v>
      </c>
      <c r="BG159" s="232">
        <f>IF(N159="zákl. přenesená",J159,0)</f>
        <v>0</v>
      </c>
      <c r="BH159" s="232">
        <f>IF(N159="sníž. přenesená",J159,0)</f>
        <v>0</v>
      </c>
      <c r="BI159" s="232">
        <f>IF(N159="nulová",J159,0)</f>
        <v>0</v>
      </c>
      <c r="BJ159" s="17" t="s">
        <v>84</v>
      </c>
      <c r="BK159" s="232">
        <f>ROUND(I159*H159,2)</f>
        <v>0</v>
      </c>
      <c r="BL159" s="17" t="s">
        <v>233</v>
      </c>
      <c r="BM159" s="231" t="s">
        <v>1957</v>
      </c>
    </row>
    <row r="160" s="2" customFormat="1" ht="14.4" customHeight="1">
      <c r="A160" s="38"/>
      <c r="B160" s="39"/>
      <c r="C160" s="219" t="s">
        <v>318</v>
      </c>
      <c r="D160" s="219" t="s">
        <v>155</v>
      </c>
      <c r="E160" s="220" t="s">
        <v>1771</v>
      </c>
      <c r="F160" s="221" t="s">
        <v>1772</v>
      </c>
      <c r="G160" s="222" t="s">
        <v>992</v>
      </c>
      <c r="H160" s="223">
        <v>1</v>
      </c>
      <c r="I160" s="224"/>
      <c r="J160" s="225">
        <f>ROUND(I160*H160,2)</f>
        <v>0</v>
      </c>
      <c r="K160" s="226"/>
      <c r="L160" s="44"/>
      <c r="M160" s="227" t="s">
        <v>1</v>
      </c>
      <c r="N160" s="228" t="s">
        <v>41</v>
      </c>
      <c r="O160" s="91"/>
      <c r="P160" s="229">
        <f>O160*H160</f>
        <v>0</v>
      </c>
      <c r="Q160" s="229">
        <v>0</v>
      </c>
      <c r="R160" s="229">
        <f>Q160*H160</f>
        <v>0</v>
      </c>
      <c r="S160" s="229">
        <v>0</v>
      </c>
      <c r="T160" s="230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31" t="s">
        <v>233</v>
      </c>
      <c r="AT160" s="231" t="s">
        <v>155</v>
      </c>
      <c r="AU160" s="231" t="s">
        <v>86</v>
      </c>
      <c r="AY160" s="17" t="s">
        <v>153</v>
      </c>
      <c r="BE160" s="232">
        <f>IF(N160="základní",J160,0)</f>
        <v>0</v>
      </c>
      <c r="BF160" s="232">
        <f>IF(N160="snížená",J160,0)</f>
        <v>0</v>
      </c>
      <c r="BG160" s="232">
        <f>IF(N160="zákl. přenesená",J160,0)</f>
        <v>0</v>
      </c>
      <c r="BH160" s="232">
        <f>IF(N160="sníž. přenesená",J160,0)</f>
        <v>0</v>
      </c>
      <c r="BI160" s="232">
        <f>IF(N160="nulová",J160,0)</f>
        <v>0</v>
      </c>
      <c r="BJ160" s="17" t="s">
        <v>84</v>
      </c>
      <c r="BK160" s="232">
        <f>ROUND(I160*H160,2)</f>
        <v>0</v>
      </c>
      <c r="BL160" s="17" t="s">
        <v>233</v>
      </c>
      <c r="BM160" s="231" t="s">
        <v>1958</v>
      </c>
    </row>
    <row r="161" s="2" customFormat="1" ht="14.4" customHeight="1">
      <c r="A161" s="38"/>
      <c r="B161" s="39"/>
      <c r="C161" s="219" t="s">
        <v>323</v>
      </c>
      <c r="D161" s="219" t="s">
        <v>155</v>
      </c>
      <c r="E161" s="220" t="s">
        <v>1959</v>
      </c>
      <c r="F161" s="221" t="s">
        <v>1960</v>
      </c>
      <c r="G161" s="222" t="s">
        <v>321</v>
      </c>
      <c r="H161" s="223">
        <v>4</v>
      </c>
      <c r="I161" s="224"/>
      <c r="J161" s="225">
        <f>ROUND(I161*H161,2)</f>
        <v>0</v>
      </c>
      <c r="K161" s="226"/>
      <c r="L161" s="44"/>
      <c r="M161" s="281" t="s">
        <v>1</v>
      </c>
      <c r="N161" s="282" t="s">
        <v>41</v>
      </c>
      <c r="O161" s="283"/>
      <c r="P161" s="284">
        <f>O161*H161</f>
        <v>0</v>
      </c>
      <c r="Q161" s="284">
        <v>0</v>
      </c>
      <c r="R161" s="284">
        <f>Q161*H161</f>
        <v>0</v>
      </c>
      <c r="S161" s="284">
        <v>0</v>
      </c>
      <c r="T161" s="285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1" t="s">
        <v>233</v>
      </c>
      <c r="AT161" s="231" t="s">
        <v>155</v>
      </c>
      <c r="AU161" s="231" t="s">
        <v>86</v>
      </c>
      <c r="AY161" s="17" t="s">
        <v>153</v>
      </c>
      <c r="BE161" s="232">
        <f>IF(N161="základní",J161,0)</f>
        <v>0</v>
      </c>
      <c r="BF161" s="232">
        <f>IF(N161="snížená",J161,0)</f>
        <v>0</v>
      </c>
      <c r="BG161" s="232">
        <f>IF(N161="zákl. přenesená",J161,0)</f>
        <v>0</v>
      </c>
      <c r="BH161" s="232">
        <f>IF(N161="sníž. přenesená",J161,0)</f>
        <v>0</v>
      </c>
      <c r="BI161" s="232">
        <f>IF(N161="nulová",J161,0)</f>
        <v>0</v>
      </c>
      <c r="BJ161" s="17" t="s">
        <v>84</v>
      </c>
      <c r="BK161" s="232">
        <f>ROUND(I161*H161,2)</f>
        <v>0</v>
      </c>
      <c r="BL161" s="17" t="s">
        <v>233</v>
      </c>
      <c r="BM161" s="231" t="s">
        <v>1961</v>
      </c>
    </row>
    <row r="162" s="2" customFormat="1" ht="6.96" customHeight="1">
      <c r="A162" s="38"/>
      <c r="B162" s="66"/>
      <c r="C162" s="67"/>
      <c r="D162" s="67"/>
      <c r="E162" s="67"/>
      <c r="F162" s="67"/>
      <c r="G162" s="67"/>
      <c r="H162" s="67"/>
      <c r="I162" s="67"/>
      <c r="J162" s="67"/>
      <c r="K162" s="67"/>
      <c r="L162" s="44"/>
      <c r="M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</row>
  </sheetData>
  <sheetProtection sheet="1" autoFilter="0" formatColumns="0" formatRows="0" objects="1" scenarios="1" spinCount="100000" saltValue="/SFqiIy3X6lITeEjqEDtf9JrWPTekpHmahNdkv/i7hh8w3A7OiUvMLlgSliL2sQqQNa04HpjSbzbyUwHVNKWRg==" hashValue="3tKagLOUb50yFfji00QJUN+aQG/trGtNinVyGJuobPlk9Jd5tY1Diw9wf4Qtjg1lFaZkMjUvtO54gSCuXMLvHg==" algorithmName="SHA-512" password="CC35"/>
  <autoFilter ref="C117:K161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108.0039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104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108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27" customHeight="1">
      <c r="B7" s="20"/>
      <c r="E7" s="141" t="str">
        <f>'Rekapitulace stavby'!K6</f>
        <v>Karlovy Vary, ZŠ J.A.Komenského, I.stupeň -Stavební úpravy související s PBŘ (aktualizováno 02/2025)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109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5.6" customHeight="1">
      <c r="A9" s="38"/>
      <c r="B9" s="44"/>
      <c r="C9" s="38"/>
      <c r="D9" s="38"/>
      <c r="E9" s="142" t="s">
        <v>1962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26. 2. 2025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34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4.4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36</v>
      </c>
      <c r="E30" s="38"/>
      <c r="F30" s="38"/>
      <c r="G30" s="38"/>
      <c r="H30" s="38"/>
      <c r="I30" s="38"/>
      <c r="J30" s="151">
        <f>ROUND(J118,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38</v>
      </c>
      <c r="G32" s="38"/>
      <c r="H32" s="38"/>
      <c r="I32" s="152" t="s">
        <v>37</v>
      </c>
      <c r="J32" s="152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40</v>
      </c>
      <c r="E33" s="140" t="s">
        <v>41</v>
      </c>
      <c r="F33" s="154">
        <f>ROUND((SUM(BE118:BE163)),  2)</f>
        <v>0</v>
      </c>
      <c r="G33" s="38"/>
      <c r="H33" s="38"/>
      <c r="I33" s="155">
        <v>0.20999999999999999</v>
      </c>
      <c r="J33" s="154">
        <f>ROUND(((SUM(BE118:BE163))*I33),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42</v>
      </c>
      <c r="F34" s="154">
        <f>ROUND((SUM(BF118:BF163)),  2)</f>
        <v>0</v>
      </c>
      <c r="G34" s="38"/>
      <c r="H34" s="38"/>
      <c r="I34" s="155">
        <v>0.12</v>
      </c>
      <c r="J34" s="154">
        <f>ROUND(((SUM(BF118:BF163))*I34),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43</v>
      </c>
      <c r="F35" s="154">
        <f>ROUND((SUM(BG118:BG163)),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44</v>
      </c>
      <c r="F36" s="154">
        <f>ROUND((SUM(BH118:BH163)),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45</v>
      </c>
      <c r="F37" s="154">
        <f>ROUND((SUM(BI118:BI163)),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111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7" customHeight="1">
      <c r="A85" s="38"/>
      <c r="B85" s="39"/>
      <c r="C85" s="40"/>
      <c r="D85" s="40"/>
      <c r="E85" s="174" t="str">
        <f>E7</f>
        <v>Karlovy Vary, ZŠ J.A.Komenského, I.stupeň -Stavební úpravy související s PBŘ (aktualizováno 02/2025)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109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5.6" customHeight="1">
      <c r="A87" s="38"/>
      <c r="B87" s="39"/>
      <c r="C87" s="40"/>
      <c r="D87" s="40"/>
      <c r="E87" s="76" t="str">
        <f>E9</f>
        <v>07 - Strukturovaná kabeláž, kamerový systém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26. 2. 2025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6" customHeight="1">
      <c r="A91" s="38"/>
      <c r="B91" s="39"/>
      <c r="C91" s="32" t="s">
        <v>24</v>
      </c>
      <c r="D91" s="40"/>
      <c r="E91" s="40"/>
      <c r="F91" s="27" t="str">
        <f>E15</f>
        <v>Statutární město K.Vary</v>
      </c>
      <c r="G91" s="40"/>
      <c r="H91" s="40"/>
      <c r="I91" s="32" t="s">
        <v>30</v>
      </c>
      <c r="J91" s="36" t="str">
        <f>E21</f>
        <v>Porticus s.r.o. K.Vary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6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Šimková Dita, K.Vary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112</v>
      </c>
      <c r="D94" s="176"/>
      <c r="E94" s="176"/>
      <c r="F94" s="176"/>
      <c r="G94" s="176"/>
      <c r="H94" s="176"/>
      <c r="I94" s="176"/>
      <c r="J94" s="177" t="s">
        <v>113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114</v>
      </c>
      <c r="D96" s="40"/>
      <c r="E96" s="40"/>
      <c r="F96" s="40"/>
      <c r="G96" s="40"/>
      <c r="H96" s="40"/>
      <c r="I96" s="40"/>
      <c r="J96" s="110">
        <f>J118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115</v>
      </c>
    </row>
    <row r="97" s="9" customFormat="1" ht="24.96" customHeight="1">
      <c r="A97" s="9"/>
      <c r="B97" s="179"/>
      <c r="C97" s="180"/>
      <c r="D97" s="181" t="s">
        <v>126</v>
      </c>
      <c r="E97" s="182"/>
      <c r="F97" s="182"/>
      <c r="G97" s="182"/>
      <c r="H97" s="182"/>
      <c r="I97" s="182"/>
      <c r="J97" s="183">
        <f>J119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1695</v>
      </c>
      <c r="E98" s="188"/>
      <c r="F98" s="188"/>
      <c r="G98" s="188"/>
      <c r="H98" s="188"/>
      <c r="I98" s="188"/>
      <c r="J98" s="189">
        <f>J120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38"/>
      <c r="B99" s="39"/>
      <c r="C99" s="40"/>
      <c r="D99" s="40"/>
      <c r="E99" s="40"/>
      <c r="F99" s="40"/>
      <c r="G99" s="40"/>
      <c r="H99" s="40"/>
      <c r="I99" s="40"/>
      <c r="J99" s="40"/>
      <c r="K99" s="40"/>
      <c r="L99" s="63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</row>
    <row r="100" s="2" customFormat="1" ht="6.96" customHeight="1">
      <c r="A100" s="38"/>
      <c r="B100" s="66"/>
      <c r="C100" s="67"/>
      <c r="D100" s="67"/>
      <c r="E100" s="67"/>
      <c r="F100" s="67"/>
      <c r="G100" s="67"/>
      <c r="H100" s="67"/>
      <c r="I100" s="67"/>
      <c r="J100" s="67"/>
      <c r="K100" s="67"/>
      <c r="L100" s="63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</row>
    <row r="104" s="2" customFormat="1" ht="6.96" customHeight="1">
      <c r="A104" s="38"/>
      <c r="B104" s="68"/>
      <c r="C104" s="69"/>
      <c r="D104" s="69"/>
      <c r="E104" s="69"/>
      <c r="F104" s="69"/>
      <c r="G104" s="69"/>
      <c r="H104" s="69"/>
      <c r="I104" s="69"/>
      <c r="J104" s="69"/>
      <c r="K104" s="69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="2" customFormat="1" ht="24.96" customHeight="1">
      <c r="A105" s="38"/>
      <c r="B105" s="39"/>
      <c r="C105" s="23" t="s">
        <v>138</v>
      </c>
      <c r="D105" s="40"/>
      <c r="E105" s="40"/>
      <c r="F105" s="40"/>
      <c r="G105" s="40"/>
      <c r="H105" s="40"/>
      <c r="I105" s="40"/>
      <c r="J105" s="40"/>
      <c r="K105" s="40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6.96" customHeight="1">
      <c r="A106" s="38"/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12" customHeight="1">
      <c r="A107" s="38"/>
      <c r="B107" s="39"/>
      <c r="C107" s="32" t="s">
        <v>16</v>
      </c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27" customHeight="1">
      <c r="A108" s="38"/>
      <c r="B108" s="39"/>
      <c r="C108" s="40"/>
      <c r="D108" s="40"/>
      <c r="E108" s="174" t="str">
        <f>E7</f>
        <v>Karlovy Vary, ZŠ J.A.Komenského, I.stupeň -Stavební úpravy související s PBŘ (aktualizováno 02/2025)</v>
      </c>
      <c r="F108" s="32"/>
      <c r="G108" s="32"/>
      <c r="H108" s="32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109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5.6" customHeight="1">
      <c r="A110" s="38"/>
      <c r="B110" s="39"/>
      <c r="C110" s="40"/>
      <c r="D110" s="40"/>
      <c r="E110" s="76" t="str">
        <f>E9</f>
        <v>07 - Strukturovaná kabeláž, kamerový systém</v>
      </c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6.96" customHeight="1">
      <c r="A111" s="38"/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20</v>
      </c>
      <c r="D112" s="40"/>
      <c r="E112" s="40"/>
      <c r="F112" s="27" t="str">
        <f>F12</f>
        <v xml:space="preserve"> </v>
      </c>
      <c r="G112" s="40"/>
      <c r="H112" s="40"/>
      <c r="I112" s="32" t="s">
        <v>22</v>
      </c>
      <c r="J112" s="79" t="str">
        <f>IF(J12="","",J12)</f>
        <v>26. 2. 2025</v>
      </c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5.6" customHeight="1">
      <c r="A114" s="38"/>
      <c r="B114" s="39"/>
      <c r="C114" s="32" t="s">
        <v>24</v>
      </c>
      <c r="D114" s="40"/>
      <c r="E114" s="40"/>
      <c r="F114" s="27" t="str">
        <f>E15</f>
        <v>Statutární město K.Vary</v>
      </c>
      <c r="G114" s="40"/>
      <c r="H114" s="40"/>
      <c r="I114" s="32" t="s">
        <v>30</v>
      </c>
      <c r="J114" s="36" t="str">
        <f>E21</f>
        <v>Porticus s.r.o. K.Vary</v>
      </c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5.6" customHeight="1">
      <c r="A115" s="38"/>
      <c r="B115" s="39"/>
      <c r="C115" s="32" t="s">
        <v>28</v>
      </c>
      <c r="D115" s="40"/>
      <c r="E115" s="40"/>
      <c r="F115" s="27" t="str">
        <f>IF(E18="","",E18)</f>
        <v>Vyplň údaj</v>
      </c>
      <c r="G115" s="40"/>
      <c r="H115" s="40"/>
      <c r="I115" s="32" t="s">
        <v>33</v>
      </c>
      <c r="J115" s="36" t="str">
        <f>E24</f>
        <v>Šimková Dita, K.Vary</v>
      </c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0.32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11" customFormat="1" ht="29.28" customHeight="1">
      <c r="A117" s="191"/>
      <c r="B117" s="192"/>
      <c r="C117" s="193" t="s">
        <v>139</v>
      </c>
      <c r="D117" s="194" t="s">
        <v>61</v>
      </c>
      <c r="E117" s="194" t="s">
        <v>57</v>
      </c>
      <c r="F117" s="194" t="s">
        <v>58</v>
      </c>
      <c r="G117" s="194" t="s">
        <v>140</v>
      </c>
      <c r="H117" s="194" t="s">
        <v>141</v>
      </c>
      <c r="I117" s="194" t="s">
        <v>142</v>
      </c>
      <c r="J117" s="195" t="s">
        <v>113</v>
      </c>
      <c r="K117" s="196" t="s">
        <v>143</v>
      </c>
      <c r="L117" s="197"/>
      <c r="M117" s="100" t="s">
        <v>1</v>
      </c>
      <c r="N117" s="101" t="s">
        <v>40</v>
      </c>
      <c r="O117" s="101" t="s">
        <v>144</v>
      </c>
      <c r="P117" s="101" t="s">
        <v>145</v>
      </c>
      <c r="Q117" s="101" t="s">
        <v>146</v>
      </c>
      <c r="R117" s="101" t="s">
        <v>147</v>
      </c>
      <c r="S117" s="101" t="s">
        <v>148</v>
      </c>
      <c r="T117" s="102" t="s">
        <v>149</v>
      </c>
      <c r="U117" s="191"/>
      <c r="V117" s="191"/>
      <c r="W117" s="191"/>
      <c r="X117" s="191"/>
      <c r="Y117" s="191"/>
      <c r="Z117" s="191"/>
      <c r="AA117" s="191"/>
      <c r="AB117" s="191"/>
      <c r="AC117" s="191"/>
      <c r="AD117" s="191"/>
      <c r="AE117" s="191"/>
    </row>
    <row r="118" s="2" customFormat="1" ht="22.8" customHeight="1">
      <c r="A118" s="38"/>
      <c r="B118" s="39"/>
      <c r="C118" s="107" t="s">
        <v>150</v>
      </c>
      <c r="D118" s="40"/>
      <c r="E118" s="40"/>
      <c r="F118" s="40"/>
      <c r="G118" s="40"/>
      <c r="H118" s="40"/>
      <c r="I118" s="40"/>
      <c r="J118" s="198">
        <f>BK118</f>
        <v>0</v>
      </c>
      <c r="K118" s="40"/>
      <c r="L118" s="44"/>
      <c r="M118" s="103"/>
      <c r="N118" s="199"/>
      <c r="O118" s="104"/>
      <c r="P118" s="200">
        <f>P119</f>
        <v>0</v>
      </c>
      <c r="Q118" s="104"/>
      <c r="R118" s="200">
        <f>R119</f>
        <v>0</v>
      </c>
      <c r="S118" s="104"/>
      <c r="T118" s="201">
        <f>T119</f>
        <v>0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T118" s="17" t="s">
        <v>75</v>
      </c>
      <c r="AU118" s="17" t="s">
        <v>115</v>
      </c>
      <c r="BK118" s="202">
        <f>BK119</f>
        <v>0</v>
      </c>
    </row>
    <row r="119" s="12" customFormat="1" ht="25.92" customHeight="1">
      <c r="A119" s="12"/>
      <c r="B119" s="203"/>
      <c r="C119" s="204"/>
      <c r="D119" s="205" t="s">
        <v>75</v>
      </c>
      <c r="E119" s="206" t="s">
        <v>810</v>
      </c>
      <c r="F119" s="206" t="s">
        <v>811</v>
      </c>
      <c r="G119" s="204"/>
      <c r="H119" s="204"/>
      <c r="I119" s="207"/>
      <c r="J119" s="208">
        <f>BK119</f>
        <v>0</v>
      </c>
      <c r="K119" s="204"/>
      <c r="L119" s="209"/>
      <c r="M119" s="210"/>
      <c r="N119" s="211"/>
      <c r="O119" s="211"/>
      <c r="P119" s="212">
        <f>P120</f>
        <v>0</v>
      </c>
      <c r="Q119" s="211"/>
      <c r="R119" s="212">
        <f>R120</f>
        <v>0</v>
      </c>
      <c r="S119" s="211"/>
      <c r="T119" s="213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14" t="s">
        <v>86</v>
      </c>
      <c r="AT119" s="215" t="s">
        <v>75</v>
      </c>
      <c r="AU119" s="215" t="s">
        <v>76</v>
      </c>
      <c r="AY119" s="214" t="s">
        <v>153</v>
      </c>
      <c r="BK119" s="216">
        <f>BK120</f>
        <v>0</v>
      </c>
    </row>
    <row r="120" s="12" customFormat="1" ht="22.8" customHeight="1">
      <c r="A120" s="12"/>
      <c r="B120" s="203"/>
      <c r="C120" s="204"/>
      <c r="D120" s="205" t="s">
        <v>75</v>
      </c>
      <c r="E120" s="217" t="s">
        <v>1696</v>
      </c>
      <c r="F120" s="217" t="s">
        <v>1697</v>
      </c>
      <c r="G120" s="204"/>
      <c r="H120" s="204"/>
      <c r="I120" s="207"/>
      <c r="J120" s="218">
        <f>BK120</f>
        <v>0</v>
      </c>
      <c r="K120" s="204"/>
      <c r="L120" s="209"/>
      <c r="M120" s="210"/>
      <c r="N120" s="211"/>
      <c r="O120" s="211"/>
      <c r="P120" s="212">
        <f>SUM(P121:P163)</f>
        <v>0</v>
      </c>
      <c r="Q120" s="211"/>
      <c r="R120" s="212">
        <f>SUM(R121:R163)</f>
        <v>0</v>
      </c>
      <c r="S120" s="211"/>
      <c r="T120" s="213">
        <f>SUM(T121:T163)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4" t="s">
        <v>86</v>
      </c>
      <c r="AT120" s="215" t="s">
        <v>75</v>
      </c>
      <c r="AU120" s="215" t="s">
        <v>84</v>
      </c>
      <c r="AY120" s="214" t="s">
        <v>153</v>
      </c>
      <c r="BK120" s="216">
        <f>SUM(BK121:BK163)</f>
        <v>0</v>
      </c>
    </row>
    <row r="121" s="2" customFormat="1" ht="14.4" customHeight="1">
      <c r="A121" s="38"/>
      <c r="B121" s="39"/>
      <c r="C121" s="219" t="s">
        <v>84</v>
      </c>
      <c r="D121" s="219" t="s">
        <v>155</v>
      </c>
      <c r="E121" s="220" t="s">
        <v>1698</v>
      </c>
      <c r="F121" s="221" t="s">
        <v>1699</v>
      </c>
      <c r="G121" s="222" t="s">
        <v>170</v>
      </c>
      <c r="H121" s="223">
        <v>20</v>
      </c>
      <c r="I121" s="224"/>
      <c r="J121" s="225">
        <f>ROUND(I121*H121,2)</f>
        <v>0</v>
      </c>
      <c r="K121" s="226"/>
      <c r="L121" s="44"/>
      <c r="M121" s="227" t="s">
        <v>1</v>
      </c>
      <c r="N121" s="228" t="s">
        <v>41</v>
      </c>
      <c r="O121" s="91"/>
      <c r="P121" s="229">
        <f>O121*H121</f>
        <v>0</v>
      </c>
      <c r="Q121" s="229">
        <v>0</v>
      </c>
      <c r="R121" s="229">
        <f>Q121*H121</f>
        <v>0</v>
      </c>
      <c r="S121" s="229">
        <v>0</v>
      </c>
      <c r="T121" s="230">
        <f>S121*H121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231" t="s">
        <v>233</v>
      </c>
      <c r="AT121" s="231" t="s">
        <v>155</v>
      </c>
      <c r="AU121" s="231" t="s">
        <v>86</v>
      </c>
      <c r="AY121" s="17" t="s">
        <v>153</v>
      </c>
      <c r="BE121" s="232">
        <f>IF(N121="základní",J121,0)</f>
        <v>0</v>
      </c>
      <c r="BF121" s="232">
        <f>IF(N121="snížená",J121,0)</f>
        <v>0</v>
      </c>
      <c r="BG121" s="232">
        <f>IF(N121="zákl. přenesená",J121,0)</f>
        <v>0</v>
      </c>
      <c r="BH121" s="232">
        <f>IF(N121="sníž. přenesená",J121,0)</f>
        <v>0</v>
      </c>
      <c r="BI121" s="232">
        <f>IF(N121="nulová",J121,0)</f>
        <v>0</v>
      </c>
      <c r="BJ121" s="17" t="s">
        <v>84</v>
      </c>
      <c r="BK121" s="232">
        <f>ROUND(I121*H121,2)</f>
        <v>0</v>
      </c>
      <c r="BL121" s="17" t="s">
        <v>233</v>
      </c>
      <c r="BM121" s="231" t="s">
        <v>1963</v>
      </c>
    </row>
    <row r="122" s="2" customFormat="1" ht="14.4" customHeight="1">
      <c r="A122" s="38"/>
      <c r="B122" s="39"/>
      <c r="C122" s="256" t="s">
        <v>86</v>
      </c>
      <c r="D122" s="256" t="s">
        <v>238</v>
      </c>
      <c r="E122" s="257" t="s">
        <v>1701</v>
      </c>
      <c r="F122" s="258" t="s">
        <v>1702</v>
      </c>
      <c r="G122" s="259" t="s">
        <v>170</v>
      </c>
      <c r="H122" s="260">
        <v>21</v>
      </c>
      <c r="I122" s="261"/>
      <c r="J122" s="262">
        <f>ROUND(I122*H122,2)</f>
        <v>0</v>
      </c>
      <c r="K122" s="263"/>
      <c r="L122" s="264"/>
      <c r="M122" s="265" t="s">
        <v>1</v>
      </c>
      <c r="N122" s="266" t="s">
        <v>41</v>
      </c>
      <c r="O122" s="91"/>
      <c r="P122" s="229">
        <f>O122*H122</f>
        <v>0</v>
      </c>
      <c r="Q122" s="229">
        <v>0</v>
      </c>
      <c r="R122" s="229">
        <f>Q122*H122</f>
        <v>0</v>
      </c>
      <c r="S122" s="229">
        <v>0</v>
      </c>
      <c r="T122" s="230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31" t="s">
        <v>318</v>
      </c>
      <c r="AT122" s="231" t="s">
        <v>238</v>
      </c>
      <c r="AU122" s="231" t="s">
        <v>86</v>
      </c>
      <c r="AY122" s="17" t="s">
        <v>153</v>
      </c>
      <c r="BE122" s="232">
        <f>IF(N122="základní",J122,0)</f>
        <v>0</v>
      </c>
      <c r="BF122" s="232">
        <f>IF(N122="snížená",J122,0)</f>
        <v>0</v>
      </c>
      <c r="BG122" s="232">
        <f>IF(N122="zákl. přenesená",J122,0)</f>
        <v>0</v>
      </c>
      <c r="BH122" s="232">
        <f>IF(N122="sníž. přenesená",J122,0)</f>
        <v>0</v>
      </c>
      <c r="BI122" s="232">
        <f>IF(N122="nulová",J122,0)</f>
        <v>0</v>
      </c>
      <c r="BJ122" s="17" t="s">
        <v>84</v>
      </c>
      <c r="BK122" s="232">
        <f>ROUND(I122*H122,2)</f>
        <v>0</v>
      </c>
      <c r="BL122" s="17" t="s">
        <v>233</v>
      </c>
      <c r="BM122" s="231" t="s">
        <v>1964</v>
      </c>
    </row>
    <row r="123" s="13" customFormat="1">
      <c r="A123" s="13"/>
      <c r="B123" s="233"/>
      <c r="C123" s="234"/>
      <c r="D123" s="235" t="s">
        <v>161</v>
      </c>
      <c r="E123" s="236" t="s">
        <v>1</v>
      </c>
      <c r="F123" s="237" t="s">
        <v>1704</v>
      </c>
      <c r="G123" s="234"/>
      <c r="H123" s="238">
        <v>21</v>
      </c>
      <c r="I123" s="239"/>
      <c r="J123" s="234"/>
      <c r="K123" s="234"/>
      <c r="L123" s="240"/>
      <c r="M123" s="241"/>
      <c r="N123" s="242"/>
      <c r="O123" s="242"/>
      <c r="P123" s="242"/>
      <c r="Q123" s="242"/>
      <c r="R123" s="242"/>
      <c r="S123" s="242"/>
      <c r="T123" s="24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44" t="s">
        <v>161</v>
      </c>
      <c r="AU123" s="244" t="s">
        <v>86</v>
      </c>
      <c r="AV123" s="13" t="s">
        <v>86</v>
      </c>
      <c r="AW123" s="13" t="s">
        <v>32</v>
      </c>
      <c r="AX123" s="13" t="s">
        <v>76</v>
      </c>
      <c r="AY123" s="244" t="s">
        <v>153</v>
      </c>
    </row>
    <row r="124" s="14" customFormat="1">
      <c r="A124" s="14"/>
      <c r="B124" s="245"/>
      <c r="C124" s="246"/>
      <c r="D124" s="235" t="s">
        <v>161</v>
      </c>
      <c r="E124" s="247" t="s">
        <v>1</v>
      </c>
      <c r="F124" s="248" t="s">
        <v>213</v>
      </c>
      <c r="G124" s="246"/>
      <c r="H124" s="249">
        <v>21</v>
      </c>
      <c r="I124" s="250"/>
      <c r="J124" s="246"/>
      <c r="K124" s="246"/>
      <c r="L124" s="251"/>
      <c r="M124" s="252"/>
      <c r="N124" s="253"/>
      <c r="O124" s="253"/>
      <c r="P124" s="253"/>
      <c r="Q124" s="253"/>
      <c r="R124" s="253"/>
      <c r="S124" s="253"/>
      <c r="T124" s="25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55" t="s">
        <v>161</v>
      </c>
      <c r="AU124" s="255" t="s">
        <v>86</v>
      </c>
      <c r="AV124" s="14" t="s">
        <v>159</v>
      </c>
      <c r="AW124" s="14" t="s">
        <v>32</v>
      </c>
      <c r="AX124" s="14" t="s">
        <v>84</v>
      </c>
      <c r="AY124" s="255" t="s">
        <v>153</v>
      </c>
    </row>
    <row r="125" s="2" customFormat="1" ht="14.4" customHeight="1">
      <c r="A125" s="38"/>
      <c r="B125" s="39"/>
      <c r="C125" s="219" t="s">
        <v>167</v>
      </c>
      <c r="D125" s="219" t="s">
        <v>155</v>
      </c>
      <c r="E125" s="220" t="s">
        <v>1965</v>
      </c>
      <c r="F125" s="221" t="s">
        <v>1966</v>
      </c>
      <c r="G125" s="222" t="s">
        <v>170</v>
      </c>
      <c r="H125" s="223">
        <v>50</v>
      </c>
      <c r="I125" s="224"/>
      <c r="J125" s="225">
        <f>ROUND(I125*H125,2)</f>
        <v>0</v>
      </c>
      <c r="K125" s="226"/>
      <c r="L125" s="44"/>
      <c r="M125" s="227" t="s">
        <v>1</v>
      </c>
      <c r="N125" s="228" t="s">
        <v>41</v>
      </c>
      <c r="O125" s="91"/>
      <c r="P125" s="229">
        <f>O125*H125</f>
        <v>0</v>
      </c>
      <c r="Q125" s="229">
        <v>0</v>
      </c>
      <c r="R125" s="229">
        <f>Q125*H125</f>
        <v>0</v>
      </c>
      <c r="S125" s="229">
        <v>0</v>
      </c>
      <c r="T125" s="230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31" t="s">
        <v>233</v>
      </c>
      <c r="AT125" s="231" t="s">
        <v>155</v>
      </c>
      <c r="AU125" s="231" t="s">
        <v>86</v>
      </c>
      <c r="AY125" s="17" t="s">
        <v>153</v>
      </c>
      <c r="BE125" s="232">
        <f>IF(N125="základní",J125,0)</f>
        <v>0</v>
      </c>
      <c r="BF125" s="232">
        <f>IF(N125="snížená",J125,0)</f>
        <v>0</v>
      </c>
      <c r="BG125" s="232">
        <f>IF(N125="zákl. přenesená",J125,0)</f>
        <v>0</v>
      </c>
      <c r="BH125" s="232">
        <f>IF(N125="sníž. přenesená",J125,0)</f>
        <v>0</v>
      </c>
      <c r="BI125" s="232">
        <f>IF(N125="nulová",J125,0)</f>
        <v>0</v>
      </c>
      <c r="BJ125" s="17" t="s">
        <v>84</v>
      </c>
      <c r="BK125" s="232">
        <f>ROUND(I125*H125,2)</f>
        <v>0</v>
      </c>
      <c r="BL125" s="17" t="s">
        <v>233</v>
      </c>
      <c r="BM125" s="231" t="s">
        <v>1967</v>
      </c>
    </row>
    <row r="126" s="2" customFormat="1" ht="14.4" customHeight="1">
      <c r="A126" s="38"/>
      <c r="B126" s="39"/>
      <c r="C126" s="256" t="s">
        <v>159</v>
      </c>
      <c r="D126" s="256" t="s">
        <v>238</v>
      </c>
      <c r="E126" s="257" t="s">
        <v>1714</v>
      </c>
      <c r="F126" s="258" t="s">
        <v>1968</v>
      </c>
      <c r="G126" s="259" t="s">
        <v>170</v>
      </c>
      <c r="H126" s="260">
        <v>50</v>
      </c>
      <c r="I126" s="261"/>
      <c r="J126" s="262">
        <f>ROUND(I126*H126,2)</f>
        <v>0</v>
      </c>
      <c r="K126" s="263"/>
      <c r="L126" s="264"/>
      <c r="M126" s="265" t="s">
        <v>1</v>
      </c>
      <c r="N126" s="266" t="s">
        <v>41</v>
      </c>
      <c r="O126" s="91"/>
      <c r="P126" s="229">
        <f>O126*H126</f>
        <v>0</v>
      </c>
      <c r="Q126" s="229">
        <v>0</v>
      </c>
      <c r="R126" s="229">
        <f>Q126*H126</f>
        <v>0</v>
      </c>
      <c r="S126" s="229">
        <v>0</v>
      </c>
      <c r="T126" s="230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31" t="s">
        <v>318</v>
      </c>
      <c r="AT126" s="231" t="s">
        <v>238</v>
      </c>
      <c r="AU126" s="231" t="s">
        <v>86</v>
      </c>
      <c r="AY126" s="17" t="s">
        <v>153</v>
      </c>
      <c r="BE126" s="232">
        <f>IF(N126="základní",J126,0)</f>
        <v>0</v>
      </c>
      <c r="BF126" s="232">
        <f>IF(N126="snížená",J126,0)</f>
        <v>0</v>
      </c>
      <c r="BG126" s="232">
        <f>IF(N126="zákl. přenesená",J126,0)</f>
        <v>0</v>
      </c>
      <c r="BH126" s="232">
        <f>IF(N126="sníž. přenesená",J126,0)</f>
        <v>0</v>
      </c>
      <c r="BI126" s="232">
        <f>IF(N126="nulová",J126,0)</f>
        <v>0</v>
      </c>
      <c r="BJ126" s="17" t="s">
        <v>84</v>
      </c>
      <c r="BK126" s="232">
        <f>ROUND(I126*H126,2)</f>
        <v>0</v>
      </c>
      <c r="BL126" s="17" t="s">
        <v>233</v>
      </c>
      <c r="BM126" s="231" t="s">
        <v>1969</v>
      </c>
    </row>
    <row r="127" s="2" customFormat="1" ht="14.4" customHeight="1">
      <c r="A127" s="38"/>
      <c r="B127" s="39"/>
      <c r="C127" s="219" t="s">
        <v>177</v>
      </c>
      <c r="D127" s="219" t="s">
        <v>155</v>
      </c>
      <c r="E127" s="220" t="s">
        <v>1970</v>
      </c>
      <c r="F127" s="221" t="s">
        <v>1971</v>
      </c>
      <c r="G127" s="222" t="s">
        <v>170</v>
      </c>
      <c r="H127" s="223">
        <v>60</v>
      </c>
      <c r="I127" s="224"/>
      <c r="J127" s="225">
        <f>ROUND(I127*H127,2)</f>
        <v>0</v>
      </c>
      <c r="K127" s="226"/>
      <c r="L127" s="44"/>
      <c r="M127" s="227" t="s">
        <v>1</v>
      </c>
      <c r="N127" s="228" t="s">
        <v>41</v>
      </c>
      <c r="O127" s="91"/>
      <c r="P127" s="229">
        <f>O127*H127</f>
        <v>0</v>
      </c>
      <c r="Q127" s="229">
        <v>0</v>
      </c>
      <c r="R127" s="229">
        <f>Q127*H127</f>
        <v>0</v>
      </c>
      <c r="S127" s="229">
        <v>0</v>
      </c>
      <c r="T127" s="230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31" t="s">
        <v>233</v>
      </c>
      <c r="AT127" s="231" t="s">
        <v>155</v>
      </c>
      <c r="AU127" s="231" t="s">
        <v>86</v>
      </c>
      <c r="AY127" s="17" t="s">
        <v>153</v>
      </c>
      <c r="BE127" s="232">
        <f>IF(N127="základní",J127,0)</f>
        <v>0</v>
      </c>
      <c r="BF127" s="232">
        <f>IF(N127="snížená",J127,0)</f>
        <v>0</v>
      </c>
      <c r="BG127" s="232">
        <f>IF(N127="zákl. přenesená",J127,0)</f>
        <v>0</v>
      </c>
      <c r="BH127" s="232">
        <f>IF(N127="sníž. přenesená",J127,0)</f>
        <v>0</v>
      </c>
      <c r="BI127" s="232">
        <f>IF(N127="nulová",J127,0)</f>
        <v>0</v>
      </c>
      <c r="BJ127" s="17" t="s">
        <v>84</v>
      </c>
      <c r="BK127" s="232">
        <f>ROUND(I127*H127,2)</f>
        <v>0</v>
      </c>
      <c r="BL127" s="17" t="s">
        <v>233</v>
      </c>
      <c r="BM127" s="231" t="s">
        <v>1972</v>
      </c>
    </row>
    <row r="128" s="2" customFormat="1" ht="14.4" customHeight="1">
      <c r="A128" s="38"/>
      <c r="B128" s="39"/>
      <c r="C128" s="256" t="s">
        <v>183</v>
      </c>
      <c r="D128" s="256" t="s">
        <v>238</v>
      </c>
      <c r="E128" s="257" t="s">
        <v>1973</v>
      </c>
      <c r="F128" s="258" t="s">
        <v>1974</v>
      </c>
      <c r="G128" s="259" t="s">
        <v>170</v>
      </c>
      <c r="H128" s="260">
        <v>50</v>
      </c>
      <c r="I128" s="261"/>
      <c r="J128" s="262">
        <f>ROUND(I128*H128,2)</f>
        <v>0</v>
      </c>
      <c r="K128" s="263"/>
      <c r="L128" s="264"/>
      <c r="M128" s="265" t="s">
        <v>1</v>
      </c>
      <c r="N128" s="266" t="s">
        <v>41</v>
      </c>
      <c r="O128" s="91"/>
      <c r="P128" s="229">
        <f>O128*H128</f>
        <v>0</v>
      </c>
      <c r="Q128" s="229">
        <v>0</v>
      </c>
      <c r="R128" s="229">
        <f>Q128*H128</f>
        <v>0</v>
      </c>
      <c r="S128" s="229">
        <v>0</v>
      </c>
      <c r="T128" s="230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31" t="s">
        <v>318</v>
      </c>
      <c r="AT128" s="231" t="s">
        <v>238</v>
      </c>
      <c r="AU128" s="231" t="s">
        <v>86</v>
      </c>
      <c r="AY128" s="17" t="s">
        <v>153</v>
      </c>
      <c r="BE128" s="232">
        <f>IF(N128="základní",J128,0)</f>
        <v>0</v>
      </c>
      <c r="BF128" s="232">
        <f>IF(N128="snížená",J128,0)</f>
        <v>0</v>
      </c>
      <c r="BG128" s="232">
        <f>IF(N128="zákl. přenesená",J128,0)</f>
        <v>0</v>
      </c>
      <c r="BH128" s="232">
        <f>IF(N128="sníž. přenesená",J128,0)</f>
        <v>0</v>
      </c>
      <c r="BI128" s="232">
        <f>IF(N128="nulová",J128,0)</f>
        <v>0</v>
      </c>
      <c r="BJ128" s="17" t="s">
        <v>84</v>
      </c>
      <c r="BK128" s="232">
        <f>ROUND(I128*H128,2)</f>
        <v>0</v>
      </c>
      <c r="BL128" s="17" t="s">
        <v>233</v>
      </c>
      <c r="BM128" s="231" t="s">
        <v>1975</v>
      </c>
    </row>
    <row r="129" s="2" customFormat="1" ht="14.4" customHeight="1">
      <c r="A129" s="38"/>
      <c r="B129" s="39"/>
      <c r="C129" s="256" t="s">
        <v>188</v>
      </c>
      <c r="D129" s="256" t="s">
        <v>238</v>
      </c>
      <c r="E129" s="257" t="s">
        <v>1976</v>
      </c>
      <c r="F129" s="258" t="s">
        <v>1977</v>
      </c>
      <c r="G129" s="259" t="s">
        <v>321</v>
      </c>
      <c r="H129" s="260">
        <v>10</v>
      </c>
      <c r="I129" s="261"/>
      <c r="J129" s="262">
        <f>ROUND(I129*H129,2)</f>
        <v>0</v>
      </c>
      <c r="K129" s="263"/>
      <c r="L129" s="264"/>
      <c r="M129" s="265" t="s">
        <v>1</v>
      </c>
      <c r="N129" s="266" t="s">
        <v>41</v>
      </c>
      <c r="O129" s="91"/>
      <c r="P129" s="229">
        <f>O129*H129</f>
        <v>0</v>
      </c>
      <c r="Q129" s="229">
        <v>0</v>
      </c>
      <c r="R129" s="229">
        <f>Q129*H129</f>
        <v>0</v>
      </c>
      <c r="S129" s="229">
        <v>0</v>
      </c>
      <c r="T129" s="230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31" t="s">
        <v>318</v>
      </c>
      <c r="AT129" s="231" t="s">
        <v>238</v>
      </c>
      <c r="AU129" s="231" t="s">
        <v>86</v>
      </c>
      <c r="AY129" s="17" t="s">
        <v>153</v>
      </c>
      <c r="BE129" s="232">
        <f>IF(N129="základní",J129,0)</f>
        <v>0</v>
      </c>
      <c r="BF129" s="232">
        <f>IF(N129="snížená",J129,0)</f>
        <v>0</v>
      </c>
      <c r="BG129" s="232">
        <f>IF(N129="zákl. přenesená",J129,0)</f>
        <v>0</v>
      </c>
      <c r="BH129" s="232">
        <f>IF(N129="sníž. přenesená",J129,0)</f>
        <v>0</v>
      </c>
      <c r="BI129" s="232">
        <f>IF(N129="nulová",J129,0)</f>
        <v>0</v>
      </c>
      <c r="BJ129" s="17" t="s">
        <v>84</v>
      </c>
      <c r="BK129" s="232">
        <f>ROUND(I129*H129,2)</f>
        <v>0</v>
      </c>
      <c r="BL129" s="17" t="s">
        <v>233</v>
      </c>
      <c r="BM129" s="231" t="s">
        <v>1978</v>
      </c>
    </row>
    <row r="130" s="2" customFormat="1" ht="14.4" customHeight="1">
      <c r="A130" s="38"/>
      <c r="B130" s="39"/>
      <c r="C130" s="219" t="s">
        <v>193</v>
      </c>
      <c r="D130" s="219" t="s">
        <v>155</v>
      </c>
      <c r="E130" s="220" t="s">
        <v>1979</v>
      </c>
      <c r="F130" s="221" t="s">
        <v>1980</v>
      </c>
      <c r="G130" s="222" t="s">
        <v>321</v>
      </c>
      <c r="H130" s="223">
        <v>1</v>
      </c>
      <c r="I130" s="224"/>
      <c r="J130" s="225">
        <f>ROUND(I130*H130,2)</f>
        <v>0</v>
      </c>
      <c r="K130" s="226"/>
      <c r="L130" s="44"/>
      <c r="M130" s="227" t="s">
        <v>1</v>
      </c>
      <c r="N130" s="228" t="s">
        <v>41</v>
      </c>
      <c r="O130" s="91"/>
      <c r="P130" s="229">
        <f>O130*H130</f>
        <v>0</v>
      </c>
      <c r="Q130" s="229">
        <v>0</v>
      </c>
      <c r="R130" s="229">
        <f>Q130*H130</f>
        <v>0</v>
      </c>
      <c r="S130" s="229">
        <v>0</v>
      </c>
      <c r="T130" s="230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1" t="s">
        <v>233</v>
      </c>
      <c r="AT130" s="231" t="s">
        <v>155</v>
      </c>
      <c r="AU130" s="231" t="s">
        <v>86</v>
      </c>
      <c r="AY130" s="17" t="s">
        <v>153</v>
      </c>
      <c r="BE130" s="232">
        <f>IF(N130="základní",J130,0)</f>
        <v>0</v>
      </c>
      <c r="BF130" s="232">
        <f>IF(N130="snížená",J130,0)</f>
        <v>0</v>
      </c>
      <c r="BG130" s="232">
        <f>IF(N130="zákl. přenesená",J130,0)</f>
        <v>0</v>
      </c>
      <c r="BH130" s="232">
        <f>IF(N130="sníž. přenesená",J130,0)</f>
        <v>0</v>
      </c>
      <c r="BI130" s="232">
        <f>IF(N130="nulová",J130,0)</f>
        <v>0</v>
      </c>
      <c r="BJ130" s="17" t="s">
        <v>84</v>
      </c>
      <c r="BK130" s="232">
        <f>ROUND(I130*H130,2)</f>
        <v>0</v>
      </c>
      <c r="BL130" s="17" t="s">
        <v>233</v>
      </c>
      <c r="BM130" s="231" t="s">
        <v>1981</v>
      </c>
    </row>
    <row r="131" s="2" customFormat="1" ht="14.4" customHeight="1">
      <c r="A131" s="38"/>
      <c r="B131" s="39"/>
      <c r="C131" s="256" t="s">
        <v>197</v>
      </c>
      <c r="D131" s="256" t="s">
        <v>238</v>
      </c>
      <c r="E131" s="257" t="s">
        <v>1925</v>
      </c>
      <c r="F131" s="258" t="s">
        <v>1982</v>
      </c>
      <c r="G131" s="259" t="s">
        <v>321</v>
      </c>
      <c r="H131" s="260">
        <v>1</v>
      </c>
      <c r="I131" s="261"/>
      <c r="J131" s="262">
        <f>ROUND(I131*H131,2)</f>
        <v>0</v>
      </c>
      <c r="K131" s="263"/>
      <c r="L131" s="264"/>
      <c r="M131" s="265" t="s">
        <v>1</v>
      </c>
      <c r="N131" s="266" t="s">
        <v>41</v>
      </c>
      <c r="O131" s="91"/>
      <c r="P131" s="229">
        <f>O131*H131</f>
        <v>0</v>
      </c>
      <c r="Q131" s="229">
        <v>0</v>
      </c>
      <c r="R131" s="229">
        <f>Q131*H131</f>
        <v>0</v>
      </c>
      <c r="S131" s="229">
        <v>0</v>
      </c>
      <c r="T131" s="230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1" t="s">
        <v>318</v>
      </c>
      <c r="AT131" s="231" t="s">
        <v>238</v>
      </c>
      <c r="AU131" s="231" t="s">
        <v>86</v>
      </c>
      <c r="AY131" s="17" t="s">
        <v>153</v>
      </c>
      <c r="BE131" s="232">
        <f>IF(N131="základní",J131,0)</f>
        <v>0</v>
      </c>
      <c r="BF131" s="232">
        <f>IF(N131="snížená",J131,0)</f>
        <v>0</v>
      </c>
      <c r="BG131" s="232">
        <f>IF(N131="zákl. přenesená",J131,0)</f>
        <v>0</v>
      </c>
      <c r="BH131" s="232">
        <f>IF(N131="sníž. přenesená",J131,0)</f>
        <v>0</v>
      </c>
      <c r="BI131" s="232">
        <f>IF(N131="nulová",J131,0)</f>
        <v>0</v>
      </c>
      <c r="BJ131" s="17" t="s">
        <v>84</v>
      </c>
      <c r="BK131" s="232">
        <f>ROUND(I131*H131,2)</f>
        <v>0</v>
      </c>
      <c r="BL131" s="17" t="s">
        <v>233</v>
      </c>
      <c r="BM131" s="231" t="s">
        <v>1983</v>
      </c>
    </row>
    <row r="132" s="2" customFormat="1" ht="30" customHeight="1">
      <c r="A132" s="38"/>
      <c r="B132" s="39"/>
      <c r="C132" s="256" t="s">
        <v>202</v>
      </c>
      <c r="D132" s="256" t="s">
        <v>238</v>
      </c>
      <c r="E132" s="257" t="s">
        <v>1941</v>
      </c>
      <c r="F132" s="258" t="s">
        <v>1984</v>
      </c>
      <c r="G132" s="259" t="s">
        <v>321</v>
      </c>
      <c r="H132" s="260">
        <v>1</v>
      </c>
      <c r="I132" s="261"/>
      <c r="J132" s="262">
        <f>ROUND(I132*H132,2)</f>
        <v>0</v>
      </c>
      <c r="K132" s="263"/>
      <c r="L132" s="264"/>
      <c r="M132" s="265" t="s">
        <v>1</v>
      </c>
      <c r="N132" s="266" t="s">
        <v>41</v>
      </c>
      <c r="O132" s="91"/>
      <c r="P132" s="229">
        <f>O132*H132</f>
        <v>0</v>
      </c>
      <c r="Q132" s="229">
        <v>0</v>
      </c>
      <c r="R132" s="229">
        <f>Q132*H132</f>
        <v>0</v>
      </c>
      <c r="S132" s="229">
        <v>0</v>
      </c>
      <c r="T132" s="230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1" t="s">
        <v>318</v>
      </c>
      <c r="AT132" s="231" t="s">
        <v>238</v>
      </c>
      <c r="AU132" s="231" t="s">
        <v>86</v>
      </c>
      <c r="AY132" s="17" t="s">
        <v>153</v>
      </c>
      <c r="BE132" s="232">
        <f>IF(N132="základní",J132,0)</f>
        <v>0</v>
      </c>
      <c r="BF132" s="232">
        <f>IF(N132="snížená",J132,0)</f>
        <v>0</v>
      </c>
      <c r="BG132" s="232">
        <f>IF(N132="zákl. přenesená",J132,0)</f>
        <v>0</v>
      </c>
      <c r="BH132" s="232">
        <f>IF(N132="sníž. přenesená",J132,0)</f>
        <v>0</v>
      </c>
      <c r="BI132" s="232">
        <f>IF(N132="nulová",J132,0)</f>
        <v>0</v>
      </c>
      <c r="BJ132" s="17" t="s">
        <v>84</v>
      </c>
      <c r="BK132" s="232">
        <f>ROUND(I132*H132,2)</f>
        <v>0</v>
      </c>
      <c r="BL132" s="17" t="s">
        <v>233</v>
      </c>
      <c r="BM132" s="231" t="s">
        <v>1985</v>
      </c>
    </row>
    <row r="133" s="2" customFormat="1" ht="30" customHeight="1">
      <c r="A133" s="38"/>
      <c r="B133" s="39"/>
      <c r="C133" s="256" t="s">
        <v>207</v>
      </c>
      <c r="D133" s="256" t="s">
        <v>238</v>
      </c>
      <c r="E133" s="257" t="s">
        <v>1904</v>
      </c>
      <c r="F133" s="258" t="s">
        <v>1986</v>
      </c>
      <c r="G133" s="259" t="s">
        <v>321</v>
      </c>
      <c r="H133" s="260">
        <v>2</v>
      </c>
      <c r="I133" s="261"/>
      <c r="J133" s="262">
        <f>ROUND(I133*H133,2)</f>
        <v>0</v>
      </c>
      <c r="K133" s="263"/>
      <c r="L133" s="264"/>
      <c r="M133" s="265" t="s">
        <v>1</v>
      </c>
      <c r="N133" s="266" t="s">
        <v>41</v>
      </c>
      <c r="O133" s="91"/>
      <c r="P133" s="229">
        <f>O133*H133</f>
        <v>0</v>
      </c>
      <c r="Q133" s="229">
        <v>0</v>
      </c>
      <c r="R133" s="229">
        <f>Q133*H133</f>
        <v>0</v>
      </c>
      <c r="S133" s="229">
        <v>0</v>
      </c>
      <c r="T133" s="230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1" t="s">
        <v>318</v>
      </c>
      <c r="AT133" s="231" t="s">
        <v>238</v>
      </c>
      <c r="AU133" s="231" t="s">
        <v>86</v>
      </c>
      <c r="AY133" s="17" t="s">
        <v>153</v>
      </c>
      <c r="BE133" s="232">
        <f>IF(N133="základní",J133,0)</f>
        <v>0</v>
      </c>
      <c r="BF133" s="232">
        <f>IF(N133="snížená",J133,0)</f>
        <v>0</v>
      </c>
      <c r="BG133" s="232">
        <f>IF(N133="zákl. přenesená",J133,0)</f>
        <v>0</v>
      </c>
      <c r="BH133" s="232">
        <f>IF(N133="sníž. přenesená",J133,0)</f>
        <v>0</v>
      </c>
      <c r="BI133" s="232">
        <f>IF(N133="nulová",J133,0)</f>
        <v>0</v>
      </c>
      <c r="BJ133" s="17" t="s">
        <v>84</v>
      </c>
      <c r="BK133" s="232">
        <f>ROUND(I133*H133,2)</f>
        <v>0</v>
      </c>
      <c r="BL133" s="17" t="s">
        <v>233</v>
      </c>
      <c r="BM133" s="231" t="s">
        <v>1987</v>
      </c>
    </row>
    <row r="134" s="2" customFormat="1" ht="14.4" customHeight="1">
      <c r="A134" s="38"/>
      <c r="B134" s="39"/>
      <c r="C134" s="219" t="s">
        <v>8</v>
      </c>
      <c r="D134" s="219" t="s">
        <v>155</v>
      </c>
      <c r="E134" s="220" t="s">
        <v>1988</v>
      </c>
      <c r="F134" s="221" t="s">
        <v>1989</v>
      </c>
      <c r="G134" s="222" t="s">
        <v>321</v>
      </c>
      <c r="H134" s="223">
        <v>1</v>
      </c>
      <c r="I134" s="224"/>
      <c r="J134" s="225">
        <f>ROUND(I134*H134,2)</f>
        <v>0</v>
      </c>
      <c r="K134" s="226"/>
      <c r="L134" s="44"/>
      <c r="M134" s="227" t="s">
        <v>1</v>
      </c>
      <c r="N134" s="228" t="s">
        <v>41</v>
      </c>
      <c r="O134" s="91"/>
      <c r="P134" s="229">
        <f>O134*H134</f>
        <v>0</v>
      </c>
      <c r="Q134" s="229">
        <v>0</v>
      </c>
      <c r="R134" s="229">
        <f>Q134*H134</f>
        <v>0</v>
      </c>
      <c r="S134" s="229">
        <v>0</v>
      </c>
      <c r="T134" s="230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1" t="s">
        <v>233</v>
      </c>
      <c r="AT134" s="231" t="s">
        <v>155</v>
      </c>
      <c r="AU134" s="231" t="s">
        <v>86</v>
      </c>
      <c r="AY134" s="17" t="s">
        <v>153</v>
      </c>
      <c r="BE134" s="232">
        <f>IF(N134="základní",J134,0)</f>
        <v>0</v>
      </c>
      <c r="BF134" s="232">
        <f>IF(N134="snížená",J134,0)</f>
        <v>0</v>
      </c>
      <c r="BG134" s="232">
        <f>IF(N134="zákl. přenesená",J134,0)</f>
        <v>0</v>
      </c>
      <c r="BH134" s="232">
        <f>IF(N134="sníž. přenesená",J134,0)</f>
        <v>0</v>
      </c>
      <c r="BI134" s="232">
        <f>IF(N134="nulová",J134,0)</f>
        <v>0</v>
      </c>
      <c r="BJ134" s="17" t="s">
        <v>84</v>
      </c>
      <c r="BK134" s="232">
        <f>ROUND(I134*H134,2)</f>
        <v>0</v>
      </c>
      <c r="BL134" s="17" t="s">
        <v>233</v>
      </c>
      <c r="BM134" s="231" t="s">
        <v>1990</v>
      </c>
    </row>
    <row r="135" s="2" customFormat="1" ht="34.8" customHeight="1">
      <c r="A135" s="38"/>
      <c r="B135" s="39"/>
      <c r="C135" s="256" t="s">
        <v>219</v>
      </c>
      <c r="D135" s="256" t="s">
        <v>238</v>
      </c>
      <c r="E135" s="257" t="s">
        <v>1708</v>
      </c>
      <c r="F135" s="258" t="s">
        <v>1991</v>
      </c>
      <c r="G135" s="259" t="s">
        <v>321</v>
      </c>
      <c r="H135" s="260">
        <v>1</v>
      </c>
      <c r="I135" s="261"/>
      <c r="J135" s="262">
        <f>ROUND(I135*H135,2)</f>
        <v>0</v>
      </c>
      <c r="K135" s="263"/>
      <c r="L135" s="264"/>
      <c r="M135" s="265" t="s">
        <v>1</v>
      </c>
      <c r="N135" s="266" t="s">
        <v>41</v>
      </c>
      <c r="O135" s="91"/>
      <c r="P135" s="229">
        <f>O135*H135</f>
        <v>0</v>
      </c>
      <c r="Q135" s="229">
        <v>0</v>
      </c>
      <c r="R135" s="229">
        <f>Q135*H135</f>
        <v>0</v>
      </c>
      <c r="S135" s="229">
        <v>0</v>
      </c>
      <c r="T135" s="230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1" t="s">
        <v>318</v>
      </c>
      <c r="AT135" s="231" t="s">
        <v>238</v>
      </c>
      <c r="AU135" s="231" t="s">
        <v>86</v>
      </c>
      <c r="AY135" s="17" t="s">
        <v>153</v>
      </c>
      <c r="BE135" s="232">
        <f>IF(N135="základní",J135,0)</f>
        <v>0</v>
      </c>
      <c r="BF135" s="232">
        <f>IF(N135="snížená",J135,0)</f>
        <v>0</v>
      </c>
      <c r="BG135" s="232">
        <f>IF(N135="zákl. přenesená",J135,0)</f>
        <v>0</v>
      </c>
      <c r="BH135" s="232">
        <f>IF(N135="sníž. přenesená",J135,0)</f>
        <v>0</v>
      </c>
      <c r="BI135" s="232">
        <f>IF(N135="nulová",J135,0)</f>
        <v>0</v>
      </c>
      <c r="BJ135" s="17" t="s">
        <v>84</v>
      </c>
      <c r="BK135" s="232">
        <f>ROUND(I135*H135,2)</f>
        <v>0</v>
      </c>
      <c r="BL135" s="17" t="s">
        <v>233</v>
      </c>
      <c r="BM135" s="231" t="s">
        <v>1992</v>
      </c>
    </row>
    <row r="136" s="2" customFormat="1" ht="14.4" customHeight="1">
      <c r="A136" s="38"/>
      <c r="B136" s="39"/>
      <c r="C136" s="219" t="s">
        <v>223</v>
      </c>
      <c r="D136" s="219" t="s">
        <v>155</v>
      </c>
      <c r="E136" s="220" t="s">
        <v>1993</v>
      </c>
      <c r="F136" s="221" t="s">
        <v>1994</v>
      </c>
      <c r="G136" s="222" t="s">
        <v>321</v>
      </c>
      <c r="H136" s="223">
        <v>1</v>
      </c>
      <c r="I136" s="224"/>
      <c r="J136" s="225">
        <f>ROUND(I136*H136,2)</f>
        <v>0</v>
      </c>
      <c r="K136" s="226"/>
      <c r="L136" s="44"/>
      <c r="M136" s="227" t="s">
        <v>1</v>
      </c>
      <c r="N136" s="228" t="s">
        <v>41</v>
      </c>
      <c r="O136" s="91"/>
      <c r="P136" s="229">
        <f>O136*H136</f>
        <v>0</v>
      </c>
      <c r="Q136" s="229">
        <v>0</v>
      </c>
      <c r="R136" s="229">
        <f>Q136*H136</f>
        <v>0</v>
      </c>
      <c r="S136" s="229">
        <v>0</v>
      </c>
      <c r="T136" s="230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1" t="s">
        <v>233</v>
      </c>
      <c r="AT136" s="231" t="s">
        <v>155</v>
      </c>
      <c r="AU136" s="231" t="s">
        <v>86</v>
      </c>
      <c r="AY136" s="17" t="s">
        <v>153</v>
      </c>
      <c r="BE136" s="232">
        <f>IF(N136="základní",J136,0)</f>
        <v>0</v>
      </c>
      <c r="BF136" s="232">
        <f>IF(N136="snížená",J136,0)</f>
        <v>0</v>
      </c>
      <c r="BG136" s="232">
        <f>IF(N136="zákl. přenesená",J136,0)</f>
        <v>0</v>
      </c>
      <c r="BH136" s="232">
        <f>IF(N136="sníž. přenesená",J136,0)</f>
        <v>0</v>
      </c>
      <c r="BI136" s="232">
        <f>IF(N136="nulová",J136,0)</f>
        <v>0</v>
      </c>
      <c r="BJ136" s="17" t="s">
        <v>84</v>
      </c>
      <c r="BK136" s="232">
        <f>ROUND(I136*H136,2)</f>
        <v>0</v>
      </c>
      <c r="BL136" s="17" t="s">
        <v>233</v>
      </c>
      <c r="BM136" s="231" t="s">
        <v>1995</v>
      </c>
    </row>
    <row r="137" s="2" customFormat="1" ht="34.8" customHeight="1">
      <c r="A137" s="38"/>
      <c r="B137" s="39"/>
      <c r="C137" s="256" t="s">
        <v>228</v>
      </c>
      <c r="D137" s="256" t="s">
        <v>238</v>
      </c>
      <c r="E137" s="257" t="s">
        <v>1861</v>
      </c>
      <c r="F137" s="258" t="s">
        <v>1996</v>
      </c>
      <c r="G137" s="259" t="s">
        <v>321</v>
      </c>
      <c r="H137" s="260">
        <v>1</v>
      </c>
      <c r="I137" s="261"/>
      <c r="J137" s="262">
        <f>ROUND(I137*H137,2)</f>
        <v>0</v>
      </c>
      <c r="K137" s="263"/>
      <c r="L137" s="264"/>
      <c r="M137" s="265" t="s">
        <v>1</v>
      </c>
      <c r="N137" s="266" t="s">
        <v>41</v>
      </c>
      <c r="O137" s="91"/>
      <c r="P137" s="229">
        <f>O137*H137</f>
        <v>0</v>
      </c>
      <c r="Q137" s="229">
        <v>0</v>
      </c>
      <c r="R137" s="229">
        <f>Q137*H137</f>
        <v>0</v>
      </c>
      <c r="S137" s="229">
        <v>0</v>
      </c>
      <c r="T137" s="230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1" t="s">
        <v>318</v>
      </c>
      <c r="AT137" s="231" t="s">
        <v>238</v>
      </c>
      <c r="AU137" s="231" t="s">
        <v>86</v>
      </c>
      <c r="AY137" s="17" t="s">
        <v>153</v>
      </c>
      <c r="BE137" s="232">
        <f>IF(N137="základní",J137,0)</f>
        <v>0</v>
      </c>
      <c r="BF137" s="232">
        <f>IF(N137="snížená",J137,0)</f>
        <v>0</v>
      </c>
      <c r="BG137" s="232">
        <f>IF(N137="zákl. přenesená",J137,0)</f>
        <v>0</v>
      </c>
      <c r="BH137" s="232">
        <f>IF(N137="sníž. přenesená",J137,0)</f>
        <v>0</v>
      </c>
      <c r="BI137" s="232">
        <f>IF(N137="nulová",J137,0)</f>
        <v>0</v>
      </c>
      <c r="BJ137" s="17" t="s">
        <v>84</v>
      </c>
      <c r="BK137" s="232">
        <f>ROUND(I137*H137,2)</f>
        <v>0</v>
      </c>
      <c r="BL137" s="17" t="s">
        <v>233</v>
      </c>
      <c r="BM137" s="231" t="s">
        <v>1997</v>
      </c>
    </row>
    <row r="138" s="2" customFormat="1" ht="14.4" customHeight="1">
      <c r="A138" s="38"/>
      <c r="B138" s="39"/>
      <c r="C138" s="219" t="s">
        <v>233</v>
      </c>
      <c r="D138" s="219" t="s">
        <v>155</v>
      </c>
      <c r="E138" s="220" t="s">
        <v>1998</v>
      </c>
      <c r="F138" s="221" t="s">
        <v>1999</v>
      </c>
      <c r="G138" s="222" t="s">
        <v>321</v>
      </c>
      <c r="H138" s="223">
        <v>1</v>
      </c>
      <c r="I138" s="224"/>
      <c r="J138" s="225">
        <f>ROUND(I138*H138,2)</f>
        <v>0</v>
      </c>
      <c r="K138" s="226"/>
      <c r="L138" s="44"/>
      <c r="M138" s="227" t="s">
        <v>1</v>
      </c>
      <c r="N138" s="228" t="s">
        <v>41</v>
      </c>
      <c r="O138" s="91"/>
      <c r="P138" s="229">
        <f>O138*H138</f>
        <v>0</v>
      </c>
      <c r="Q138" s="229">
        <v>0</v>
      </c>
      <c r="R138" s="229">
        <f>Q138*H138</f>
        <v>0</v>
      </c>
      <c r="S138" s="229">
        <v>0</v>
      </c>
      <c r="T138" s="230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31" t="s">
        <v>233</v>
      </c>
      <c r="AT138" s="231" t="s">
        <v>155</v>
      </c>
      <c r="AU138" s="231" t="s">
        <v>86</v>
      </c>
      <c r="AY138" s="17" t="s">
        <v>153</v>
      </c>
      <c r="BE138" s="232">
        <f>IF(N138="základní",J138,0)</f>
        <v>0</v>
      </c>
      <c r="BF138" s="232">
        <f>IF(N138="snížená",J138,0)</f>
        <v>0</v>
      </c>
      <c r="BG138" s="232">
        <f>IF(N138="zákl. přenesená",J138,0)</f>
        <v>0</v>
      </c>
      <c r="BH138" s="232">
        <f>IF(N138="sníž. přenesená",J138,0)</f>
        <v>0</v>
      </c>
      <c r="BI138" s="232">
        <f>IF(N138="nulová",J138,0)</f>
        <v>0</v>
      </c>
      <c r="BJ138" s="17" t="s">
        <v>84</v>
      </c>
      <c r="BK138" s="232">
        <f>ROUND(I138*H138,2)</f>
        <v>0</v>
      </c>
      <c r="BL138" s="17" t="s">
        <v>233</v>
      </c>
      <c r="BM138" s="231" t="s">
        <v>2000</v>
      </c>
    </row>
    <row r="139" s="2" customFormat="1" ht="14.4" customHeight="1">
      <c r="A139" s="38"/>
      <c r="B139" s="39"/>
      <c r="C139" s="256" t="s">
        <v>237</v>
      </c>
      <c r="D139" s="256" t="s">
        <v>238</v>
      </c>
      <c r="E139" s="257" t="s">
        <v>1855</v>
      </c>
      <c r="F139" s="258" t="s">
        <v>2001</v>
      </c>
      <c r="G139" s="259" t="s">
        <v>321</v>
      </c>
      <c r="H139" s="260">
        <v>1</v>
      </c>
      <c r="I139" s="261"/>
      <c r="J139" s="262">
        <f>ROUND(I139*H139,2)</f>
        <v>0</v>
      </c>
      <c r="K139" s="263"/>
      <c r="L139" s="264"/>
      <c r="M139" s="265" t="s">
        <v>1</v>
      </c>
      <c r="N139" s="266" t="s">
        <v>41</v>
      </c>
      <c r="O139" s="91"/>
      <c r="P139" s="229">
        <f>O139*H139</f>
        <v>0</v>
      </c>
      <c r="Q139" s="229">
        <v>0</v>
      </c>
      <c r="R139" s="229">
        <f>Q139*H139</f>
        <v>0</v>
      </c>
      <c r="S139" s="229">
        <v>0</v>
      </c>
      <c r="T139" s="230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1" t="s">
        <v>318</v>
      </c>
      <c r="AT139" s="231" t="s">
        <v>238</v>
      </c>
      <c r="AU139" s="231" t="s">
        <v>86</v>
      </c>
      <c r="AY139" s="17" t="s">
        <v>153</v>
      </c>
      <c r="BE139" s="232">
        <f>IF(N139="základní",J139,0)</f>
        <v>0</v>
      </c>
      <c r="BF139" s="232">
        <f>IF(N139="snížená",J139,0)</f>
        <v>0</v>
      </c>
      <c r="BG139" s="232">
        <f>IF(N139="zákl. přenesená",J139,0)</f>
        <v>0</v>
      </c>
      <c r="BH139" s="232">
        <f>IF(N139="sníž. přenesená",J139,0)</f>
        <v>0</v>
      </c>
      <c r="BI139" s="232">
        <f>IF(N139="nulová",J139,0)</f>
        <v>0</v>
      </c>
      <c r="BJ139" s="17" t="s">
        <v>84</v>
      </c>
      <c r="BK139" s="232">
        <f>ROUND(I139*H139,2)</f>
        <v>0</v>
      </c>
      <c r="BL139" s="17" t="s">
        <v>233</v>
      </c>
      <c r="BM139" s="231" t="s">
        <v>2002</v>
      </c>
    </row>
    <row r="140" s="2" customFormat="1" ht="14.4" customHeight="1">
      <c r="A140" s="38"/>
      <c r="B140" s="39"/>
      <c r="C140" s="219" t="s">
        <v>244</v>
      </c>
      <c r="D140" s="219" t="s">
        <v>155</v>
      </c>
      <c r="E140" s="220" t="s">
        <v>2003</v>
      </c>
      <c r="F140" s="221" t="s">
        <v>2004</v>
      </c>
      <c r="G140" s="222" t="s">
        <v>321</v>
      </c>
      <c r="H140" s="223">
        <v>1</v>
      </c>
      <c r="I140" s="224"/>
      <c r="J140" s="225">
        <f>ROUND(I140*H140,2)</f>
        <v>0</v>
      </c>
      <c r="K140" s="226"/>
      <c r="L140" s="44"/>
      <c r="M140" s="227" t="s">
        <v>1</v>
      </c>
      <c r="N140" s="228" t="s">
        <v>41</v>
      </c>
      <c r="O140" s="91"/>
      <c r="P140" s="229">
        <f>O140*H140</f>
        <v>0</v>
      </c>
      <c r="Q140" s="229">
        <v>0</v>
      </c>
      <c r="R140" s="229">
        <f>Q140*H140</f>
        <v>0</v>
      </c>
      <c r="S140" s="229">
        <v>0</v>
      </c>
      <c r="T140" s="230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1" t="s">
        <v>233</v>
      </c>
      <c r="AT140" s="231" t="s">
        <v>155</v>
      </c>
      <c r="AU140" s="231" t="s">
        <v>86</v>
      </c>
      <c r="AY140" s="17" t="s">
        <v>153</v>
      </c>
      <c r="BE140" s="232">
        <f>IF(N140="základní",J140,0)</f>
        <v>0</v>
      </c>
      <c r="BF140" s="232">
        <f>IF(N140="snížená",J140,0)</f>
        <v>0</v>
      </c>
      <c r="BG140" s="232">
        <f>IF(N140="zákl. přenesená",J140,0)</f>
        <v>0</v>
      </c>
      <c r="BH140" s="232">
        <f>IF(N140="sníž. přenesená",J140,0)</f>
        <v>0</v>
      </c>
      <c r="BI140" s="232">
        <f>IF(N140="nulová",J140,0)</f>
        <v>0</v>
      </c>
      <c r="BJ140" s="17" t="s">
        <v>84</v>
      </c>
      <c r="BK140" s="232">
        <f>ROUND(I140*H140,2)</f>
        <v>0</v>
      </c>
      <c r="BL140" s="17" t="s">
        <v>233</v>
      </c>
      <c r="BM140" s="231" t="s">
        <v>2005</v>
      </c>
    </row>
    <row r="141" s="2" customFormat="1" ht="14.4" customHeight="1">
      <c r="A141" s="38"/>
      <c r="B141" s="39"/>
      <c r="C141" s="219" t="s">
        <v>249</v>
      </c>
      <c r="D141" s="219" t="s">
        <v>155</v>
      </c>
      <c r="E141" s="220" t="s">
        <v>2006</v>
      </c>
      <c r="F141" s="221" t="s">
        <v>1769</v>
      </c>
      <c r="G141" s="222" t="s">
        <v>992</v>
      </c>
      <c r="H141" s="223">
        <v>1</v>
      </c>
      <c r="I141" s="224"/>
      <c r="J141" s="225">
        <f>ROUND(I141*H141,2)</f>
        <v>0</v>
      </c>
      <c r="K141" s="226"/>
      <c r="L141" s="44"/>
      <c r="M141" s="227" t="s">
        <v>1</v>
      </c>
      <c r="N141" s="228" t="s">
        <v>41</v>
      </c>
      <c r="O141" s="91"/>
      <c r="P141" s="229">
        <f>O141*H141</f>
        <v>0</v>
      </c>
      <c r="Q141" s="229">
        <v>0</v>
      </c>
      <c r="R141" s="229">
        <f>Q141*H141</f>
        <v>0</v>
      </c>
      <c r="S141" s="229">
        <v>0</v>
      </c>
      <c r="T141" s="230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1" t="s">
        <v>233</v>
      </c>
      <c r="AT141" s="231" t="s">
        <v>155</v>
      </c>
      <c r="AU141" s="231" t="s">
        <v>86</v>
      </c>
      <c r="AY141" s="17" t="s">
        <v>153</v>
      </c>
      <c r="BE141" s="232">
        <f>IF(N141="základní",J141,0)</f>
        <v>0</v>
      </c>
      <c r="BF141" s="232">
        <f>IF(N141="snížená",J141,0)</f>
        <v>0</v>
      </c>
      <c r="BG141" s="232">
        <f>IF(N141="zákl. přenesená",J141,0)</f>
        <v>0</v>
      </c>
      <c r="BH141" s="232">
        <f>IF(N141="sníž. přenesená",J141,0)</f>
        <v>0</v>
      </c>
      <c r="BI141" s="232">
        <f>IF(N141="nulová",J141,0)</f>
        <v>0</v>
      </c>
      <c r="BJ141" s="17" t="s">
        <v>84</v>
      </c>
      <c r="BK141" s="232">
        <f>ROUND(I141*H141,2)</f>
        <v>0</v>
      </c>
      <c r="BL141" s="17" t="s">
        <v>233</v>
      </c>
      <c r="BM141" s="231" t="s">
        <v>2007</v>
      </c>
    </row>
    <row r="142" s="2" customFormat="1" ht="22.2" customHeight="1">
      <c r="A142" s="38"/>
      <c r="B142" s="39"/>
      <c r="C142" s="219" t="s">
        <v>257</v>
      </c>
      <c r="D142" s="219" t="s">
        <v>155</v>
      </c>
      <c r="E142" s="220" t="s">
        <v>1717</v>
      </c>
      <c r="F142" s="221" t="s">
        <v>2008</v>
      </c>
      <c r="G142" s="222" t="s">
        <v>1474</v>
      </c>
      <c r="H142" s="223">
        <v>24</v>
      </c>
      <c r="I142" s="224"/>
      <c r="J142" s="225">
        <f>ROUND(I142*H142,2)</f>
        <v>0</v>
      </c>
      <c r="K142" s="226"/>
      <c r="L142" s="44"/>
      <c r="M142" s="227" t="s">
        <v>1</v>
      </c>
      <c r="N142" s="228" t="s">
        <v>41</v>
      </c>
      <c r="O142" s="91"/>
      <c r="P142" s="229">
        <f>O142*H142</f>
        <v>0</v>
      </c>
      <c r="Q142" s="229">
        <v>0</v>
      </c>
      <c r="R142" s="229">
        <f>Q142*H142</f>
        <v>0</v>
      </c>
      <c r="S142" s="229">
        <v>0</v>
      </c>
      <c r="T142" s="230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1" t="s">
        <v>233</v>
      </c>
      <c r="AT142" s="231" t="s">
        <v>155</v>
      </c>
      <c r="AU142" s="231" t="s">
        <v>86</v>
      </c>
      <c r="AY142" s="17" t="s">
        <v>153</v>
      </c>
      <c r="BE142" s="232">
        <f>IF(N142="základní",J142,0)</f>
        <v>0</v>
      </c>
      <c r="BF142" s="232">
        <f>IF(N142="snížená",J142,0)</f>
        <v>0</v>
      </c>
      <c r="BG142" s="232">
        <f>IF(N142="zákl. přenesená",J142,0)</f>
        <v>0</v>
      </c>
      <c r="BH142" s="232">
        <f>IF(N142="sníž. přenesená",J142,0)</f>
        <v>0</v>
      </c>
      <c r="BI142" s="232">
        <f>IF(N142="nulová",J142,0)</f>
        <v>0</v>
      </c>
      <c r="BJ142" s="17" t="s">
        <v>84</v>
      </c>
      <c r="BK142" s="232">
        <f>ROUND(I142*H142,2)</f>
        <v>0</v>
      </c>
      <c r="BL142" s="17" t="s">
        <v>233</v>
      </c>
      <c r="BM142" s="231" t="s">
        <v>2009</v>
      </c>
    </row>
    <row r="143" s="2" customFormat="1" ht="14.4" customHeight="1">
      <c r="A143" s="38"/>
      <c r="B143" s="39"/>
      <c r="C143" s="219" t="s">
        <v>7</v>
      </c>
      <c r="D143" s="219" t="s">
        <v>155</v>
      </c>
      <c r="E143" s="220" t="s">
        <v>1720</v>
      </c>
      <c r="F143" s="221" t="s">
        <v>2010</v>
      </c>
      <c r="G143" s="222" t="s">
        <v>321</v>
      </c>
      <c r="H143" s="223">
        <v>2</v>
      </c>
      <c r="I143" s="224"/>
      <c r="J143" s="225">
        <f>ROUND(I143*H143,2)</f>
        <v>0</v>
      </c>
      <c r="K143" s="226"/>
      <c r="L143" s="44"/>
      <c r="M143" s="227" t="s">
        <v>1</v>
      </c>
      <c r="N143" s="228" t="s">
        <v>41</v>
      </c>
      <c r="O143" s="91"/>
      <c r="P143" s="229">
        <f>O143*H143</f>
        <v>0</v>
      </c>
      <c r="Q143" s="229">
        <v>0</v>
      </c>
      <c r="R143" s="229">
        <f>Q143*H143</f>
        <v>0</v>
      </c>
      <c r="S143" s="229">
        <v>0</v>
      </c>
      <c r="T143" s="230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1" t="s">
        <v>233</v>
      </c>
      <c r="AT143" s="231" t="s">
        <v>155</v>
      </c>
      <c r="AU143" s="231" t="s">
        <v>86</v>
      </c>
      <c r="AY143" s="17" t="s">
        <v>153</v>
      </c>
      <c r="BE143" s="232">
        <f>IF(N143="základní",J143,0)</f>
        <v>0</v>
      </c>
      <c r="BF143" s="232">
        <f>IF(N143="snížená",J143,0)</f>
        <v>0</v>
      </c>
      <c r="BG143" s="232">
        <f>IF(N143="zákl. přenesená",J143,0)</f>
        <v>0</v>
      </c>
      <c r="BH143" s="232">
        <f>IF(N143="sníž. přenesená",J143,0)</f>
        <v>0</v>
      </c>
      <c r="BI143" s="232">
        <f>IF(N143="nulová",J143,0)</f>
        <v>0</v>
      </c>
      <c r="BJ143" s="17" t="s">
        <v>84</v>
      </c>
      <c r="BK143" s="232">
        <f>ROUND(I143*H143,2)</f>
        <v>0</v>
      </c>
      <c r="BL143" s="17" t="s">
        <v>233</v>
      </c>
      <c r="BM143" s="231" t="s">
        <v>2011</v>
      </c>
    </row>
    <row r="144" s="2" customFormat="1" ht="14.4" customHeight="1">
      <c r="A144" s="38"/>
      <c r="B144" s="39"/>
      <c r="C144" s="219" t="s">
        <v>267</v>
      </c>
      <c r="D144" s="219" t="s">
        <v>155</v>
      </c>
      <c r="E144" s="220" t="s">
        <v>1723</v>
      </c>
      <c r="F144" s="221" t="s">
        <v>2012</v>
      </c>
      <c r="G144" s="222" t="s">
        <v>992</v>
      </c>
      <c r="H144" s="223">
        <v>1</v>
      </c>
      <c r="I144" s="224"/>
      <c r="J144" s="225">
        <f>ROUND(I144*H144,2)</f>
        <v>0</v>
      </c>
      <c r="K144" s="226"/>
      <c r="L144" s="44"/>
      <c r="M144" s="227" t="s">
        <v>1</v>
      </c>
      <c r="N144" s="228" t="s">
        <v>41</v>
      </c>
      <c r="O144" s="91"/>
      <c r="P144" s="229">
        <f>O144*H144</f>
        <v>0</v>
      </c>
      <c r="Q144" s="229">
        <v>0</v>
      </c>
      <c r="R144" s="229">
        <f>Q144*H144</f>
        <v>0</v>
      </c>
      <c r="S144" s="229">
        <v>0</v>
      </c>
      <c r="T144" s="230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1" t="s">
        <v>233</v>
      </c>
      <c r="AT144" s="231" t="s">
        <v>155</v>
      </c>
      <c r="AU144" s="231" t="s">
        <v>86</v>
      </c>
      <c r="AY144" s="17" t="s">
        <v>153</v>
      </c>
      <c r="BE144" s="232">
        <f>IF(N144="základní",J144,0)</f>
        <v>0</v>
      </c>
      <c r="BF144" s="232">
        <f>IF(N144="snížená",J144,0)</f>
        <v>0</v>
      </c>
      <c r="BG144" s="232">
        <f>IF(N144="zákl. přenesená",J144,0)</f>
        <v>0</v>
      </c>
      <c r="BH144" s="232">
        <f>IF(N144="sníž. přenesená",J144,0)</f>
        <v>0</v>
      </c>
      <c r="BI144" s="232">
        <f>IF(N144="nulová",J144,0)</f>
        <v>0</v>
      </c>
      <c r="BJ144" s="17" t="s">
        <v>84</v>
      </c>
      <c r="BK144" s="232">
        <f>ROUND(I144*H144,2)</f>
        <v>0</v>
      </c>
      <c r="BL144" s="17" t="s">
        <v>233</v>
      </c>
      <c r="BM144" s="231" t="s">
        <v>2013</v>
      </c>
    </row>
    <row r="145" s="2" customFormat="1" ht="14.4" customHeight="1">
      <c r="A145" s="38"/>
      <c r="B145" s="39"/>
      <c r="C145" s="219" t="s">
        <v>273</v>
      </c>
      <c r="D145" s="219" t="s">
        <v>155</v>
      </c>
      <c r="E145" s="220" t="s">
        <v>1726</v>
      </c>
      <c r="F145" s="221" t="s">
        <v>2014</v>
      </c>
      <c r="G145" s="222" t="s">
        <v>992</v>
      </c>
      <c r="H145" s="223">
        <v>1</v>
      </c>
      <c r="I145" s="224"/>
      <c r="J145" s="225">
        <f>ROUND(I145*H145,2)</f>
        <v>0</v>
      </c>
      <c r="K145" s="226"/>
      <c r="L145" s="44"/>
      <c r="M145" s="227" t="s">
        <v>1</v>
      </c>
      <c r="N145" s="228" t="s">
        <v>41</v>
      </c>
      <c r="O145" s="91"/>
      <c r="P145" s="229">
        <f>O145*H145</f>
        <v>0</v>
      </c>
      <c r="Q145" s="229">
        <v>0</v>
      </c>
      <c r="R145" s="229">
        <f>Q145*H145</f>
        <v>0</v>
      </c>
      <c r="S145" s="229">
        <v>0</v>
      </c>
      <c r="T145" s="230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31" t="s">
        <v>233</v>
      </c>
      <c r="AT145" s="231" t="s">
        <v>155</v>
      </c>
      <c r="AU145" s="231" t="s">
        <v>86</v>
      </c>
      <c r="AY145" s="17" t="s">
        <v>153</v>
      </c>
      <c r="BE145" s="232">
        <f>IF(N145="základní",J145,0)</f>
        <v>0</v>
      </c>
      <c r="BF145" s="232">
        <f>IF(N145="snížená",J145,0)</f>
        <v>0</v>
      </c>
      <c r="BG145" s="232">
        <f>IF(N145="zákl. přenesená",J145,0)</f>
        <v>0</v>
      </c>
      <c r="BH145" s="232">
        <f>IF(N145="sníž. přenesená",J145,0)</f>
        <v>0</v>
      </c>
      <c r="BI145" s="232">
        <f>IF(N145="nulová",J145,0)</f>
        <v>0</v>
      </c>
      <c r="BJ145" s="17" t="s">
        <v>84</v>
      </c>
      <c r="BK145" s="232">
        <f>ROUND(I145*H145,2)</f>
        <v>0</v>
      </c>
      <c r="BL145" s="17" t="s">
        <v>233</v>
      </c>
      <c r="BM145" s="231" t="s">
        <v>2015</v>
      </c>
    </row>
    <row r="146" s="2" customFormat="1" ht="22.2" customHeight="1">
      <c r="A146" s="38"/>
      <c r="B146" s="39"/>
      <c r="C146" s="219" t="s">
        <v>279</v>
      </c>
      <c r="D146" s="219" t="s">
        <v>155</v>
      </c>
      <c r="E146" s="220" t="s">
        <v>1729</v>
      </c>
      <c r="F146" s="221" t="s">
        <v>2016</v>
      </c>
      <c r="G146" s="222" t="s">
        <v>321</v>
      </c>
      <c r="H146" s="223">
        <v>1</v>
      </c>
      <c r="I146" s="224"/>
      <c r="J146" s="225">
        <f>ROUND(I146*H146,2)</f>
        <v>0</v>
      </c>
      <c r="K146" s="226"/>
      <c r="L146" s="44"/>
      <c r="M146" s="227" t="s">
        <v>1</v>
      </c>
      <c r="N146" s="228" t="s">
        <v>41</v>
      </c>
      <c r="O146" s="91"/>
      <c r="P146" s="229">
        <f>O146*H146</f>
        <v>0</v>
      </c>
      <c r="Q146" s="229">
        <v>0</v>
      </c>
      <c r="R146" s="229">
        <f>Q146*H146</f>
        <v>0</v>
      </c>
      <c r="S146" s="229">
        <v>0</v>
      </c>
      <c r="T146" s="230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1" t="s">
        <v>233</v>
      </c>
      <c r="AT146" s="231" t="s">
        <v>155</v>
      </c>
      <c r="AU146" s="231" t="s">
        <v>86</v>
      </c>
      <c r="AY146" s="17" t="s">
        <v>153</v>
      </c>
      <c r="BE146" s="232">
        <f>IF(N146="základní",J146,0)</f>
        <v>0</v>
      </c>
      <c r="BF146" s="232">
        <f>IF(N146="snížená",J146,0)</f>
        <v>0</v>
      </c>
      <c r="BG146" s="232">
        <f>IF(N146="zákl. přenesená",J146,0)</f>
        <v>0</v>
      </c>
      <c r="BH146" s="232">
        <f>IF(N146="sníž. přenesená",J146,0)</f>
        <v>0</v>
      </c>
      <c r="BI146" s="232">
        <f>IF(N146="nulová",J146,0)</f>
        <v>0</v>
      </c>
      <c r="BJ146" s="17" t="s">
        <v>84</v>
      </c>
      <c r="BK146" s="232">
        <f>ROUND(I146*H146,2)</f>
        <v>0</v>
      </c>
      <c r="BL146" s="17" t="s">
        <v>233</v>
      </c>
      <c r="BM146" s="231" t="s">
        <v>2017</v>
      </c>
    </row>
    <row r="147" s="2" customFormat="1" ht="14.4" customHeight="1">
      <c r="A147" s="38"/>
      <c r="B147" s="39"/>
      <c r="C147" s="219" t="s">
        <v>284</v>
      </c>
      <c r="D147" s="219" t="s">
        <v>155</v>
      </c>
      <c r="E147" s="220" t="s">
        <v>1732</v>
      </c>
      <c r="F147" s="221" t="s">
        <v>1736</v>
      </c>
      <c r="G147" s="222" t="s">
        <v>992</v>
      </c>
      <c r="H147" s="223">
        <v>1</v>
      </c>
      <c r="I147" s="224"/>
      <c r="J147" s="225">
        <f>ROUND(I147*H147,2)</f>
        <v>0</v>
      </c>
      <c r="K147" s="226"/>
      <c r="L147" s="44"/>
      <c r="M147" s="227" t="s">
        <v>1</v>
      </c>
      <c r="N147" s="228" t="s">
        <v>41</v>
      </c>
      <c r="O147" s="91"/>
      <c r="P147" s="229">
        <f>O147*H147</f>
        <v>0</v>
      </c>
      <c r="Q147" s="229">
        <v>0</v>
      </c>
      <c r="R147" s="229">
        <f>Q147*H147</f>
        <v>0</v>
      </c>
      <c r="S147" s="229">
        <v>0</v>
      </c>
      <c r="T147" s="230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31" t="s">
        <v>233</v>
      </c>
      <c r="AT147" s="231" t="s">
        <v>155</v>
      </c>
      <c r="AU147" s="231" t="s">
        <v>86</v>
      </c>
      <c r="AY147" s="17" t="s">
        <v>153</v>
      </c>
      <c r="BE147" s="232">
        <f>IF(N147="základní",J147,0)</f>
        <v>0</v>
      </c>
      <c r="BF147" s="232">
        <f>IF(N147="snížená",J147,0)</f>
        <v>0</v>
      </c>
      <c r="BG147" s="232">
        <f>IF(N147="zákl. přenesená",J147,0)</f>
        <v>0</v>
      </c>
      <c r="BH147" s="232">
        <f>IF(N147="sníž. přenesená",J147,0)</f>
        <v>0</v>
      </c>
      <c r="BI147" s="232">
        <f>IF(N147="nulová",J147,0)</f>
        <v>0</v>
      </c>
      <c r="BJ147" s="17" t="s">
        <v>84</v>
      </c>
      <c r="BK147" s="232">
        <f>ROUND(I147*H147,2)</f>
        <v>0</v>
      </c>
      <c r="BL147" s="17" t="s">
        <v>233</v>
      </c>
      <c r="BM147" s="231" t="s">
        <v>2018</v>
      </c>
    </row>
    <row r="148" s="13" customFormat="1">
      <c r="A148" s="13"/>
      <c r="B148" s="233"/>
      <c r="C148" s="234"/>
      <c r="D148" s="235" t="s">
        <v>161</v>
      </c>
      <c r="E148" s="236" t="s">
        <v>1</v>
      </c>
      <c r="F148" s="237" t="s">
        <v>2019</v>
      </c>
      <c r="G148" s="234"/>
      <c r="H148" s="238">
        <v>1</v>
      </c>
      <c r="I148" s="239"/>
      <c r="J148" s="234"/>
      <c r="K148" s="234"/>
      <c r="L148" s="240"/>
      <c r="M148" s="241"/>
      <c r="N148" s="242"/>
      <c r="O148" s="242"/>
      <c r="P148" s="242"/>
      <c r="Q148" s="242"/>
      <c r="R148" s="242"/>
      <c r="S148" s="242"/>
      <c r="T148" s="24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4" t="s">
        <v>161</v>
      </c>
      <c r="AU148" s="244" t="s">
        <v>86</v>
      </c>
      <c r="AV148" s="13" t="s">
        <v>86</v>
      </c>
      <c r="AW148" s="13" t="s">
        <v>32</v>
      </c>
      <c r="AX148" s="13" t="s">
        <v>76</v>
      </c>
      <c r="AY148" s="244" t="s">
        <v>153</v>
      </c>
    </row>
    <row r="149" s="14" customFormat="1">
      <c r="A149" s="14"/>
      <c r="B149" s="245"/>
      <c r="C149" s="246"/>
      <c r="D149" s="235" t="s">
        <v>161</v>
      </c>
      <c r="E149" s="247" t="s">
        <v>1</v>
      </c>
      <c r="F149" s="248" t="s">
        <v>213</v>
      </c>
      <c r="G149" s="246"/>
      <c r="H149" s="249">
        <v>1</v>
      </c>
      <c r="I149" s="250"/>
      <c r="J149" s="246"/>
      <c r="K149" s="246"/>
      <c r="L149" s="251"/>
      <c r="M149" s="252"/>
      <c r="N149" s="253"/>
      <c r="O149" s="253"/>
      <c r="P149" s="253"/>
      <c r="Q149" s="253"/>
      <c r="R149" s="253"/>
      <c r="S149" s="253"/>
      <c r="T149" s="25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5" t="s">
        <v>161</v>
      </c>
      <c r="AU149" s="255" t="s">
        <v>86</v>
      </c>
      <c r="AV149" s="14" t="s">
        <v>159</v>
      </c>
      <c r="AW149" s="14" t="s">
        <v>32</v>
      </c>
      <c r="AX149" s="14" t="s">
        <v>84</v>
      </c>
      <c r="AY149" s="255" t="s">
        <v>153</v>
      </c>
    </row>
    <row r="150" s="2" customFormat="1" ht="14.4" customHeight="1">
      <c r="A150" s="38"/>
      <c r="B150" s="39"/>
      <c r="C150" s="219" t="s">
        <v>288</v>
      </c>
      <c r="D150" s="219" t="s">
        <v>155</v>
      </c>
      <c r="E150" s="220" t="s">
        <v>1735</v>
      </c>
      <c r="F150" s="221" t="s">
        <v>1739</v>
      </c>
      <c r="G150" s="222" t="s">
        <v>992</v>
      </c>
      <c r="H150" s="223">
        <v>1</v>
      </c>
      <c r="I150" s="224"/>
      <c r="J150" s="225">
        <f>ROUND(I150*H150,2)</f>
        <v>0</v>
      </c>
      <c r="K150" s="226"/>
      <c r="L150" s="44"/>
      <c r="M150" s="227" t="s">
        <v>1</v>
      </c>
      <c r="N150" s="228" t="s">
        <v>41</v>
      </c>
      <c r="O150" s="91"/>
      <c r="P150" s="229">
        <f>O150*H150</f>
        <v>0</v>
      </c>
      <c r="Q150" s="229">
        <v>0</v>
      </c>
      <c r="R150" s="229">
        <f>Q150*H150</f>
        <v>0</v>
      </c>
      <c r="S150" s="229">
        <v>0</v>
      </c>
      <c r="T150" s="230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1" t="s">
        <v>233</v>
      </c>
      <c r="AT150" s="231" t="s">
        <v>155</v>
      </c>
      <c r="AU150" s="231" t="s">
        <v>86</v>
      </c>
      <c r="AY150" s="17" t="s">
        <v>153</v>
      </c>
      <c r="BE150" s="232">
        <f>IF(N150="základní",J150,0)</f>
        <v>0</v>
      </c>
      <c r="BF150" s="232">
        <f>IF(N150="snížená",J150,0)</f>
        <v>0</v>
      </c>
      <c r="BG150" s="232">
        <f>IF(N150="zákl. přenesená",J150,0)</f>
        <v>0</v>
      </c>
      <c r="BH150" s="232">
        <f>IF(N150="sníž. přenesená",J150,0)</f>
        <v>0</v>
      </c>
      <c r="BI150" s="232">
        <f>IF(N150="nulová",J150,0)</f>
        <v>0</v>
      </c>
      <c r="BJ150" s="17" t="s">
        <v>84</v>
      </c>
      <c r="BK150" s="232">
        <f>ROUND(I150*H150,2)</f>
        <v>0</v>
      </c>
      <c r="BL150" s="17" t="s">
        <v>233</v>
      </c>
      <c r="BM150" s="231" t="s">
        <v>2020</v>
      </c>
    </row>
    <row r="151" s="2" customFormat="1" ht="30" customHeight="1">
      <c r="A151" s="38"/>
      <c r="B151" s="39"/>
      <c r="C151" s="219" t="s">
        <v>293</v>
      </c>
      <c r="D151" s="219" t="s">
        <v>155</v>
      </c>
      <c r="E151" s="220" t="s">
        <v>1738</v>
      </c>
      <c r="F151" s="221" t="s">
        <v>2021</v>
      </c>
      <c r="G151" s="222" t="s">
        <v>992</v>
      </c>
      <c r="H151" s="223">
        <v>1</v>
      </c>
      <c r="I151" s="224"/>
      <c r="J151" s="225">
        <f>ROUND(I151*H151,2)</f>
        <v>0</v>
      </c>
      <c r="K151" s="226"/>
      <c r="L151" s="44"/>
      <c r="M151" s="227" t="s">
        <v>1</v>
      </c>
      <c r="N151" s="228" t="s">
        <v>41</v>
      </c>
      <c r="O151" s="91"/>
      <c r="P151" s="229">
        <f>O151*H151</f>
        <v>0</v>
      </c>
      <c r="Q151" s="229">
        <v>0</v>
      </c>
      <c r="R151" s="229">
        <f>Q151*H151</f>
        <v>0</v>
      </c>
      <c r="S151" s="229">
        <v>0</v>
      </c>
      <c r="T151" s="230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31" t="s">
        <v>233</v>
      </c>
      <c r="AT151" s="231" t="s">
        <v>155</v>
      </c>
      <c r="AU151" s="231" t="s">
        <v>86</v>
      </c>
      <c r="AY151" s="17" t="s">
        <v>153</v>
      </c>
      <c r="BE151" s="232">
        <f>IF(N151="základní",J151,0)</f>
        <v>0</v>
      </c>
      <c r="BF151" s="232">
        <f>IF(N151="snížená",J151,0)</f>
        <v>0</v>
      </c>
      <c r="BG151" s="232">
        <f>IF(N151="zákl. přenesená",J151,0)</f>
        <v>0</v>
      </c>
      <c r="BH151" s="232">
        <f>IF(N151="sníž. přenesená",J151,0)</f>
        <v>0</v>
      </c>
      <c r="BI151" s="232">
        <f>IF(N151="nulová",J151,0)</f>
        <v>0</v>
      </c>
      <c r="BJ151" s="17" t="s">
        <v>84</v>
      </c>
      <c r="BK151" s="232">
        <f>ROUND(I151*H151,2)</f>
        <v>0</v>
      </c>
      <c r="BL151" s="17" t="s">
        <v>233</v>
      </c>
      <c r="BM151" s="231" t="s">
        <v>2022</v>
      </c>
    </row>
    <row r="152" s="2" customFormat="1" ht="14.4" customHeight="1">
      <c r="A152" s="38"/>
      <c r="B152" s="39"/>
      <c r="C152" s="219" t="s">
        <v>298</v>
      </c>
      <c r="D152" s="219" t="s">
        <v>155</v>
      </c>
      <c r="E152" s="220" t="s">
        <v>1741</v>
      </c>
      <c r="F152" s="221" t="s">
        <v>1745</v>
      </c>
      <c r="G152" s="222" t="s">
        <v>992</v>
      </c>
      <c r="H152" s="223">
        <v>1</v>
      </c>
      <c r="I152" s="224"/>
      <c r="J152" s="225">
        <f>ROUND(I152*H152,2)</f>
        <v>0</v>
      </c>
      <c r="K152" s="226"/>
      <c r="L152" s="44"/>
      <c r="M152" s="227" t="s">
        <v>1</v>
      </c>
      <c r="N152" s="228" t="s">
        <v>41</v>
      </c>
      <c r="O152" s="91"/>
      <c r="P152" s="229">
        <f>O152*H152</f>
        <v>0</v>
      </c>
      <c r="Q152" s="229">
        <v>0</v>
      </c>
      <c r="R152" s="229">
        <f>Q152*H152</f>
        <v>0</v>
      </c>
      <c r="S152" s="229">
        <v>0</v>
      </c>
      <c r="T152" s="230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1" t="s">
        <v>233</v>
      </c>
      <c r="AT152" s="231" t="s">
        <v>155</v>
      </c>
      <c r="AU152" s="231" t="s">
        <v>86</v>
      </c>
      <c r="AY152" s="17" t="s">
        <v>153</v>
      </c>
      <c r="BE152" s="232">
        <f>IF(N152="základní",J152,0)</f>
        <v>0</v>
      </c>
      <c r="BF152" s="232">
        <f>IF(N152="snížená",J152,0)</f>
        <v>0</v>
      </c>
      <c r="BG152" s="232">
        <f>IF(N152="zákl. přenesená",J152,0)</f>
        <v>0</v>
      </c>
      <c r="BH152" s="232">
        <f>IF(N152="sníž. přenesená",J152,0)</f>
        <v>0</v>
      </c>
      <c r="BI152" s="232">
        <f>IF(N152="nulová",J152,0)</f>
        <v>0</v>
      </c>
      <c r="BJ152" s="17" t="s">
        <v>84</v>
      </c>
      <c r="BK152" s="232">
        <f>ROUND(I152*H152,2)</f>
        <v>0</v>
      </c>
      <c r="BL152" s="17" t="s">
        <v>233</v>
      </c>
      <c r="BM152" s="231" t="s">
        <v>2023</v>
      </c>
    </row>
    <row r="153" s="2" customFormat="1" ht="14.4" customHeight="1">
      <c r="A153" s="38"/>
      <c r="B153" s="39"/>
      <c r="C153" s="219" t="s">
        <v>303</v>
      </c>
      <c r="D153" s="219" t="s">
        <v>155</v>
      </c>
      <c r="E153" s="220" t="s">
        <v>1744</v>
      </c>
      <c r="F153" s="221" t="s">
        <v>1879</v>
      </c>
      <c r="G153" s="222" t="s">
        <v>992</v>
      </c>
      <c r="H153" s="223">
        <v>1</v>
      </c>
      <c r="I153" s="224"/>
      <c r="J153" s="225">
        <f>ROUND(I153*H153,2)</f>
        <v>0</v>
      </c>
      <c r="K153" s="226"/>
      <c r="L153" s="44"/>
      <c r="M153" s="227" t="s">
        <v>1</v>
      </c>
      <c r="N153" s="228" t="s">
        <v>41</v>
      </c>
      <c r="O153" s="91"/>
      <c r="P153" s="229">
        <f>O153*H153</f>
        <v>0</v>
      </c>
      <c r="Q153" s="229">
        <v>0</v>
      </c>
      <c r="R153" s="229">
        <f>Q153*H153</f>
        <v>0</v>
      </c>
      <c r="S153" s="229">
        <v>0</v>
      </c>
      <c r="T153" s="230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31" t="s">
        <v>233</v>
      </c>
      <c r="AT153" s="231" t="s">
        <v>155</v>
      </c>
      <c r="AU153" s="231" t="s">
        <v>86</v>
      </c>
      <c r="AY153" s="17" t="s">
        <v>153</v>
      </c>
      <c r="BE153" s="232">
        <f>IF(N153="základní",J153,0)</f>
        <v>0</v>
      </c>
      <c r="BF153" s="232">
        <f>IF(N153="snížená",J153,0)</f>
        <v>0</v>
      </c>
      <c r="BG153" s="232">
        <f>IF(N153="zákl. přenesená",J153,0)</f>
        <v>0</v>
      </c>
      <c r="BH153" s="232">
        <f>IF(N153="sníž. přenesená",J153,0)</f>
        <v>0</v>
      </c>
      <c r="BI153" s="232">
        <f>IF(N153="nulová",J153,0)</f>
        <v>0</v>
      </c>
      <c r="BJ153" s="17" t="s">
        <v>84</v>
      </c>
      <c r="BK153" s="232">
        <f>ROUND(I153*H153,2)</f>
        <v>0</v>
      </c>
      <c r="BL153" s="17" t="s">
        <v>233</v>
      </c>
      <c r="BM153" s="231" t="s">
        <v>2024</v>
      </c>
    </row>
    <row r="154" s="2" customFormat="1" ht="14.4" customHeight="1">
      <c r="A154" s="38"/>
      <c r="B154" s="39"/>
      <c r="C154" s="219" t="s">
        <v>308</v>
      </c>
      <c r="D154" s="219" t="s">
        <v>155</v>
      </c>
      <c r="E154" s="220" t="s">
        <v>1747</v>
      </c>
      <c r="F154" s="221" t="s">
        <v>1751</v>
      </c>
      <c r="G154" s="222" t="s">
        <v>992</v>
      </c>
      <c r="H154" s="223">
        <v>1</v>
      </c>
      <c r="I154" s="224"/>
      <c r="J154" s="225">
        <f>ROUND(I154*H154,2)</f>
        <v>0</v>
      </c>
      <c r="K154" s="226"/>
      <c r="L154" s="44"/>
      <c r="M154" s="227" t="s">
        <v>1</v>
      </c>
      <c r="N154" s="228" t="s">
        <v>41</v>
      </c>
      <c r="O154" s="91"/>
      <c r="P154" s="229">
        <f>O154*H154</f>
        <v>0</v>
      </c>
      <c r="Q154" s="229">
        <v>0</v>
      </c>
      <c r="R154" s="229">
        <f>Q154*H154</f>
        <v>0</v>
      </c>
      <c r="S154" s="229">
        <v>0</v>
      </c>
      <c r="T154" s="230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31" t="s">
        <v>233</v>
      </c>
      <c r="AT154" s="231" t="s">
        <v>155</v>
      </c>
      <c r="AU154" s="231" t="s">
        <v>86</v>
      </c>
      <c r="AY154" s="17" t="s">
        <v>153</v>
      </c>
      <c r="BE154" s="232">
        <f>IF(N154="základní",J154,0)</f>
        <v>0</v>
      </c>
      <c r="BF154" s="232">
        <f>IF(N154="snížená",J154,0)</f>
        <v>0</v>
      </c>
      <c r="BG154" s="232">
        <f>IF(N154="zákl. přenesená",J154,0)</f>
        <v>0</v>
      </c>
      <c r="BH154" s="232">
        <f>IF(N154="sníž. přenesená",J154,0)</f>
        <v>0</v>
      </c>
      <c r="BI154" s="232">
        <f>IF(N154="nulová",J154,0)</f>
        <v>0</v>
      </c>
      <c r="BJ154" s="17" t="s">
        <v>84</v>
      </c>
      <c r="BK154" s="232">
        <f>ROUND(I154*H154,2)</f>
        <v>0</v>
      </c>
      <c r="BL154" s="17" t="s">
        <v>233</v>
      </c>
      <c r="BM154" s="231" t="s">
        <v>2025</v>
      </c>
    </row>
    <row r="155" s="2" customFormat="1" ht="14.4" customHeight="1">
      <c r="A155" s="38"/>
      <c r="B155" s="39"/>
      <c r="C155" s="219" t="s">
        <v>313</v>
      </c>
      <c r="D155" s="219" t="s">
        <v>155</v>
      </c>
      <c r="E155" s="220" t="s">
        <v>1750</v>
      </c>
      <c r="F155" s="221" t="s">
        <v>1757</v>
      </c>
      <c r="G155" s="222" t="s">
        <v>992</v>
      </c>
      <c r="H155" s="223">
        <v>1</v>
      </c>
      <c r="I155" s="224"/>
      <c r="J155" s="225">
        <f>ROUND(I155*H155,2)</f>
        <v>0</v>
      </c>
      <c r="K155" s="226"/>
      <c r="L155" s="44"/>
      <c r="M155" s="227" t="s">
        <v>1</v>
      </c>
      <c r="N155" s="228" t="s">
        <v>41</v>
      </c>
      <c r="O155" s="91"/>
      <c r="P155" s="229">
        <f>O155*H155</f>
        <v>0</v>
      </c>
      <c r="Q155" s="229">
        <v>0</v>
      </c>
      <c r="R155" s="229">
        <f>Q155*H155</f>
        <v>0</v>
      </c>
      <c r="S155" s="229">
        <v>0</v>
      </c>
      <c r="T155" s="230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31" t="s">
        <v>233</v>
      </c>
      <c r="AT155" s="231" t="s">
        <v>155</v>
      </c>
      <c r="AU155" s="231" t="s">
        <v>86</v>
      </c>
      <c r="AY155" s="17" t="s">
        <v>153</v>
      </c>
      <c r="BE155" s="232">
        <f>IF(N155="základní",J155,0)</f>
        <v>0</v>
      </c>
      <c r="BF155" s="232">
        <f>IF(N155="snížená",J155,0)</f>
        <v>0</v>
      </c>
      <c r="BG155" s="232">
        <f>IF(N155="zákl. přenesená",J155,0)</f>
        <v>0</v>
      </c>
      <c r="BH155" s="232">
        <f>IF(N155="sníž. přenesená",J155,0)</f>
        <v>0</v>
      </c>
      <c r="BI155" s="232">
        <f>IF(N155="nulová",J155,0)</f>
        <v>0</v>
      </c>
      <c r="BJ155" s="17" t="s">
        <v>84</v>
      </c>
      <c r="BK155" s="232">
        <f>ROUND(I155*H155,2)</f>
        <v>0</v>
      </c>
      <c r="BL155" s="17" t="s">
        <v>233</v>
      </c>
      <c r="BM155" s="231" t="s">
        <v>2026</v>
      </c>
    </row>
    <row r="156" s="2" customFormat="1" ht="14.4" customHeight="1">
      <c r="A156" s="38"/>
      <c r="B156" s="39"/>
      <c r="C156" s="219" t="s">
        <v>318</v>
      </c>
      <c r="D156" s="219" t="s">
        <v>155</v>
      </c>
      <c r="E156" s="220" t="s">
        <v>1753</v>
      </c>
      <c r="F156" s="221" t="s">
        <v>1754</v>
      </c>
      <c r="G156" s="222" t="s">
        <v>1474</v>
      </c>
      <c r="H156" s="223">
        <v>8</v>
      </c>
      <c r="I156" s="224"/>
      <c r="J156" s="225">
        <f>ROUND(I156*H156,2)</f>
        <v>0</v>
      </c>
      <c r="K156" s="226"/>
      <c r="L156" s="44"/>
      <c r="M156" s="227" t="s">
        <v>1</v>
      </c>
      <c r="N156" s="228" t="s">
        <v>41</v>
      </c>
      <c r="O156" s="91"/>
      <c r="P156" s="229">
        <f>O156*H156</f>
        <v>0</v>
      </c>
      <c r="Q156" s="229">
        <v>0</v>
      </c>
      <c r="R156" s="229">
        <f>Q156*H156</f>
        <v>0</v>
      </c>
      <c r="S156" s="229">
        <v>0</v>
      </c>
      <c r="T156" s="230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1" t="s">
        <v>233</v>
      </c>
      <c r="AT156" s="231" t="s">
        <v>155</v>
      </c>
      <c r="AU156" s="231" t="s">
        <v>86</v>
      </c>
      <c r="AY156" s="17" t="s">
        <v>153</v>
      </c>
      <c r="BE156" s="232">
        <f>IF(N156="základní",J156,0)</f>
        <v>0</v>
      </c>
      <c r="BF156" s="232">
        <f>IF(N156="snížená",J156,0)</f>
        <v>0</v>
      </c>
      <c r="BG156" s="232">
        <f>IF(N156="zákl. přenesená",J156,0)</f>
        <v>0</v>
      </c>
      <c r="BH156" s="232">
        <f>IF(N156="sníž. přenesená",J156,0)</f>
        <v>0</v>
      </c>
      <c r="BI156" s="232">
        <f>IF(N156="nulová",J156,0)</f>
        <v>0</v>
      </c>
      <c r="BJ156" s="17" t="s">
        <v>84</v>
      </c>
      <c r="BK156" s="232">
        <f>ROUND(I156*H156,2)</f>
        <v>0</v>
      </c>
      <c r="BL156" s="17" t="s">
        <v>233</v>
      </c>
      <c r="BM156" s="231" t="s">
        <v>2027</v>
      </c>
    </row>
    <row r="157" s="2" customFormat="1" ht="14.4" customHeight="1">
      <c r="A157" s="38"/>
      <c r="B157" s="39"/>
      <c r="C157" s="219" t="s">
        <v>323</v>
      </c>
      <c r="D157" s="219" t="s">
        <v>155</v>
      </c>
      <c r="E157" s="220" t="s">
        <v>1756</v>
      </c>
      <c r="F157" s="221" t="s">
        <v>1760</v>
      </c>
      <c r="G157" s="222" t="s">
        <v>321</v>
      </c>
      <c r="H157" s="223">
        <v>6</v>
      </c>
      <c r="I157" s="224"/>
      <c r="J157" s="225">
        <f>ROUND(I157*H157,2)</f>
        <v>0</v>
      </c>
      <c r="K157" s="226"/>
      <c r="L157" s="44"/>
      <c r="M157" s="227" t="s">
        <v>1</v>
      </c>
      <c r="N157" s="228" t="s">
        <v>41</v>
      </c>
      <c r="O157" s="91"/>
      <c r="P157" s="229">
        <f>O157*H157</f>
        <v>0</v>
      </c>
      <c r="Q157" s="229">
        <v>0</v>
      </c>
      <c r="R157" s="229">
        <f>Q157*H157</f>
        <v>0</v>
      </c>
      <c r="S157" s="229">
        <v>0</v>
      </c>
      <c r="T157" s="230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1" t="s">
        <v>233</v>
      </c>
      <c r="AT157" s="231" t="s">
        <v>155</v>
      </c>
      <c r="AU157" s="231" t="s">
        <v>86</v>
      </c>
      <c r="AY157" s="17" t="s">
        <v>153</v>
      </c>
      <c r="BE157" s="232">
        <f>IF(N157="základní",J157,0)</f>
        <v>0</v>
      </c>
      <c r="BF157" s="232">
        <f>IF(N157="snížená",J157,0)</f>
        <v>0</v>
      </c>
      <c r="BG157" s="232">
        <f>IF(N157="zákl. přenesená",J157,0)</f>
        <v>0</v>
      </c>
      <c r="BH157" s="232">
        <f>IF(N157="sníž. přenesená",J157,0)</f>
        <v>0</v>
      </c>
      <c r="BI157" s="232">
        <f>IF(N157="nulová",J157,0)</f>
        <v>0</v>
      </c>
      <c r="BJ157" s="17" t="s">
        <v>84</v>
      </c>
      <c r="BK157" s="232">
        <f>ROUND(I157*H157,2)</f>
        <v>0</v>
      </c>
      <c r="BL157" s="17" t="s">
        <v>233</v>
      </c>
      <c r="BM157" s="231" t="s">
        <v>2028</v>
      </c>
    </row>
    <row r="158" s="2" customFormat="1" ht="14.4" customHeight="1">
      <c r="A158" s="38"/>
      <c r="B158" s="39"/>
      <c r="C158" s="219" t="s">
        <v>327</v>
      </c>
      <c r="D158" s="219" t="s">
        <v>155</v>
      </c>
      <c r="E158" s="220" t="s">
        <v>1759</v>
      </c>
      <c r="F158" s="221" t="s">
        <v>1960</v>
      </c>
      <c r="G158" s="222" t="s">
        <v>321</v>
      </c>
      <c r="H158" s="223">
        <v>4</v>
      </c>
      <c r="I158" s="224"/>
      <c r="J158" s="225">
        <f>ROUND(I158*H158,2)</f>
        <v>0</v>
      </c>
      <c r="K158" s="226"/>
      <c r="L158" s="44"/>
      <c r="M158" s="227" t="s">
        <v>1</v>
      </c>
      <c r="N158" s="228" t="s">
        <v>41</v>
      </c>
      <c r="O158" s="91"/>
      <c r="P158" s="229">
        <f>O158*H158</f>
        <v>0</v>
      </c>
      <c r="Q158" s="229">
        <v>0</v>
      </c>
      <c r="R158" s="229">
        <f>Q158*H158</f>
        <v>0</v>
      </c>
      <c r="S158" s="229">
        <v>0</v>
      </c>
      <c r="T158" s="230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31" t="s">
        <v>233</v>
      </c>
      <c r="AT158" s="231" t="s">
        <v>155</v>
      </c>
      <c r="AU158" s="231" t="s">
        <v>86</v>
      </c>
      <c r="AY158" s="17" t="s">
        <v>153</v>
      </c>
      <c r="BE158" s="232">
        <f>IF(N158="základní",J158,0)</f>
        <v>0</v>
      </c>
      <c r="BF158" s="232">
        <f>IF(N158="snížená",J158,0)</f>
        <v>0</v>
      </c>
      <c r="BG158" s="232">
        <f>IF(N158="zákl. přenesená",J158,0)</f>
        <v>0</v>
      </c>
      <c r="BH158" s="232">
        <f>IF(N158="sníž. přenesená",J158,0)</f>
        <v>0</v>
      </c>
      <c r="BI158" s="232">
        <f>IF(N158="nulová",J158,0)</f>
        <v>0</v>
      </c>
      <c r="BJ158" s="17" t="s">
        <v>84</v>
      </c>
      <c r="BK158" s="232">
        <f>ROUND(I158*H158,2)</f>
        <v>0</v>
      </c>
      <c r="BL158" s="17" t="s">
        <v>233</v>
      </c>
      <c r="BM158" s="231" t="s">
        <v>2029</v>
      </c>
    </row>
    <row r="159" s="2" customFormat="1" ht="14.4" customHeight="1">
      <c r="A159" s="38"/>
      <c r="B159" s="39"/>
      <c r="C159" s="219" t="s">
        <v>331</v>
      </c>
      <c r="D159" s="219" t="s">
        <v>155</v>
      </c>
      <c r="E159" s="220" t="s">
        <v>1762</v>
      </c>
      <c r="F159" s="221" t="s">
        <v>1763</v>
      </c>
      <c r="G159" s="222" t="s">
        <v>992</v>
      </c>
      <c r="H159" s="223">
        <v>1</v>
      </c>
      <c r="I159" s="224"/>
      <c r="J159" s="225">
        <f>ROUND(I159*H159,2)</f>
        <v>0</v>
      </c>
      <c r="K159" s="226"/>
      <c r="L159" s="44"/>
      <c r="M159" s="227" t="s">
        <v>1</v>
      </c>
      <c r="N159" s="228" t="s">
        <v>41</v>
      </c>
      <c r="O159" s="91"/>
      <c r="P159" s="229">
        <f>O159*H159</f>
        <v>0</v>
      </c>
      <c r="Q159" s="229">
        <v>0</v>
      </c>
      <c r="R159" s="229">
        <f>Q159*H159</f>
        <v>0</v>
      </c>
      <c r="S159" s="229">
        <v>0</v>
      </c>
      <c r="T159" s="230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1" t="s">
        <v>233</v>
      </c>
      <c r="AT159" s="231" t="s">
        <v>155</v>
      </c>
      <c r="AU159" s="231" t="s">
        <v>86</v>
      </c>
      <c r="AY159" s="17" t="s">
        <v>153</v>
      </c>
      <c r="BE159" s="232">
        <f>IF(N159="základní",J159,0)</f>
        <v>0</v>
      </c>
      <c r="BF159" s="232">
        <f>IF(N159="snížená",J159,0)</f>
        <v>0</v>
      </c>
      <c r="BG159" s="232">
        <f>IF(N159="zákl. přenesená",J159,0)</f>
        <v>0</v>
      </c>
      <c r="BH159" s="232">
        <f>IF(N159="sníž. přenesená",J159,0)</f>
        <v>0</v>
      </c>
      <c r="BI159" s="232">
        <f>IF(N159="nulová",J159,0)</f>
        <v>0</v>
      </c>
      <c r="BJ159" s="17" t="s">
        <v>84</v>
      </c>
      <c r="BK159" s="232">
        <f>ROUND(I159*H159,2)</f>
        <v>0</v>
      </c>
      <c r="BL159" s="17" t="s">
        <v>233</v>
      </c>
      <c r="BM159" s="231" t="s">
        <v>2030</v>
      </c>
    </row>
    <row r="160" s="2" customFormat="1" ht="14.4" customHeight="1">
      <c r="A160" s="38"/>
      <c r="B160" s="39"/>
      <c r="C160" s="219" t="s">
        <v>335</v>
      </c>
      <c r="D160" s="219" t="s">
        <v>155</v>
      </c>
      <c r="E160" s="220" t="s">
        <v>1765</v>
      </c>
      <c r="F160" s="221" t="s">
        <v>1766</v>
      </c>
      <c r="G160" s="222" t="s">
        <v>992</v>
      </c>
      <c r="H160" s="223">
        <v>1</v>
      </c>
      <c r="I160" s="224"/>
      <c r="J160" s="225">
        <f>ROUND(I160*H160,2)</f>
        <v>0</v>
      </c>
      <c r="K160" s="226"/>
      <c r="L160" s="44"/>
      <c r="M160" s="227" t="s">
        <v>1</v>
      </c>
      <c r="N160" s="228" t="s">
        <v>41</v>
      </c>
      <c r="O160" s="91"/>
      <c r="P160" s="229">
        <f>O160*H160</f>
        <v>0</v>
      </c>
      <c r="Q160" s="229">
        <v>0</v>
      </c>
      <c r="R160" s="229">
        <f>Q160*H160</f>
        <v>0</v>
      </c>
      <c r="S160" s="229">
        <v>0</v>
      </c>
      <c r="T160" s="230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31" t="s">
        <v>233</v>
      </c>
      <c r="AT160" s="231" t="s">
        <v>155</v>
      </c>
      <c r="AU160" s="231" t="s">
        <v>86</v>
      </c>
      <c r="AY160" s="17" t="s">
        <v>153</v>
      </c>
      <c r="BE160" s="232">
        <f>IF(N160="základní",J160,0)</f>
        <v>0</v>
      </c>
      <c r="BF160" s="232">
        <f>IF(N160="snížená",J160,0)</f>
        <v>0</v>
      </c>
      <c r="BG160" s="232">
        <f>IF(N160="zákl. přenesená",J160,0)</f>
        <v>0</v>
      </c>
      <c r="BH160" s="232">
        <f>IF(N160="sníž. přenesená",J160,0)</f>
        <v>0</v>
      </c>
      <c r="BI160" s="232">
        <f>IF(N160="nulová",J160,0)</f>
        <v>0</v>
      </c>
      <c r="BJ160" s="17" t="s">
        <v>84</v>
      </c>
      <c r="BK160" s="232">
        <f>ROUND(I160*H160,2)</f>
        <v>0</v>
      </c>
      <c r="BL160" s="17" t="s">
        <v>233</v>
      </c>
      <c r="BM160" s="231" t="s">
        <v>2031</v>
      </c>
    </row>
    <row r="161" s="2" customFormat="1" ht="14.4" customHeight="1">
      <c r="A161" s="38"/>
      <c r="B161" s="39"/>
      <c r="C161" s="219" t="s">
        <v>339</v>
      </c>
      <c r="D161" s="219" t="s">
        <v>155</v>
      </c>
      <c r="E161" s="220" t="s">
        <v>1768</v>
      </c>
      <c r="F161" s="221" t="s">
        <v>1772</v>
      </c>
      <c r="G161" s="222" t="s">
        <v>992</v>
      </c>
      <c r="H161" s="223">
        <v>1</v>
      </c>
      <c r="I161" s="224"/>
      <c r="J161" s="225">
        <f>ROUND(I161*H161,2)</f>
        <v>0</v>
      </c>
      <c r="K161" s="226"/>
      <c r="L161" s="44"/>
      <c r="M161" s="227" t="s">
        <v>1</v>
      </c>
      <c r="N161" s="228" t="s">
        <v>41</v>
      </c>
      <c r="O161" s="91"/>
      <c r="P161" s="229">
        <f>O161*H161</f>
        <v>0</v>
      </c>
      <c r="Q161" s="229">
        <v>0</v>
      </c>
      <c r="R161" s="229">
        <f>Q161*H161</f>
        <v>0</v>
      </c>
      <c r="S161" s="229">
        <v>0</v>
      </c>
      <c r="T161" s="230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1" t="s">
        <v>233</v>
      </c>
      <c r="AT161" s="231" t="s">
        <v>155</v>
      </c>
      <c r="AU161" s="231" t="s">
        <v>86</v>
      </c>
      <c r="AY161" s="17" t="s">
        <v>153</v>
      </c>
      <c r="BE161" s="232">
        <f>IF(N161="základní",J161,0)</f>
        <v>0</v>
      </c>
      <c r="BF161" s="232">
        <f>IF(N161="snížená",J161,0)</f>
        <v>0</v>
      </c>
      <c r="BG161" s="232">
        <f>IF(N161="zákl. přenesená",J161,0)</f>
        <v>0</v>
      </c>
      <c r="BH161" s="232">
        <f>IF(N161="sníž. přenesená",J161,0)</f>
        <v>0</v>
      </c>
      <c r="BI161" s="232">
        <f>IF(N161="nulová",J161,0)</f>
        <v>0</v>
      </c>
      <c r="BJ161" s="17" t="s">
        <v>84</v>
      </c>
      <c r="BK161" s="232">
        <f>ROUND(I161*H161,2)</f>
        <v>0</v>
      </c>
      <c r="BL161" s="17" t="s">
        <v>233</v>
      </c>
      <c r="BM161" s="231" t="s">
        <v>2032</v>
      </c>
    </row>
    <row r="162" s="2" customFormat="1" ht="14.4" customHeight="1">
      <c r="A162" s="38"/>
      <c r="B162" s="39"/>
      <c r="C162" s="219" t="s">
        <v>345</v>
      </c>
      <c r="D162" s="219" t="s">
        <v>155</v>
      </c>
      <c r="E162" s="220" t="s">
        <v>1771</v>
      </c>
      <c r="F162" s="221" t="s">
        <v>1769</v>
      </c>
      <c r="G162" s="222" t="s">
        <v>321</v>
      </c>
      <c r="H162" s="223">
        <v>10</v>
      </c>
      <c r="I162" s="224"/>
      <c r="J162" s="225">
        <f>ROUND(I162*H162,2)</f>
        <v>0</v>
      </c>
      <c r="K162" s="226"/>
      <c r="L162" s="44"/>
      <c r="M162" s="227" t="s">
        <v>1</v>
      </c>
      <c r="N162" s="228" t="s">
        <v>41</v>
      </c>
      <c r="O162" s="91"/>
      <c r="P162" s="229">
        <f>O162*H162</f>
        <v>0</v>
      </c>
      <c r="Q162" s="229">
        <v>0</v>
      </c>
      <c r="R162" s="229">
        <f>Q162*H162</f>
        <v>0</v>
      </c>
      <c r="S162" s="229">
        <v>0</v>
      </c>
      <c r="T162" s="230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31" t="s">
        <v>233</v>
      </c>
      <c r="AT162" s="231" t="s">
        <v>155</v>
      </c>
      <c r="AU162" s="231" t="s">
        <v>86</v>
      </c>
      <c r="AY162" s="17" t="s">
        <v>153</v>
      </c>
      <c r="BE162" s="232">
        <f>IF(N162="základní",J162,0)</f>
        <v>0</v>
      </c>
      <c r="BF162" s="232">
        <f>IF(N162="snížená",J162,0)</f>
        <v>0</v>
      </c>
      <c r="BG162" s="232">
        <f>IF(N162="zákl. přenesená",J162,0)</f>
        <v>0</v>
      </c>
      <c r="BH162" s="232">
        <f>IF(N162="sníž. přenesená",J162,0)</f>
        <v>0</v>
      </c>
      <c r="BI162" s="232">
        <f>IF(N162="nulová",J162,0)</f>
        <v>0</v>
      </c>
      <c r="BJ162" s="17" t="s">
        <v>84</v>
      </c>
      <c r="BK162" s="232">
        <f>ROUND(I162*H162,2)</f>
        <v>0</v>
      </c>
      <c r="BL162" s="17" t="s">
        <v>233</v>
      </c>
      <c r="BM162" s="231" t="s">
        <v>2033</v>
      </c>
    </row>
    <row r="163" s="2" customFormat="1" ht="14.4" customHeight="1">
      <c r="A163" s="38"/>
      <c r="B163" s="39"/>
      <c r="C163" s="219" t="s">
        <v>350</v>
      </c>
      <c r="D163" s="219" t="s">
        <v>155</v>
      </c>
      <c r="E163" s="220" t="s">
        <v>1959</v>
      </c>
      <c r="F163" s="221" t="s">
        <v>2034</v>
      </c>
      <c r="G163" s="222" t="s">
        <v>992</v>
      </c>
      <c r="H163" s="223">
        <v>1</v>
      </c>
      <c r="I163" s="224"/>
      <c r="J163" s="225">
        <f>ROUND(I163*H163,2)</f>
        <v>0</v>
      </c>
      <c r="K163" s="226"/>
      <c r="L163" s="44"/>
      <c r="M163" s="281" t="s">
        <v>1</v>
      </c>
      <c r="N163" s="282" t="s">
        <v>41</v>
      </c>
      <c r="O163" s="283"/>
      <c r="P163" s="284">
        <f>O163*H163</f>
        <v>0</v>
      </c>
      <c r="Q163" s="284">
        <v>0</v>
      </c>
      <c r="R163" s="284">
        <f>Q163*H163</f>
        <v>0</v>
      </c>
      <c r="S163" s="284">
        <v>0</v>
      </c>
      <c r="T163" s="285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1" t="s">
        <v>233</v>
      </c>
      <c r="AT163" s="231" t="s">
        <v>155</v>
      </c>
      <c r="AU163" s="231" t="s">
        <v>86</v>
      </c>
      <c r="AY163" s="17" t="s">
        <v>153</v>
      </c>
      <c r="BE163" s="232">
        <f>IF(N163="základní",J163,0)</f>
        <v>0</v>
      </c>
      <c r="BF163" s="232">
        <f>IF(N163="snížená",J163,0)</f>
        <v>0</v>
      </c>
      <c r="BG163" s="232">
        <f>IF(N163="zákl. přenesená",J163,0)</f>
        <v>0</v>
      </c>
      <c r="BH163" s="232">
        <f>IF(N163="sníž. přenesená",J163,0)</f>
        <v>0</v>
      </c>
      <c r="BI163" s="232">
        <f>IF(N163="nulová",J163,0)</f>
        <v>0</v>
      </c>
      <c r="BJ163" s="17" t="s">
        <v>84</v>
      </c>
      <c r="BK163" s="232">
        <f>ROUND(I163*H163,2)</f>
        <v>0</v>
      </c>
      <c r="BL163" s="17" t="s">
        <v>233</v>
      </c>
      <c r="BM163" s="231" t="s">
        <v>2035</v>
      </c>
    </row>
    <row r="164" s="2" customFormat="1" ht="6.96" customHeight="1">
      <c r="A164" s="38"/>
      <c r="B164" s="66"/>
      <c r="C164" s="67"/>
      <c r="D164" s="67"/>
      <c r="E164" s="67"/>
      <c r="F164" s="67"/>
      <c r="G164" s="67"/>
      <c r="H164" s="67"/>
      <c r="I164" s="67"/>
      <c r="J164" s="67"/>
      <c r="K164" s="67"/>
      <c r="L164" s="44"/>
      <c r="M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</row>
  </sheetData>
  <sheetProtection sheet="1" autoFilter="0" formatColumns="0" formatRows="0" objects="1" scenarios="1" spinCount="100000" saltValue="A2jxzX5d7O+ev9b0HuIQz2+SFcXAY4Q91i4MwJAFMe90g9xoq5j1kh5lBUs/sPcPpeaZMr5q9f4IDz1KS93ZIA==" hashValue="Ygnd8zvZ/JBFbyenbyTanSNj7XO+G3ELT/sqrudPLUDS4EejRse5ck+y33iZGV64bvxku+C03gJXalvi6H7RIw==" algorithmName="SHA-512" password="CC35"/>
  <autoFilter ref="C117:K163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108.0039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107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108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27" customHeight="1">
      <c r="B7" s="20"/>
      <c r="E7" s="141" t="str">
        <f>'Rekapitulace stavby'!K6</f>
        <v>Karlovy Vary, ZŠ J.A.Komenského, I.stupeň -Stavební úpravy související s PBŘ (aktualizováno 02/2025)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109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5.6" customHeight="1">
      <c r="A9" s="38"/>
      <c r="B9" s="44"/>
      <c r="C9" s="38"/>
      <c r="D9" s="38"/>
      <c r="E9" s="142" t="s">
        <v>2036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26. 2. 2025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34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4.4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36</v>
      </c>
      <c r="E30" s="38"/>
      <c r="F30" s="38"/>
      <c r="G30" s="38"/>
      <c r="H30" s="38"/>
      <c r="I30" s="38"/>
      <c r="J30" s="151">
        <f>ROUND(J121,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38</v>
      </c>
      <c r="G32" s="38"/>
      <c r="H32" s="38"/>
      <c r="I32" s="152" t="s">
        <v>37</v>
      </c>
      <c r="J32" s="152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40</v>
      </c>
      <c r="E33" s="140" t="s">
        <v>41</v>
      </c>
      <c r="F33" s="154">
        <f>ROUND((SUM(BE121:BE130)),  2)</f>
        <v>0</v>
      </c>
      <c r="G33" s="38"/>
      <c r="H33" s="38"/>
      <c r="I33" s="155">
        <v>0.20999999999999999</v>
      </c>
      <c r="J33" s="154">
        <f>ROUND(((SUM(BE121:BE130))*I33),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42</v>
      </c>
      <c r="F34" s="154">
        <f>ROUND((SUM(BF121:BF130)),  2)</f>
        <v>0</v>
      </c>
      <c r="G34" s="38"/>
      <c r="H34" s="38"/>
      <c r="I34" s="155">
        <v>0.12</v>
      </c>
      <c r="J34" s="154">
        <f>ROUND(((SUM(BF121:BF130))*I34),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43</v>
      </c>
      <c r="F35" s="154">
        <f>ROUND((SUM(BG121:BG130)),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44</v>
      </c>
      <c r="F36" s="154">
        <f>ROUND((SUM(BH121:BH130)),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45</v>
      </c>
      <c r="F37" s="154">
        <f>ROUND((SUM(BI121:BI130)),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111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7" customHeight="1">
      <c r="A85" s="38"/>
      <c r="B85" s="39"/>
      <c r="C85" s="40"/>
      <c r="D85" s="40"/>
      <c r="E85" s="174" t="str">
        <f>E7</f>
        <v>Karlovy Vary, ZŠ J.A.Komenského, I.stupeň -Stavební úpravy související s PBŘ (aktualizováno 02/2025)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109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5.6" customHeight="1">
      <c r="A87" s="38"/>
      <c r="B87" s="39"/>
      <c r="C87" s="40"/>
      <c r="D87" s="40"/>
      <c r="E87" s="76" t="str">
        <f>E9</f>
        <v>08 - Vedlejší rozpočtové náklady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26. 2. 2025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6" customHeight="1">
      <c r="A91" s="38"/>
      <c r="B91" s="39"/>
      <c r="C91" s="32" t="s">
        <v>24</v>
      </c>
      <c r="D91" s="40"/>
      <c r="E91" s="40"/>
      <c r="F91" s="27" t="str">
        <f>E15</f>
        <v>Statutární město K.Vary</v>
      </c>
      <c r="G91" s="40"/>
      <c r="H91" s="40"/>
      <c r="I91" s="32" t="s">
        <v>30</v>
      </c>
      <c r="J91" s="36" t="str">
        <f>E21</f>
        <v>Porticus s.r.o. K.Vary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6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Šimková Dita, K.Vary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112</v>
      </c>
      <c r="D94" s="176"/>
      <c r="E94" s="176"/>
      <c r="F94" s="176"/>
      <c r="G94" s="176"/>
      <c r="H94" s="176"/>
      <c r="I94" s="176"/>
      <c r="J94" s="177" t="s">
        <v>113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114</v>
      </c>
      <c r="D96" s="40"/>
      <c r="E96" s="40"/>
      <c r="F96" s="40"/>
      <c r="G96" s="40"/>
      <c r="H96" s="40"/>
      <c r="I96" s="40"/>
      <c r="J96" s="110">
        <f>J121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115</v>
      </c>
    </row>
    <row r="97" s="9" customFormat="1" ht="24.96" customHeight="1">
      <c r="A97" s="9"/>
      <c r="B97" s="179"/>
      <c r="C97" s="180"/>
      <c r="D97" s="181" t="s">
        <v>2037</v>
      </c>
      <c r="E97" s="182"/>
      <c r="F97" s="182"/>
      <c r="G97" s="182"/>
      <c r="H97" s="182"/>
      <c r="I97" s="182"/>
      <c r="J97" s="183">
        <f>J122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2038</v>
      </c>
      <c r="E98" s="188"/>
      <c r="F98" s="188"/>
      <c r="G98" s="188"/>
      <c r="H98" s="188"/>
      <c r="I98" s="188"/>
      <c r="J98" s="189">
        <f>J123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2039</v>
      </c>
      <c r="E99" s="188"/>
      <c r="F99" s="188"/>
      <c r="G99" s="188"/>
      <c r="H99" s="188"/>
      <c r="I99" s="188"/>
      <c r="J99" s="189">
        <f>J125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2040</v>
      </c>
      <c r="E100" s="188"/>
      <c r="F100" s="188"/>
      <c r="G100" s="188"/>
      <c r="H100" s="188"/>
      <c r="I100" s="188"/>
      <c r="J100" s="189">
        <f>J127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2041</v>
      </c>
      <c r="E101" s="188"/>
      <c r="F101" s="188"/>
      <c r="G101" s="188"/>
      <c r="H101" s="188"/>
      <c r="I101" s="188"/>
      <c r="J101" s="189">
        <f>J129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8"/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3" s="2" customFormat="1" ht="6.96" customHeight="1">
      <c r="A103" s="38"/>
      <c r="B103" s="66"/>
      <c r="C103" s="67"/>
      <c r="D103" s="67"/>
      <c r="E103" s="67"/>
      <c r="F103" s="67"/>
      <c r="G103" s="67"/>
      <c r="H103" s="67"/>
      <c r="I103" s="67"/>
      <c r="J103" s="67"/>
      <c r="K103" s="67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7" s="2" customFormat="1" ht="6.96" customHeight="1">
      <c r="A107" s="38"/>
      <c r="B107" s="68"/>
      <c r="C107" s="69"/>
      <c r="D107" s="69"/>
      <c r="E107" s="69"/>
      <c r="F107" s="69"/>
      <c r="G107" s="69"/>
      <c r="H107" s="69"/>
      <c r="I107" s="69"/>
      <c r="J107" s="69"/>
      <c r="K107" s="69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24.96" customHeight="1">
      <c r="A108" s="38"/>
      <c r="B108" s="39"/>
      <c r="C108" s="23" t="s">
        <v>138</v>
      </c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2" customHeight="1">
      <c r="A110" s="38"/>
      <c r="B110" s="39"/>
      <c r="C110" s="32" t="s">
        <v>16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27" customHeight="1">
      <c r="A111" s="38"/>
      <c r="B111" s="39"/>
      <c r="C111" s="40"/>
      <c r="D111" s="40"/>
      <c r="E111" s="174" t="str">
        <f>E7</f>
        <v>Karlovy Vary, ZŠ J.A.Komenského, I.stupeň -Stavební úpravy související s PBŘ (aktualizováno 02/2025)</v>
      </c>
      <c r="F111" s="32"/>
      <c r="G111" s="32"/>
      <c r="H111" s="32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109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5.6" customHeight="1">
      <c r="A113" s="38"/>
      <c r="B113" s="39"/>
      <c r="C113" s="40"/>
      <c r="D113" s="40"/>
      <c r="E113" s="76" t="str">
        <f>E9</f>
        <v>08 - Vedlejší rozpočtové náklady</v>
      </c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20</v>
      </c>
      <c r="D115" s="40"/>
      <c r="E115" s="40"/>
      <c r="F115" s="27" t="str">
        <f>F12</f>
        <v xml:space="preserve"> </v>
      </c>
      <c r="G115" s="40"/>
      <c r="H115" s="40"/>
      <c r="I115" s="32" t="s">
        <v>22</v>
      </c>
      <c r="J115" s="79" t="str">
        <f>IF(J12="","",J12)</f>
        <v>26. 2. 2025</v>
      </c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5.6" customHeight="1">
      <c r="A117" s="38"/>
      <c r="B117" s="39"/>
      <c r="C117" s="32" t="s">
        <v>24</v>
      </c>
      <c r="D117" s="40"/>
      <c r="E117" s="40"/>
      <c r="F117" s="27" t="str">
        <f>E15</f>
        <v>Statutární město K.Vary</v>
      </c>
      <c r="G117" s="40"/>
      <c r="H117" s="40"/>
      <c r="I117" s="32" t="s">
        <v>30</v>
      </c>
      <c r="J117" s="36" t="str">
        <f>E21</f>
        <v>Porticus s.r.o. K.Vary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5.6" customHeight="1">
      <c r="A118" s="38"/>
      <c r="B118" s="39"/>
      <c r="C118" s="32" t="s">
        <v>28</v>
      </c>
      <c r="D118" s="40"/>
      <c r="E118" s="40"/>
      <c r="F118" s="27" t="str">
        <f>IF(E18="","",E18)</f>
        <v>Vyplň údaj</v>
      </c>
      <c r="G118" s="40"/>
      <c r="H118" s="40"/>
      <c r="I118" s="32" t="s">
        <v>33</v>
      </c>
      <c r="J118" s="36" t="str">
        <f>E24</f>
        <v>Šimková Dita, K.Vary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0.32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11" customFormat="1" ht="29.28" customHeight="1">
      <c r="A120" s="191"/>
      <c r="B120" s="192"/>
      <c r="C120" s="193" t="s">
        <v>139</v>
      </c>
      <c r="D120" s="194" t="s">
        <v>61</v>
      </c>
      <c r="E120" s="194" t="s">
        <v>57</v>
      </c>
      <c r="F120" s="194" t="s">
        <v>58</v>
      </c>
      <c r="G120" s="194" t="s">
        <v>140</v>
      </c>
      <c r="H120" s="194" t="s">
        <v>141</v>
      </c>
      <c r="I120" s="194" t="s">
        <v>142</v>
      </c>
      <c r="J120" s="195" t="s">
        <v>113</v>
      </c>
      <c r="K120" s="196" t="s">
        <v>143</v>
      </c>
      <c r="L120" s="197"/>
      <c r="M120" s="100" t="s">
        <v>1</v>
      </c>
      <c r="N120" s="101" t="s">
        <v>40</v>
      </c>
      <c r="O120" s="101" t="s">
        <v>144</v>
      </c>
      <c r="P120" s="101" t="s">
        <v>145</v>
      </c>
      <c r="Q120" s="101" t="s">
        <v>146</v>
      </c>
      <c r="R120" s="101" t="s">
        <v>147</v>
      </c>
      <c r="S120" s="101" t="s">
        <v>148</v>
      </c>
      <c r="T120" s="102" t="s">
        <v>149</v>
      </c>
      <c r="U120" s="191"/>
      <c r="V120" s="191"/>
      <c r="W120" s="191"/>
      <c r="X120" s="191"/>
      <c r="Y120" s="191"/>
      <c r="Z120" s="191"/>
      <c r="AA120" s="191"/>
      <c r="AB120" s="191"/>
      <c r="AC120" s="191"/>
      <c r="AD120" s="191"/>
      <c r="AE120" s="191"/>
    </row>
    <row r="121" s="2" customFormat="1" ht="22.8" customHeight="1">
      <c r="A121" s="38"/>
      <c r="B121" s="39"/>
      <c r="C121" s="107" t="s">
        <v>150</v>
      </c>
      <c r="D121" s="40"/>
      <c r="E121" s="40"/>
      <c r="F121" s="40"/>
      <c r="G121" s="40"/>
      <c r="H121" s="40"/>
      <c r="I121" s="40"/>
      <c r="J121" s="198">
        <f>BK121</f>
        <v>0</v>
      </c>
      <c r="K121" s="40"/>
      <c r="L121" s="44"/>
      <c r="M121" s="103"/>
      <c r="N121" s="199"/>
      <c r="O121" s="104"/>
      <c r="P121" s="200">
        <f>P122</f>
        <v>0</v>
      </c>
      <c r="Q121" s="104"/>
      <c r="R121" s="200">
        <f>R122</f>
        <v>0</v>
      </c>
      <c r="S121" s="104"/>
      <c r="T121" s="201">
        <f>T122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75</v>
      </c>
      <c r="AU121" s="17" t="s">
        <v>115</v>
      </c>
      <c r="BK121" s="202">
        <f>BK122</f>
        <v>0</v>
      </c>
    </row>
    <row r="122" s="12" customFormat="1" ht="25.92" customHeight="1">
      <c r="A122" s="12"/>
      <c r="B122" s="203"/>
      <c r="C122" s="204"/>
      <c r="D122" s="205" t="s">
        <v>75</v>
      </c>
      <c r="E122" s="206" t="s">
        <v>2042</v>
      </c>
      <c r="F122" s="206" t="s">
        <v>106</v>
      </c>
      <c r="G122" s="204"/>
      <c r="H122" s="204"/>
      <c r="I122" s="207"/>
      <c r="J122" s="208">
        <f>BK122</f>
        <v>0</v>
      </c>
      <c r="K122" s="204"/>
      <c r="L122" s="209"/>
      <c r="M122" s="210"/>
      <c r="N122" s="211"/>
      <c r="O122" s="211"/>
      <c r="P122" s="212">
        <f>P123+P125+P127+P129</f>
        <v>0</v>
      </c>
      <c r="Q122" s="211"/>
      <c r="R122" s="212">
        <f>R123+R125+R127+R129</f>
        <v>0</v>
      </c>
      <c r="S122" s="211"/>
      <c r="T122" s="213">
        <f>T123+T125+T127+T129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4" t="s">
        <v>177</v>
      </c>
      <c r="AT122" s="215" t="s">
        <v>75</v>
      </c>
      <c r="AU122" s="215" t="s">
        <v>76</v>
      </c>
      <c r="AY122" s="214" t="s">
        <v>153</v>
      </c>
      <c r="BK122" s="216">
        <f>BK123+BK125+BK127+BK129</f>
        <v>0</v>
      </c>
    </row>
    <row r="123" s="12" customFormat="1" ht="22.8" customHeight="1">
      <c r="A123" s="12"/>
      <c r="B123" s="203"/>
      <c r="C123" s="204"/>
      <c r="D123" s="205" t="s">
        <v>75</v>
      </c>
      <c r="E123" s="217" t="s">
        <v>2043</v>
      </c>
      <c r="F123" s="217" t="s">
        <v>2044</v>
      </c>
      <c r="G123" s="204"/>
      <c r="H123" s="204"/>
      <c r="I123" s="207"/>
      <c r="J123" s="218">
        <f>BK123</f>
        <v>0</v>
      </c>
      <c r="K123" s="204"/>
      <c r="L123" s="209"/>
      <c r="M123" s="210"/>
      <c r="N123" s="211"/>
      <c r="O123" s="211"/>
      <c r="P123" s="212">
        <f>P124</f>
        <v>0</v>
      </c>
      <c r="Q123" s="211"/>
      <c r="R123" s="212">
        <f>R124</f>
        <v>0</v>
      </c>
      <c r="S123" s="211"/>
      <c r="T123" s="213">
        <f>T124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4" t="s">
        <v>177</v>
      </c>
      <c r="AT123" s="215" t="s">
        <v>75</v>
      </c>
      <c r="AU123" s="215" t="s">
        <v>84</v>
      </c>
      <c r="AY123" s="214" t="s">
        <v>153</v>
      </c>
      <c r="BK123" s="216">
        <f>BK124</f>
        <v>0</v>
      </c>
    </row>
    <row r="124" s="2" customFormat="1" ht="14.4" customHeight="1">
      <c r="A124" s="38"/>
      <c r="B124" s="39"/>
      <c r="C124" s="219" t="s">
        <v>84</v>
      </c>
      <c r="D124" s="219" t="s">
        <v>155</v>
      </c>
      <c r="E124" s="220" t="s">
        <v>2045</v>
      </c>
      <c r="F124" s="221" t="s">
        <v>2046</v>
      </c>
      <c r="G124" s="222" t="s">
        <v>264</v>
      </c>
      <c r="H124" s="223">
        <v>1</v>
      </c>
      <c r="I124" s="224"/>
      <c r="J124" s="225">
        <f>ROUND(I124*H124,2)</f>
        <v>0</v>
      </c>
      <c r="K124" s="226"/>
      <c r="L124" s="44"/>
      <c r="M124" s="227" t="s">
        <v>1</v>
      </c>
      <c r="N124" s="228" t="s">
        <v>41</v>
      </c>
      <c r="O124" s="91"/>
      <c r="P124" s="229">
        <f>O124*H124</f>
        <v>0</v>
      </c>
      <c r="Q124" s="229">
        <v>0</v>
      </c>
      <c r="R124" s="229">
        <f>Q124*H124</f>
        <v>0</v>
      </c>
      <c r="S124" s="229">
        <v>0</v>
      </c>
      <c r="T124" s="230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31" t="s">
        <v>2047</v>
      </c>
      <c r="AT124" s="231" t="s">
        <v>155</v>
      </c>
      <c r="AU124" s="231" t="s">
        <v>86</v>
      </c>
      <c r="AY124" s="17" t="s">
        <v>153</v>
      </c>
      <c r="BE124" s="232">
        <f>IF(N124="základní",J124,0)</f>
        <v>0</v>
      </c>
      <c r="BF124" s="232">
        <f>IF(N124="snížená",J124,0)</f>
        <v>0</v>
      </c>
      <c r="BG124" s="232">
        <f>IF(N124="zákl. přenesená",J124,0)</f>
        <v>0</v>
      </c>
      <c r="BH124" s="232">
        <f>IF(N124="sníž. přenesená",J124,0)</f>
        <v>0</v>
      </c>
      <c r="BI124" s="232">
        <f>IF(N124="nulová",J124,0)</f>
        <v>0</v>
      </c>
      <c r="BJ124" s="17" t="s">
        <v>84</v>
      </c>
      <c r="BK124" s="232">
        <f>ROUND(I124*H124,2)</f>
        <v>0</v>
      </c>
      <c r="BL124" s="17" t="s">
        <v>2047</v>
      </c>
      <c r="BM124" s="231" t="s">
        <v>2048</v>
      </c>
    </row>
    <row r="125" s="12" customFormat="1" ht="22.8" customHeight="1">
      <c r="A125" s="12"/>
      <c r="B125" s="203"/>
      <c r="C125" s="204"/>
      <c r="D125" s="205" t="s">
        <v>75</v>
      </c>
      <c r="E125" s="217" t="s">
        <v>2049</v>
      </c>
      <c r="F125" s="217" t="s">
        <v>2050</v>
      </c>
      <c r="G125" s="204"/>
      <c r="H125" s="204"/>
      <c r="I125" s="207"/>
      <c r="J125" s="218">
        <f>BK125</f>
        <v>0</v>
      </c>
      <c r="K125" s="204"/>
      <c r="L125" s="209"/>
      <c r="M125" s="210"/>
      <c r="N125" s="211"/>
      <c r="O125" s="211"/>
      <c r="P125" s="212">
        <f>P126</f>
        <v>0</v>
      </c>
      <c r="Q125" s="211"/>
      <c r="R125" s="212">
        <f>R126</f>
        <v>0</v>
      </c>
      <c r="S125" s="211"/>
      <c r="T125" s="213">
        <f>T126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4" t="s">
        <v>177</v>
      </c>
      <c r="AT125" s="215" t="s">
        <v>75</v>
      </c>
      <c r="AU125" s="215" t="s">
        <v>84</v>
      </c>
      <c r="AY125" s="214" t="s">
        <v>153</v>
      </c>
      <c r="BK125" s="216">
        <f>BK126</f>
        <v>0</v>
      </c>
    </row>
    <row r="126" s="2" customFormat="1" ht="14.4" customHeight="1">
      <c r="A126" s="38"/>
      <c r="B126" s="39"/>
      <c r="C126" s="219" t="s">
        <v>86</v>
      </c>
      <c r="D126" s="219" t="s">
        <v>155</v>
      </c>
      <c r="E126" s="220" t="s">
        <v>2051</v>
      </c>
      <c r="F126" s="221" t="s">
        <v>2050</v>
      </c>
      <c r="G126" s="222" t="s">
        <v>264</v>
      </c>
      <c r="H126" s="223">
        <v>1</v>
      </c>
      <c r="I126" s="224"/>
      <c r="J126" s="225">
        <f>ROUND(I126*H126,2)</f>
        <v>0</v>
      </c>
      <c r="K126" s="226"/>
      <c r="L126" s="44"/>
      <c r="M126" s="227" t="s">
        <v>1</v>
      </c>
      <c r="N126" s="228" t="s">
        <v>41</v>
      </c>
      <c r="O126" s="91"/>
      <c r="P126" s="229">
        <f>O126*H126</f>
        <v>0</v>
      </c>
      <c r="Q126" s="229">
        <v>0</v>
      </c>
      <c r="R126" s="229">
        <f>Q126*H126</f>
        <v>0</v>
      </c>
      <c r="S126" s="229">
        <v>0</v>
      </c>
      <c r="T126" s="230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31" t="s">
        <v>2047</v>
      </c>
      <c r="AT126" s="231" t="s">
        <v>155</v>
      </c>
      <c r="AU126" s="231" t="s">
        <v>86</v>
      </c>
      <c r="AY126" s="17" t="s">
        <v>153</v>
      </c>
      <c r="BE126" s="232">
        <f>IF(N126="základní",J126,0)</f>
        <v>0</v>
      </c>
      <c r="BF126" s="232">
        <f>IF(N126="snížená",J126,0)</f>
        <v>0</v>
      </c>
      <c r="BG126" s="232">
        <f>IF(N126="zákl. přenesená",J126,0)</f>
        <v>0</v>
      </c>
      <c r="BH126" s="232">
        <f>IF(N126="sníž. přenesená",J126,0)</f>
        <v>0</v>
      </c>
      <c r="BI126" s="232">
        <f>IF(N126="nulová",J126,0)</f>
        <v>0</v>
      </c>
      <c r="BJ126" s="17" t="s">
        <v>84</v>
      </c>
      <c r="BK126" s="232">
        <f>ROUND(I126*H126,2)</f>
        <v>0</v>
      </c>
      <c r="BL126" s="17" t="s">
        <v>2047</v>
      </c>
      <c r="BM126" s="231" t="s">
        <v>2052</v>
      </c>
    </row>
    <row r="127" s="12" customFormat="1" ht="22.8" customHeight="1">
      <c r="A127" s="12"/>
      <c r="B127" s="203"/>
      <c r="C127" s="204"/>
      <c r="D127" s="205" t="s">
        <v>75</v>
      </c>
      <c r="E127" s="217" t="s">
        <v>2053</v>
      </c>
      <c r="F127" s="217" t="s">
        <v>2054</v>
      </c>
      <c r="G127" s="204"/>
      <c r="H127" s="204"/>
      <c r="I127" s="207"/>
      <c r="J127" s="218">
        <f>BK127</f>
        <v>0</v>
      </c>
      <c r="K127" s="204"/>
      <c r="L127" s="209"/>
      <c r="M127" s="210"/>
      <c r="N127" s="211"/>
      <c r="O127" s="211"/>
      <c r="P127" s="212">
        <f>P128</f>
        <v>0</v>
      </c>
      <c r="Q127" s="211"/>
      <c r="R127" s="212">
        <f>R128</f>
        <v>0</v>
      </c>
      <c r="S127" s="211"/>
      <c r="T127" s="213">
        <f>T128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14" t="s">
        <v>177</v>
      </c>
      <c r="AT127" s="215" t="s">
        <v>75</v>
      </c>
      <c r="AU127" s="215" t="s">
        <v>84</v>
      </c>
      <c r="AY127" s="214" t="s">
        <v>153</v>
      </c>
      <c r="BK127" s="216">
        <f>BK128</f>
        <v>0</v>
      </c>
    </row>
    <row r="128" s="2" customFormat="1" ht="14.4" customHeight="1">
      <c r="A128" s="38"/>
      <c r="B128" s="39"/>
      <c r="C128" s="219" t="s">
        <v>167</v>
      </c>
      <c r="D128" s="219" t="s">
        <v>155</v>
      </c>
      <c r="E128" s="220" t="s">
        <v>2055</v>
      </c>
      <c r="F128" s="221" t="s">
        <v>2056</v>
      </c>
      <c r="G128" s="222" t="s">
        <v>264</v>
      </c>
      <c r="H128" s="223">
        <v>1</v>
      </c>
      <c r="I128" s="224"/>
      <c r="J128" s="225">
        <f>ROUND(I128*H128,2)</f>
        <v>0</v>
      </c>
      <c r="K128" s="226"/>
      <c r="L128" s="44"/>
      <c r="M128" s="227" t="s">
        <v>1</v>
      </c>
      <c r="N128" s="228" t="s">
        <v>41</v>
      </c>
      <c r="O128" s="91"/>
      <c r="P128" s="229">
        <f>O128*H128</f>
        <v>0</v>
      </c>
      <c r="Q128" s="229">
        <v>0</v>
      </c>
      <c r="R128" s="229">
        <f>Q128*H128</f>
        <v>0</v>
      </c>
      <c r="S128" s="229">
        <v>0</v>
      </c>
      <c r="T128" s="230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31" t="s">
        <v>2047</v>
      </c>
      <c r="AT128" s="231" t="s">
        <v>155</v>
      </c>
      <c r="AU128" s="231" t="s">
        <v>86</v>
      </c>
      <c r="AY128" s="17" t="s">
        <v>153</v>
      </c>
      <c r="BE128" s="232">
        <f>IF(N128="základní",J128,0)</f>
        <v>0</v>
      </c>
      <c r="BF128" s="232">
        <f>IF(N128="snížená",J128,0)</f>
        <v>0</v>
      </c>
      <c r="BG128" s="232">
        <f>IF(N128="zákl. přenesená",J128,0)</f>
        <v>0</v>
      </c>
      <c r="BH128" s="232">
        <f>IF(N128="sníž. přenesená",J128,0)</f>
        <v>0</v>
      </c>
      <c r="BI128" s="232">
        <f>IF(N128="nulová",J128,0)</f>
        <v>0</v>
      </c>
      <c r="BJ128" s="17" t="s">
        <v>84</v>
      </c>
      <c r="BK128" s="232">
        <f>ROUND(I128*H128,2)</f>
        <v>0</v>
      </c>
      <c r="BL128" s="17" t="s">
        <v>2047</v>
      </c>
      <c r="BM128" s="231" t="s">
        <v>2057</v>
      </c>
    </row>
    <row r="129" s="12" customFormat="1" ht="22.8" customHeight="1">
      <c r="A129" s="12"/>
      <c r="B129" s="203"/>
      <c r="C129" s="204"/>
      <c r="D129" s="205" t="s">
        <v>75</v>
      </c>
      <c r="E129" s="217" t="s">
        <v>2058</v>
      </c>
      <c r="F129" s="217" t="s">
        <v>1592</v>
      </c>
      <c r="G129" s="204"/>
      <c r="H129" s="204"/>
      <c r="I129" s="207"/>
      <c r="J129" s="218">
        <f>BK129</f>
        <v>0</v>
      </c>
      <c r="K129" s="204"/>
      <c r="L129" s="209"/>
      <c r="M129" s="210"/>
      <c r="N129" s="211"/>
      <c r="O129" s="211"/>
      <c r="P129" s="212">
        <f>P130</f>
        <v>0</v>
      </c>
      <c r="Q129" s="211"/>
      <c r="R129" s="212">
        <f>R130</f>
        <v>0</v>
      </c>
      <c r="S129" s="211"/>
      <c r="T129" s="213">
        <f>T130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4" t="s">
        <v>177</v>
      </c>
      <c r="AT129" s="215" t="s">
        <v>75</v>
      </c>
      <c r="AU129" s="215" t="s">
        <v>84</v>
      </c>
      <c r="AY129" s="214" t="s">
        <v>153</v>
      </c>
      <c r="BK129" s="216">
        <f>BK130</f>
        <v>0</v>
      </c>
    </row>
    <row r="130" s="2" customFormat="1" ht="14.4" customHeight="1">
      <c r="A130" s="38"/>
      <c r="B130" s="39"/>
      <c r="C130" s="219" t="s">
        <v>159</v>
      </c>
      <c r="D130" s="219" t="s">
        <v>155</v>
      </c>
      <c r="E130" s="220" t="s">
        <v>2059</v>
      </c>
      <c r="F130" s="221" t="s">
        <v>2060</v>
      </c>
      <c r="G130" s="222" t="s">
        <v>264</v>
      </c>
      <c r="H130" s="223">
        <v>1</v>
      </c>
      <c r="I130" s="224"/>
      <c r="J130" s="225">
        <f>ROUND(I130*H130,2)</f>
        <v>0</v>
      </c>
      <c r="K130" s="226"/>
      <c r="L130" s="44"/>
      <c r="M130" s="281" t="s">
        <v>1</v>
      </c>
      <c r="N130" s="282" t="s">
        <v>41</v>
      </c>
      <c r="O130" s="283"/>
      <c r="P130" s="284">
        <f>O130*H130</f>
        <v>0</v>
      </c>
      <c r="Q130" s="284">
        <v>0</v>
      </c>
      <c r="R130" s="284">
        <f>Q130*H130</f>
        <v>0</v>
      </c>
      <c r="S130" s="284">
        <v>0</v>
      </c>
      <c r="T130" s="285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1" t="s">
        <v>2047</v>
      </c>
      <c r="AT130" s="231" t="s">
        <v>155</v>
      </c>
      <c r="AU130" s="231" t="s">
        <v>86</v>
      </c>
      <c r="AY130" s="17" t="s">
        <v>153</v>
      </c>
      <c r="BE130" s="232">
        <f>IF(N130="základní",J130,0)</f>
        <v>0</v>
      </c>
      <c r="BF130" s="232">
        <f>IF(N130="snížená",J130,0)</f>
        <v>0</v>
      </c>
      <c r="BG130" s="232">
        <f>IF(N130="zákl. přenesená",J130,0)</f>
        <v>0</v>
      </c>
      <c r="BH130" s="232">
        <f>IF(N130="sníž. přenesená",J130,0)</f>
        <v>0</v>
      </c>
      <c r="BI130" s="232">
        <f>IF(N130="nulová",J130,0)</f>
        <v>0</v>
      </c>
      <c r="BJ130" s="17" t="s">
        <v>84</v>
      </c>
      <c r="BK130" s="232">
        <f>ROUND(I130*H130,2)</f>
        <v>0</v>
      </c>
      <c r="BL130" s="17" t="s">
        <v>2047</v>
      </c>
      <c r="BM130" s="231" t="s">
        <v>2061</v>
      </c>
    </row>
    <row r="131" s="2" customFormat="1" ht="6.96" customHeight="1">
      <c r="A131" s="38"/>
      <c r="B131" s="66"/>
      <c r="C131" s="67"/>
      <c r="D131" s="67"/>
      <c r="E131" s="67"/>
      <c r="F131" s="67"/>
      <c r="G131" s="67"/>
      <c r="H131" s="67"/>
      <c r="I131" s="67"/>
      <c r="J131" s="67"/>
      <c r="K131" s="67"/>
      <c r="L131" s="44"/>
      <c r="M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</row>
  </sheetData>
  <sheetProtection sheet="1" autoFilter="0" formatColumns="0" formatRows="0" objects="1" scenarios="1" spinCount="100000" saltValue="R0mNoi3r/i5EgHDGTOXDtl8lz+S6iBRJc264PrcpWQvvtZ4HtUJbL+pCuIZVqhE8cuzOsArjIh1aRd3+0JXeVQ==" hashValue="0Ivc+WE6wg1yQOJ7bDNCjfYASEyitmq4KsNgRfAv3Zl+DgouGVrwwnEo41aTdYCAjYsf7iAa2tQZ++rtg9EqRw==" algorithmName="SHA-512" password="CC35"/>
  <autoFilter ref="C120:K130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x-PC\x</dc:creator>
  <cp:lastModifiedBy>x-PC\x</cp:lastModifiedBy>
  <dcterms:created xsi:type="dcterms:W3CDTF">2025-02-28T14:41:52Z</dcterms:created>
  <dcterms:modified xsi:type="dcterms:W3CDTF">2025-02-28T14:42:08Z</dcterms:modified>
</cp:coreProperties>
</file>