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dravotechnika" sheetId="3" r:id="rId3"/>
    <sheet name="03 - Vytápění" sheetId="4" r:id="rId4"/>
    <sheet name="04 - Přístupový systém" sheetId="5" r:id="rId5"/>
    <sheet name="05 - Elektroinstalace -oš..." sheetId="6" r:id="rId6"/>
    <sheet name="06 - Doplňková detekce po..." sheetId="7" r:id="rId7"/>
    <sheet name="07 - Strukturovaná kabelá..." sheetId="8" r:id="rId8"/>
    <sheet name="08 - Vedlejší rozpočtové ...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'01 - Stavební část'!$C$137:$K$725</definedName>
    <definedName name="_xlnm.Print_Area" localSheetId="1">'01 - Stavební část'!$C$4:$J$39,'01 - Stavební část'!$C$50:$J$76,'01 - Stavební část'!$C$82:$J$119,'01 - Stavební část'!$C$125:$J$725</definedName>
    <definedName name="_xlnm.Print_Titles" localSheetId="1">'01 - Stavební část'!$137:$137</definedName>
    <definedName name="_xlnm._FilterDatabase" localSheetId="2" hidden="1">'02 - Zdravotechnika'!$C$128:$K$230</definedName>
    <definedName name="_xlnm.Print_Area" localSheetId="2">'02 - Zdravotechnika'!$C$4:$J$39,'02 - Zdravotechnika'!$C$50:$J$76,'02 - Zdravotechnika'!$C$82:$J$110,'02 - Zdravotechnika'!$C$116:$J$230</definedName>
    <definedName name="_xlnm.Print_Titles" localSheetId="2">'02 - Zdravotechnika'!$128:$128</definedName>
    <definedName name="_xlnm._FilterDatabase" localSheetId="3" hidden="1">'03 - Vytápění'!$C$121:$K$153</definedName>
    <definedName name="_xlnm.Print_Area" localSheetId="3">'03 - Vytápění'!$C$4:$J$39,'03 - Vytápění'!$C$50:$J$76,'03 - Vytápění'!$C$82:$J$103,'03 - Vytápění'!$C$109:$J$153</definedName>
    <definedName name="_xlnm.Print_Titles" localSheetId="3">'03 - Vytápění'!$121:$121</definedName>
    <definedName name="_xlnm._FilterDatabase" localSheetId="4" hidden="1">'04 - Přístupový systém'!$C$117:$K$147</definedName>
    <definedName name="_xlnm.Print_Area" localSheetId="4">'04 - Přístupový systém'!$C$4:$J$39,'04 - Přístupový systém'!$C$50:$J$76,'04 - Přístupový systém'!$C$82:$J$99,'04 - Přístupový systém'!$C$105:$J$147</definedName>
    <definedName name="_xlnm.Print_Titles" localSheetId="4">'04 - Přístupový systém'!$117:$117</definedName>
    <definedName name="_xlnm._FilterDatabase" localSheetId="5" hidden="1">'05 - Elektroinstalace -oš...'!$C$117:$K$175</definedName>
    <definedName name="_xlnm.Print_Area" localSheetId="5">'05 - Elektroinstalace -oš...'!$C$4:$J$39,'05 - Elektroinstalace -oš...'!$C$50:$J$76,'05 - Elektroinstalace -oš...'!$C$82:$J$99,'05 - Elektroinstalace -oš...'!$C$105:$J$175</definedName>
    <definedName name="_xlnm.Print_Titles" localSheetId="5">'05 - Elektroinstalace -oš...'!$117:$117</definedName>
    <definedName name="_xlnm._FilterDatabase" localSheetId="6" hidden="1">'06 - Doplňková detekce po...'!$C$117:$K$161</definedName>
    <definedName name="_xlnm.Print_Area" localSheetId="6">'06 - Doplňková detekce po...'!$C$4:$J$39,'06 - Doplňková detekce po...'!$C$50:$J$76,'06 - Doplňková detekce po...'!$C$82:$J$99,'06 - Doplňková detekce po...'!$C$105:$J$161</definedName>
    <definedName name="_xlnm.Print_Titles" localSheetId="6">'06 - Doplňková detekce po...'!$117:$117</definedName>
    <definedName name="_xlnm._FilterDatabase" localSheetId="7" hidden="1">'07 - Strukturovaná kabelá...'!$C$117:$K$163</definedName>
    <definedName name="_xlnm.Print_Area" localSheetId="7">'07 - Strukturovaná kabelá...'!$C$4:$J$39,'07 - Strukturovaná kabelá...'!$C$50:$J$76,'07 - Strukturovaná kabelá...'!$C$82:$J$99,'07 - Strukturovaná kabelá...'!$C$105:$J$163</definedName>
    <definedName name="_xlnm.Print_Titles" localSheetId="7">'07 - Strukturovaná kabelá...'!$117:$117</definedName>
    <definedName name="_xlnm._FilterDatabase" localSheetId="8" hidden="1">'08 - Vedlejší rozpočtové ...'!$C$120:$K$130</definedName>
    <definedName name="_xlnm.Print_Area" localSheetId="8">'08 - Vedlejší rozpočtové ...'!$C$4:$J$39,'08 - Vedlejší rozpočtové ...'!$C$50:$J$76,'08 - Vedlejší rozpočtové ...'!$C$82:$J$102,'08 - Vedlejší rozpočtové ...'!$C$108:$J$130</definedName>
    <definedName name="_xlnm.Print_Titles" localSheetId="8">'08 - Vedlejší rozpočtové ...'!$120:$120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102"/>
  <c i="9"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8" r="J37"/>
  <c r="J36"/>
  <c i="1" r="AY101"/>
  <c i="8" r="J35"/>
  <c i="1" r="AX101"/>
  <c i="8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7" r="J37"/>
  <c r="J36"/>
  <c i="1" r="AY100"/>
  <c i="7" r="J35"/>
  <c i="1" r="AX100"/>
  <c i="7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85"/>
  <c i="6" r="J37"/>
  <c r="J36"/>
  <c i="1" r="AY99"/>
  <c i="6" r="J35"/>
  <c i="1" r="AX99"/>
  <c i="6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5" r="J37"/>
  <c r="J36"/>
  <c i="1" r="AY98"/>
  <c i="5" r="J35"/>
  <c i="1" r="AX98"/>
  <c i="5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4" r="J37"/>
  <c r="J36"/>
  <c i="1" r="AY97"/>
  <c i="4" r="J35"/>
  <c i="1" r="AX97"/>
  <c i="4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3" r="J37"/>
  <c r="J36"/>
  <c i="1" r="AY96"/>
  <c i="3" r="J35"/>
  <c i="1" r="AX96"/>
  <c i="3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2" r="J37"/>
  <c r="J36"/>
  <c i="1" r="AY95"/>
  <c i="2" r="J35"/>
  <c i="1" r="AX95"/>
  <c i="2" r="BI724"/>
  <c r="BH724"/>
  <c r="BG724"/>
  <c r="BF724"/>
  <c r="T724"/>
  <c r="R724"/>
  <c r="P724"/>
  <c r="BI718"/>
  <c r="BH718"/>
  <c r="BG718"/>
  <c r="BF718"/>
  <c r="T718"/>
  <c r="R718"/>
  <c r="P718"/>
  <c r="BI716"/>
  <c r="BH716"/>
  <c r="BG716"/>
  <c r="BF716"/>
  <c r="T716"/>
  <c r="R716"/>
  <c r="P716"/>
  <c r="BI706"/>
  <c r="BH706"/>
  <c r="BG706"/>
  <c r="BF706"/>
  <c r="T706"/>
  <c r="R706"/>
  <c r="P706"/>
  <c r="BI698"/>
  <c r="BH698"/>
  <c r="BG698"/>
  <c r="BF698"/>
  <c r="T698"/>
  <c r="R698"/>
  <c r="P698"/>
  <c r="BI692"/>
  <c r="BH692"/>
  <c r="BG692"/>
  <c r="BF692"/>
  <c r="T692"/>
  <c r="R692"/>
  <c r="P692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2"/>
  <c r="BH682"/>
  <c r="BG682"/>
  <c r="BF682"/>
  <c r="T682"/>
  <c r="R682"/>
  <c r="P682"/>
  <c r="BI680"/>
  <c r="BH680"/>
  <c r="BG680"/>
  <c r="BF680"/>
  <c r="T680"/>
  <c r="R680"/>
  <c r="P680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6"/>
  <c r="BH656"/>
  <c r="BG656"/>
  <c r="BF656"/>
  <c r="T656"/>
  <c r="R656"/>
  <c r="P656"/>
  <c r="BI654"/>
  <c r="BH654"/>
  <c r="BG654"/>
  <c r="BF654"/>
  <c r="T654"/>
  <c r="R654"/>
  <c r="P654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1"/>
  <c r="BH631"/>
  <c r="BG631"/>
  <c r="BF631"/>
  <c r="T631"/>
  <c r="R631"/>
  <c r="P631"/>
  <c r="BI629"/>
  <c r="BH629"/>
  <c r="BG629"/>
  <c r="BF629"/>
  <c r="T629"/>
  <c r="R629"/>
  <c r="P629"/>
  <c r="BI624"/>
  <c r="BH624"/>
  <c r="BG624"/>
  <c r="BF624"/>
  <c r="T624"/>
  <c r="R624"/>
  <c r="P624"/>
  <c r="BI623"/>
  <c r="BH623"/>
  <c r="BG623"/>
  <c r="BF623"/>
  <c r="T623"/>
  <c r="R623"/>
  <c r="P623"/>
  <c r="BI618"/>
  <c r="BH618"/>
  <c r="BG618"/>
  <c r="BF618"/>
  <c r="T618"/>
  <c r="R618"/>
  <c r="P618"/>
  <c r="BI613"/>
  <c r="BH613"/>
  <c r="BG613"/>
  <c r="BF613"/>
  <c r="T613"/>
  <c r="R613"/>
  <c r="P613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0"/>
  <c r="BH600"/>
  <c r="BG600"/>
  <c r="BF600"/>
  <c r="T600"/>
  <c r="R600"/>
  <c r="P600"/>
  <c r="BI598"/>
  <c r="BH598"/>
  <c r="BG598"/>
  <c r="BF598"/>
  <c r="T598"/>
  <c r="R598"/>
  <c r="P598"/>
  <c r="BI593"/>
  <c r="BH593"/>
  <c r="BG593"/>
  <c r="BF593"/>
  <c r="T593"/>
  <c r="R593"/>
  <c r="P593"/>
  <c r="BI589"/>
  <c r="BH589"/>
  <c r="BG589"/>
  <c r="BF589"/>
  <c r="T589"/>
  <c r="R589"/>
  <c r="P589"/>
  <c r="BI587"/>
  <c r="BH587"/>
  <c r="BG587"/>
  <c r="BF587"/>
  <c r="T587"/>
  <c r="R587"/>
  <c r="P587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T531"/>
  <c r="R532"/>
  <c r="R531"/>
  <c r="P532"/>
  <c r="P531"/>
  <c r="BI530"/>
  <c r="BH530"/>
  <c r="BG530"/>
  <c r="BF530"/>
  <c r="T530"/>
  <c r="R530"/>
  <c r="P530"/>
  <c r="BI529"/>
  <c r="BH529"/>
  <c r="BG529"/>
  <c r="BF529"/>
  <c r="T529"/>
  <c r="R529"/>
  <c r="P529"/>
  <c r="BI527"/>
  <c r="BH527"/>
  <c r="BG527"/>
  <c r="BF527"/>
  <c r="T527"/>
  <c r="R527"/>
  <c r="P527"/>
  <c r="BI526"/>
  <c r="BH526"/>
  <c r="BG526"/>
  <c r="BF526"/>
  <c r="T526"/>
  <c r="R526"/>
  <c r="P526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4"/>
  <c r="BH504"/>
  <c r="BG504"/>
  <c r="BF504"/>
  <c r="T504"/>
  <c r="R504"/>
  <c r="P504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T470"/>
  <c r="R471"/>
  <c r="R470"/>
  <c r="P471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2"/>
  <c r="BH432"/>
  <c r="BG432"/>
  <c r="BF432"/>
  <c r="T432"/>
  <c r="R432"/>
  <c r="P432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4"/>
  <c r="BH414"/>
  <c r="BG414"/>
  <c r="BF414"/>
  <c r="T414"/>
  <c r="R414"/>
  <c r="P414"/>
  <c r="BI412"/>
  <c r="BH412"/>
  <c r="BG412"/>
  <c r="BF412"/>
  <c r="T412"/>
  <c r="R412"/>
  <c r="P412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5"/>
  <c r="BH375"/>
  <c r="BG375"/>
  <c r="BF375"/>
  <c r="T375"/>
  <c r="R375"/>
  <c r="P375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0"/>
  <c r="BH300"/>
  <c r="BG300"/>
  <c r="BF300"/>
  <c r="T300"/>
  <c r="R300"/>
  <c r="P300"/>
  <c r="BI295"/>
  <c r="BH295"/>
  <c r="BG295"/>
  <c r="BF295"/>
  <c r="T295"/>
  <c r="R295"/>
  <c r="P29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5"/>
  <c r="BH265"/>
  <c r="BG265"/>
  <c r="BF265"/>
  <c r="T265"/>
  <c r="R265"/>
  <c r="P265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6"/>
  <c r="BH236"/>
  <c r="BG236"/>
  <c r="BF236"/>
  <c r="T236"/>
  <c r="T235"/>
  <c r="R236"/>
  <c r="R235"/>
  <c r="P236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J92"/>
  <c r="J91"/>
  <c r="F91"/>
  <c r="F89"/>
  <c r="E87"/>
  <c r="J18"/>
  <c r="E18"/>
  <c r="F135"/>
  <c r="J17"/>
  <c r="J12"/>
  <c r="J89"/>
  <c r="E7"/>
  <c r="E128"/>
  <c i="1" r="L90"/>
  <c r="AM90"/>
  <c r="AM89"/>
  <c r="L89"/>
  <c r="AM87"/>
  <c r="L87"/>
  <c r="L85"/>
  <c r="L84"/>
  <c i="2" r="BK724"/>
  <c r="BK718"/>
  <c r="BK706"/>
  <c r="BK692"/>
  <c r="J687"/>
  <c r="J683"/>
  <c r="J680"/>
  <c r="J677"/>
  <c r="BK673"/>
  <c r="BK669"/>
  <c r="J667"/>
  <c r="BK663"/>
  <c r="BK661"/>
  <c r="J656"/>
  <c r="BK650"/>
  <c r="J646"/>
  <c r="BK640"/>
  <c r="J638"/>
  <c r="BK631"/>
  <c r="BK624"/>
  <c r="J618"/>
  <c r="J610"/>
  <c r="BK606"/>
  <c r="BK600"/>
  <c r="J593"/>
  <c r="J587"/>
  <c r="BK551"/>
  <c r="BK549"/>
  <c r="J548"/>
  <c r="J545"/>
  <c r="BK537"/>
  <c r="BK532"/>
  <c r="J527"/>
  <c r="J522"/>
  <c r="J518"/>
  <c r="BK514"/>
  <c r="BK510"/>
  <c r="BK500"/>
  <c r="J496"/>
  <c r="BK490"/>
  <c r="BK483"/>
  <c r="J474"/>
  <c r="BK469"/>
  <c r="J465"/>
  <c r="J457"/>
  <c r="J453"/>
  <c r="J450"/>
  <c r="BK446"/>
  <c r="J442"/>
  <c r="J440"/>
  <c r="BK432"/>
  <c r="J425"/>
  <c r="J421"/>
  <c r="BK418"/>
  <c r="BK412"/>
  <c r="BK405"/>
  <c r="J400"/>
  <c r="J397"/>
  <c r="BK392"/>
  <c r="J388"/>
  <c r="BK384"/>
  <c r="J380"/>
  <c r="J369"/>
  <c r="J362"/>
  <c r="BK354"/>
  <c r="J349"/>
  <c r="BK346"/>
  <c r="BK340"/>
  <c r="J337"/>
  <c r="BK329"/>
  <c r="J316"/>
  <c r="J313"/>
  <c r="BK306"/>
  <c r="BK279"/>
  <c r="BK276"/>
  <c r="J273"/>
  <c r="J265"/>
  <c r="BK256"/>
  <c r="BK251"/>
  <c r="J247"/>
  <c r="BK241"/>
  <c r="J233"/>
  <c r="BK227"/>
  <c r="J217"/>
  <c r="J213"/>
  <c r="BK211"/>
  <c r="BK210"/>
  <c r="J209"/>
  <c r="J207"/>
  <c r="BK203"/>
  <c r="J199"/>
  <c r="J196"/>
  <c r="BK194"/>
  <c r="J184"/>
  <c r="BK176"/>
  <c r="BK172"/>
  <c r="BK169"/>
  <c r="J166"/>
  <c r="BK160"/>
  <c r="J156"/>
  <c r="J153"/>
  <c r="BK149"/>
  <c r="J147"/>
  <c r="J143"/>
  <c r="J718"/>
  <c r="J716"/>
  <c r="J706"/>
  <c r="BK698"/>
  <c r="J692"/>
  <c r="BK689"/>
  <c r="BK687"/>
  <c r="J685"/>
  <c r="BK683"/>
  <c r="J682"/>
  <c r="BK680"/>
  <c r="BK679"/>
  <c r="BK677"/>
  <c r="BK671"/>
  <c r="BK665"/>
  <c r="J654"/>
  <c r="J648"/>
  <c r="J644"/>
  <c r="BK638"/>
  <c r="J629"/>
  <c r="J623"/>
  <c r="J613"/>
  <c r="J606"/>
  <c r="J600"/>
  <c r="BK593"/>
  <c r="BK587"/>
  <c r="BK578"/>
  <c r="J575"/>
  <c r="J573"/>
  <c r="J572"/>
  <c r="J569"/>
  <c r="BK566"/>
  <c r="BK562"/>
  <c r="J558"/>
  <c r="BK556"/>
  <c r="BK553"/>
  <c r="J552"/>
  <c r="J550"/>
  <c r="J547"/>
  <c r="J541"/>
  <c r="BK535"/>
  <c r="BK530"/>
  <c r="BK527"/>
  <c r="J526"/>
  <c r="BK520"/>
  <c r="J516"/>
  <c r="J512"/>
  <c r="BK504"/>
  <c r="BK496"/>
  <c r="J493"/>
  <c r="BK488"/>
  <c r="J483"/>
  <c r="BK474"/>
  <c r="J469"/>
  <c r="J466"/>
  <c r="BK463"/>
  <c r="J455"/>
  <c r="BK453"/>
  <c r="BK450"/>
  <c r="J446"/>
  <c r="BK442"/>
  <c r="J438"/>
  <c r="J432"/>
  <c r="BK425"/>
  <c r="BK421"/>
  <c r="J418"/>
  <c r="J412"/>
  <c r="J405"/>
  <c r="BK400"/>
  <c r="BK397"/>
  <c r="J392"/>
  <c r="BK388"/>
  <c r="J384"/>
  <c r="BK380"/>
  <c r="BK369"/>
  <c r="BK362"/>
  <c r="J354"/>
  <c r="BK349"/>
  <c r="J346"/>
  <c r="J340"/>
  <c r="BK334"/>
  <c r="BK326"/>
  <c r="BK316"/>
  <c r="BK313"/>
  <c r="J306"/>
  <c r="BK295"/>
  <c r="BK283"/>
  <c r="BK281"/>
  <c r="BK277"/>
  <c r="BK275"/>
  <c r="BK273"/>
  <c r="BK265"/>
  <c r="J256"/>
  <c r="J251"/>
  <c r="J241"/>
  <c r="BK233"/>
  <c r="J227"/>
  <c r="J219"/>
  <c r="J214"/>
  <c r="J212"/>
  <c r="J211"/>
  <c r="BK205"/>
  <c r="BK197"/>
  <c r="J194"/>
  <c r="BK186"/>
  <c r="J182"/>
  <c r="J174"/>
  <c r="J169"/>
  <c r="BK166"/>
  <c r="J160"/>
  <c r="BK156"/>
  <c r="BK153"/>
  <c r="J149"/>
  <c i="1" r="AS94"/>
  <c i="3" r="BK227"/>
  <c r="BK225"/>
  <c r="BK224"/>
  <c r="BK222"/>
  <c r="BK221"/>
  <c r="J220"/>
  <c r="J218"/>
  <c r="J217"/>
  <c r="J216"/>
  <c r="J215"/>
  <c r="J214"/>
  <c r="J213"/>
  <c r="J212"/>
  <c r="J211"/>
  <c r="BK210"/>
  <c r="BK209"/>
  <c r="J208"/>
  <c r="J207"/>
  <c r="J206"/>
  <c r="BK205"/>
  <c r="J200"/>
  <c r="J198"/>
  <c r="J196"/>
  <c r="BK194"/>
  <c r="J191"/>
  <c r="BK189"/>
  <c r="J188"/>
  <c r="BK186"/>
  <c r="J184"/>
  <c r="BK181"/>
  <c r="J179"/>
  <c r="BK177"/>
  <c r="BK174"/>
  <c r="J172"/>
  <c r="J170"/>
  <c r="J169"/>
  <c r="J168"/>
  <c r="J166"/>
  <c r="J163"/>
  <c r="J162"/>
  <c r="J161"/>
  <c r="J159"/>
  <c r="BK157"/>
  <c r="BK155"/>
  <c r="J152"/>
  <c r="BK150"/>
  <c r="BK148"/>
  <c r="J145"/>
  <c r="BK144"/>
  <c r="J141"/>
  <c r="J139"/>
  <c r="J136"/>
  <c r="BK134"/>
  <c r="BK132"/>
  <c r="BK206"/>
  <c r="J204"/>
  <c r="J202"/>
  <c r="J199"/>
  <c r="J197"/>
  <c r="BK195"/>
  <c r="BK193"/>
  <c r="J192"/>
  <c r="BK190"/>
  <c r="BK188"/>
  <c r="J186"/>
  <c r="BK184"/>
  <c r="BK180"/>
  <c r="BK179"/>
  <c r="J177"/>
  <c r="J174"/>
  <c r="BK172"/>
  <c r="J167"/>
  <c r="BK164"/>
  <c r="J158"/>
  <c r="J157"/>
  <c r="J155"/>
  <c r="BK152"/>
  <c r="BK149"/>
  <c r="J147"/>
  <c r="J144"/>
  <c r="BK141"/>
  <c r="BK139"/>
  <c r="BK136"/>
  <c r="J134"/>
  <c r="J132"/>
  <c i="4" r="BK153"/>
  <c r="BK152"/>
  <c r="BK151"/>
  <c r="BK150"/>
  <c r="BK148"/>
  <c r="BK147"/>
  <c r="J146"/>
  <c r="BK144"/>
  <c r="BK143"/>
  <c r="BK141"/>
  <c r="BK140"/>
  <c r="BK139"/>
  <c r="BK138"/>
  <c r="BK137"/>
  <c r="J135"/>
  <c r="BK133"/>
  <c r="BK130"/>
  <c r="J128"/>
  <c r="BK127"/>
  <c r="BK124"/>
  <c r="J133"/>
  <c r="J130"/>
  <c r="J129"/>
  <c r="J127"/>
  <c r="J125"/>
  <c i="5" r="BK147"/>
  <c r="BK144"/>
  <c r="BK142"/>
  <c r="BK140"/>
  <c r="BK138"/>
  <c r="J136"/>
  <c r="BK134"/>
  <c r="J133"/>
  <c r="BK131"/>
  <c r="BK129"/>
  <c r="BK127"/>
  <c r="BK125"/>
  <c r="BK121"/>
  <c r="J145"/>
  <c r="BK143"/>
  <c r="BK141"/>
  <c r="BK139"/>
  <c r="J137"/>
  <c r="BK135"/>
  <c r="BK132"/>
  <c r="J130"/>
  <c r="J128"/>
  <c r="J126"/>
  <c r="BK122"/>
  <c i="6" r="BK174"/>
  <c r="BK172"/>
  <c r="J170"/>
  <c r="BK168"/>
  <c r="J166"/>
  <c r="J164"/>
  <c r="J162"/>
  <c r="J160"/>
  <c r="BK158"/>
  <c r="BK156"/>
  <c r="BK154"/>
  <c r="BK152"/>
  <c r="BK150"/>
  <c r="J148"/>
  <c r="BK144"/>
  <c r="BK140"/>
  <c r="BK136"/>
  <c r="J134"/>
  <c r="BK132"/>
  <c r="J128"/>
  <c r="BK124"/>
  <c r="BK122"/>
  <c r="J175"/>
  <c r="BK173"/>
  <c r="J171"/>
  <c r="BK170"/>
  <c r="BK169"/>
  <c r="J168"/>
  <c r="BK166"/>
  <c r="BK164"/>
  <c r="BK162"/>
  <c r="BK160"/>
  <c r="J158"/>
  <c r="J157"/>
  <c r="J154"/>
  <c r="J152"/>
  <c r="J150"/>
  <c r="BK148"/>
  <c r="J144"/>
  <c r="BK143"/>
  <c r="BK139"/>
  <c r="BK134"/>
  <c r="J132"/>
  <c r="BK128"/>
  <c r="J124"/>
  <c r="J122"/>
  <c i="7" r="J161"/>
  <c r="J159"/>
  <c r="BK157"/>
  <c r="BK155"/>
  <c r="BK153"/>
  <c r="J151"/>
  <c r="BK149"/>
  <c r="J147"/>
  <c r="J145"/>
  <c r="BK143"/>
  <c r="J141"/>
  <c r="J139"/>
  <c r="BK137"/>
  <c r="J136"/>
  <c r="BK132"/>
  <c r="J125"/>
  <c r="J122"/>
  <c r="J121"/>
  <c r="BK160"/>
  <c r="BK158"/>
  <c r="J156"/>
  <c r="J154"/>
  <c r="J152"/>
  <c r="J150"/>
  <c r="BK148"/>
  <c r="J146"/>
  <c r="J144"/>
  <c r="BK142"/>
  <c r="J140"/>
  <c r="J138"/>
  <c r="BK136"/>
  <c r="J132"/>
  <c r="J128"/>
  <c r="BK122"/>
  <c i="8" r="J161"/>
  <c r="J159"/>
  <c r="J157"/>
  <c r="J155"/>
  <c r="J152"/>
  <c r="BK151"/>
  <c r="J147"/>
  <c r="BK145"/>
  <c r="BK143"/>
  <c r="J141"/>
  <c r="BK140"/>
  <c r="J138"/>
  <c r="BK136"/>
  <c r="J134"/>
  <c r="BK132"/>
  <c r="BK130"/>
  <c r="J129"/>
  <c r="J128"/>
  <c r="J126"/>
  <c r="BK122"/>
  <c r="BK163"/>
  <c r="BK161"/>
  <c r="BK159"/>
  <c r="J158"/>
  <c r="BK156"/>
  <c r="BK154"/>
  <c r="BK152"/>
  <c r="J150"/>
  <c r="BK146"/>
  <c r="BK144"/>
  <c r="J142"/>
  <c r="J140"/>
  <c r="BK138"/>
  <c r="J136"/>
  <c r="BK134"/>
  <c r="J132"/>
  <c r="J130"/>
  <c r="BK126"/>
  <c r="J122"/>
  <c i="9" r="BK128"/>
  <c r="BK124"/>
  <c r="J128"/>
  <c r="J124"/>
  <c i="2" r="J724"/>
  <c r="BK716"/>
  <c r="J698"/>
  <c r="J689"/>
  <c r="BK685"/>
  <c r="BK682"/>
  <c r="J679"/>
  <c r="BK675"/>
  <c r="J671"/>
  <c r="J669"/>
  <c r="J665"/>
  <c r="J663"/>
  <c r="J661"/>
  <c r="BK654"/>
  <c r="BK648"/>
  <c r="BK644"/>
  <c r="J640"/>
  <c r="BK636"/>
  <c r="BK629"/>
  <c r="BK623"/>
  <c r="BK613"/>
  <c r="BK608"/>
  <c r="J604"/>
  <c r="BK598"/>
  <c r="BK589"/>
  <c r="J580"/>
  <c r="J578"/>
  <c r="J576"/>
  <c r="BK575"/>
  <c r="BK574"/>
  <c r="BK573"/>
  <c r="BK571"/>
  <c r="J571"/>
  <c r="J570"/>
  <c r="BK569"/>
  <c r="J567"/>
  <c r="J566"/>
  <c r="J564"/>
  <c r="J562"/>
  <c r="BK560"/>
  <c r="BK558"/>
  <c r="J557"/>
  <c r="J556"/>
  <c r="BK555"/>
  <c r="J554"/>
  <c r="J553"/>
  <c r="BK552"/>
  <c r="BK550"/>
  <c r="BK548"/>
  <c r="BK547"/>
  <c r="BK541"/>
  <c r="J535"/>
  <c r="J529"/>
  <c r="BK526"/>
  <c r="J520"/>
  <c r="BK516"/>
  <c r="BK512"/>
  <c r="J504"/>
  <c r="BK498"/>
  <c r="BK493"/>
  <c r="J488"/>
  <c r="J486"/>
  <c r="J476"/>
  <c r="BK471"/>
  <c r="J467"/>
  <c r="BK466"/>
  <c r="J463"/>
  <c r="BK455"/>
  <c r="J451"/>
  <c r="J448"/>
  <c r="BK444"/>
  <c r="BK438"/>
  <c r="BK436"/>
  <c r="BK427"/>
  <c r="J423"/>
  <c r="J420"/>
  <c r="J414"/>
  <c r="J408"/>
  <c r="J402"/>
  <c r="BK398"/>
  <c r="BK394"/>
  <c r="J390"/>
  <c r="J386"/>
  <c r="J382"/>
  <c r="BK375"/>
  <c r="J365"/>
  <c r="J357"/>
  <c r="J351"/>
  <c r="BK347"/>
  <c r="J344"/>
  <c r="J334"/>
  <c r="J326"/>
  <c r="J323"/>
  <c r="J310"/>
  <c r="J300"/>
  <c r="J277"/>
  <c r="J275"/>
  <c r="J267"/>
  <c r="BK258"/>
  <c r="J254"/>
  <c r="BK245"/>
  <c r="J236"/>
  <c r="BK229"/>
  <c r="J225"/>
  <c r="BK219"/>
  <c r="BK214"/>
  <c r="BK212"/>
  <c r="BK209"/>
  <c r="BK207"/>
  <c r="J205"/>
  <c r="J201"/>
  <c r="BK199"/>
  <c r="J197"/>
  <c r="BK190"/>
  <c r="J186"/>
  <c r="BK182"/>
  <c r="BK174"/>
  <c r="J171"/>
  <c r="BK167"/>
  <c r="J164"/>
  <c r="BK158"/>
  <c r="BK155"/>
  <c r="J151"/>
  <c r="BK147"/>
  <c r="BK145"/>
  <c r="BK141"/>
  <c r="J141"/>
  <c r="J675"/>
  <c r="J673"/>
  <c r="BK667"/>
  <c r="BK656"/>
  <c r="J650"/>
  <c r="BK646"/>
  <c r="J636"/>
  <c r="J631"/>
  <c r="J624"/>
  <c r="BK618"/>
  <c r="BK610"/>
  <c r="J608"/>
  <c r="BK604"/>
  <c r="J598"/>
  <c r="J589"/>
  <c r="BK580"/>
  <c r="BK576"/>
  <c r="J574"/>
  <c r="BK572"/>
  <c r="BK570"/>
  <c r="BK567"/>
  <c r="BK564"/>
  <c r="J560"/>
  <c r="BK557"/>
  <c r="J555"/>
  <c r="BK554"/>
  <c r="J551"/>
  <c r="J549"/>
  <c r="BK545"/>
  <c r="J537"/>
  <c r="J532"/>
  <c r="J530"/>
  <c r="BK529"/>
  <c r="BK522"/>
  <c r="BK518"/>
  <c r="J514"/>
  <c r="J510"/>
  <c r="J500"/>
  <c r="J498"/>
  <c r="J490"/>
  <c r="BK486"/>
  <c r="BK476"/>
  <c r="J471"/>
  <c r="BK467"/>
  <c r="BK465"/>
  <c r="BK457"/>
  <c r="BK451"/>
  <c r="BK448"/>
  <c r="J444"/>
  <c r="BK440"/>
  <c r="J436"/>
  <c r="J427"/>
  <c r="BK423"/>
  <c r="BK420"/>
  <c r="BK414"/>
  <c r="BK408"/>
  <c r="BK402"/>
  <c r="J398"/>
  <c r="J394"/>
  <c r="BK390"/>
  <c r="BK386"/>
  <c r="BK382"/>
  <c r="J375"/>
  <c r="BK365"/>
  <c r="BK357"/>
  <c r="BK351"/>
  <c r="J347"/>
  <c r="BK344"/>
  <c r="BK337"/>
  <c r="J329"/>
  <c r="BK323"/>
  <c r="BK310"/>
  <c r="BK300"/>
  <c r="J295"/>
  <c r="J283"/>
  <c r="J281"/>
  <c r="J279"/>
  <c r="J276"/>
  <c r="BK267"/>
  <c r="J258"/>
  <c r="BK254"/>
  <c r="BK247"/>
  <c r="J245"/>
  <c r="BK236"/>
  <c r="J229"/>
  <c r="BK225"/>
  <c r="BK217"/>
  <c r="BK213"/>
  <c r="J210"/>
  <c r="J203"/>
  <c r="BK201"/>
  <c r="BK196"/>
  <c r="J190"/>
  <c r="BK184"/>
  <c r="J176"/>
  <c r="J172"/>
  <c r="BK171"/>
  <c r="J167"/>
  <c r="BK164"/>
  <c r="J158"/>
  <c r="J155"/>
  <c r="BK151"/>
  <c r="J145"/>
  <c r="BK143"/>
  <c i="3" r="BK230"/>
  <c r="J230"/>
  <c r="BK229"/>
  <c r="J229"/>
  <c r="BK228"/>
  <c r="J228"/>
  <c r="J227"/>
  <c r="J225"/>
  <c r="J224"/>
  <c r="J222"/>
  <c r="J221"/>
  <c r="BK220"/>
  <c r="BK218"/>
  <c r="BK217"/>
  <c r="BK216"/>
  <c r="BK215"/>
  <c r="BK214"/>
  <c r="BK213"/>
  <c r="BK212"/>
  <c r="BK211"/>
  <c r="J210"/>
  <c r="J209"/>
  <c r="BK208"/>
  <c r="BK207"/>
  <c r="BK204"/>
  <c r="BK202"/>
  <c r="J201"/>
  <c r="BK199"/>
  <c r="BK197"/>
  <c r="J195"/>
  <c r="J193"/>
  <c r="BK192"/>
  <c r="J190"/>
  <c r="BK187"/>
  <c r="BK185"/>
  <c r="BK182"/>
  <c r="J180"/>
  <c r="BK178"/>
  <c r="J176"/>
  <c r="BK173"/>
  <c r="BK171"/>
  <c r="BK169"/>
  <c r="BK168"/>
  <c r="BK167"/>
  <c r="J164"/>
  <c r="BK162"/>
  <c r="BK161"/>
  <c r="BK159"/>
  <c r="BK158"/>
  <c r="BK156"/>
  <c r="BK153"/>
  <c r="J151"/>
  <c r="J149"/>
  <c r="BK147"/>
  <c r="BK143"/>
  <c r="BK140"/>
  <c r="J137"/>
  <c r="J135"/>
  <c r="J133"/>
  <c r="BK131"/>
  <c r="J205"/>
  <c r="BK201"/>
  <c r="BK200"/>
  <c r="BK198"/>
  <c r="BK196"/>
  <c r="J194"/>
  <c r="BK191"/>
  <c r="J189"/>
  <c r="J187"/>
  <c r="J185"/>
  <c r="J182"/>
  <c r="J181"/>
  <c r="J178"/>
  <c r="BK176"/>
  <c r="J173"/>
  <c r="J171"/>
  <c r="BK170"/>
  <c r="BK166"/>
  <c r="BK163"/>
  <c r="J156"/>
  <c r="J153"/>
  <c r="BK151"/>
  <c r="J150"/>
  <c r="J148"/>
  <c r="BK145"/>
  <c r="J143"/>
  <c r="J140"/>
  <c r="BK137"/>
  <c r="BK135"/>
  <c r="BK133"/>
  <c r="J131"/>
  <c i="4" r="J153"/>
  <c r="J152"/>
  <c r="J151"/>
  <c r="J150"/>
  <c r="J148"/>
  <c r="J147"/>
  <c r="BK146"/>
  <c r="J144"/>
  <c r="J143"/>
  <c r="J141"/>
  <c r="J140"/>
  <c r="J139"/>
  <c r="J138"/>
  <c r="J137"/>
  <c r="BK135"/>
  <c r="BK134"/>
  <c r="BK132"/>
  <c r="BK129"/>
  <c r="BK126"/>
  <c r="BK125"/>
  <c r="J134"/>
  <c r="J132"/>
  <c r="BK128"/>
  <c r="J126"/>
  <c r="J124"/>
  <c i="5" r="BK146"/>
  <c r="BK145"/>
  <c r="J143"/>
  <c r="J141"/>
  <c r="J139"/>
  <c r="BK137"/>
  <c r="J135"/>
  <c r="J134"/>
  <c r="J132"/>
  <c r="BK130"/>
  <c r="BK128"/>
  <c r="BK126"/>
  <c r="J122"/>
  <c r="J147"/>
  <c r="J146"/>
  <c r="J144"/>
  <c r="J142"/>
  <c r="J140"/>
  <c r="J138"/>
  <c r="BK136"/>
  <c r="BK133"/>
  <c r="J131"/>
  <c r="J129"/>
  <c r="J127"/>
  <c r="J125"/>
  <c r="J121"/>
  <c i="6" r="BK175"/>
  <c r="J173"/>
  <c r="BK171"/>
  <c r="J169"/>
  <c r="BK167"/>
  <c r="J165"/>
  <c r="J163"/>
  <c r="BK161"/>
  <c r="J159"/>
  <c r="BK157"/>
  <c r="BK155"/>
  <c r="J153"/>
  <c r="BK151"/>
  <c r="J149"/>
  <c r="J147"/>
  <c r="J143"/>
  <c r="J139"/>
  <c r="BK135"/>
  <c r="BK133"/>
  <c r="BK131"/>
  <c r="J127"/>
  <c r="BK123"/>
  <c r="BK121"/>
  <c r="J174"/>
  <c r="J172"/>
  <c r="J167"/>
  <c r="BK165"/>
  <c r="BK163"/>
  <c r="J161"/>
  <c r="BK159"/>
  <c r="J156"/>
  <c r="J155"/>
  <c r="BK153"/>
  <c r="J151"/>
  <c r="BK149"/>
  <c r="BK147"/>
  <c r="J140"/>
  <c r="J136"/>
  <c r="J135"/>
  <c r="J133"/>
  <c r="J131"/>
  <c r="BK127"/>
  <c r="J123"/>
  <c r="J121"/>
  <c i="7" r="J160"/>
  <c r="J158"/>
  <c r="BK156"/>
  <c r="BK154"/>
  <c r="BK152"/>
  <c r="BK150"/>
  <c r="J148"/>
  <c r="BK146"/>
  <c r="BK144"/>
  <c r="J142"/>
  <c r="BK140"/>
  <c r="BK138"/>
  <c r="BK135"/>
  <c r="BK129"/>
  <c r="BK128"/>
  <c r="BK161"/>
  <c r="BK159"/>
  <c r="J157"/>
  <c r="J155"/>
  <c r="J153"/>
  <c r="BK151"/>
  <c r="J149"/>
  <c r="BK147"/>
  <c r="BK145"/>
  <c r="J143"/>
  <c r="BK141"/>
  <c r="BK139"/>
  <c r="J137"/>
  <c r="J135"/>
  <c r="J129"/>
  <c r="BK125"/>
  <c r="BK121"/>
  <c i="8" r="J163"/>
  <c r="J162"/>
  <c r="BK160"/>
  <c r="J156"/>
  <c r="J154"/>
  <c r="J153"/>
  <c r="BK150"/>
  <c r="J146"/>
  <c r="J144"/>
  <c r="BK142"/>
  <c r="J139"/>
  <c r="BK137"/>
  <c r="J135"/>
  <c r="BK133"/>
  <c r="BK131"/>
  <c r="BK129"/>
  <c r="BK128"/>
  <c r="J127"/>
  <c r="J125"/>
  <c r="BK121"/>
  <c r="BK162"/>
  <c r="J160"/>
  <c r="BK158"/>
  <c r="BK157"/>
  <c r="BK155"/>
  <c r="BK153"/>
  <c r="J151"/>
  <c r="BK147"/>
  <c r="J145"/>
  <c r="J143"/>
  <c r="BK141"/>
  <c r="BK139"/>
  <c r="J137"/>
  <c r="BK135"/>
  <c r="J133"/>
  <c r="J131"/>
  <c r="BK127"/>
  <c r="BK125"/>
  <c r="J121"/>
  <c i="9" r="BK130"/>
  <c r="BK126"/>
  <c r="J130"/>
  <c r="J126"/>
  <c i="2" l="1" r="P140"/>
  <c r="R140"/>
  <c r="BK185"/>
  <c r="J185"/>
  <c r="J99"/>
  <c r="R185"/>
  <c r="BK204"/>
  <c r="J204"/>
  <c r="J100"/>
  <c r="R204"/>
  <c r="BK240"/>
  <c r="J240"/>
  <c r="J102"/>
  <c r="R240"/>
  <c r="T240"/>
  <c r="P253"/>
  <c r="T253"/>
  <c r="P396"/>
  <c r="R396"/>
  <c r="BK464"/>
  <c r="J464"/>
  <c r="J105"/>
  <c r="R464"/>
  <c r="P473"/>
  <c r="R473"/>
  <c r="BK511"/>
  <c r="J511"/>
  <c r="J109"/>
  <c r="R511"/>
  <c r="BK521"/>
  <c r="J521"/>
  <c r="J110"/>
  <c r="T521"/>
  <c r="BK534"/>
  <c r="J534"/>
  <c r="J112"/>
  <c r="R534"/>
  <c r="BK559"/>
  <c r="J559"/>
  <c r="J113"/>
  <c r="R559"/>
  <c r="BK579"/>
  <c r="J579"/>
  <c r="J114"/>
  <c r="T579"/>
  <c r="P637"/>
  <c r="T637"/>
  <c r="P664"/>
  <c r="T664"/>
  <c r="P684"/>
  <c r="BK691"/>
  <c r="J691"/>
  <c r="J118"/>
  <c i="3" r="BK130"/>
  <c r="J130"/>
  <c r="J97"/>
  <c r="T130"/>
  <c r="BK138"/>
  <c r="J138"/>
  <c r="J98"/>
  <c r="T138"/>
  <c r="P142"/>
  <c r="T142"/>
  <c r="P146"/>
  <c r="T146"/>
  <c r="P154"/>
  <c r="T154"/>
  <c r="P160"/>
  <c r="R160"/>
  <c r="P165"/>
  <c r="T165"/>
  <c r="P175"/>
  <c r="T175"/>
  <c r="P183"/>
  <c r="T183"/>
  <c r="P203"/>
  <c r="T203"/>
  <c r="P219"/>
  <c r="T219"/>
  <c r="P223"/>
  <c r="T223"/>
  <c r="P226"/>
  <c r="T226"/>
  <c i="4" r="BK123"/>
  <c r="J123"/>
  <c r="J97"/>
  <c r="R123"/>
  <c r="BK131"/>
  <c r="J131"/>
  <c r="J98"/>
  <c r="R131"/>
  <c r="BK136"/>
  <c r="J136"/>
  <c r="J99"/>
  <c r="R136"/>
  <c r="BK142"/>
  <c r="J142"/>
  <c r="J100"/>
  <c r="R142"/>
  <c r="BK145"/>
  <c r="J145"/>
  <c r="J101"/>
  <c r="R145"/>
  <c r="BK149"/>
  <c r="J149"/>
  <c r="J102"/>
  <c r="R149"/>
  <c i="5" r="BK120"/>
  <c r="J120"/>
  <c r="J98"/>
  <c r="R120"/>
  <c r="R119"/>
  <c r="R118"/>
  <c i="6" r="BK120"/>
  <c r="J120"/>
  <c r="J98"/>
  <c r="T120"/>
  <c r="T119"/>
  <c r="T118"/>
  <c i="7" r="BK120"/>
  <c r="BK119"/>
  <c r="J119"/>
  <c r="J97"/>
  <c r="R120"/>
  <c r="R119"/>
  <c r="R118"/>
  <c i="8" r="P120"/>
  <c r="P119"/>
  <c r="P118"/>
  <c i="1" r="AU101"/>
  <c i="8" r="T120"/>
  <c r="T119"/>
  <c r="T118"/>
  <c i="2" r="BK140"/>
  <c r="J140"/>
  <c r="J98"/>
  <c r="T140"/>
  <c r="P185"/>
  <c r="T185"/>
  <c r="P204"/>
  <c r="T204"/>
  <c r="P240"/>
  <c r="BK253"/>
  <c r="J253"/>
  <c r="J103"/>
  <c r="R253"/>
  <c r="BK396"/>
  <c r="J396"/>
  <c r="J104"/>
  <c r="T396"/>
  <c r="P464"/>
  <c r="T464"/>
  <c r="BK473"/>
  <c r="J473"/>
  <c r="J108"/>
  <c r="T473"/>
  <c r="P511"/>
  <c r="T511"/>
  <c r="P521"/>
  <c r="R521"/>
  <c r="P534"/>
  <c r="T534"/>
  <c r="P559"/>
  <c r="T559"/>
  <c r="P579"/>
  <c r="R579"/>
  <c r="BK637"/>
  <c r="J637"/>
  <c r="J115"/>
  <c r="R637"/>
  <c r="BK664"/>
  <c r="J664"/>
  <c r="J116"/>
  <c r="R664"/>
  <c r="BK684"/>
  <c r="J684"/>
  <c r="J117"/>
  <c r="R684"/>
  <c r="T684"/>
  <c r="P691"/>
  <c r="R691"/>
  <c r="T691"/>
  <c i="3" r="P130"/>
  <c r="R130"/>
  <c r="P138"/>
  <c r="R138"/>
  <c r="BK142"/>
  <c r="J142"/>
  <c r="J99"/>
  <c r="R142"/>
  <c r="BK146"/>
  <c r="J146"/>
  <c r="J100"/>
  <c r="R146"/>
  <c r="BK154"/>
  <c r="J154"/>
  <c r="J101"/>
  <c r="R154"/>
  <c r="BK160"/>
  <c r="J160"/>
  <c r="J102"/>
  <c r="T160"/>
  <c r="BK165"/>
  <c r="J165"/>
  <c r="J103"/>
  <c r="R165"/>
  <c r="BK175"/>
  <c r="J175"/>
  <c r="J104"/>
  <c r="R175"/>
  <c r="BK183"/>
  <c r="J183"/>
  <c r="J105"/>
  <c r="R183"/>
  <c r="BK203"/>
  <c r="J203"/>
  <c r="J106"/>
  <c r="R203"/>
  <c r="BK219"/>
  <c r="J219"/>
  <c r="J107"/>
  <c r="R219"/>
  <c r="BK223"/>
  <c r="J223"/>
  <c r="J108"/>
  <c r="R223"/>
  <c r="BK226"/>
  <c r="J226"/>
  <c r="J109"/>
  <c r="R226"/>
  <c i="4" r="P123"/>
  <c r="T123"/>
  <c r="P131"/>
  <c r="T131"/>
  <c r="P136"/>
  <c r="T136"/>
  <c r="P142"/>
  <c r="T142"/>
  <c r="P145"/>
  <c r="T145"/>
  <c r="P149"/>
  <c r="T149"/>
  <c i="5" r="P120"/>
  <c r="P119"/>
  <c r="P118"/>
  <c i="1" r="AU98"/>
  <c i="5" r="T120"/>
  <c r="T119"/>
  <c r="T118"/>
  <c i="6" r="P120"/>
  <c r="P119"/>
  <c r="P118"/>
  <c i="1" r="AU99"/>
  <c i="6" r="R120"/>
  <c r="R119"/>
  <c r="R118"/>
  <c i="7" r="P120"/>
  <c r="P119"/>
  <c r="P118"/>
  <c i="1" r="AU100"/>
  <c i="7" r="T120"/>
  <c r="T119"/>
  <c r="T118"/>
  <c i="8" r="BK120"/>
  <c r="J120"/>
  <c r="J98"/>
  <c r="R120"/>
  <c r="R119"/>
  <c r="R118"/>
  <c i="2" r="BK235"/>
  <c r="J235"/>
  <c r="J101"/>
  <c r="BK470"/>
  <c r="J470"/>
  <c r="J106"/>
  <c i="9" r="BK125"/>
  <c r="J125"/>
  <c r="J99"/>
  <c i="2" r="BK531"/>
  <c r="J531"/>
  <c r="J111"/>
  <c i="9" r="BK123"/>
  <c r="BK127"/>
  <c r="J127"/>
  <c r="J100"/>
  <c r="BK129"/>
  <c r="J129"/>
  <c r="J101"/>
  <c i="8" r="BK119"/>
  <c r="J119"/>
  <c r="J97"/>
  <c i="9" r="E85"/>
  <c r="J89"/>
  <c r="F92"/>
  <c r="BE128"/>
  <c r="BE124"/>
  <c r="BE126"/>
  <c r="BE130"/>
  <c i="7" r="BK118"/>
  <c r="J118"/>
  <c r="J120"/>
  <c r="J98"/>
  <c i="8" r="J89"/>
  <c r="F92"/>
  <c r="BE127"/>
  <c r="BE130"/>
  <c r="BE132"/>
  <c r="BE133"/>
  <c r="BE137"/>
  <c r="BE138"/>
  <c r="BE139"/>
  <c r="BE141"/>
  <c r="BE143"/>
  <c r="BE145"/>
  <c r="BE146"/>
  <c r="BE151"/>
  <c r="BE152"/>
  <c r="BE154"/>
  <c r="BE155"/>
  <c r="BE157"/>
  <c r="BE158"/>
  <c r="BE159"/>
  <c r="BE162"/>
  <c r="E85"/>
  <c r="BE121"/>
  <c r="BE122"/>
  <c r="BE125"/>
  <c r="BE126"/>
  <c r="BE128"/>
  <c r="BE129"/>
  <c r="BE131"/>
  <c r="BE134"/>
  <c r="BE135"/>
  <c r="BE136"/>
  <c r="BE140"/>
  <c r="BE142"/>
  <c r="BE144"/>
  <c r="BE147"/>
  <c r="BE150"/>
  <c r="BE153"/>
  <c r="BE156"/>
  <c r="BE160"/>
  <c r="BE161"/>
  <c r="BE163"/>
  <c i="7" r="F92"/>
  <c r="E108"/>
  <c r="J112"/>
  <c r="BE121"/>
  <c r="BE122"/>
  <c r="BE128"/>
  <c r="BE135"/>
  <c r="BE136"/>
  <c r="BE138"/>
  <c r="BE140"/>
  <c r="BE141"/>
  <c r="BE144"/>
  <c r="BE146"/>
  <c r="BE150"/>
  <c r="BE152"/>
  <c r="BE158"/>
  <c r="BE159"/>
  <c r="BE161"/>
  <c r="BE125"/>
  <c r="BE129"/>
  <c r="BE132"/>
  <c r="BE137"/>
  <c r="BE139"/>
  <c r="BE142"/>
  <c r="BE143"/>
  <c r="BE145"/>
  <c r="BE147"/>
  <c r="BE148"/>
  <c r="BE149"/>
  <c r="BE151"/>
  <c r="BE153"/>
  <c r="BE154"/>
  <c r="BE155"/>
  <c r="BE156"/>
  <c r="BE157"/>
  <c r="BE160"/>
  <c i="5" r="BK119"/>
  <c r="J119"/>
  <c r="J97"/>
  <c i="6" r="E85"/>
  <c r="F92"/>
  <c r="J112"/>
  <c r="BE121"/>
  <c r="BE124"/>
  <c r="BE128"/>
  <c r="BE132"/>
  <c r="BE133"/>
  <c r="BE136"/>
  <c r="BE140"/>
  <c r="BE143"/>
  <c r="BE144"/>
  <c r="BE148"/>
  <c r="BE152"/>
  <c r="BE153"/>
  <c r="BE158"/>
  <c r="BE159"/>
  <c r="BE161"/>
  <c r="BE162"/>
  <c r="BE164"/>
  <c r="BE165"/>
  <c r="BE168"/>
  <c r="BE169"/>
  <c r="BE171"/>
  <c r="BE122"/>
  <c r="BE123"/>
  <c r="BE127"/>
  <c r="BE131"/>
  <c r="BE134"/>
  <c r="BE135"/>
  <c r="BE139"/>
  <c r="BE147"/>
  <c r="BE149"/>
  <c r="BE150"/>
  <c r="BE151"/>
  <c r="BE154"/>
  <c r="BE155"/>
  <c r="BE156"/>
  <c r="BE157"/>
  <c r="BE160"/>
  <c r="BE163"/>
  <c r="BE166"/>
  <c r="BE167"/>
  <c r="BE170"/>
  <c r="BE172"/>
  <c r="BE173"/>
  <c r="BE174"/>
  <c r="BE175"/>
  <c i="5" r="E85"/>
  <c r="F92"/>
  <c r="BE121"/>
  <c r="BE122"/>
  <c r="BE127"/>
  <c r="BE131"/>
  <c r="BE132"/>
  <c r="BE133"/>
  <c r="BE134"/>
  <c r="BE135"/>
  <c r="BE138"/>
  <c r="BE140"/>
  <c r="BE141"/>
  <c r="BE142"/>
  <c r="BE145"/>
  <c r="J89"/>
  <c r="BE125"/>
  <c r="BE126"/>
  <c r="BE128"/>
  <c r="BE129"/>
  <c r="BE130"/>
  <c r="BE136"/>
  <c r="BE137"/>
  <c r="BE139"/>
  <c r="BE143"/>
  <c r="BE144"/>
  <c r="BE146"/>
  <c r="BE147"/>
  <c i="4" r="J89"/>
  <c r="F92"/>
  <c r="BE127"/>
  <c r="BE129"/>
  <c r="BE134"/>
  <c r="E85"/>
  <c r="BE124"/>
  <c r="BE125"/>
  <c r="BE126"/>
  <c r="BE128"/>
  <c r="BE130"/>
  <c r="BE132"/>
  <c r="BE133"/>
  <c r="BE135"/>
  <c r="BE137"/>
  <c r="BE138"/>
  <c r="BE139"/>
  <c r="BE140"/>
  <c r="BE141"/>
  <c r="BE143"/>
  <c r="BE144"/>
  <c r="BE146"/>
  <c r="BE147"/>
  <c r="BE148"/>
  <c r="BE150"/>
  <c r="BE151"/>
  <c r="BE152"/>
  <c r="BE153"/>
  <c i="3" r="E85"/>
  <c r="J89"/>
  <c r="BE132"/>
  <c r="BE133"/>
  <c r="BE136"/>
  <c r="BE137"/>
  <c r="BE140"/>
  <c r="BE141"/>
  <c r="BE144"/>
  <c r="BE148"/>
  <c r="BE149"/>
  <c r="BE152"/>
  <c r="BE153"/>
  <c r="BE164"/>
  <c r="BE172"/>
  <c r="BE176"/>
  <c r="BE178"/>
  <c r="BE179"/>
  <c r="BE182"/>
  <c r="BE186"/>
  <c r="BE187"/>
  <c r="BE189"/>
  <c r="BE190"/>
  <c r="BE192"/>
  <c r="BE194"/>
  <c r="BE195"/>
  <c r="BE197"/>
  <c r="BE198"/>
  <c r="BE200"/>
  <c r="BE204"/>
  <c r="F92"/>
  <c r="BE131"/>
  <c r="BE134"/>
  <c r="BE135"/>
  <c r="BE139"/>
  <c r="BE143"/>
  <c r="BE145"/>
  <c r="BE147"/>
  <c r="BE150"/>
  <c r="BE151"/>
  <c r="BE155"/>
  <c r="BE156"/>
  <c r="BE157"/>
  <c r="BE158"/>
  <c r="BE159"/>
  <c r="BE161"/>
  <c r="BE162"/>
  <c r="BE163"/>
  <c r="BE166"/>
  <c r="BE167"/>
  <c r="BE168"/>
  <c r="BE169"/>
  <c r="BE170"/>
  <c r="BE171"/>
  <c r="BE173"/>
  <c r="BE174"/>
  <c r="BE177"/>
  <c r="BE180"/>
  <c r="BE181"/>
  <c r="BE184"/>
  <c r="BE185"/>
  <c r="BE188"/>
  <c r="BE191"/>
  <c r="BE193"/>
  <c r="BE196"/>
  <c r="BE199"/>
  <c r="BE201"/>
  <c r="BE202"/>
  <c r="BE205"/>
  <c r="BE206"/>
  <c r="BE207"/>
  <c r="BE208"/>
  <c r="BE209"/>
  <c r="BE210"/>
  <c r="BE211"/>
  <c r="BE212"/>
  <c r="BE213"/>
  <c r="BE214"/>
  <c r="BE215"/>
  <c r="BE216"/>
  <c r="BE217"/>
  <c r="BE218"/>
  <c r="BE220"/>
  <c r="BE221"/>
  <c r="BE222"/>
  <c r="BE224"/>
  <c r="BE225"/>
  <c r="BE227"/>
  <c r="BE228"/>
  <c r="BE229"/>
  <c r="BE230"/>
  <c i="2" r="J132"/>
  <c r="BE141"/>
  <c r="BE145"/>
  <c r="BE147"/>
  <c r="BE153"/>
  <c r="BE160"/>
  <c r="BE164"/>
  <c r="BE166"/>
  <c r="BE172"/>
  <c r="BE182"/>
  <c r="BE190"/>
  <c r="BE194"/>
  <c r="BE196"/>
  <c r="BE199"/>
  <c r="BE203"/>
  <c r="BE205"/>
  <c r="BE212"/>
  <c r="BE214"/>
  <c r="BE219"/>
  <c r="BE227"/>
  <c r="BE229"/>
  <c r="BE236"/>
  <c r="BE241"/>
  <c r="BE245"/>
  <c r="BE254"/>
  <c r="BE258"/>
  <c r="BE273"/>
  <c r="BE276"/>
  <c r="BE277"/>
  <c r="BE281"/>
  <c r="BE283"/>
  <c r="BE295"/>
  <c r="BE300"/>
  <c r="BE310"/>
  <c r="BE313"/>
  <c r="BE316"/>
  <c r="BE326"/>
  <c r="BE340"/>
  <c r="BE347"/>
  <c r="BE351"/>
  <c r="BE354"/>
  <c r="BE362"/>
  <c r="BE365"/>
  <c r="BE375"/>
  <c r="BE380"/>
  <c r="BE388"/>
  <c r="BE398"/>
  <c r="BE400"/>
  <c r="BE405"/>
  <c r="BE408"/>
  <c r="BE412"/>
  <c r="BE418"/>
  <c r="BE421"/>
  <c r="BE423"/>
  <c r="BE427"/>
  <c r="BE436"/>
  <c r="BE440"/>
  <c r="BE444"/>
  <c r="BE448"/>
  <c r="BE450"/>
  <c r="BE455"/>
  <c r="BE457"/>
  <c r="BE465"/>
  <c r="BE466"/>
  <c r="BE469"/>
  <c r="BE471"/>
  <c r="BE483"/>
  <c r="BE496"/>
  <c r="BE504"/>
  <c r="BE516"/>
  <c r="BE518"/>
  <c r="BE526"/>
  <c r="BE527"/>
  <c r="BE530"/>
  <c r="BE537"/>
  <c r="BE541"/>
  <c r="BE547"/>
  <c r="BE548"/>
  <c r="BE551"/>
  <c r="BE552"/>
  <c r="BE556"/>
  <c r="BE562"/>
  <c r="BE569"/>
  <c r="BE572"/>
  <c r="BE575"/>
  <c r="BE580"/>
  <c r="BE587"/>
  <c r="BE589"/>
  <c r="BE606"/>
  <c r="BE613"/>
  <c r="BE618"/>
  <c r="BE624"/>
  <c r="BE631"/>
  <c r="BE636"/>
  <c r="BE640"/>
  <c r="BE644"/>
  <c r="BE650"/>
  <c r="BE656"/>
  <c r="BE665"/>
  <c r="BE669"/>
  <c r="BE675"/>
  <c r="BE679"/>
  <c r="BE683"/>
  <c r="BE685"/>
  <c r="BE687"/>
  <c r="BE692"/>
  <c r="BE706"/>
  <c r="BE718"/>
  <c r="E85"/>
  <c r="F92"/>
  <c r="BE143"/>
  <c r="BE149"/>
  <c r="BE151"/>
  <c r="BE155"/>
  <c r="BE156"/>
  <c r="BE158"/>
  <c r="BE167"/>
  <c r="BE169"/>
  <c r="BE171"/>
  <c r="BE174"/>
  <c r="BE176"/>
  <c r="BE184"/>
  <c r="BE186"/>
  <c r="BE197"/>
  <c r="BE201"/>
  <c r="BE207"/>
  <c r="BE209"/>
  <c r="BE210"/>
  <c r="BE211"/>
  <c r="BE213"/>
  <c r="BE217"/>
  <c r="BE225"/>
  <c r="BE233"/>
  <c r="BE247"/>
  <c r="BE251"/>
  <c r="BE256"/>
  <c r="BE265"/>
  <c r="BE267"/>
  <c r="BE275"/>
  <c r="BE279"/>
  <c r="BE306"/>
  <c r="BE323"/>
  <c r="BE329"/>
  <c r="BE334"/>
  <c r="BE337"/>
  <c r="BE344"/>
  <c r="BE346"/>
  <c r="BE349"/>
  <c r="BE357"/>
  <c r="BE369"/>
  <c r="BE382"/>
  <c r="BE384"/>
  <c r="BE386"/>
  <c r="BE390"/>
  <c r="BE392"/>
  <c r="BE394"/>
  <c r="BE397"/>
  <c r="BE402"/>
  <c r="BE414"/>
  <c r="BE420"/>
  <c r="BE425"/>
  <c r="BE432"/>
  <c r="BE438"/>
  <c r="BE442"/>
  <c r="BE446"/>
  <c r="BE451"/>
  <c r="BE453"/>
  <c r="BE463"/>
  <c r="BE467"/>
  <c r="BE474"/>
  <c r="BE476"/>
  <c r="BE486"/>
  <c r="BE488"/>
  <c r="BE490"/>
  <c r="BE493"/>
  <c r="BE498"/>
  <c r="BE500"/>
  <c r="BE510"/>
  <c r="BE512"/>
  <c r="BE514"/>
  <c r="BE520"/>
  <c r="BE522"/>
  <c r="BE529"/>
  <c r="BE532"/>
  <c r="BE535"/>
  <c r="BE545"/>
  <c r="BE549"/>
  <c r="BE550"/>
  <c r="BE553"/>
  <c r="BE554"/>
  <c r="BE555"/>
  <c r="BE557"/>
  <c r="BE558"/>
  <c r="BE560"/>
  <c r="BE564"/>
  <c r="BE566"/>
  <c r="BE567"/>
  <c r="BE570"/>
  <c r="BE571"/>
  <c r="BE573"/>
  <c r="BE574"/>
  <c r="BE576"/>
  <c r="BE578"/>
  <c r="BE593"/>
  <c r="BE598"/>
  <c r="BE600"/>
  <c r="BE604"/>
  <c r="BE608"/>
  <c r="BE610"/>
  <c r="BE623"/>
  <c r="BE629"/>
  <c r="BE638"/>
  <c r="BE646"/>
  <c r="BE648"/>
  <c r="BE654"/>
  <c r="BE661"/>
  <c r="BE663"/>
  <c r="BE667"/>
  <c r="BE671"/>
  <c r="BE673"/>
  <c r="BE677"/>
  <c r="BE680"/>
  <c r="BE682"/>
  <c r="BE689"/>
  <c r="BE698"/>
  <c r="BE716"/>
  <c r="BE724"/>
  <c r="F37"/>
  <c i="1" r="BD95"/>
  <c i="2" r="F35"/>
  <c i="1" r="BB95"/>
  <c i="3" r="F34"/>
  <c i="1" r="BA96"/>
  <c i="3" r="F37"/>
  <c i="1" r="BD96"/>
  <c i="4" r="F34"/>
  <c i="1" r="BA97"/>
  <c i="4" r="F36"/>
  <c i="1" r="BC97"/>
  <c i="4" r="J34"/>
  <c i="1" r="AW97"/>
  <c i="5" r="F36"/>
  <c i="1" r="BC98"/>
  <c i="5" r="F34"/>
  <c i="1" r="BA98"/>
  <c i="5" r="F35"/>
  <c i="1" r="BB98"/>
  <c i="6" r="F35"/>
  <c i="1" r="BB99"/>
  <c i="6" r="F37"/>
  <c i="1" r="BD99"/>
  <c i="7" r="J34"/>
  <c i="1" r="AW100"/>
  <c i="7" r="F37"/>
  <c i="1" r="BD100"/>
  <c i="8" r="F34"/>
  <c i="1" r="BA101"/>
  <c i="8" r="F37"/>
  <c i="1" r="BD101"/>
  <c i="7" r="J30"/>
  <c i="9" r="J34"/>
  <c i="1" r="AW102"/>
  <c i="9" r="F37"/>
  <c i="1" r="BD102"/>
  <c i="2" r="F34"/>
  <c i="1" r="BA95"/>
  <c i="2" r="J34"/>
  <c i="1" r="AW95"/>
  <c i="2" r="F36"/>
  <c i="1" r="BC95"/>
  <c i="3" r="F35"/>
  <c i="1" r="BB96"/>
  <c i="3" r="J34"/>
  <c i="1" r="AW96"/>
  <c i="3" r="F36"/>
  <c i="1" r="BC96"/>
  <c i="4" r="F35"/>
  <c i="1" r="BB97"/>
  <c i="4" r="F37"/>
  <c i="1" r="BD97"/>
  <c i="5" r="J34"/>
  <c i="1" r="AW98"/>
  <c i="5" r="F37"/>
  <c i="1" r="BD98"/>
  <c i="6" r="F34"/>
  <c i="1" r="BA99"/>
  <c i="6" r="J34"/>
  <c i="1" r="AW99"/>
  <c i="6" r="F36"/>
  <c i="1" r="BC99"/>
  <c i="7" r="F35"/>
  <c i="1" r="BB100"/>
  <c i="7" r="F34"/>
  <c i="1" r="BA100"/>
  <c i="7" r="F36"/>
  <c i="1" r="BC100"/>
  <c i="8" r="F35"/>
  <c i="1" r="BB101"/>
  <c i="8" r="J34"/>
  <c i="1" r="AW101"/>
  <c i="8" r="F36"/>
  <c i="1" r="BC101"/>
  <c i="9" r="F34"/>
  <c i="1" r="BA102"/>
  <c i="9" r="F36"/>
  <c i="1" r="BC102"/>
  <c i="9" r="F35"/>
  <c i="1" r="BB102"/>
  <c i="4" l="1" r="P122"/>
  <c i="1" r="AU97"/>
  <c i="3" r="P129"/>
  <c i="1" r="AU96"/>
  <c i="2" r="T139"/>
  <c i="4" r="R122"/>
  <c i="2" r="R472"/>
  <c r="R139"/>
  <c r="R138"/>
  <c i="9" r="BK122"/>
  <c r="BK121"/>
  <c r="J121"/>
  <c i="4" r="T122"/>
  <c i="3" r="R129"/>
  <c i="2" r="T472"/>
  <c i="3" r="T129"/>
  <c i="2" r="P472"/>
  <c r="P139"/>
  <c r="P138"/>
  <c i="1" r="AU95"/>
  <c i="2" r="BK472"/>
  <c r="J472"/>
  <c r="J107"/>
  <c i="9" r="J123"/>
  <c r="J98"/>
  <c i="2" r="BK139"/>
  <c r="J139"/>
  <c r="J97"/>
  <c i="3" r="BK129"/>
  <c r="J129"/>
  <c r="J96"/>
  <c i="4" r="BK122"/>
  <c r="J122"/>
  <c i="6" r="BK119"/>
  <c r="J119"/>
  <c r="J97"/>
  <c i="8" r="BK118"/>
  <c r="J118"/>
  <c i="1" r="AG100"/>
  <c i="7" r="J96"/>
  <c i="5" r="BK118"/>
  <c r="J118"/>
  <c i="9" r="J30"/>
  <c i="1" r="AG102"/>
  <c i="2" r="F33"/>
  <c i="1" r="AZ95"/>
  <c i="3" r="F33"/>
  <c i="1" r="AZ96"/>
  <c i="4" r="F33"/>
  <c i="1" r="AZ97"/>
  <c i="5" r="J33"/>
  <c i="1" r="AV98"/>
  <c r="AT98"/>
  <c i="6" r="F33"/>
  <c i="1" r="AZ99"/>
  <c i="7" r="J33"/>
  <c i="1" r="AV100"/>
  <c r="AT100"/>
  <c r="AN100"/>
  <c i="8" r="J33"/>
  <c i="1" r="AV101"/>
  <c r="AT101"/>
  <c i="9" r="J33"/>
  <c i="1" r="AV102"/>
  <c r="AT102"/>
  <c r="AN102"/>
  <c i="9" r="F33"/>
  <c i="1" r="AZ102"/>
  <c r="BA94"/>
  <c r="W30"/>
  <c i="4" r="J30"/>
  <c i="1" r="AG97"/>
  <c i="2" r="J33"/>
  <c i="1" r="AV95"/>
  <c r="AT95"/>
  <c i="3" r="J33"/>
  <c i="1" r="AV96"/>
  <c r="AT96"/>
  <c i="4" r="J33"/>
  <c i="1" r="AV97"/>
  <c r="AT97"/>
  <c r="AN97"/>
  <c i="5" r="F33"/>
  <c i="1" r="AZ98"/>
  <c i="5" r="J30"/>
  <c i="1" r="AG98"/>
  <c i="6" r="J33"/>
  <c i="1" r="AV99"/>
  <c r="AT99"/>
  <c i="7" r="F33"/>
  <c i="1" r="AZ100"/>
  <c i="8" r="F33"/>
  <c i="1" r="AZ101"/>
  <c i="8" r="J30"/>
  <c i="1" r="AG101"/>
  <c r="BD94"/>
  <c r="W33"/>
  <c r="BB94"/>
  <c r="AX94"/>
  <c r="BC94"/>
  <c r="W32"/>
  <c i="2" l="1" r="T138"/>
  <c i="4" r="J96"/>
  <c i="6" r="BK118"/>
  <c r="J118"/>
  <c r="J96"/>
  <c i="9" r="J96"/>
  <c r="J122"/>
  <c r="J97"/>
  <c i="2" r="BK138"/>
  <c r="J138"/>
  <c r="J96"/>
  <c i="1" r="AN101"/>
  <c i="8" r="J96"/>
  <c i="9" r="J39"/>
  <c i="8" r="J39"/>
  <c i="7" r="J39"/>
  <c i="1" r="AN98"/>
  <c i="5" r="J96"/>
  <c r="J39"/>
  <c i="4" r="J39"/>
  <c i="1" r="AU94"/>
  <c r="W31"/>
  <c i="3" r="J30"/>
  <c i="1" r="AG96"/>
  <c r="AY94"/>
  <c r="AW94"/>
  <c r="AK30"/>
  <c r="AZ94"/>
  <c r="W29"/>
  <c i="3" l="1" r="J39"/>
  <c i="1" r="AN96"/>
  <c i="6" r="J30"/>
  <c i="1" r="AG99"/>
  <c i="2" r="J30"/>
  <c i="1" r="AG95"/>
  <c r="AV94"/>
  <c r="AK29"/>
  <c i="6" l="1" r="J39"/>
  <c i="2" r="J39"/>
  <c i="1" r="AN95"/>
  <c r="AN99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<sst xmlns="http://schemas.openxmlformats.org/spreadsheetml/2006/main">
  <si>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</si>
  <si>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</si>
  <si>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</si>
  <si>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</si>
  <si>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</si>
  <si>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{fd84dc3f-3033-4d50-a374-b3e9eb043cb1}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</si>
  <si>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</si>
  <si>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</si>
  <si>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</si>
  <si>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</si>
  <si>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</si>
  <si>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</si>
  <si>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</si>
  <si>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</si>
  <si>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</si>
  <si>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</si>
  <si>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</si>
  <si>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Karlovy Vary, ZŠ J.A.Komenského, I.stupeň -Stavební úpravy související s PBŘ (aktualizováno 02/2025)</t>
  </si>
  <si>
    <t>KSO:</t>
  </si>
  <si>
    <t>CC-CZ:</t>
  </si>
  <si>
    <t>Místo:</t>
  </si>
  <si>
    <t xml:space="preserve"> </t>
  </si>
  <si>
    <t>Datum:</t>
  </si>
  <si>
    <t>26. 2. 2025</t>
  </si>
  <si>
    <t>Zadavatel:</t>
  </si>
  <si>
    <t>IČ:</t>
  </si>
  <si>
    <t>Statutární město K.Vary</t>
  </si>
  <si>
    <t>DIČ:</t>
  </si>
  <si>
    <t>Uchazeč:</t>
  </si>
  <si>
    <t>Vyplň údaj</t>
  </si>
  <si>
    <t>Projektant:</t>
  </si>
  <si>
    <t>Porticus s.r.o. K.Vary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</si>
  <si>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</si>
  <si>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</si>
  <si>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</si>
  <si>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</si>
  <si>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</si>
  <si>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</si>
  <si>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</si>
  <si>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</si>
  <si>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</si>
  <si>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</si>
  <si>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</si>
  <si>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</si>
  <si>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</si>
  <si>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</si>
  <si>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</si>
  <si>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</si>
  <si>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</si>
  <si>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</si>
  <si>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</si>
  <si>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</si>
  <si>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</si>
  <si>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</si>
  <si>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</si>
  <si>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</si>
  <si>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</si>
  <si>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</si>
  <si>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</si>
  <si>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</si>
  <si>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</si>
  <si>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</si>
  <si>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</si>
  <si>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</si>
  <si>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</si>
  <si>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</si>
  <si>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</si>
  <si>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</si>
  <si>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</si>
  <si>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</si>
  <si>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</si>
  <si>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</si>
  <si>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</si>
  <si>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</si>
  <si>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</si>
  <si>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</si>
  <si>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</si>
  <si>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</si>
  <si>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</si>
  <si>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</si>
  <si>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</si>
  <si>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</si>
  <si>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</si>
  <si>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</si>
  <si>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</si>
  <si>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{387e44f2-4514-4dc4-a034-f70fed588705}</t>
  </si>
  <si>
    <t>2</t>
  </si>
  <si>
    <t>02</t>
  </si>
  <si>
    <t>Zdravotechnika</t>
  </si>
  <si>
    <t>{2554bf5a-5831-41c5-b252-d5e71f6fd8a0}</t>
  </si>
  <si>
    <t>03</t>
  </si>
  <si>
    <t>Vytápění</t>
  </si>
  <si>
    <t>{6c4f523c-6637-4eaa-bd4b-b78e4612413b}</t>
  </si>
  <si>
    <t>04</t>
  </si>
  <si>
    <t>Přístupový systém</t>
  </si>
  <si>
    <t>{e9829ffc-abbe-43a1-99a7-64ad349b8f0c}</t>
  </si>
  <si>
    <t>05</t>
  </si>
  <si>
    <t>Elektroinstalace -ošetřovna</t>
  </si>
  <si>
    <t>{4733a2b9-49d8-4728-bb09-f19ccec8917a}</t>
  </si>
  <si>
    <t>06</t>
  </si>
  <si>
    <t>Doplňková detekce požáru</t>
  </si>
  <si>
    <t>{cd035f7e-f10c-49db-8d9e-af5778fca626}</t>
  </si>
  <si>
    <t>07</t>
  </si>
  <si>
    <t>Strukturovaná kabeláž, kamerový systém</t>
  </si>
  <si>
    <t>{95f367f0-a092-4ba9-a7b0-87b55b76c1af}</t>
  </si>
  <si>
    <t>08</t>
  </si>
  <si>
    <t>Vedlejší rozpočtové náklady</t>
  </si>
  <si>
    <t>{52fa945f-a5fa-4631-9527-192f54033820}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</si>
  <si>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</si>
  <si>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</si>
  <si>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</si>
  <si>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</si>
  <si>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</si>
  <si>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</si>
  <si>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</si>
  <si>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</si>
  <si>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</si>
  <si>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</si>
  <si>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</si>
  <si>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</si>
  <si>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</si>
  <si>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</si>
  <si>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</si>
  <si>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</si>
  <si>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</si>
  <si>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</si>
  <si>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</si>
  <si>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</si>
  <si>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</si>
  <si>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</si>
  <si>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</si>
  <si>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</si>
  <si>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</si>
  <si>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</si>
  <si>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</si>
  <si>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</si>
  <si>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</si>
  <si>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</si>
  <si>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</si>
  <si>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</si>
  <si>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</si>
  <si>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</si>
  <si>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</si>
  <si>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</si>
  <si>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</si>
  <si>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</si>
  <si>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</si>
  <si>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</si>
  <si>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</si>
  <si>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</si>
  <si>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</si>
  <si>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</si>
  <si>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</si>
  <si>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</si>
  <si>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</si>
  <si>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</si>
  <si>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</si>
  <si>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dlaždic komunikací pro pěší ručně</t>
  </si>
  <si>
    <t>m2</t>
  </si>
  <si>
    <t>4</t>
  </si>
  <si>
    <t>-1190432934</t>
  </si>
  <si>
    <t>VV</t>
  </si>
  <si>
    <t>(3,2+2)*0,4 "úniková cesta</t>
  </si>
  <si>
    <t>113106123</t>
  </si>
  <si>
    <t>Rozebrání dlažeb ze zámkových dlaždic komunikací pro pěší ručně</t>
  </si>
  <si>
    <t>-200833077</t>
  </si>
  <si>
    <t>88 "vstup</t>
  </si>
  <si>
    <t>3</t>
  </si>
  <si>
    <t>113202111</t>
  </si>
  <si>
    <t>Vytrhání obrub krajníků obrubníků stojatých</t>
  </si>
  <si>
    <t>m</t>
  </si>
  <si>
    <t>-2119741056</t>
  </si>
  <si>
    <t>3,25+0,5 "úniková cesta</t>
  </si>
  <si>
    <t>121151103</t>
  </si>
  <si>
    <t>Sejmutí ornice plochy do 100 m2 tl vrstvy do 200 mm strojně</t>
  </si>
  <si>
    <t>-53263662</t>
  </si>
  <si>
    <t>15 "úniková cesta</t>
  </si>
  <si>
    <t>5</t>
  </si>
  <si>
    <t>122251101</t>
  </si>
  <si>
    <t>Odkopávky a prokopávky nezapažené v hornině třídy těžitelnosti I skupiny 3 objem do 20 m3 strojně</t>
  </si>
  <si>
    <t>m3</t>
  </si>
  <si>
    <t>848563892</t>
  </si>
  <si>
    <t>8,5*0,2 "úniková cesta</t>
  </si>
  <si>
    <t>6</t>
  </si>
  <si>
    <t>131251100</t>
  </si>
  <si>
    <t>Hloubení jam nezapažených v hornině třídy těžitelnosti I skupiny 3 objem do 20 m3 strojně</t>
  </si>
  <si>
    <t>1121629862</t>
  </si>
  <si>
    <t xml:space="preserve">((4,7*5)+(5,8*5,55))/2*0,7 "nová recepce </t>
  </si>
  <si>
    <t>7</t>
  </si>
  <si>
    <t>132251101</t>
  </si>
  <si>
    <t>Hloubení rýh nezapažených š do 800 mm v hornině třídy těžitelnosti I skupiny 3 objem do 20 m3 strojně</t>
  </si>
  <si>
    <t>488031775</t>
  </si>
  <si>
    <t>(4,2+4,2+2,35)*0,4*1 "recepce</t>
  </si>
  <si>
    <t>8</t>
  </si>
  <si>
    <t>162751117</t>
  </si>
  <si>
    <t>Vodorovné přemístění přes 9 000 do 10000 m výkopku/sypaniny z horniny třídy těžitelnosti I skupiny 1 až 3</t>
  </si>
  <si>
    <t>-260674688</t>
  </si>
  <si>
    <t>9</t>
  </si>
  <si>
    <t>162751119</t>
  </si>
  <si>
    <t>Příplatek k vodorovnému přemístění výkopku/sypaniny z horniny třídy těžitelnosti I skupiny 1 až 3 ZKD 1000 m přes 10000 m</t>
  </si>
  <si>
    <t>596643774</t>
  </si>
  <si>
    <t>10,933*15 "celkem do 25km</t>
  </si>
  <si>
    <t>10</t>
  </si>
  <si>
    <t>167151101</t>
  </si>
  <si>
    <t>Nakládání výkopku z hornin třídy těžitelnosti I skupiny 1 až 3 do 100 m3</t>
  </si>
  <si>
    <t>313173592</t>
  </si>
  <si>
    <t>1,7+15*0,1-1,3-6,5*0,1+19,492+4,3-8,728-5,381 "zemina, ornice</t>
  </si>
  <si>
    <t>11</t>
  </si>
  <si>
    <t>171151103</t>
  </si>
  <si>
    <t>Uložení sypaniny z hornin soudržných do násypů zhutněných strojně</t>
  </si>
  <si>
    <t>-810584105</t>
  </si>
  <si>
    <t>6,5*0,2 "úniková cesta</t>
  </si>
  <si>
    <t>2,36*3,8*0,6 "pod S2</t>
  </si>
  <si>
    <t>Součet</t>
  </si>
  <si>
    <t>171201231</t>
  </si>
  <si>
    <t>Poplatek za uložení zeminy a kamení na recyklační skládce (skládkovné) kód odpadu 17 05 04</t>
  </si>
  <si>
    <t>t</t>
  </si>
  <si>
    <t>-2022351800</t>
  </si>
  <si>
    <t>10,933*1,8</t>
  </si>
  <si>
    <t>13</t>
  </si>
  <si>
    <t>171251201</t>
  </si>
  <si>
    <t>Uložení sypaniny na skládky nebo meziskládky</t>
  </si>
  <si>
    <t>388083941</t>
  </si>
  <si>
    <t>14</t>
  </si>
  <si>
    <t>174151101</t>
  </si>
  <si>
    <t>Zásyp jam, šachet rýh nebo kolem objektů sypaninou se zhutněním</t>
  </si>
  <si>
    <t>267212415</t>
  </si>
  <si>
    <t>(5,55+5,55+3,15)*0,875*0,7 "recepce</t>
  </si>
  <si>
    <t>15</t>
  </si>
  <si>
    <t>181351003</t>
  </si>
  <si>
    <t>Rozprostření ornice tl vrstvy do 200 mm pl do 100 m2 v rovině nebo ve svahu do 1:5 strojně</t>
  </si>
  <si>
    <t>420049205</t>
  </si>
  <si>
    <t>6,5 " úniková cesta (použití sejmuté ornice)</t>
  </si>
  <si>
    <t>16</t>
  </si>
  <si>
    <t>181411131</t>
  </si>
  <si>
    <t>Založení parkového trávníku výsevem pl do 1000 m2 v rovině a ve svahu do 1:5</t>
  </si>
  <si>
    <t>1323731315</t>
  </si>
  <si>
    <t>17</t>
  </si>
  <si>
    <t>M</t>
  </si>
  <si>
    <t>00572410</t>
  </si>
  <si>
    <t>osivo směs travní parková</t>
  </si>
  <si>
    <t>kg</t>
  </si>
  <si>
    <t>165903050</t>
  </si>
  <si>
    <t>6,5*0,02 'Přepočtené koeficientem množství</t>
  </si>
  <si>
    <t>18</t>
  </si>
  <si>
    <t>181951111</t>
  </si>
  <si>
    <t>Úprava pláně v hornině třídy těžitelnosti I skupiny 1 až 3 bez zhutnění strojně</t>
  </si>
  <si>
    <t>-76992871</t>
  </si>
  <si>
    <t>6,5 "tráva -úniková cesta</t>
  </si>
  <si>
    <t>19</t>
  </si>
  <si>
    <t>181951112</t>
  </si>
  <si>
    <t>Úprava pláně v hornině třídy těžitelnosti I skupiny 1 až 3 se zhutněním strojně</t>
  </si>
  <si>
    <t>360274639</t>
  </si>
  <si>
    <t>19,95 "S1</t>
  </si>
  <si>
    <t>8,97 "S2</t>
  </si>
  <si>
    <t>8,5 "S3</t>
  </si>
  <si>
    <t>88 "S3x</t>
  </si>
  <si>
    <t>20</t>
  </si>
  <si>
    <t>182251101</t>
  </si>
  <si>
    <t>Svahování násypů strojně</t>
  </si>
  <si>
    <t>-502879683</t>
  </si>
  <si>
    <t>6,5 "úniková cesta</t>
  </si>
  <si>
    <t>19550001R</t>
  </si>
  <si>
    <t>Kopané sondy pro stanovení průběhu a hloubky stáv.základ.kcí</t>
  </si>
  <si>
    <t>Kč</t>
  </si>
  <si>
    <t>-1590076732</t>
  </si>
  <si>
    <t>Zakládání</t>
  </si>
  <si>
    <t>22</t>
  </si>
  <si>
    <t>273313811</t>
  </si>
  <si>
    <t>Základové desky z betonu tř. C 25/30</t>
  </si>
  <si>
    <t>-160342893</t>
  </si>
  <si>
    <t>19,95*0,1 "S1</t>
  </si>
  <si>
    <t>8,97*0,1 "S2</t>
  </si>
  <si>
    <t>23</t>
  </si>
  <si>
    <t>273321611</t>
  </si>
  <si>
    <t>Základové desky ze ŽB bez zvýšených nároků na prostředí tř. C 30/37</t>
  </si>
  <si>
    <t>-1661862192</t>
  </si>
  <si>
    <t>19,95*0,2 "S1</t>
  </si>
  <si>
    <t>13,27*0,2 "S2</t>
  </si>
  <si>
    <t>24</t>
  </si>
  <si>
    <t>273351121</t>
  </si>
  <si>
    <t>Zřízení bednění základových desek</t>
  </si>
  <si>
    <t>1439378147</t>
  </si>
  <si>
    <t>(1,5+2,75+11,6)*0,2</t>
  </si>
  <si>
    <t>25</t>
  </si>
  <si>
    <t>273351122</t>
  </si>
  <si>
    <t>Odstranění bednění základových desek</t>
  </si>
  <si>
    <t>1654187265</t>
  </si>
  <si>
    <t>26</t>
  </si>
  <si>
    <t>273362021</t>
  </si>
  <si>
    <t>Výztuž základových desek svařovanými sítěmi Kari</t>
  </si>
  <si>
    <t>1106070860</t>
  </si>
  <si>
    <t>(19,95+13,27)*2*0,0055*1,08 "S1+S2 (síť 150x150x8)</t>
  </si>
  <si>
    <t>27</t>
  </si>
  <si>
    <t>274313711</t>
  </si>
  <si>
    <t>Základové pásy z betonu tř. C 20/25</t>
  </si>
  <si>
    <t>-1823093427</t>
  </si>
  <si>
    <t>(4,2+4,2+2,36)*0,4*1,7 "recepce</t>
  </si>
  <si>
    <t>28</t>
  </si>
  <si>
    <t>274351121</t>
  </si>
  <si>
    <t>Zřízení bednění základových pasů rovného</t>
  </si>
  <si>
    <t>902103520</t>
  </si>
  <si>
    <t xml:space="preserve">(4,2+4,2+2,36)*2*1 </t>
  </si>
  <si>
    <t>29</t>
  </si>
  <si>
    <t>274351122</t>
  </si>
  <si>
    <t>Odstranění bednění základových pasů rovného</t>
  </si>
  <si>
    <t>1140427499</t>
  </si>
  <si>
    <t>Svislé a kompletní konstrukce</t>
  </si>
  <si>
    <t>30</t>
  </si>
  <si>
    <t>310321111</t>
  </si>
  <si>
    <t>Zabetonování otvorů do pl 1 m2 ve zdivu nadzákladovém včetně bednění a výztuže</t>
  </si>
  <si>
    <t>-1162993319</t>
  </si>
  <si>
    <t xml:space="preserve">(2,4+2,35+2,35)*0,2*0,375 "ocel.rám </t>
  </si>
  <si>
    <t>31</t>
  </si>
  <si>
    <t>311272031</t>
  </si>
  <si>
    <t>Zdivo z pórobetonových tvárnic hladkých přes P2 do P4 přes 450 do 600 kg/m3 na tenkovrstvou maltu tl 200 mm</t>
  </si>
  <si>
    <t>921658590</t>
  </si>
  <si>
    <t>(2,75+4,2+4,2)*3,3-1,6*1,2*2-1,1*1,1*1 "1.np recepce</t>
  </si>
  <si>
    <t>32</t>
  </si>
  <si>
    <t>317142422</t>
  </si>
  <si>
    <t>Překlad nenosný pórobetonový š 100 mm v do 250 mm na tenkovrstvou maltu dl přes 1000 do 1250 mm</t>
  </si>
  <si>
    <t>kus</t>
  </si>
  <si>
    <t>1819693400</t>
  </si>
  <si>
    <t>33</t>
  </si>
  <si>
    <t>317142438</t>
  </si>
  <si>
    <t>Překlad nenosný pórobetonový š 125 mm v do 250 mm na tenkovrstvou maltu dl přes 2000 do 2500 mm</t>
  </si>
  <si>
    <t>-1165085954</t>
  </si>
  <si>
    <t>34</t>
  </si>
  <si>
    <t>31714243R</t>
  </si>
  <si>
    <t>Překlad nenosný pórobetonový š 125 mm v do 250 mm na tenkovrstvou maltu dl přes 2500 do 3000 mm</t>
  </si>
  <si>
    <t>-1238419052</t>
  </si>
  <si>
    <t>35</t>
  </si>
  <si>
    <t>317143432</t>
  </si>
  <si>
    <t>Překlad nosný z pórobetonu ve zdech tl 200 mm dl přes 1300 do 1500 mm</t>
  </si>
  <si>
    <t>629356409</t>
  </si>
  <si>
    <t>36</t>
  </si>
  <si>
    <t>317143434</t>
  </si>
  <si>
    <t>Překlad nosný z pórobetonu ve zdech tl 200 mm dl přes 1800 do 2000 mm</t>
  </si>
  <si>
    <t>2144180054</t>
  </si>
  <si>
    <t>37</t>
  </si>
  <si>
    <t>31750001R</t>
  </si>
  <si>
    <t>Dod+mtz ocelový svařovaný rám vč.povrchové úpravy, stavební přípomoci</t>
  </si>
  <si>
    <t>-529243199</t>
  </si>
  <si>
    <t>311,8 "dle statiky</t>
  </si>
  <si>
    <t>311,8*1,1 'Přepočtené koeficientem množství</t>
  </si>
  <si>
    <t>38</t>
  </si>
  <si>
    <t>317944321</t>
  </si>
  <si>
    <t>Válcované nosníky do č.12 dodatečně osazované do připravených otvorů</t>
  </si>
  <si>
    <t>-21130694</t>
  </si>
  <si>
    <t>0,0972*1,08 "IPE 100 (recepce)</t>
  </si>
  <si>
    <t>39</t>
  </si>
  <si>
    <t>342272225</t>
  </si>
  <si>
    <t>Příčka z pórobetonových hladkých tvárnic na tenkovrstvou maltu tl 100 mm</t>
  </si>
  <si>
    <t>-2112225309</t>
  </si>
  <si>
    <t>1,65*0,7 "pod V/2</t>
  </si>
  <si>
    <t>(0,5+0,65+0,65)*3,25 "2.np</t>
  </si>
  <si>
    <t>5,85+1,4*2,5-0,7*2+2,62*(2,5+1,2)/2 "1.np</t>
  </si>
  <si>
    <t>2,7*1,52*5 "1.np zazdívky</t>
  </si>
  <si>
    <t>40</t>
  </si>
  <si>
    <t>342272235</t>
  </si>
  <si>
    <t>Příčka z pórobetonových hladkých tvárnic na tenkovrstvou maltu tl 125 mm</t>
  </si>
  <si>
    <t>-1483610584</t>
  </si>
  <si>
    <t>2,88*2,97-2*2+2,975*3,29-2*2,07 "1.np</t>
  </si>
  <si>
    <t>41</t>
  </si>
  <si>
    <t>342272245</t>
  </si>
  <si>
    <t>Příčka z pórobetonových hladkých tvárnic na tenkovrstvou maltu tl 150 mm</t>
  </si>
  <si>
    <t>-362799946</t>
  </si>
  <si>
    <t>0,9*1,45+0,25*2 "1.np</t>
  </si>
  <si>
    <t>42</t>
  </si>
  <si>
    <t>342291131</t>
  </si>
  <si>
    <t>Ukotvení příček k betonovým konstrukcím plochými kotvami</t>
  </si>
  <si>
    <t>2076972923</t>
  </si>
  <si>
    <t>3,25*2 "2.np</t>
  </si>
  <si>
    <t>3,25*2+1,52*10+2,97*2+1,2+2,5+1,2+3,29 "1.np</t>
  </si>
  <si>
    <t>43</t>
  </si>
  <si>
    <t>346244381</t>
  </si>
  <si>
    <t>Plentování jednostranné v do 200 mm válcovaných nosníků cihlami</t>
  </si>
  <si>
    <t>2025321284</t>
  </si>
  <si>
    <t>1,2*2*0,1 "IPE 100 (recepce)</t>
  </si>
  <si>
    <t>Vodorovné konstrukce</t>
  </si>
  <si>
    <t>44</t>
  </si>
  <si>
    <t>434191423</t>
  </si>
  <si>
    <t>Osazení schodišťových stupňů kamenných pemrlovaných na desku (dodávka stávající) vč.úpravy délky</t>
  </si>
  <si>
    <t>-1633490889</t>
  </si>
  <si>
    <t>2,55 "úniková cesta</t>
  </si>
  <si>
    <t>2,75+1,5+1,5 "vstup</t>
  </si>
  <si>
    <t>Komunikace pozemní</t>
  </si>
  <si>
    <t>45</t>
  </si>
  <si>
    <t>564730101</t>
  </si>
  <si>
    <t>Podklad z kameniva hrubého drceného vel. 16-32 mm plochy do 100 m2 tl 100 mm</t>
  </si>
  <si>
    <t>2546087</t>
  </si>
  <si>
    <t>7+1,5 "S3</t>
  </si>
  <si>
    <t>46</t>
  </si>
  <si>
    <t>564831011</t>
  </si>
  <si>
    <t>Podklad ze štěrkodrtě ŠD plochy do 100 m2 tl 100 mm</t>
  </si>
  <si>
    <t>-489331289</t>
  </si>
  <si>
    <t>47</t>
  </si>
  <si>
    <t>596211120</t>
  </si>
  <si>
    <t>Kladení zámkové dlažby komunikací pro pěší ručně tl 60 mm skupiny B pl do 50 m2</t>
  </si>
  <si>
    <t>-893792995</t>
  </si>
  <si>
    <t>48</t>
  </si>
  <si>
    <t>59245018</t>
  </si>
  <si>
    <t>dlažba skladebná betonová 200x100mm tl 60mm přírodní</t>
  </si>
  <si>
    <t>275940753</t>
  </si>
  <si>
    <t>96,5*1,03 'Přepočtené koeficientem množství</t>
  </si>
  <si>
    <t>Úpravy povrchů, podlahy a osazování výplní</t>
  </si>
  <si>
    <t>49</t>
  </si>
  <si>
    <t>611321141</t>
  </si>
  <si>
    <t>Vápenocementová omítka štuková dvouvrstvá vnitřních stropů rovných nanášená ručně</t>
  </si>
  <si>
    <t>-2091489321</t>
  </si>
  <si>
    <t>17,2 "1.np m.č.104</t>
  </si>
  <si>
    <t>50</t>
  </si>
  <si>
    <t>611321191</t>
  </si>
  <si>
    <t>Příplatek k vápenocementové omítce vnitřních stropů za každých dalších 5 mm tloušťky ručně</t>
  </si>
  <si>
    <t>-1256389787</t>
  </si>
  <si>
    <t>51</t>
  </si>
  <si>
    <t>612142001</t>
  </si>
  <si>
    <t>Pletivo sklovláknité vnitřních stěn vtlačené do tmelu</t>
  </si>
  <si>
    <t>-811141905</t>
  </si>
  <si>
    <t>1,65*0,7 "porobetonová příčka pod V/2</t>
  </si>
  <si>
    <t>(0,7+0,65+0,65)*3,25 "2.np na porobeton</t>
  </si>
  <si>
    <t>(0,7+0,65+0,65)*3,25 "1.np na porobeton</t>
  </si>
  <si>
    <t>2*2,7*1,52*5 "1.np na zazdívky z porobetonu</t>
  </si>
  <si>
    <t>(10,201+6,947+1,805)*2+31,745 "1.np na porobeton</t>
  </si>
  <si>
    <t>52</t>
  </si>
  <si>
    <t>612321121</t>
  </si>
  <si>
    <t>Vápenocementová omítka hladká jednovrstvá vnitřních stěn nanášená ručně</t>
  </si>
  <si>
    <t>-1248685928</t>
  </si>
  <si>
    <t>1,9*1,8 "1.np m.č.104 pod K.O.</t>
  </si>
  <si>
    <t>53</t>
  </si>
  <si>
    <t>612321131</t>
  </si>
  <si>
    <t>Vápenocementový štuk vnitřních stěn tloušťky do 3 mm</t>
  </si>
  <si>
    <t>-1602415042</t>
  </si>
  <si>
    <t>6,5 "1.np na porobeton</t>
  </si>
  <si>
    <t>54</t>
  </si>
  <si>
    <t>612321141</t>
  </si>
  <si>
    <t>Vápenocementová omítka štuková dvouvrstvá vnitřních stěn nanášená ručně</t>
  </si>
  <si>
    <t>-79953975</t>
  </si>
  <si>
    <t>7,3*3,05-0,8*2+3,05 "1.np m-č.104 +sloup</t>
  </si>
  <si>
    <t>55</t>
  </si>
  <si>
    <t>612321191</t>
  </si>
  <si>
    <t>Příplatek k vápenocementové omítce vnitřních stěn za každých dalších 5 mm tloušťky ručně</t>
  </si>
  <si>
    <t>1665406774</t>
  </si>
  <si>
    <t>56</t>
  </si>
  <si>
    <t>61235001R</t>
  </si>
  <si>
    <t>Případná oprava poškozených omítek stáv.stěn</t>
  </si>
  <si>
    <t>1876480002</t>
  </si>
  <si>
    <t>57</t>
  </si>
  <si>
    <t>619991001</t>
  </si>
  <si>
    <t>Zakrytí podlahy fólií</t>
  </si>
  <si>
    <t>1679032535</t>
  </si>
  <si>
    <t>250 "odhad</t>
  </si>
  <si>
    <t>58</t>
  </si>
  <si>
    <t>619991011</t>
  </si>
  <si>
    <t>Obalení samostatných konstrukcí a prvků fólií</t>
  </si>
  <si>
    <t>1497671763</t>
  </si>
  <si>
    <t>150 "odhad</t>
  </si>
  <si>
    <t>59</t>
  </si>
  <si>
    <t>619996117</t>
  </si>
  <si>
    <t>Ochrana podlahy obedněním z OSB desek</t>
  </si>
  <si>
    <t>1668394045</t>
  </si>
  <si>
    <t>3*2 "rohožka u vstupu</t>
  </si>
  <si>
    <t>60</t>
  </si>
  <si>
    <t>622131121</t>
  </si>
  <si>
    <t>Penetrační nátěr vnějších stěn nanášený ručně</t>
  </si>
  <si>
    <t>205866560</t>
  </si>
  <si>
    <t>1,65+1,25 "S4</t>
  </si>
  <si>
    <t>0,15+0,1 "S4x</t>
  </si>
  <si>
    <t>1,7 "S5</t>
  </si>
  <si>
    <t>0,6 "S5x</t>
  </si>
  <si>
    <t>11,6*2,8-1*1,1-1,6*1,2*2 "S6</t>
  </si>
  <si>
    <t>11,2*0,2 "ostění S6</t>
  </si>
  <si>
    <t>9,28 "S7</t>
  </si>
  <si>
    <t>11,6*0,6 "S8</t>
  </si>
  <si>
    <t>1,1+1,05 "S9</t>
  </si>
  <si>
    <t>1,35 "S10</t>
  </si>
  <si>
    <t>61</t>
  </si>
  <si>
    <t>622151031</t>
  </si>
  <si>
    <t>Penetrační silikonový nátěr vnějších pastovitých tenkovrstvých omítek stěn</t>
  </si>
  <si>
    <t>-8252933</t>
  </si>
  <si>
    <t>27,54+2,24 "S6</t>
  </si>
  <si>
    <t>62</t>
  </si>
  <si>
    <t>622151021</t>
  </si>
  <si>
    <t>Penetrační akrylátový nátěr vnějších mozaikových tenkovrstvých omítek stěn</t>
  </si>
  <si>
    <t>1671602051</t>
  </si>
  <si>
    <t>2,15 "S9</t>
  </si>
  <si>
    <t>63</t>
  </si>
  <si>
    <t>622211011</t>
  </si>
  <si>
    <t>Montáž kontaktního zateplení vnějších stěn lepením a mechanickým kotvením polystyrénových desek do betonu a zdiva tl přes 40 do 80 mm</t>
  </si>
  <si>
    <t>658054242</t>
  </si>
  <si>
    <t>0,1 "S4x</t>
  </si>
  <si>
    <t>64</t>
  </si>
  <si>
    <t>28376417</t>
  </si>
  <si>
    <t>deska XPS hrana polodrážková a hladký povrch 300kPA λ=0,035 tl 40-50mm</t>
  </si>
  <si>
    <t>-1603513609</t>
  </si>
  <si>
    <t>0,1</t>
  </si>
  <si>
    <t>0,1*1,05 'Přepočtené koeficientem množství</t>
  </si>
  <si>
    <t>65</t>
  </si>
  <si>
    <t>28376418</t>
  </si>
  <si>
    <t>deska XPS hrana polodrážková a hladký povrch 300kPA λ=0,035 tl 60mm</t>
  </si>
  <si>
    <t>782155671</t>
  </si>
  <si>
    <t>0,6</t>
  </si>
  <si>
    <t>0,6*1,05 'Přepočtené koeficientem množství</t>
  </si>
  <si>
    <t>66</t>
  </si>
  <si>
    <t>622211031</t>
  </si>
  <si>
    <t>Montáž kontaktního zateplení vnějších stěn lepením a mechanickým kotvením polystyrénových desek do betonu a zdiva tl přes 120 do 160 mm</t>
  </si>
  <si>
    <t>1685421237</t>
  </si>
  <si>
    <t>0,15 "S4x</t>
  </si>
  <si>
    <t>6,96 "S8</t>
  </si>
  <si>
    <t>67</t>
  </si>
  <si>
    <t>28376426</t>
  </si>
  <si>
    <t>deska XPS hrana polodrážková a hladký povrch 300kPA λ=0,035 tl 150mm</t>
  </si>
  <si>
    <t>612009215</t>
  </si>
  <si>
    <t>9,28+6,96</t>
  </si>
  <si>
    <t>16,24*1,05 'Přepočtené koeficientem množství</t>
  </si>
  <si>
    <t>68</t>
  </si>
  <si>
    <t>28376425</t>
  </si>
  <si>
    <t>deska XPS hrana polodrážková a hladký povrch 300kPA λ=0,035 tl 160mm</t>
  </si>
  <si>
    <t>2022866874</t>
  </si>
  <si>
    <t>0,15+2,15+1,35</t>
  </si>
  <si>
    <t>3,65*1,05 'Přepočtené koeficientem množství</t>
  </si>
  <si>
    <t>69</t>
  </si>
  <si>
    <t>622221011</t>
  </si>
  <si>
    <t>Montáž kontaktního zateplení vnějších stěn lepením a mechanickým kotvením TI z minerální vlny s podélnou orientací do zdiva a betonu tl přes 40 do 80 mm</t>
  </si>
  <si>
    <t>620276246</t>
  </si>
  <si>
    <t>1,25 "S4 ostění</t>
  </si>
  <si>
    <t>2,24 "S6 ostění</t>
  </si>
  <si>
    <t>70</t>
  </si>
  <si>
    <t>63152260</t>
  </si>
  <si>
    <t>deska tepelně izolační minerální kontaktních fasád podélné vlákno λ=0,034 tl 40-50mm</t>
  </si>
  <si>
    <t>1846623168</t>
  </si>
  <si>
    <t>1,25+2,24</t>
  </si>
  <si>
    <t>3,49*1,05 'Přepočtené koeficientem množství</t>
  </si>
  <si>
    <t>71</t>
  </si>
  <si>
    <t>63152261</t>
  </si>
  <si>
    <t>deska tepelně izolační minerální kontaktních fasád podélné vlákno λ=0,034 tl 60mm</t>
  </si>
  <si>
    <t>865089403</t>
  </si>
  <si>
    <t>1,7</t>
  </si>
  <si>
    <t>1,7*1,05 'Přepočtené koeficientem množství</t>
  </si>
  <si>
    <t>72</t>
  </si>
  <si>
    <t>622221031</t>
  </si>
  <si>
    <t>Montáž kontaktního zateplení vnějších stěn lepením a mechanickým kotvením TI z minerální vlny s podélnou orientací do zdiva a betonu tl přes 120 do 160 mm</t>
  </si>
  <si>
    <t>-176610998</t>
  </si>
  <si>
    <t>1,65 "S4</t>
  </si>
  <si>
    <t>27,54 "S6</t>
  </si>
  <si>
    <t>73</t>
  </si>
  <si>
    <t>63152266</t>
  </si>
  <si>
    <t>deska tepelně izolační minerální kontaktních fasád podélné vlákno λ=0,034 tl 160mm</t>
  </si>
  <si>
    <t>1668074559</t>
  </si>
  <si>
    <t>29,19*1,05 'Přepočtené koeficientem množství</t>
  </si>
  <si>
    <t>74</t>
  </si>
  <si>
    <t>622252001</t>
  </si>
  <si>
    <t>Montáž profilů kontaktního zateplení připevněných mechanicky</t>
  </si>
  <si>
    <t>83969174</t>
  </si>
  <si>
    <t>75</t>
  </si>
  <si>
    <t>59051653</t>
  </si>
  <si>
    <t>profil zakládací Al tl 0,7mm pro ETICS pro izolant tl 160mm</t>
  </si>
  <si>
    <t>-722487609</t>
  </si>
  <si>
    <t>11,6*1,05 'Přepočtené koeficientem množství</t>
  </si>
  <si>
    <t>76</t>
  </si>
  <si>
    <t>622252002</t>
  </si>
  <si>
    <t>Montáž profilů kontaktního zateplení lepených</t>
  </si>
  <si>
    <t>-147723339</t>
  </si>
  <si>
    <t>4,3+6,2+16,8+17,4</t>
  </si>
  <si>
    <t>77</t>
  </si>
  <si>
    <t>59051510</t>
  </si>
  <si>
    <t>profil začišťovací s okapnicí PVC s výztužnou tkaninou pro nadpraží ETICS</t>
  </si>
  <si>
    <t>613031755</t>
  </si>
  <si>
    <t>1,9+1,1+1,6+1,6</t>
  </si>
  <si>
    <t>6,2*1,05 'Přepočtené koeficientem množství</t>
  </si>
  <si>
    <t>78</t>
  </si>
  <si>
    <t>59051512</t>
  </si>
  <si>
    <t>profil začišťovací s okapnicí PVC s výztužnou tkaninou pro parapet ETICS</t>
  </si>
  <si>
    <t>-125865230</t>
  </si>
  <si>
    <t>1,1+1,6+1,6</t>
  </si>
  <si>
    <t>4,3*1,05 'Přepočtené koeficientem množství</t>
  </si>
  <si>
    <t>79</t>
  </si>
  <si>
    <t>63127416</t>
  </si>
  <si>
    <t>profil rohový PVC 23x23mm s výztužnou tkaninou š 100mm pro ETICS</t>
  </si>
  <si>
    <t>1647832144</t>
  </si>
  <si>
    <t>2,1*2+1,1*2+1,2*4</t>
  </si>
  <si>
    <t>2*2,8</t>
  </si>
  <si>
    <t>16,8*1,05 'Přepočtené koeficientem množství</t>
  </si>
  <si>
    <t>80</t>
  </si>
  <si>
    <t>59051476</t>
  </si>
  <si>
    <t>profil začišťovací PVC 9mm s výztužnou tkaninou pro ostění ETICS</t>
  </si>
  <si>
    <t>-834524302</t>
  </si>
  <si>
    <t>6,2+11,2</t>
  </si>
  <si>
    <t>17,4*1,05 'Přepočtené koeficientem množství</t>
  </si>
  <si>
    <t>81</t>
  </si>
  <si>
    <t>622331111</t>
  </si>
  <si>
    <t>Cementová omítka hrubá jednovrstvá zatřená vnějších stěn nanášená ručně</t>
  </si>
  <si>
    <t>51132246</t>
  </si>
  <si>
    <t>82</t>
  </si>
  <si>
    <t>622511112</t>
  </si>
  <si>
    <t>Tenkovrstvá akrylátová mozaiková střednězrnná omítka vnějších stěn</t>
  </si>
  <si>
    <t>-794814848</t>
  </si>
  <si>
    <t>83</t>
  </si>
  <si>
    <t>622531032</t>
  </si>
  <si>
    <t>Tenkovrstvá silikonová zatíraná omítka zrnitost 3,0 mm vnějších stěn se samočistícím efektem</t>
  </si>
  <si>
    <t>-759186104</t>
  </si>
  <si>
    <t>84</t>
  </si>
  <si>
    <t>631311136</t>
  </si>
  <si>
    <t>Mazanina tl přes 120 do 240 mm z betonu prostého bez zvýšených nároků na prostředí tř. C 25/30</t>
  </si>
  <si>
    <t>1692006655</t>
  </si>
  <si>
    <t>2,4*0,2*0,375 "práh ocel.rámu</t>
  </si>
  <si>
    <t>85</t>
  </si>
  <si>
    <t>631312141</t>
  </si>
  <si>
    <t>Doplnění rýh v dosavadních mazaninách betonem prostým</t>
  </si>
  <si>
    <t>328803188</t>
  </si>
  <si>
    <t>2,4*0,2*0,375 "ocel.rám, úniková cesta</t>
  </si>
  <si>
    <t>86</t>
  </si>
  <si>
    <t>631362021</t>
  </si>
  <si>
    <t>Výztuž mazanin svařovanými sítěmi Kari</t>
  </si>
  <si>
    <t>-371537734</t>
  </si>
  <si>
    <t>10,9*0,0035*1,08 "F3.1</t>
  </si>
  <si>
    <t>87</t>
  </si>
  <si>
    <t>632450131</t>
  </si>
  <si>
    <t>Vyrovnávací cementový potěr tl přes 10 do 20 mm ze suchých směsí provedený v ploše</t>
  </si>
  <si>
    <t>-544612742</t>
  </si>
  <si>
    <t>2 "F2</t>
  </si>
  <si>
    <t>88</t>
  </si>
  <si>
    <t>632450133</t>
  </si>
  <si>
    <t>Vyrovnávací cementový potěr tl přes 30 do 40 mm ze suchých směsí provedený v ploše</t>
  </si>
  <si>
    <t>277805380</t>
  </si>
  <si>
    <t>16,4 "F1 (část ve spádu)</t>
  </si>
  <si>
    <t>89</t>
  </si>
  <si>
    <t>632451214</t>
  </si>
  <si>
    <t>Potěr cementový samonivelační litý C20 tl přes 45 do 50 mm</t>
  </si>
  <si>
    <t>681658167</t>
  </si>
  <si>
    <t>10,9 "F3.1</t>
  </si>
  <si>
    <t>90</t>
  </si>
  <si>
    <t>632451291</t>
  </si>
  <si>
    <t>Příplatek k cementovému samonivelačnímu litému potěru C20 ZKD 5 mm tl přes 50 mm</t>
  </si>
  <si>
    <t>-1196383829</t>
  </si>
  <si>
    <t>10,9*10 "F3.1 (celkem 100mm)</t>
  </si>
  <si>
    <t>91</t>
  </si>
  <si>
    <t>632481213</t>
  </si>
  <si>
    <t>Separační vrstva z PE fólie</t>
  </si>
  <si>
    <t>1264628133</t>
  </si>
  <si>
    <t>Ostatní konstrukce a práce, bourání</t>
  </si>
  <si>
    <t>92</t>
  </si>
  <si>
    <t>916131213</t>
  </si>
  <si>
    <t>Osazení silničního obrubníku betonového stojatého s boční opěrou do lože z betonu prostého</t>
  </si>
  <si>
    <t>-7874900</t>
  </si>
  <si>
    <t>93</t>
  </si>
  <si>
    <t>5921703R</t>
  </si>
  <si>
    <t>obrubník silniční betonový 1000x150x350mm</t>
  </si>
  <si>
    <t>-415571192</t>
  </si>
  <si>
    <t>1*1,02 'Přepočtené koeficientem množství</t>
  </si>
  <si>
    <t>94</t>
  </si>
  <si>
    <t>916231213</t>
  </si>
  <si>
    <t>Osazení chodníkového obrubníku betonového stojatého s boční opěrou do lože z betonu prostého</t>
  </si>
  <si>
    <t>1041183759</t>
  </si>
  <si>
    <t>0,5*5+8*1</t>
  </si>
  <si>
    <t>95</t>
  </si>
  <si>
    <t>59217016</t>
  </si>
  <si>
    <t>obrubník betonový chodníkový 1000x80x250mm</t>
  </si>
  <si>
    <t>-1579416218</t>
  </si>
  <si>
    <t>8*1</t>
  </si>
  <si>
    <t>8*1,02 'Přepočtené koeficientem množství</t>
  </si>
  <si>
    <t>96</t>
  </si>
  <si>
    <t>59217012</t>
  </si>
  <si>
    <t>obrubník zahradní betonový 500x80x250mm</t>
  </si>
  <si>
    <t>367500433</t>
  </si>
  <si>
    <t>2*0,5</t>
  </si>
  <si>
    <t>97</t>
  </si>
  <si>
    <t>949101111</t>
  </si>
  <si>
    <t>Lešení pomocné pro objekty pozemních staveb s lešeňovou podlahou v do 1,9 m zatížení do 150 kg/m2</t>
  </si>
  <si>
    <t>1067656031</t>
  </si>
  <si>
    <t>52,33-14,55 "2.np</t>
  </si>
  <si>
    <t>71,47+84,62 "1.np</t>
  </si>
  <si>
    <t>98</t>
  </si>
  <si>
    <t>949101112</t>
  </si>
  <si>
    <t>Lešení pomocné pro objekty pozemních staveb s lešeňovou podlahou v přes 1,9 do 3,5 m zatížení do 150 kg/m2</t>
  </si>
  <si>
    <t>956972811</t>
  </si>
  <si>
    <t>(6,45+3,25)*1,5 "2.np s.v. 5,15m</t>
  </si>
  <si>
    <t>99</t>
  </si>
  <si>
    <t>952901111</t>
  </si>
  <si>
    <t>Vyčištění budov bytové a občanské výstavby při výšce podlaží do 4 m</t>
  </si>
  <si>
    <t>1618517072</t>
  </si>
  <si>
    <t>52,33 "2.np m.č.201</t>
  </si>
  <si>
    <t>71,47+84,62 "1.np m.č.111,112,104,106b,107,108</t>
  </si>
  <si>
    <t>100</t>
  </si>
  <si>
    <t>953312112</t>
  </si>
  <si>
    <t>Vložky do svislých dilatačních spár z fasádních polystyrénových desek tl. přes 10 do 20 mm</t>
  </si>
  <si>
    <t>-1357800867</t>
  </si>
  <si>
    <t>3,5*0,55 "podlaha 1.np m.č.104</t>
  </si>
  <si>
    <t>101</t>
  </si>
  <si>
    <t>95550001R</t>
  </si>
  <si>
    <t>Dočasné přemístění plech.skříněk 44ks a plech.botník 1ks (1.np)</t>
  </si>
  <si>
    <t>24858592</t>
  </si>
  <si>
    <t>102</t>
  </si>
  <si>
    <t>962032231</t>
  </si>
  <si>
    <t>Bourání zdiva z cihel pálených nebo vápenopískových na MV nebo MVC přes 1 m3</t>
  </si>
  <si>
    <t>-1648964061</t>
  </si>
  <si>
    <t>3,06*3,05*0,215 "1.np recepce</t>
  </si>
  <si>
    <t>103</t>
  </si>
  <si>
    <t>963022819</t>
  </si>
  <si>
    <t>Bourání kamenných schodišťových stupňů zhotovených na místě (pro následné použití)</t>
  </si>
  <si>
    <t>-909100220</t>
  </si>
  <si>
    <t>7,7*2 "vstup</t>
  </si>
  <si>
    <t>104</t>
  </si>
  <si>
    <t>965042241</t>
  </si>
  <si>
    <t>Bourání podkladů pod dlažby nebo mazanin betonových tl přes 100 mm pl přes 4 m2</t>
  </si>
  <si>
    <t>1042429321</t>
  </si>
  <si>
    <t>22,7*0,15 "1.np vstup</t>
  </si>
  <si>
    <t>105</t>
  </si>
  <si>
    <t>965045113</t>
  </si>
  <si>
    <t>Bourání potěrů cementových nebo pískocementových tl do 50 mm pl přes 4 m2</t>
  </si>
  <si>
    <t>721545002</t>
  </si>
  <si>
    <t>9,89 "F3.2</t>
  </si>
  <si>
    <t>74,86 "F3.3</t>
  </si>
  <si>
    <t>4,8 "F4.2</t>
  </si>
  <si>
    <t>106</t>
  </si>
  <si>
    <t>968072455</t>
  </si>
  <si>
    <t>Vybourání kovových dveřních zárubní pl do 2 m2</t>
  </si>
  <si>
    <t>-1463366687</t>
  </si>
  <si>
    <t>0,6*0,9*1 "ocel.kontrolní dvířka 1.np</t>
  </si>
  <si>
    <t>0,8*2 "1.np</t>
  </si>
  <si>
    <t>107</t>
  </si>
  <si>
    <t>968072641</t>
  </si>
  <si>
    <t>Vybourání kovových stěn kromě výkladních</t>
  </si>
  <si>
    <t>-264584842</t>
  </si>
  <si>
    <t>2,98*3,04 "1.np ocel.prosklená stěna</t>
  </si>
  <si>
    <t>108</t>
  </si>
  <si>
    <t>968082015</t>
  </si>
  <si>
    <t>Vybourání plastových rámů oken včetně křídel plochy do 1 m2</t>
  </si>
  <si>
    <t>1748970763</t>
  </si>
  <si>
    <t>0,57*1,7*2 "1.np</t>
  </si>
  <si>
    <t>109</t>
  </si>
  <si>
    <t>968072245</t>
  </si>
  <si>
    <t>Vybourání kovových rámů oken jednoduchých včetně křídel pl do 2 m2</t>
  </si>
  <si>
    <t>792309072</t>
  </si>
  <si>
    <t>0,9*1,45*1 "1.np -žaluzie vč.rámu</t>
  </si>
  <si>
    <t>110</t>
  </si>
  <si>
    <t>971033531</t>
  </si>
  <si>
    <t>Vybourání otvorů ve zdivu cihelném pl do 1 m2 na MVC nebo MV tl do 150 mm</t>
  </si>
  <si>
    <t>-893422826</t>
  </si>
  <si>
    <t>0,25*2+0,3*3,05*2 "1.np u recepce</t>
  </si>
  <si>
    <t>111</t>
  </si>
  <si>
    <t>971033651</t>
  </si>
  <si>
    <t>Vybourání otvorů ve zdivu cihelném pl do 4 m2 na MVC nebo MV tl do 600 mm</t>
  </si>
  <si>
    <t>1736042473</t>
  </si>
  <si>
    <t>2,4*2,35*0,375-0,57*1,7*2*0,375 "1.np úniková cesta</t>
  </si>
  <si>
    <t>112</t>
  </si>
  <si>
    <t>974031664</t>
  </si>
  <si>
    <t>Vysekání rýh ve zdivu cihelném pro vtahování nosníků hl do 150 mm v do 150 mm</t>
  </si>
  <si>
    <t>618694386</t>
  </si>
  <si>
    <t>1,2 "pro IPE 100</t>
  </si>
  <si>
    <t>113</t>
  </si>
  <si>
    <t>974042577</t>
  </si>
  <si>
    <t>Vysekání rýh v dlažbě betonové nebo jiné monolitické hl do 200 mm š do 300 mm</t>
  </si>
  <si>
    <t>-254109462</t>
  </si>
  <si>
    <t>2,4 "pro ocel.rám -úniková cesta</t>
  </si>
  <si>
    <t>114</t>
  </si>
  <si>
    <t>974042579</t>
  </si>
  <si>
    <t>Příplatek k vysekání rýh v dlažbě betonové nebo jiné monolitické hl do 200 mm ZKD 100 mm š rýhy</t>
  </si>
  <si>
    <t>1515970424</t>
  </si>
  <si>
    <t>115</t>
  </si>
  <si>
    <t>977151124</t>
  </si>
  <si>
    <t>Jádrové vrty diamantovými korunkami do stavebních materiálů D přes 150 do 180 mm</t>
  </si>
  <si>
    <t>-1075702442</t>
  </si>
  <si>
    <t>0,55 "1.np pro ventilátor</t>
  </si>
  <si>
    <t>116</t>
  </si>
  <si>
    <t>978011191</t>
  </si>
  <si>
    <t>Otlučení (osekání) vnitřní vápenné nebo vápenocementové omítky stropů v rozsahu přes 50 do 100 %</t>
  </si>
  <si>
    <t>1744090467</t>
  </si>
  <si>
    <t>117</t>
  </si>
  <si>
    <t>978013191</t>
  </si>
  <si>
    <t>Otlučení (osekání) vnitřní vápenné nebo vápenocementové omítky stěn v rozsahu přes 50 do 100 %</t>
  </si>
  <si>
    <t>2113283366</t>
  </si>
  <si>
    <t>7,3*3,05-0,8*2 "1.np m-č.104</t>
  </si>
  <si>
    <t>118</t>
  </si>
  <si>
    <t>978071621</t>
  </si>
  <si>
    <t>Otlučení omítky a odstranění izolace z desek hmotnosti do 120 kg/m3 tl přes 50 mm pl přes 1 m2</t>
  </si>
  <si>
    <t>-1788268164</t>
  </si>
  <si>
    <t>2,4*2,35-0,57*1,7*2+2,42 "1.np úniková cesta vč.soklu</t>
  </si>
  <si>
    <t>(0,3+0,5)*2*3,05 "sloup vstup</t>
  </si>
  <si>
    <t>(0,65+0,15+3,05+0,3+0,3+0,65+0,15)*3,05 "1.np recepce</t>
  </si>
  <si>
    <t>(4,2+2,3)*0,25 "1.np vstup -sokl</t>
  </si>
  <si>
    <t>119</t>
  </si>
  <si>
    <t>979024443</t>
  </si>
  <si>
    <t>Očištění vybouraných obrubníků a krajníků silničních (kamen.schod.stupňů)</t>
  </si>
  <si>
    <t>-810301823</t>
  </si>
  <si>
    <t>997</t>
  </si>
  <si>
    <t>Přesun sutě</t>
  </si>
  <si>
    <t>120</t>
  </si>
  <si>
    <t>997013152</t>
  </si>
  <si>
    <t>Vnitrostaveništní doprava suti a vybouraných hmot pro budovy v přes 6 do 9 m s omezením mechanizace</t>
  </si>
  <si>
    <t>970079664</t>
  </si>
  <si>
    <t>121</t>
  </si>
  <si>
    <t>997013501</t>
  </si>
  <si>
    <t>Odvoz suti a vybouraných hmot na skládku nebo meziskládku do 1 km se složením</t>
  </si>
  <si>
    <t>1440047904</t>
  </si>
  <si>
    <t>122</t>
  </si>
  <si>
    <t>997013509</t>
  </si>
  <si>
    <t>Příplatek k odvozu suti a vybouraných hmot na skládku ZKD 1 km přes 1 km</t>
  </si>
  <si>
    <t>1663821395</t>
  </si>
  <si>
    <t>63,492*24 "celkem do 25km</t>
  </si>
  <si>
    <t>123</t>
  </si>
  <si>
    <t>997013631</t>
  </si>
  <si>
    <t>Poplatek za uložení na skládce (skládkovné) stavebního odpadu směsného kód odpadu 17 09 04</t>
  </si>
  <si>
    <t>-442517571</t>
  </si>
  <si>
    <t>998</t>
  </si>
  <si>
    <t>Přesun hmot</t>
  </si>
  <si>
    <t>124</t>
  </si>
  <si>
    <t>998012109</t>
  </si>
  <si>
    <t>Přesun hmot pro budovy monolitické s vyzdívaným obvodovým pláštěm s omezením mechanizace pro budovy v přes 6 do 12 m</t>
  </si>
  <si>
    <t>-1329393279</t>
  </si>
  <si>
    <t>PSV</t>
  </si>
  <si>
    <t>Práce a dodávky PSV</t>
  </si>
  <si>
    <t>711</t>
  </si>
  <si>
    <t>Izolace proti vodě, vlhkosti a plynům</t>
  </si>
  <si>
    <t>125</t>
  </si>
  <si>
    <t>711111001</t>
  </si>
  <si>
    <t>Provedení izolace proti zemní vlhkosti vodorovné za studena nátěrem penetračním</t>
  </si>
  <si>
    <t>-609660666</t>
  </si>
  <si>
    <t>126</t>
  </si>
  <si>
    <t>711112001</t>
  </si>
  <si>
    <t>Provedení izolace proti zemní vlhkosti svislé za studena nátěrem penetračním</t>
  </si>
  <si>
    <t>1165881736</t>
  </si>
  <si>
    <t>11,6*0,8 "S7</t>
  </si>
  <si>
    <t>127</t>
  </si>
  <si>
    <t>11163150</t>
  </si>
  <si>
    <t>lak penetrační asfaltový</t>
  </si>
  <si>
    <t>-1345729559</t>
  </si>
  <si>
    <t>10,9+0,25+0,6+2,15+1,35+9,28</t>
  </si>
  <si>
    <t>24,53*0,0003 'Přepočtené koeficientem množství</t>
  </si>
  <si>
    <t>128</t>
  </si>
  <si>
    <t>711141559</t>
  </si>
  <si>
    <t>Provedení izolace proti zemní vlhkosti pásy přitavením vodorovné NAIP</t>
  </si>
  <si>
    <t>-864920907</t>
  </si>
  <si>
    <t>10,9*2 "F3.1</t>
  </si>
  <si>
    <t>129</t>
  </si>
  <si>
    <t>711142559</t>
  </si>
  <si>
    <t>Provedení izolace proti zemní vlhkosti pásy přitavením svislé NAIP</t>
  </si>
  <si>
    <t>-866915937</t>
  </si>
  <si>
    <t>9,28*2 "S7</t>
  </si>
  <si>
    <t>130</t>
  </si>
  <si>
    <t>62855001</t>
  </si>
  <si>
    <t>pás asfaltový natavitelný modifikovaný SBS s vložkou z polyesterové rohože a spalitelnou PE fólií nebo jemnozrnným minerálním posypem na horním povrchu tl 4,0mm</t>
  </si>
  <si>
    <t>1764599125</t>
  </si>
  <si>
    <t>10,9+9,28</t>
  </si>
  <si>
    <t>20,18*1,15 'Přepočtené koeficientem množství</t>
  </si>
  <si>
    <t>131</t>
  </si>
  <si>
    <t>62853004</t>
  </si>
  <si>
    <t>pás asfaltový natavitelný modifikovaný SBS s vložkou ze skleněné tkaniny a spalitelnou PE fólií nebo jemnozrnným minerálním posypem na horním povrchu tl 4,0mm</t>
  </si>
  <si>
    <t>46367597</t>
  </si>
  <si>
    <t>132</t>
  </si>
  <si>
    <t>711491172</t>
  </si>
  <si>
    <t>Provedení doplňků izolace proti vodě na vodorovné ploše z textilií vrstva ochranná</t>
  </si>
  <si>
    <t>-2141176457</t>
  </si>
  <si>
    <t>133</t>
  </si>
  <si>
    <t>69311172</t>
  </si>
  <si>
    <t>geotextilie PP s ÚV stabilizací 300g/m2</t>
  </si>
  <si>
    <t>1443313696</t>
  </si>
  <si>
    <t>10,9*1,05 'Přepočtené koeficientem množství</t>
  </si>
  <si>
    <t>134</t>
  </si>
  <si>
    <t>711493111</t>
  </si>
  <si>
    <t>Izolace proti podpovrchové a tlakové vodě vodorovná těsnicí hmotou dvousložkovou na bázi cementu</t>
  </si>
  <si>
    <t>-1489326483</t>
  </si>
  <si>
    <t>16,4 "F1</t>
  </si>
  <si>
    <t>135</t>
  </si>
  <si>
    <t>711493121</t>
  </si>
  <si>
    <t>Izolace proti podpovrchové a tlakové vodě svislá těsnicí hmotou dvousložkovou na bázi cementu</t>
  </si>
  <si>
    <t>1665362578</t>
  </si>
  <si>
    <t>136</t>
  </si>
  <si>
    <t>998711112</t>
  </si>
  <si>
    <t>Přesun hmot tonážní pro izolace proti vodě, vlhkosti a plynům s omezením mechanizace v objektech v přes 6 do 12 m</t>
  </si>
  <si>
    <t>1294288801</t>
  </si>
  <si>
    <t>713</t>
  </si>
  <si>
    <t>Izolace tepelné</t>
  </si>
  <si>
    <t>137</t>
  </si>
  <si>
    <t>713121111</t>
  </si>
  <si>
    <t>Montáž izolace tepelné podlah volně kladenými rohožemi, pásy, dílci, deskami 1 vrstva</t>
  </si>
  <si>
    <t>-1274378016</t>
  </si>
  <si>
    <t>138</t>
  </si>
  <si>
    <t>28372312</t>
  </si>
  <si>
    <t>deska EPS 100 pro konstrukce s běžným zatížením λ=0,037 tl 120mm</t>
  </si>
  <si>
    <t>-743631831</t>
  </si>
  <si>
    <t>139</t>
  </si>
  <si>
    <t>713121211</t>
  </si>
  <si>
    <t>Montáž izolace tepelné podlah volně kladenými okrajovými pásky</t>
  </si>
  <si>
    <t>558306230</t>
  </si>
  <si>
    <t>13,5 "F3.1</t>
  </si>
  <si>
    <t>140</t>
  </si>
  <si>
    <t>63152004</t>
  </si>
  <si>
    <t>pásek izolační minerální podlahový λ=0,036 5x100x1000mm</t>
  </si>
  <si>
    <t>1461321100</t>
  </si>
  <si>
    <t>13,5*1,05 'Přepočtené koeficientem množství</t>
  </si>
  <si>
    <t>141</t>
  </si>
  <si>
    <t>998713112</t>
  </si>
  <si>
    <t>Přesun hmot tonážní pro izolace tepelné s omezením mechanizace v objektech v přes 6 do 12 m</t>
  </si>
  <si>
    <t>580234469</t>
  </si>
  <si>
    <t>763</t>
  </si>
  <si>
    <t>Konstrukce suché výstavby</t>
  </si>
  <si>
    <t>142</t>
  </si>
  <si>
    <t>763111326</t>
  </si>
  <si>
    <t>SDK příčka tl 125 mm profil CW+UW 100 desky 1xDF 12,5 s izolací EI 45 Rw do 51 dB</t>
  </si>
  <si>
    <t>-1357351153</t>
  </si>
  <si>
    <t>1,8*1,25*2 "2.np nadpraží</t>
  </si>
  <si>
    <t>4,5 "1.np nadpraží</t>
  </si>
  <si>
    <t>143</t>
  </si>
  <si>
    <t>763111717</t>
  </si>
  <si>
    <t>SDK příčka základní penetrační nátěr (oboustranně)</t>
  </si>
  <si>
    <t>42841759</t>
  </si>
  <si>
    <t>144</t>
  </si>
  <si>
    <t>763121441</t>
  </si>
  <si>
    <t>SDK stěna předsazená tl 65 mm profil CW+UW 50 deska 1xDF 15 s izolací EI 30</t>
  </si>
  <si>
    <t>-2112588475</t>
  </si>
  <si>
    <t>2,5+4,3 "1.np m.č.105</t>
  </si>
  <si>
    <t>145</t>
  </si>
  <si>
    <t>763121714</t>
  </si>
  <si>
    <t>SDK stěna předsazená základní penetrační nátěr</t>
  </si>
  <si>
    <t>-2126168278</t>
  </si>
  <si>
    <t>146</t>
  </si>
  <si>
    <t>998763323</t>
  </si>
  <si>
    <t>Přesun hmot tonážní pro konstrukce montované z desek s omezením mechanizace v objektech v přes 12 do 24 m</t>
  </si>
  <si>
    <t>1133662506</t>
  </si>
  <si>
    <t>764</t>
  </si>
  <si>
    <t>Konstrukce klempířské</t>
  </si>
  <si>
    <t>147</t>
  </si>
  <si>
    <t>764002851</t>
  </si>
  <si>
    <t>Demontáž oplechování parapetů do suti</t>
  </si>
  <si>
    <t>360420772</t>
  </si>
  <si>
    <t>0,57*2 "1.np</t>
  </si>
  <si>
    <t>766</t>
  </si>
  <si>
    <t>Konstrukce truhlářské</t>
  </si>
  <si>
    <t>148</t>
  </si>
  <si>
    <t>766411811</t>
  </si>
  <si>
    <t>Demontáž truhlářského obložení stěn z panelů plochy do 1,5 m2</t>
  </si>
  <si>
    <t>1667261638</t>
  </si>
  <si>
    <t>2,86*0,65*2 "police z lamino desek 1.np a 2.np</t>
  </si>
  <si>
    <t>149</t>
  </si>
  <si>
    <t>766691811</t>
  </si>
  <si>
    <t>Demontáž parapetních desek dřevěných nebo plastových šířky do 300 mm</t>
  </si>
  <si>
    <t>-707076561</t>
  </si>
  <si>
    <t>0,9*1 "1.np recepce</t>
  </si>
  <si>
    <t>150</t>
  </si>
  <si>
    <t>766691914</t>
  </si>
  <si>
    <t>Vyvěšení dřevěných křídel dveří pl do 2 m2</t>
  </si>
  <si>
    <t>616137278</t>
  </si>
  <si>
    <t>1 "2.np</t>
  </si>
  <si>
    <t>1+1 "1.np</t>
  </si>
  <si>
    <t>151</t>
  </si>
  <si>
    <t>766825821</t>
  </si>
  <si>
    <t>Demontáž truhlářských vestavěných skříní dvoukřídlových</t>
  </si>
  <si>
    <t>-604041762</t>
  </si>
  <si>
    <t xml:space="preserve">4+1 "1.np -4x šatní skříň, 1x kryt radiátoru </t>
  </si>
  <si>
    <t>152</t>
  </si>
  <si>
    <t>766-CEP/2</t>
  </si>
  <si>
    <t xml:space="preserve">Dod+mtz vněj.pevná prosklená stěna 1600/1200mm z plast.profilů s podávacím okénkem, vnitř. a vněj. parapet -komplet dle PD </t>
  </si>
  <si>
    <t>696469201</t>
  </si>
  <si>
    <t>153</t>
  </si>
  <si>
    <t>766-CEP/3</t>
  </si>
  <si>
    <t xml:space="preserve">Dod+mtz vněj.okno 1100/1200mm z plast.profilů, vnitř. a vněj. parapet -komplet dle PD </t>
  </si>
  <si>
    <t>-556192286</t>
  </si>
  <si>
    <t>154</t>
  </si>
  <si>
    <t>766-DID/1L</t>
  </si>
  <si>
    <t>Dod+mtz vnitř.dveře 800/1970mm vč. ocel.zárubně, kování -komplet dle PD</t>
  </si>
  <si>
    <t>1704133262</t>
  </si>
  <si>
    <t>155</t>
  </si>
  <si>
    <t>766-DID/2L</t>
  </si>
  <si>
    <t>Dod+mtz vnitř.dveře 700/1970mm PO vč. ocel.zárubně, kování, samozavírače -komplet dle PD</t>
  </si>
  <si>
    <t>-379173919</t>
  </si>
  <si>
    <t>156</t>
  </si>
  <si>
    <t>766-DID/3P</t>
  </si>
  <si>
    <t>Dod+mtz vnitř.dveře 900/1970mm PO vč. kování, samozavírače -komplet dle PD</t>
  </si>
  <si>
    <t>-1748210967</t>
  </si>
  <si>
    <t>157</t>
  </si>
  <si>
    <t>766-DID/4L</t>
  </si>
  <si>
    <t>Dod+mtz vnitř.dveře 1600/1970mm PO vč. dřev.rám.zárubně, kování, samozavírače -komplet dle PD</t>
  </si>
  <si>
    <t>-1589903088</t>
  </si>
  <si>
    <t>158</t>
  </si>
  <si>
    <t>766-DID/4P</t>
  </si>
  <si>
    <t>182937007</t>
  </si>
  <si>
    <t>159</t>
  </si>
  <si>
    <t>766-DID/5L</t>
  </si>
  <si>
    <t>Dod+mtz vnitř.dveře 1800/1970mm PO vč. dřev.rám.zárubně, kování, samozavírače -komplet dle PD</t>
  </si>
  <si>
    <t>-853237826</t>
  </si>
  <si>
    <t>160</t>
  </si>
  <si>
    <t>766-DID/6L</t>
  </si>
  <si>
    <t>Dod+mtz vnitř.dveře 2000/1970mm PO vč. dřev.rám.zárubně, kování, samozavírače -komplet dle PD</t>
  </si>
  <si>
    <t>-1435978628</t>
  </si>
  <si>
    <t>161</t>
  </si>
  <si>
    <t>766-DID/7P</t>
  </si>
  <si>
    <t>Dod+mtz vnitř.dveře 600/900mm PO vč. ocel.rám.zárubně, kování, samozavírače -komplet dle PD</t>
  </si>
  <si>
    <t>1308105295</t>
  </si>
  <si>
    <t>162</t>
  </si>
  <si>
    <t>766-V/2</t>
  </si>
  <si>
    <t>Dod+mtz laminátová pracovní deska tl.38mm -komplet dle PD</t>
  </si>
  <si>
    <t>kpl</t>
  </si>
  <si>
    <t>-1840360532</t>
  </si>
  <si>
    <t>163</t>
  </si>
  <si>
    <t>998766212</t>
  </si>
  <si>
    <t>Přesun hmot procentní pro kce truhlářské s omezením mechanizace v objektech v přes 6 do 12 m</t>
  </si>
  <si>
    <t>%</t>
  </si>
  <si>
    <t>-681957834</t>
  </si>
  <si>
    <t>767</t>
  </si>
  <si>
    <t>Konstrukce zámečnické</t>
  </si>
  <si>
    <t>164</t>
  </si>
  <si>
    <t>767531811</t>
  </si>
  <si>
    <t>Demontáž vstupních kovových nebo plastových čisticích rohoží</t>
  </si>
  <si>
    <t>-1752445906</t>
  </si>
  <si>
    <t>0,9*0,4*4 "1.np vstup</t>
  </si>
  <si>
    <t>165</t>
  </si>
  <si>
    <t>767531821</t>
  </si>
  <si>
    <t>Demontáž rámů k čisticím rohožím</t>
  </si>
  <si>
    <t>-7672723</t>
  </si>
  <si>
    <t xml:space="preserve">2*4+0,5*6 "1.np vstup </t>
  </si>
  <si>
    <t>166</t>
  </si>
  <si>
    <t>767996701</t>
  </si>
  <si>
    <t>Demontáž atypických zámečnických konstrukcí řezáním hm jednotlivých dílů do 50 kg</t>
  </si>
  <si>
    <t>458028542</t>
  </si>
  <si>
    <t xml:space="preserve">2,76*5*2*3,6*1,1 " tyče zábradlí 1.np a 2.np -trubka pr.50mm </t>
  </si>
  <si>
    <t>167</t>
  </si>
  <si>
    <t>767-DEK/1L</t>
  </si>
  <si>
    <t>Dod+mtz vnější 2kř dveře z Al profilů sv. 1100+600/2100mm (stav.otvor 2000/2150mm) -komplet dle PD</t>
  </si>
  <si>
    <t>1772156232</t>
  </si>
  <si>
    <t>168</t>
  </si>
  <si>
    <t>767-KSD/1.1-1.5</t>
  </si>
  <si>
    <t>Dod+mtz hliníkové ploché prahové lišty, šroubovací -dle PD</t>
  </si>
  <si>
    <t>-1620926132</t>
  </si>
  <si>
    <t>0,7*1+0,8*1+1,6*4+1,8*1+2*1</t>
  </si>
  <si>
    <t>169</t>
  </si>
  <si>
    <t>767-KSD/2</t>
  </si>
  <si>
    <t>Dod+mtz Al plochá interiérová lišta pro uzavření dilatační spáry tl.20mm v podlaze z keram.dlažby vč.kotevního materiálu -dle PD</t>
  </si>
  <si>
    <t>-1995341561</t>
  </si>
  <si>
    <t>170</t>
  </si>
  <si>
    <t>767-KSD/3</t>
  </si>
  <si>
    <t>Dod+mtz Al rohová interiérová lišta pro uzavření dilatační spáry tl.20mm ve zdivu vč.kotevního materiálu -dle PD</t>
  </si>
  <si>
    <t>-1394247411</t>
  </si>
  <si>
    <t>171</t>
  </si>
  <si>
    <t>767-KSD/4</t>
  </si>
  <si>
    <t>Dod+mtz Al plochá exteriérová lišta pro uzavření dilatační spáry tl.20mm ve zdivu vč.kotevního materiálu -dle PD</t>
  </si>
  <si>
    <t>1261788989</t>
  </si>
  <si>
    <t>172</t>
  </si>
  <si>
    <t>767-KSD/5</t>
  </si>
  <si>
    <t xml:space="preserve">Dod+mtz vnější samonosná rohož 1000x2000mm ze žárově zinkované oceli, se zapuštěným rámem -komplet dle PD </t>
  </si>
  <si>
    <t>-1791996038</t>
  </si>
  <si>
    <t>173</t>
  </si>
  <si>
    <t>767-KSD/6.1</t>
  </si>
  <si>
    <t>Dod+mtz revizní dvířka 400x400mm z pozink.plechu vč.rámečku a kotevního materiálu</t>
  </si>
  <si>
    <t>-1429488200</t>
  </si>
  <si>
    <t>174</t>
  </si>
  <si>
    <t>767-KSD/6.2</t>
  </si>
  <si>
    <t>Dod+mtz revizní dvířka 200x200mm z pozink.plechu vč.rámečku a kotevního materiálu</t>
  </si>
  <si>
    <t>1223342399</t>
  </si>
  <si>
    <t>175</t>
  </si>
  <si>
    <t>767-KSD/7</t>
  </si>
  <si>
    <t>Dod+mtz Al profil pro napojení živič.hydroizolace proti zemní vlhkosti v dilataci -rohový s pryžovou bitumen.membránou -dle PD</t>
  </si>
  <si>
    <t>-119996353</t>
  </si>
  <si>
    <t>176</t>
  </si>
  <si>
    <t>767-Z/1</t>
  </si>
  <si>
    <t>Dod+mtz ocel. zábradlí na podestách vč. stav. přípomocí a nátěru -komplet dle PD</t>
  </si>
  <si>
    <t>1377696678</t>
  </si>
  <si>
    <t>66,367*2</t>
  </si>
  <si>
    <t>177</t>
  </si>
  <si>
    <t>998767212</t>
  </si>
  <si>
    <t>Přesun hmot procentní pro zámečnické konstrukce s omezením mechanizace v objektech v přes 6 do 12 m</t>
  </si>
  <si>
    <t>1179822886</t>
  </si>
  <si>
    <t>771</t>
  </si>
  <si>
    <t>Podlahy z dlaždic</t>
  </si>
  <si>
    <t>178</t>
  </si>
  <si>
    <t>771121011</t>
  </si>
  <si>
    <t>Nátěr penetrační na podlahu</t>
  </si>
  <si>
    <t>1485228428</t>
  </si>
  <si>
    <t xml:space="preserve">16,4 "F1 </t>
  </si>
  <si>
    <t>9,89 " F3.2</t>
  </si>
  <si>
    <t>179</t>
  </si>
  <si>
    <t>771151012</t>
  </si>
  <si>
    <t>Samonivelační stěrka podlah pevnosti 20 MPa tl přes 3 do 5 mm</t>
  </si>
  <si>
    <t>394454940</t>
  </si>
  <si>
    <t>180</t>
  </si>
  <si>
    <t>771151014</t>
  </si>
  <si>
    <t>Samonivelační stěrka podlah pevnosti 20 MPa tl přes 8 do 10 mm</t>
  </si>
  <si>
    <t>828925682</t>
  </si>
  <si>
    <t>181</t>
  </si>
  <si>
    <t>771471810</t>
  </si>
  <si>
    <t>Demontáž soklíků z dlaždic keramických kladených do malty rovných</t>
  </si>
  <si>
    <t>-65124718</t>
  </si>
  <si>
    <t>9,3-0,9+0,3*6+0,4*5+0,7+3,4+2,95+2,85+1,2+2,1 "2.np</t>
  </si>
  <si>
    <t>9,3-0,9+0,6+3,3+0,4*3+0,3*4+0,7+3,2+3,2+6,1-1,9+1,65+0,25+2,9 "1.np</t>
  </si>
  <si>
    <t>(3,05+1,75)*2-0,8 "1.np recepce</t>
  </si>
  <si>
    <t>182</t>
  </si>
  <si>
    <t>771471830</t>
  </si>
  <si>
    <t>Demontáž soklíků z dlaždic keramických kladených do malty schodišťových</t>
  </si>
  <si>
    <t>1932264837</t>
  </si>
  <si>
    <t>3,5+3,7+2,85+5,1*2 "1.np-2.np</t>
  </si>
  <si>
    <t>183</t>
  </si>
  <si>
    <t>771474113</t>
  </si>
  <si>
    <t>Montáž soklů z dlaždic keramických rovných lepených cementovým flexibilním lepidlem v přes 90 do 120 mm</t>
  </si>
  <si>
    <t>1463973246</t>
  </si>
  <si>
    <t xml:space="preserve">23,4 "2.np </t>
  </si>
  <si>
    <t>46,4 "1.np</t>
  </si>
  <si>
    <t>184</t>
  </si>
  <si>
    <t>771474133</t>
  </si>
  <si>
    <t>Montáž soklů z dlaždic keramických schodišťových stupňovitých lepených cementovým flexibilním lepidlem v přes 90 do 120 mm</t>
  </si>
  <si>
    <t>514260502</t>
  </si>
  <si>
    <t>185</t>
  </si>
  <si>
    <t>771571810</t>
  </si>
  <si>
    <t>Demontáž podlah z dlaždic keramických kladených do malty</t>
  </si>
  <si>
    <t>42221494</t>
  </si>
  <si>
    <t>(0,13+0,1)*2,86*2+(0,13+0,1)*2,85 " zvýšená hrana lemování otvoru 1.np a 2.np</t>
  </si>
  <si>
    <t>186</t>
  </si>
  <si>
    <t>771574416</t>
  </si>
  <si>
    <t>Montáž podlah keramických hladkých lepených cementovým flexibilním lepidlem přes 9 do 12 ks/m2</t>
  </si>
  <si>
    <t>-1316945245</t>
  </si>
  <si>
    <t>187</t>
  </si>
  <si>
    <t>59761166</t>
  </si>
  <si>
    <t>dlažba keramická slinutá mrazuvzdorná protiskluzná tl do 10mm přes 9 do 12ks/m2</t>
  </si>
  <si>
    <t>-165809672</t>
  </si>
  <si>
    <t>16,4</t>
  </si>
  <si>
    <t>16,4*1,1 'Přepočtené koeficientem množství</t>
  </si>
  <si>
    <t>188</t>
  </si>
  <si>
    <t>771574417</t>
  </si>
  <si>
    <t>Montáž podlah keramických hladkých lepených cementovým flexibilním lepidlem přes 12 do 19 ks/m2</t>
  </si>
  <si>
    <t>1458686053</t>
  </si>
  <si>
    <t>189</t>
  </si>
  <si>
    <t>59761128</t>
  </si>
  <si>
    <t>dlažba keramická slinutá nemrazuvzdorná R10 tl do 10mm přes 12 do 19ks/m2</t>
  </si>
  <si>
    <t>2067454213</t>
  </si>
  <si>
    <t>(20,25+69,8)*0,1</t>
  </si>
  <si>
    <t>10,9+9,89+74,86</t>
  </si>
  <si>
    <t>104,655*1,1 'Přepočtené koeficientem množství</t>
  </si>
  <si>
    <t>190</t>
  </si>
  <si>
    <t>77158001R</t>
  </si>
  <si>
    <t>Vyspravení dlažby u posunutých dveří recepce</t>
  </si>
  <si>
    <t>655858850</t>
  </si>
  <si>
    <t>191</t>
  </si>
  <si>
    <t>771581810</t>
  </si>
  <si>
    <t>Demontáž podlah z mozaiky kladených do malty</t>
  </si>
  <si>
    <t>-660524587</t>
  </si>
  <si>
    <t>9,1+11,45+19 "2.np</t>
  </si>
  <si>
    <t>14,7+17,8+11,2+5,2 "1.np</t>
  </si>
  <si>
    <t>22,7 "1.np vstup</t>
  </si>
  <si>
    <t>192</t>
  </si>
  <si>
    <t>771591117</t>
  </si>
  <si>
    <t>Podlahy spárování akrylem</t>
  </si>
  <si>
    <t>-451403222</t>
  </si>
  <si>
    <t>65+20,25 "soklíky</t>
  </si>
  <si>
    <t>193</t>
  </si>
  <si>
    <t>777111141</t>
  </si>
  <si>
    <t>Otryskání podkladu před provedením lité podlahy</t>
  </si>
  <si>
    <t>948688857</t>
  </si>
  <si>
    <t>194</t>
  </si>
  <si>
    <t>998771112</t>
  </si>
  <si>
    <t>Přesun hmot tonážní pro podlahy z dlaždic s omezením mechanizace v objektech v přes 6 do 12 m</t>
  </si>
  <si>
    <t>-253259966</t>
  </si>
  <si>
    <t>776</t>
  </si>
  <si>
    <t>Podlahy povlakové</t>
  </si>
  <si>
    <t>195</t>
  </si>
  <si>
    <t>776111116</t>
  </si>
  <si>
    <t>Odstranění zbytků lepidla z podkladu povlakových podlah broušením</t>
  </si>
  <si>
    <t>-671408719</t>
  </si>
  <si>
    <t>1,8 "F4.1</t>
  </si>
  <si>
    <t>196</t>
  </si>
  <si>
    <t>776121321</t>
  </si>
  <si>
    <t>Neředěná penetrace savého podkladu povlakových podlah</t>
  </si>
  <si>
    <t>1978981570</t>
  </si>
  <si>
    <t>197</t>
  </si>
  <si>
    <t>776141111</t>
  </si>
  <si>
    <t>Stěrka podlahová nivelační pro vyrovnání podkladu povlakových podlah pevnosti 20 MPa tl do 3 mm</t>
  </si>
  <si>
    <t>1057088521</t>
  </si>
  <si>
    <t>198</t>
  </si>
  <si>
    <t>77614111R</t>
  </si>
  <si>
    <t>Stěrka podlahová nivelační pro vyrovnání podkladu povlakových podlah pevnosti 20 MPa tl přes 10 do 20 mm</t>
  </si>
  <si>
    <t>575406347</t>
  </si>
  <si>
    <t>199</t>
  </si>
  <si>
    <t>776201811</t>
  </si>
  <si>
    <t>Demontáž lepených povlakových podlah bez podložky ručně</t>
  </si>
  <si>
    <t>-1547318976</t>
  </si>
  <si>
    <t>200</t>
  </si>
  <si>
    <t>776221111</t>
  </si>
  <si>
    <t>Lepení pásů z PVC standardním lepidlem</t>
  </si>
  <si>
    <t>-1125060288</t>
  </si>
  <si>
    <t>201</t>
  </si>
  <si>
    <t>2841224R</t>
  </si>
  <si>
    <t xml:space="preserve">krytina podlahová PVC  tl 2mm</t>
  </si>
  <si>
    <t>-263067788</t>
  </si>
  <si>
    <t>6,6*1,1 'Přepočtené koeficientem množství</t>
  </si>
  <si>
    <t>202</t>
  </si>
  <si>
    <t>776411111</t>
  </si>
  <si>
    <t>Montáž obvodových soklíků výšky do 80 mm</t>
  </si>
  <si>
    <t>580261956</t>
  </si>
  <si>
    <t>doplnění</t>
  </si>
  <si>
    <t>2 "2.np</t>
  </si>
  <si>
    <t>23 "1.np</t>
  </si>
  <si>
    <t>203</t>
  </si>
  <si>
    <t>28411008</t>
  </si>
  <si>
    <t>lišta soklová PVC 16x60mm</t>
  </si>
  <si>
    <t>-1889767742</t>
  </si>
  <si>
    <t>25*1,02 'Přepočtené koeficientem množství</t>
  </si>
  <si>
    <t>204</t>
  </si>
  <si>
    <t>998776112</t>
  </si>
  <si>
    <t>Přesun hmot tonážní pro podlahy povlakové s omezením mechanizace v objektech v přes 6 do 12 m</t>
  </si>
  <si>
    <t>-2083673290</t>
  </si>
  <si>
    <t>781</t>
  </si>
  <si>
    <t>Dokončovací práce - obklady</t>
  </si>
  <si>
    <t>205</t>
  </si>
  <si>
    <t>781121011</t>
  </si>
  <si>
    <t>Nátěr penetrační na stěnu</t>
  </si>
  <si>
    <t>312328959</t>
  </si>
  <si>
    <t>1,9*1,8 "1.np m.č.104</t>
  </si>
  <si>
    <t>206</t>
  </si>
  <si>
    <t>781471810</t>
  </si>
  <si>
    <t>Demontáž obkladů z obkladaček keramických kladených do malty</t>
  </si>
  <si>
    <t>-815098252</t>
  </si>
  <si>
    <t>0,3*2*0,5 "1.np recepce</t>
  </si>
  <si>
    <t>207</t>
  </si>
  <si>
    <t>781472217</t>
  </si>
  <si>
    <t>Montáž obkladů keramických hladkých lepených cementovým flexibilním lepidlem přes 12 do 19 ks/m2</t>
  </si>
  <si>
    <t>-67005656</t>
  </si>
  <si>
    <t>208</t>
  </si>
  <si>
    <t>59761701</t>
  </si>
  <si>
    <t>obklad keramický nemrazuvzdorný povrch hladký/lesklý tl do 10mm přes 12 do 19ks/m2</t>
  </si>
  <si>
    <t>-2032362534</t>
  </si>
  <si>
    <t>3,42*1,1 'Přepočtené koeficientem množství</t>
  </si>
  <si>
    <t>209</t>
  </si>
  <si>
    <t>78148181R</t>
  </si>
  <si>
    <t>Demontáž obkladů kamenných pásků kladených do malty</t>
  </si>
  <si>
    <t>1318651915</t>
  </si>
  <si>
    <t>1,4*3,05*2-0,9*1,45-0,8*2 "1.np recepce</t>
  </si>
  <si>
    <t>210</t>
  </si>
  <si>
    <t>781492211</t>
  </si>
  <si>
    <t>Montáž profilů rohových lepených flexibilním cementovým lepidlem</t>
  </si>
  <si>
    <t>-2084040154</t>
  </si>
  <si>
    <t>1,8*2</t>
  </si>
  <si>
    <t>211</t>
  </si>
  <si>
    <t>28342003</t>
  </si>
  <si>
    <t>lišta ukončovací z PVC 10mm</t>
  </si>
  <si>
    <t>-80397954</t>
  </si>
  <si>
    <t>3,6*1,05 'Přepočtené koeficientem množství</t>
  </si>
  <si>
    <t>212</t>
  </si>
  <si>
    <t>781492251</t>
  </si>
  <si>
    <t>Montáž profilů ukončovacích lepených flexibilním cementovým lepidlem</t>
  </si>
  <si>
    <t>123608253</t>
  </si>
  <si>
    <t>213</t>
  </si>
  <si>
    <t>-59238424</t>
  </si>
  <si>
    <t>1,9*1,05 'Přepočtené koeficientem množství</t>
  </si>
  <si>
    <t>214</t>
  </si>
  <si>
    <t>781495115</t>
  </si>
  <si>
    <t>Spárování vnitřních obkladů silikonem</t>
  </si>
  <si>
    <t>600643284</t>
  </si>
  <si>
    <t>215</t>
  </si>
  <si>
    <t>998781112</t>
  </si>
  <si>
    <t>Přesun hmot tonážní pro obklady keramické s omezením mechanizace v objektech v přes 6 do 12 m</t>
  </si>
  <si>
    <t>-610567203</t>
  </si>
  <si>
    <t>783</t>
  </si>
  <si>
    <t>Dokončovací práce - nátěry</t>
  </si>
  <si>
    <t>216</t>
  </si>
  <si>
    <t>783301311</t>
  </si>
  <si>
    <t>Odmaštění zámečnických konstrukcí vodou ředitelným odmašťovačem</t>
  </si>
  <si>
    <t>-2077824903</t>
  </si>
  <si>
    <t>4,8*0,2*1+4,7*0,2*1+4,9*0,2*2+2,4*0,2*1 "ocel.zárubně</t>
  </si>
  <si>
    <t>217</t>
  </si>
  <si>
    <t>783314101</t>
  </si>
  <si>
    <t>Základní jednonásobný syntetický nátěr zámečnických konstrukcí</t>
  </si>
  <si>
    <t>-1191199883</t>
  </si>
  <si>
    <t>4,34 "ocel.zárubně</t>
  </si>
  <si>
    <t>218</t>
  </si>
  <si>
    <t>783317101</t>
  </si>
  <si>
    <t>Krycí jednonásobný syntetický standardní nátěr zámečnických konstrukcí</t>
  </si>
  <si>
    <t>2130798169</t>
  </si>
  <si>
    <t xml:space="preserve">(4,8*0,2*1+4,7*0,2*1+4,9*0,2*2+2,4*0,2*1)*2 "2x  ocel.zárubně</t>
  </si>
  <si>
    <t>784</t>
  </si>
  <si>
    <t>Dokončovací práce - malby a tapety</t>
  </si>
  <si>
    <t>219</t>
  </si>
  <si>
    <t>784121001</t>
  </si>
  <si>
    <t>Oškrabání malby v místnostech v do 3,80 m</t>
  </si>
  <si>
    <t>-935403393</t>
  </si>
  <si>
    <t>52,33 "2.np strop m.č.201</t>
  </si>
  <si>
    <t>6,45*(5,15-1,6)+15,65*(3,25-1,6)+3,45*(4,2-1,6) "2.np stáv.stěny dle PD</t>
  </si>
  <si>
    <t>31,1+40,16+52,58+11,25+3,59 "1.np strop m.č.111,112,106b,107,108</t>
  </si>
  <si>
    <t>(44,8+20,3)*(3,25-1,6)+60,8*2,97 "1.np stáv.stěny dle PD</t>
  </si>
  <si>
    <t>220</t>
  </si>
  <si>
    <t>784181121</t>
  </si>
  <si>
    <t>Hloubková jednonásobná bezbarvá penetrace podkladu v místnostech v do 3,80 m</t>
  </si>
  <si>
    <t>-2013943902</t>
  </si>
  <si>
    <t>(0,7+0,65+0,65)*(3,25-1,6) "2.np na porobeton</t>
  </si>
  <si>
    <t>(0,7+0,65+0,65)*(3,25-1,6)+2,7*1,52*5+69,651-6,8*1,6 "1.np na porobeton</t>
  </si>
  <si>
    <t>31,1+40,16+17,2+52,58+11,25+3,59 "1.np strop m.č.111,112,104,106b,107,108</t>
  </si>
  <si>
    <t>(44,8+20,3)*(3,25-1,6)+20,665-3,42-5,4+60,8*2,97+3,05 "1.np stáv.stěny dle PD</t>
  </si>
  <si>
    <t>221</t>
  </si>
  <si>
    <t>784211101</t>
  </si>
  <si>
    <t>Dvojnásobné bílé malby ze směsí za mokra výborně oděruvzdorných v místnostech v do 3,80 m</t>
  </si>
  <si>
    <t>1311614378</t>
  </si>
  <si>
    <t>4,5*2 "SDK nadpraží 2.np</t>
  </si>
  <si>
    <t>3,3+20,52+69,651-6,8*1,6 "1.np na porobeton</t>
  </si>
  <si>
    <t>4,5*2+6,8 "SDK nadpraží+předstěny 1.np</t>
  </si>
  <si>
    <t>(44,8+20,3)*(3,25-1,6)+20,665-3,42-5,4+60,8*2,97-14,6+3,05 "1.np stáv.stěny dle PD</t>
  </si>
  <si>
    <t>222</t>
  </si>
  <si>
    <t>78421110R</t>
  </si>
  <si>
    <t>Dvojnásobné bílé malby ze směsí za mokra výborně omyvatelných v místnostech v do 3,80 m</t>
  </si>
  <si>
    <t>-992268974</t>
  </si>
  <si>
    <t>14,6 "1.np m.č.108</t>
  </si>
  <si>
    <t>223</t>
  </si>
  <si>
    <t>784660111</t>
  </si>
  <si>
    <t>Linkrustace s vrchním nátěrem syntetickým v místnosti v do 3,80 m</t>
  </si>
  <si>
    <t>-1273502764</t>
  </si>
  <si>
    <t>(0,7+0,65+0,65)*1,6 "2.np na nové zdi</t>
  </si>
  <si>
    <t>3,2+6,8*1,6 " 1.np na nové zdi</t>
  </si>
  <si>
    <t>2,7*1,52*5 "1.np na zazdívky z porobetonu</t>
  </si>
  <si>
    <t>3*1,8 "1.np m.č.104</t>
  </si>
  <si>
    <t>224</t>
  </si>
  <si>
    <t>784660141</t>
  </si>
  <si>
    <t>Jednonásobný obnovovací syntetický nátěr linkrusty v místnosti v do 3,80 m</t>
  </si>
  <si>
    <t>163290356</t>
  </si>
  <si>
    <t>50 "odhad -případná oprava poškozených míst</t>
  </si>
  <si>
    <t>02 - Zdravotechnika</t>
  </si>
  <si>
    <t xml:space="preserve">10 - 800 – 721     A 01  Vnitřní kanalizace </t>
  </si>
  <si>
    <t xml:space="preserve">11 - 800 – 721   B 01  Demontáže kanalizačního potrubí</t>
  </si>
  <si>
    <t xml:space="preserve">12 - 800 – 721     C 01  Opravy vnitřní kanalizace</t>
  </si>
  <si>
    <t xml:space="preserve">13 - 800 – 721    A 02  Vnitřní vodovod</t>
  </si>
  <si>
    <t xml:space="preserve">14 - 800 – 721    B 02  Demontáž vnitřního vodovodu</t>
  </si>
  <si>
    <t xml:space="preserve">15 - 800 – 721     C 02  Opravy vnitřního vodovodu</t>
  </si>
  <si>
    <t xml:space="preserve">16 - 800 – 721     A 05  Zařizovací předměty</t>
  </si>
  <si>
    <t xml:space="preserve">17 - 800 – 721     C 05  Opravy zařizovacích předmětů </t>
  </si>
  <si>
    <t xml:space="preserve">18 -  800 - 1      Zemní práce pro kanalizační vpusti</t>
  </si>
  <si>
    <t xml:space="preserve">19 -  827 - 1     Vedení trubní - kanalizace</t>
  </si>
  <si>
    <t xml:space="preserve">20 -  827 - 1    A 01 Podkladní konstrukce pro kanalizační potrubí</t>
  </si>
  <si>
    <t>21 - Vedlejší rozpočtové náklady – průzkumné, geodetické a projektové práce</t>
  </si>
  <si>
    <t>22 - Ostatní náklady</t>
  </si>
  <si>
    <t xml:space="preserve">800 – 721     A 01  Vnitřní kanalizace </t>
  </si>
  <si>
    <t>721 17 4041</t>
  </si>
  <si>
    <t xml:space="preserve">potr  Pps HT systém +tvarovky pro vnitřní kanaliz,  připojovací  DN32</t>
  </si>
  <si>
    <t>1578831370</t>
  </si>
  <si>
    <t>721 17 4042</t>
  </si>
  <si>
    <t xml:space="preserve">potr  Pps HT systém +tvarovky pro vnitřní kanaliz,  připojovací  DN40</t>
  </si>
  <si>
    <t>432668632</t>
  </si>
  <si>
    <t>721 17 4043</t>
  </si>
  <si>
    <t xml:space="preserve">potr  Pps HT systém +tvarovky pro vnitřní kanaliz,  připojovací  DN50</t>
  </si>
  <si>
    <t>2048735153</t>
  </si>
  <si>
    <t>721 19 4104</t>
  </si>
  <si>
    <t>vyvedení a upevnění odpadních výpustek DN40</t>
  </si>
  <si>
    <t>ks</t>
  </si>
  <si>
    <t>495359756</t>
  </si>
  <si>
    <t>721 29 0123</t>
  </si>
  <si>
    <t>zkouška těsnosti kanalizace kouřem do DN 300</t>
  </si>
  <si>
    <t>-1980147080</t>
  </si>
  <si>
    <t>R1</t>
  </si>
  <si>
    <t>dodávka média-koure</t>
  </si>
  <si>
    <t>-1991527771</t>
  </si>
  <si>
    <t>998 72 1203</t>
  </si>
  <si>
    <t>přesun hmot pro vnitřní kanalizaci v ob výšky do 24 m</t>
  </si>
  <si>
    <t>%×100</t>
  </si>
  <si>
    <t>-1748589848</t>
  </si>
  <si>
    <t xml:space="preserve">800 – 721   B 01  Demontáže kanalizačního potrubí</t>
  </si>
  <si>
    <t>721 17 0803</t>
  </si>
  <si>
    <t>demontáž novodurových trub do DN75</t>
  </si>
  <si>
    <t>-1511316618</t>
  </si>
  <si>
    <t>R2</t>
  </si>
  <si>
    <t>demontáž potrubních objímek</t>
  </si>
  <si>
    <t>866857397</t>
  </si>
  <si>
    <t>998 72 1203.3</t>
  </si>
  <si>
    <t>423258002</t>
  </si>
  <si>
    <t xml:space="preserve">800 – 721     C 01  Opravy vnitřní kanalizace</t>
  </si>
  <si>
    <t>721 10 0911</t>
  </si>
  <si>
    <t>opravy potrubí hrdlového – zazátkování hrdla DN50</t>
  </si>
  <si>
    <t>-1028332200</t>
  </si>
  <si>
    <t>721 10 0902</t>
  </si>
  <si>
    <t>přetěsnění hrdla odpadního potrubí do DN100, v místě napojení a v místě osazení zátky</t>
  </si>
  <si>
    <t>1518757097</t>
  </si>
  <si>
    <t>721 17 0972</t>
  </si>
  <si>
    <t>opravy kanalizačního potrubí plastového – krácení trub DN50</t>
  </si>
  <si>
    <t>1151993779</t>
  </si>
  <si>
    <t xml:space="preserve">800 – 721    A 02  Vnitřní vodovod</t>
  </si>
  <si>
    <t>722 17 000R</t>
  </si>
  <si>
    <t xml:space="preserve">vodovod potr PP RCT trubky,tvarovky, tlak řada S4&gt; PN20 celoplast provedení, spojov svařováním bez povrch úpravy potrubí, dle EN ISO 15874, tvarová odolnost v rozsahu 0-90°C, délková tepelná roztažnost: a=0,12mm/m °C, dodávka+ montáž + uchycení objímkami </t>
  </si>
  <si>
    <t>1417535546</t>
  </si>
  <si>
    <t>722 18 000R</t>
  </si>
  <si>
    <t xml:space="preserve">ochr potr tepelně izolač trubicemi z pěněného PE dle ČSN ISO 9001 přilepenými v příčných i podélných spojích, součinitel difúzního odporu vodní páry&gt;4600, hodnota tepelné vodivosti lambda 0°C≤0,003W/(m.K)  tl.izolace  30,0 mm  DN15   zabudované potrubí</t>
  </si>
  <si>
    <t>678265247</t>
  </si>
  <si>
    <t>722 17 000R.1</t>
  </si>
  <si>
    <t>nástěnky a šroubení</t>
  </si>
  <si>
    <t>sb</t>
  </si>
  <si>
    <t>1077984094</t>
  </si>
  <si>
    <t>722 19 0401</t>
  </si>
  <si>
    <t>vyvedení a upevnění výpustek do DN 25</t>
  </si>
  <si>
    <t>729494334</t>
  </si>
  <si>
    <t>722 29 0226</t>
  </si>
  <si>
    <t>tlakové zkoušky vodovod.potrubí do DN50</t>
  </si>
  <si>
    <t>-968211748</t>
  </si>
  <si>
    <t>722 29 0234</t>
  </si>
  <si>
    <t>proplach a desinfekce potrubí do DN 80</t>
  </si>
  <si>
    <t>-86772771</t>
  </si>
  <si>
    <t>998 72 2203</t>
  </si>
  <si>
    <t>přesun hmot pro vnitřní vodovod v obj výšky do 24 m</t>
  </si>
  <si>
    <t>580476468</t>
  </si>
  <si>
    <t xml:space="preserve">800 – 721    B 02  Demontáž vnitřního vodovodu</t>
  </si>
  <si>
    <t>722 17 0801</t>
  </si>
  <si>
    <t>demontáž rozvodů vody z plastových trub do Ø25mm</t>
  </si>
  <si>
    <t>2005461889</t>
  </si>
  <si>
    <t>722 22 0861</t>
  </si>
  <si>
    <t>demontáž armatur závitových se dvěma závity do G ¾ (rohové ventily)</t>
  </si>
  <si>
    <t>-781301087</t>
  </si>
  <si>
    <t>722 18 1812</t>
  </si>
  <si>
    <t>demontáž tepelné izolace z PE</t>
  </si>
  <si>
    <t>-78374059</t>
  </si>
  <si>
    <t>R3</t>
  </si>
  <si>
    <t>demontáž objímek</t>
  </si>
  <si>
    <t>1380132096</t>
  </si>
  <si>
    <t>998 72 2203.3</t>
  </si>
  <si>
    <t>1150399232</t>
  </si>
  <si>
    <t xml:space="preserve">800 – 721     C 02  Opravy vnitřního vodovodu</t>
  </si>
  <si>
    <t>722 13 090R</t>
  </si>
  <si>
    <t>uzavření stávajících rohových ventilů u rušeného umyvadla</t>
  </si>
  <si>
    <t>-2073148039</t>
  </si>
  <si>
    <t>722 17 0942</t>
  </si>
  <si>
    <t>spojky pro trubky nátrubkové G1/2</t>
  </si>
  <si>
    <t>554379625</t>
  </si>
  <si>
    <t>722 19 0901</t>
  </si>
  <si>
    <t>uzavření nebo otevření vodovodního potrubí při opravách, včetně napuštění a vypuštění</t>
  </si>
  <si>
    <t>15888688</t>
  </si>
  <si>
    <t>998 72 2203.1</t>
  </si>
  <si>
    <t>-84091413</t>
  </si>
  <si>
    <t xml:space="preserve">800 – 721     A 05  Zařizovací předměty</t>
  </si>
  <si>
    <t>R4</t>
  </si>
  <si>
    <t>umyvadlo hranaté bez krytu sifonu 500x420x134mm keramické bílé lesklé s přepadem, středový otvor pro stojánkovou baterii , design ostře hranatý, osazení na desku</t>
  </si>
  <si>
    <t>496689384</t>
  </si>
  <si>
    <t>725 21 9102</t>
  </si>
  <si>
    <t>montáž umyvadla na šrouby na desku</t>
  </si>
  <si>
    <t>472386008</t>
  </si>
  <si>
    <t>725 86 1102</t>
  </si>
  <si>
    <t>umyvadlový sifon plastový DN40, Qn=min.0,5l/s, ZU 50mm</t>
  </si>
  <si>
    <t>1986311222</t>
  </si>
  <si>
    <t>R5</t>
  </si>
  <si>
    <t>montážní sada se šrouby M10x140mm pro upevnění umyvadla</t>
  </si>
  <si>
    <t>sada</t>
  </si>
  <si>
    <t>-1177302765</t>
  </si>
  <si>
    <t>725 82 2611</t>
  </si>
  <si>
    <t>baterie umyvadlová stojánková jednootvorová páková chromová jednootvorová bez výpustí , výška baterie: 158mm, délka ramínka: 115mm,</t>
  </si>
  <si>
    <t>1525769086</t>
  </si>
  <si>
    <t>725 81 311R</t>
  </si>
  <si>
    <t>flexi tlaková hadice délky 50cm se šroubením 1/2“- 3/8"</t>
  </si>
  <si>
    <t>354915905</t>
  </si>
  <si>
    <t>725 85 1325</t>
  </si>
  <si>
    <t>ventil odpadní pro umyvadla s přepadem DN32 + krytka ventilu</t>
  </si>
  <si>
    <t>1584538480</t>
  </si>
  <si>
    <t>R6</t>
  </si>
  <si>
    <t>příplatek na montáž nových zařizovacích předmětů do nové polohy – příprava vývodů</t>
  </si>
  <si>
    <t>-1884256608</t>
  </si>
  <si>
    <t>998 72 5203</t>
  </si>
  <si>
    <t>přesun hmot pro zařizovací předměty v obj výšky do 24 m</t>
  </si>
  <si>
    <t>-935828095</t>
  </si>
  <si>
    <t xml:space="preserve">800 – 721     C 05  Opravy zařizovacích předmětů </t>
  </si>
  <si>
    <t>725 21 0911</t>
  </si>
  <si>
    <t>odmontování umyvadla bez výtokových armatur a bez konzol a bez zpětné montáže</t>
  </si>
  <si>
    <t>-1091436275</t>
  </si>
  <si>
    <t>725 21 0974</t>
  </si>
  <si>
    <t>odmontování umyvadlové konzoly</t>
  </si>
  <si>
    <t>1635893606</t>
  </si>
  <si>
    <t>725 21 0982</t>
  </si>
  <si>
    <t>odmontování zápachové uzávěry umyvadlové</t>
  </si>
  <si>
    <t>-590086525</t>
  </si>
  <si>
    <t>725 80 098R</t>
  </si>
  <si>
    <t>odmontování odpadního ventilu umyvadlového</t>
  </si>
  <si>
    <t>-720101291</t>
  </si>
  <si>
    <t>725 80 090R</t>
  </si>
  <si>
    <t>odmontování stojánkové umyvadlové pákové baterie DN15</t>
  </si>
  <si>
    <t>690636888</t>
  </si>
  <si>
    <t>R7</t>
  </si>
  <si>
    <t>příplatek na bezpečné uložení odmontovaných umyvadel, sifonů a baterií – ochrana před poškozením pro jejich případné další využití</t>
  </si>
  <si>
    <t>1712948801</t>
  </si>
  <si>
    <t>725 72 5204</t>
  </si>
  <si>
    <t>přesun hmot pro opravy zařizovacích předmětů v obj výšky do 36m</t>
  </si>
  <si>
    <t>1097224566</t>
  </si>
  <si>
    <t xml:space="preserve"> 800 - 1      Zemní práce pro kanalizační vpusti</t>
  </si>
  <si>
    <t>115 00 1101</t>
  </si>
  <si>
    <t>Převedení vody potrubím DN100</t>
  </si>
  <si>
    <t>-1048525750</t>
  </si>
  <si>
    <t>115 10 1201</t>
  </si>
  <si>
    <t>Čerpání vody do 10m do 500 l/min</t>
  </si>
  <si>
    <t>hod</t>
  </si>
  <si>
    <t>-595048174</t>
  </si>
  <si>
    <t>115 10 1301</t>
  </si>
  <si>
    <t>Pohotovost čerpací soupravy pro dopravní výšku do 10m, přítok do 500l/min</t>
  </si>
  <si>
    <t>den</t>
  </si>
  <si>
    <t>1838220946</t>
  </si>
  <si>
    <t>119 00 3131</t>
  </si>
  <si>
    <t>výstražná páska – zřízení</t>
  </si>
  <si>
    <t>1593651976</t>
  </si>
  <si>
    <t>119 00 3132</t>
  </si>
  <si>
    <t>výstražná páska – odstranění</t>
  </si>
  <si>
    <t>267274894</t>
  </si>
  <si>
    <t>119 00 4111</t>
  </si>
  <si>
    <t>bezpečný vstup nebo výstup do výkopu žebříkem , zřízení</t>
  </si>
  <si>
    <t>1972679139</t>
  </si>
  <si>
    <t>119 00 4112</t>
  </si>
  <si>
    <t>bezpečný vstup nebo výstup do výkopu žebříkem , odstranění</t>
  </si>
  <si>
    <t>-225834034</t>
  </si>
  <si>
    <t>132 30 1201</t>
  </si>
  <si>
    <t xml:space="preserve">Hloubení rýh šířky do 2000mm s urovnáním dna do předepsaného spádu do 100m3, hor.tř.4 š.1,10m , hloubka 1,50m , délka 1,50m  (1,5x1,5x1,1) x2</t>
  </si>
  <si>
    <t>735590990</t>
  </si>
  <si>
    <t>132 30 1209</t>
  </si>
  <si>
    <t>Příplatek za lepivost horniny</t>
  </si>
  <si>
    <t>1826416502</t>
  </si>
  <si>
    <t>151 10 1101</t>
  </si>
  <si>
    <t xml:space="preserve">Zřízení pažení příložné a rozepření stěn rýhy hloubky do 2m   (1,5 x 1,5 x 2 ) x 2</t>
  </si>
  <si>
    <t>1765798212</t>
  </si>
  <si>
    <t>151 10 1111</t>
  </si>
  <si>
    <t>Odstranění pažení příložné hloubky do 2m</t>
  </si>
  <si>
    <t>-148853272</t>
  </si>
  <si>
    <t>161 10 1101</t>
  </si>
  <si>
    <t>Svislé přemístění výkopku z hor. tř. 1-4 a hloubce do 2,5m</t>
  </si>
  <si>
    <t>1524684941</t>
  </si>
  <si>
    <t>162 70 1105</t>
  </si>
  <si>
    <t xml:space="preserve">Vodorovné přem výkop z hor tř.1-4  (1,5 x 1,1 x 0,5) x2</t>
  </si>
  <si>
    <t>-679304456</t>
  </si>
  <si>
    <t>162 70 1109</t>
  </si>
  <si>
    <t>Přípl za přem každých dalších 1000m přes 10000m výkop hor tř.1-4 do 10 000m</t>
  </si>
  <si>
    <t>-1186195953</t>
  </si>
  <si>
    <t>167 10 1101</t>
  </si>
  <si>
    <t>Nakládání výkopku z hor.tř. 1-4 do 100m3</t>
  </si>
  <si>
    <t>-695648239</t>
  </si>
  <si>
    <t>171 20 1101</t>
  </si>
  <si>
    <t>Uložení sypaniny do násypů bez zhutnění</t>
  </si>
  <si>
    <t>1468847770</t>
  </si>
  <si>
    <t>174 10 1101</t>
  </si>
  <si>
    <t xml:space="preserve">Zásyp rýh se zhutněním  (4,95 – 1,65)</t>
  </si>
  <si>
    <t>-1048026672</t>
  </si>
  <si>
    <t>175 11 1101</t>
  </si>
  <si>
    <t xml:space="preserve">obsyp vpusti z písku ručně            (0,5m x 0,30 x 1,00) x 2</t>
  </si>
  <si>
    <t>1467231317</t>
  </si>
  <si>
    <t>171 20 1211</t>
  </si>
  <si>
    <t xml:space="preserve">Poplatek za uložení sypaniny na skládce (skládkovné)  1,65m3 x 1,9t</t>
  </si>
  <si>
    <t>-1580304628</t>
  </si>
  <si>
    <t xml:space="preserve"> 827 - 1     Vedení trubní - kanalizace</t>
  </si>
  <si>
    <t>899 20 2211</t>
  </si>
  <si>
    <t>Demontáž mříží litinových včetně rámů do hmotnosti 100kg</t>
  </si>
  <si>
    <t>545232111</t>
  </si>
  <si>
    <t>899 20 221R</t>
  </si>
  <si>
    <t>Demontáž dvorní vpusti z betonu DN300</t>
  </si>
  <si>
    <t>-1267967423</t>
  </si>
  <si>
    <t>895 94 111R</t>
  </si>
  <si>
    <t>Zřízení vpusti kanalizační plastové dvoudílné s litinovým rámem a litinovou mříží</t>
  </si>
  <si>
    <t>-1775104526</t>
  </si>
  <si>
    <t>894 81 2132</t>
  </si>
  <si>
    <t>roura šachtová korugovaná DN315 z PP bez hrdla, světlé hloubky 2000mm , sifon DN160</t>
  </si>
  <si>
    <t>-1278695279</t>
  </si>
  <si>
    <t>894 81 2132.1</t>
  </si>
  <si>
    <t>Plastový sifon PVC KG DN160</t>
  </si>
  <si>
    <t>1550425704</t>
  </si>
  <si>
    <t>894 81 2141</t>
  </si>
  <si>
    <t xml:space="preserve">roura šachtová teleskopická DN315  z PP , světlé hloubky 375mm</t>
  </si>
  <si>
    <t>-1947275602</t>
  </si>
  <si>
    <t>894 81 2149</t>
  </si>
  <si>
    <t>přípatek k cenám za uříznutí šachtové roury DN315</t>
  </si>
  <si>
    <t>-1688716598</t>
  </si>
  <si>
    <t>894 81 2171</t>
  </si>
  <si>
    <t xml:space="preserve">dešťová litinová mříž  440x345mm do teleskopu, únosnost 40t</t>
  </si>
  <si>
    <t>-435610069</t>
  </si>
  <si>
    <t>R8</t>
  </si>
  <si>
    <t>těsnění dešťové litinové mříže</t>
  </si>
  <si>
    <t>-1264880414</t>
  </si>
  <si>
    <t>894 81 213R</t>
  </si>
  <si>
    <t>plastová zátka potrubí KGM DN315 (slepé dno)</t>
  </si>
  <si>
    <t>344209985</t>
  </si>
  <si>
    <t>R9</t>
  </si>
  <si>
    <t>napojení odtokového potrubí DN160 navržené vpusti na stávající potrubí</t>
  </si>
  <si>
    <t>-1441911851</t>
  </si>
  <si>
    <t>871 31 5221</t>
  </si>
  <si>
    <t xml:space="preserve">kanalizační potrubí z tvrdého PVC v otevřeném výkopu do sklonu 20% hladkého plnostěnného jednovrstvého, tuhost tř.SN8  DN160</t>
  </si>
  <si>
    <t>-990642599</t>
  </si>
  <si>
    <t>359 90 1111</t>
  </si>
  <si>
    <t>vyčištění kanalizačního potrubí jakékoliv výšky</t>
  </si>
  <si>
    <t>-974710065</t>
  </si>
  <si>
    <t>892 35 1111</t>
  </si>
  <si>
    <t>tlakové zkoušky vodou, potrubí DN150 nebo DN200</t>
  </si>
  <si>
    <t>1253812870</t>
  </si>
  <si>
    <t>892 37 2111</t>
  </si>
  <si>
    <t>zabezpečení konců potrubí při tlakových zkouškách do DN300</t>
  </si>
  <si>
    <t>-56716462</t>
  </si>
  <si>
    <t xml:space="preserve"> 827 - 1    A 01 Podkladní konstrukce pro kanalizační potrubí</t>
  </si>
  <si>
    <t>451 57 3111</t>
  </si>
  <si>
    <t xml:space="preserve">lože pod potrubí z písku         10m x 0,15 x 1,0</t>
  </si>
  <si>
    <t>906403402</t>
  </si>
  <si>
    <t>451 57 3111.1</t>
  </si>
  <si>
    <t xml:space="preserve">obsyp potrubí z písku            10m x 0,50 x 1,0</t>
  </si>
  <si>
    <t>1638628468</t>
  </si>
  <si>
    <t>R10</t>
  </si>
  <si>
    <t>Přesun hmot pro práce v otevřeném výkopu</t>
  </si>
  <si>
    <t>0%</t>
  </si>
  <si>
    <t>-1606866830</t>
  </si>
  <si>
    <t>Vedlejší rozpočtové náklady – průzkumné, geodetické a projektové práce</t>
  </si>
  <si>
    <t>012 10 3000</t>
  </si>
  <si>
    <t>průzkumné práce před výstavbou</t>
  </si>
  <si>
    <t>-1955277700</t>
  </si>
  <si>
    <t>012 30 3000</t>
  </si>
  <si>
    <t>geodetické práce po výstavbě</t>
  </si>
  <si>
    <t>1050358540</t>
  </si>
  <si>
    <t>Ostatní náklady</t>
  </si>
  <si>
    <t>R11</t>
  </si>
  <si>
    <t xml:space="preserve">likvidace a odvoz vybour hmot  (po drážkování, průrazech, demontované prvky) včetně poplatku za skládkovné</t>
  </si>
  <si>
    <t>-359549611</t>
  </si>
  <si>
    <t>R12</t>
  </si>
  <si>
    <t>podkladní plachta pro dočasné uložení výkopku 3 x 3m</t>
  </si>
  <si>
    <t>-1636516199</t>
  </si>
  <si>
    <t>R13</t>
  </si>
  <si>
    <t>pomocné stavební práce, drážkování, kotvení, začištění, plentování</t>
  </si>
  <si>
    <t>%x100</t>
  </si>
  <si>
    <t>1408620339</t>
  </si>
  <si>
    <t>R14</t>
  </si>
  <si>
    <t xml:space="preserve">finanční rezerva pro nenadálou situaci  10 000,-Kč</t>
  </si>
  <si>
    <t>2068216082</t>
  </si>
  <si>
    <t>03 - Vytápění</t>
  </si>
  <si>
    <t xml:space="preserve">1 - Demontáže </t>
  </si>
  <si>
    <t xml:space="preserve">2 - Rozvody potrubí </t>
  </si>
  <si>
    <t xml:space="preserve">3 - Armatury </t>
  </si>
  <si>
    <t xml:space="preserve">4 - Otopná tělesa </t>
  </si>
  <si>
    <t>5 - Nátěry a tepelné izolace</t>
  </si>
  <si>
    <t>6 - Ostatní</t>
  </si>
  <si>
    <t xml:space="preserve">Demontáže </t>
  </si>
  <si>
    <t>Pol1</t>
  </si>
  <si>
    <t>Demontáž článkových litinových otopných těles , 14 článků typu 1000/200 , otopná plocha celkem 6,9 m2</t>
  </si>
  <si>
    <t>9903704</t>
  </si>
  <si>
    <t>Pol2</t>
  </si>
  <si>
    <t>Demontáž ocelových deskových otopných těles typu 11K - 600/1000 , včetně konzol</t>
  </si>
  <si>
    <t>-1087649084</t>
  </si>
  <si>
    <t>Pol3</t>
  </si>
  <si>
    <t>Demontáž konzol pro uchycení článkových litinových otopných těles</t>
  </si>
  <si>
    <t>-1614034511</t>
  </si>
  <si>
    <t>Pol4</t>
  </si>
  <si>
    <t xml:space="preserve">Demontáž armatur se 2 závity  G 1/2"</t>
  </si>
  <si>
    <t>1024133931</t>
  </si>
  <si>
    <t>Pol5</t>
  </si>
  <si>
    <t>Demontáž ocelového potrubí do DN 32</t>
  </si>
  <si>
    <t>1310491948</t>
  </si>
  <si>
    <t>Pol6</t>
  </si>
  <si>
    <t>Odstranění nátěrů potrubí do DN 50</t>
  </si>
  <si>
    <t>-1542584330</t>
  </si>
  <si>
    <t>Pol7</t>
  </si>
  <si>
    <t>Demontáž ostatní (vypuštění otopné vody apod.)</t>
  </si>
  <si>
    <t>1354667770</t>
  </si>
  <si>
    <t xml:space="preserve">Rozvody potrubí </t>
  </si>
  <si>
    <t>Pol10</t>
  </si>
  <si>
    <t>Napojení na stávající potrubí ÚT (včetně návarku nebo zhotovení závitu ve stáv. potrubí)</t>
  </si>
  <si>
    <t>1274045253</t>
  </si>
  <si>
    <t>Pol11</t>
  </si>
  <si>
    <t>Oprava stávající hydroizolace</t>
  </si>
  <si>
    <t>-1827116917</t>
  </si>
  <si>
    <t>Pol8</t>
  </si>
  <si>
    <t xml:space="preserve">Měděné potrubí (tvrdá měď)  18 × 1,0  mm</t>
  </si>
  <si>
    <t>-1164232423</t>
  </si>
  <si>
    <t>Pol9</t>
  </si>
  <si>
    <t>Tvarovky (kolena , přechody , redukce apod.)</t>
  </si>
  <si>
    <t>-1755228918</t>
  </si>
  <si>
    <t xml:space="preserve">Armatury </t>
  </si>
  <si>
    <t>Pol12</t>
  </si>
  <si>
    <t xml:space="preserve">Termostatický ventil přímý , dvouregulační  1/2"  , přednastavitelná hodnoty kv , materiál niklovaná mosaz , PN 10</t>
  </si>
  <si>
    <t>1697554868</t>
  </si>
  <si>
    <t>Pol13</t>
  </si>
  <si>
    <t xml:space="preserve">Regulační šroubení  přímé 1/2" , materiál niklovaná mosaz , PN 10</t>
  </si>
  <si>
    <t>609557825</t>
  </si>
  <si>
    <t>Pol14</t>
  </si>
  <si>
    <t xml:space="preserve">Dvojité rohové regulační a uzavírací šroubení  3/4"-Ek" , pro dvoutrubkový systém , materiál niklovaná mosaz , PN 10</t>
  </si>
  <si>
    <t>1489783431</t>
  </si>
  <si>
    <t>Pol15</t>
  </si>
  <si>
    <t xml:space="preserve">Termostatická hlavice  - kapalinová , plastová hlava - mosazná matice , M 30x1,5 , rozsah 6,5÷28°C , s možností aretace na požadovanou teplotu</t>
  </si>
  <si>
    <t>-1342706599</t>
  </si>
  <si>
    <t>Pol16</t>
  </si>
  <si>
    <t>Ostatní drobný montážní nespecifikovaný materiál (vsuvky , redukce , krytka proti odcizení TH apod.)</t>
  </si>
  <si>
    <t>121919588</t>
  </si>
  <si>
    <t xml:space="preserve">Otopná tělesa </t>
  </si>
  <si>
    <t>Pol17</t>
  </si>
  <si>
    <t>Ocelové deskové těleso typ KLASIK 33 K 900/1000 (odstín: bílá RAL 9016) , výška 900 mm , hloubka 150 mm , délka 1000 mm , výkon 3328 W dle normy EN 442 ΔT 50 (75/65/20°C)</t>
  </si>
  <si>
    <t>-1256709996</t>
  </si>
  <si>
    <t>Pol18</t>
  </si>
  <si>
    <t>Ocelové deskové těleso typ VENTIL KOMPAKT 21 VK 600/1600 (odstín: bílá RAL 9016) , výška 600 mm , hloubka 69 mm , délka 1600 mm , výkon 2061 W dle normy EN 442 ΔT 50 (75/65/20°C)</t>
  </si>
  <si>
    <t>1348025629</t>
  </si>
  <si>
    <t>Nátěry a tepelné izolace</t>
  </si>
  <si>
    <t>Pol19</t>
  </si>
  <si>
    <t>Nátěry syntetické potrubí do DN 50 - dvojnásobný s 1× emailováním</t>
  </si>
  <si>
    <t>619293795</t>
  </si>
  <si>
    <t>Pol20</t>
  </si>
  <si>
    <t>Potrubní izolační hadice z PE , vnitřní průměr 18 mm , tloušťka izolace 20 mm , λ = 0,040 W.m-1.K-1 při 40°C , reakce na oheň E , teplota použití do +100°C (85°C) , šedá barva</t>
  </si>
  <si>
    <t>-1486465029</t>
  </si>
  <si>
    <t>Pol21</t>
  </si>
  <si>
    <t>Klipsy</t>
  </si>
  <si>
    <t>-178175165</t>
  </si>
  <si>
    <t>Ostatní</t>
  </si>
  <si>
    <t>Pol22</t>
  </si>
  <si>
    <t>Přesun hmot pro ústřední vytápění (403kg)</t>
  </si>
  <si>
    <t>-2090458757</t>
  </si>
  <si>
    <t>Pol23</t>
  </si>
  <si>
    <t>Topná a tlaková zkouška</t>
  </si>
  <si>
    <t>848552183</t>
  </si>
  <si>
    <t>Pol24</t>
  </si>
  <si>
    <t>Stavební přípomocné práce</t>
  </si>
  <si>
    <t>460043394</t>
  </si>
  <si>
    <t>Pol25</t>
  </si>
  <si>
    <t>Mimostaveništní doprava</t>
  </si>
  <si>
    <t>1191559467</t>
  </si>
  <si>
    <t>04 - Přístupový systém</t>
  </si>
  <si>
    <t xml:space="preserve">    742 - Elektroinstalace - slaboproud</t>
  </si>
  <si>
    <t>742</t>
  </si>
  <si>
    <t>Elektroinstalace - slaboproud</t>
  </si>
  <si>
    <t>742110041</t>
  </si>
  <si>
    <t>Montáž lišt elektroinstalačních vkládacích</t>
  </si>
  <si>
    <t>627704636</t>
  </si>
  <si>
    <t>34571015</t>
  </si>
  <si>
    <t>lišta elektroinstalační hranatá bezhalogenová 40x20mm</t>
  </si>
  <si>
    <t>1331523082</t>
  </si>
  <si>
    <t>20*1,05 "Přepočtené koeficientem množství</t>
  </si>
  <si>
    <t>742240001</t>
  </si>
  <si>
    <t>Montáž elektronické kontroly vstupu čtečky karet</t>
  </si>
  <si>
    <t>1210438531</t>
  </si>
  <si>
    <t>RMAT0002</t>
  </si>
  <si>
    <t>Bezkontaktní čtečka - plně kompatibilní se stávajícími na objektu</t>
  </si>
  <si>
    <t>-538371878</t>
  </si>
  <si>
    <t>742240008</t>
  </si>
  <si>
    <t>Montáž elektronické kontroly vstupu spínavého zdroje s krytem 12V, 3,5 A s akumulátorem 12V/17 Ah</t>
  </si>
  <si>
    <t>2026836969</t>
  </si>
  <si>
    <t>RMAT0001</t>
  </si>
  <si>
    <t>Napájecí zdroj v plech. Krytu 12V / 3A</t>
  </si>
  <si>
    <t>-644335345</t>
  </si>
  <si>
    <t>R-soubor01</t>
  </si>
  <si>
    <t>12V, 18Ah, AGM akumulátor, olověný</t>
  </si>
  <si>
    <t>1870557059</t>
  </si>
  <si>
    <t>R-soubor02</t>
  </si>
  <si>
    <t>Dveřní reverzní elektromagnetický zámek s oblokováním panikou, napájení 12V DC, požární certifikace, včetně montáže a uprav pro montáž do dveří</t>
  </si>
  <si>
    <t>-1059914747</t>
  </si>
  <si>
    <t>R-soubor03</t>
  </si>
  <si>
    <t>Demontáž/montáž zdroje pro napájení čteček a lišty + zapojení a odzkoušení</t>
  </si>
  <si>
    <t>-521737135</t>
  </si>
  <si>
    <t>R-soubor04</t>
  </si>
  <si>
    <t>Demontáž / montáž čtečky pro stavební úpravy + zapojení a odzkoušení</t>
  </si>
  <si>
    <t>1781480109</t>
  </si>
  <si>
    <t>R-soubor05</t>
  </si>
  <si>
    <t>Demontáž / montáž videovrátného pro stavební úpravy + zapojení a odzkoušení</t>
  </si>
  <si>
    <t>1136796226</t>
  </si>
  <si>
    <t>R-soubor06</t>
  </si>
  <si>
    <t>Ostatní elektroinstalační materiál, příslušenství</t>
  </si>
  <si>
    <t>238886539</t>
  </si>
  <si>
    <t>R-soubor07</t>
  </si>
  <si>
    <t>Ostatní elektroinst. materiál, příchytky, svorkovnice, krabice aj.</t>
  </si>
  <si>
    <t>-871054857</t>
  </si>
  <si>
    <t>R-soubor08</t>
  </si>
  <si>
    <t>Dokumentace skutečného stavu</t>
  </si>
  <si>
    <t>-255172289</t>
  </si>
  <si>
    <t>R-soubor09</t>
  </si>
  <si>
    <t>Programování systému ACS, včetně úpravy konfigurace databáze pro žáky a učitele</t>
  </si>
  <si>
    <t>1318561402</t>
  </si>
  <si>
    <t>R-soubor10</t>
  </si>
  <si>
    <t>Měření kabeláže po úsecích</t>
  </si>
  <si>
    <t>1459365202</t>
  </si>
  <si>
    <t>R-soubor11</t>
  </si>
  <si>
    <t>Drobný a nespecifikovaný materiál vč.montáže</t>
  </si>
  <si>
    <t>-1920515383</t>
  </si>
  <si>
    <t>R-soubor12</t>
  </si>
  <si>
    <t>Výchozí revize a protokol</t>
  </si>
  <si>
    <t>-1424911627</t>
  </si>
  <si>
    <t>R-soubor13</t>
  </si>
  <si>
    <t>Funkční zkoušky systému</t>
  </si>
  <si>
    <t>689057185</t>
  </si>
  <si>
    <t>R-soubor14</t>
  </si>
  <si>
    <t>Pomocné stavební práce</t>
  </si>
  <si>
    <t>-594048785</t>
  </si>
  <si>
    <t>R-soubor15</t>
  </si>
  <si>
    <t>Kabelový prostupy zdí do 30mm</t>
  </si>
  <si>
    <t>1747707432</t>
  </si>
  <si>
    <t>R-soubor16</t>
  </si>
  <si>
    <t>Režie a příprava zakázky</t>
  </si>
  <si>
    <t>2113057191</t>
  </si>
  <si>
    <t>R-soubor17</t>
  </si>
  <si>
    <t>Dopravné a skladné</t>
  </si>
  <si>
    <t>1625381030</t>
  </si>
  <si>
    <t>R-soubor18</t>
  </si>
  <si>
    <t>Zaškolení obsluhy</t>
  </si>
  <si>
    <t>1003253558</t>
  </si>
  <si>
    <t>R-soubor19</t>
  </si>
  <si>
    <t>Začištění prostupů a drážek + výmalba</t>
  </si>
  <si>
    <t>-633538102</t>
  </si>
  <si>
    <t>05 - Elektroinstalace -ošetřovna</t>
  </si>
  <si>
    <t xml:space="preserve">    741 - Elektroinstalace - silnoproud</t>
  </si>
  <si>
    <t>741</t>
  </si>
  <si>
    <t>Elektroinstalace - silnoproud</t>
  </si>
  <si>
    <t>1PR1.1</t>
  </si>
  <si>
    <t xml:space="preserve">Doplnění rozvaděče 1P-R1.1  o 3x jištění 10A/B pro zdroje, dle PD, včetně zavedení kabelů a zednického začištění</t>
  </si>
  <si>
    <t>-727358472</t>
  </si>
  <si>
    <t>1PR1.2</t>
  </si>
  <si>
    <t>Přemístění, přepojení, prodloužení kabelů a doplnění rozvaděče 1P-R1.2 dle PD, včetně opláštění pomocí SDK a zednického začištění</t>
  </si>
  <si>
    <t>2040138372</t>
  </si>
  <si>
    <t>741110062</t>
  </si>
  <si>
    <t>Montáž trubek elektroinstalačních s nasunutím nebo našroubováním do krabic plastových ohebných, uložených pod omítku, vnější Ø přes 23 do 35 mm</t>
  </si>
  <si>
    <t>-965486704</t>
  </si>
  <si>
    <t>34571073</t>
  </si>
  <si>
    <t>trubka elektroinstalační ohebná z PVC (EN) 2325</t>
  </si>
  <si>
    <t>836121659</t>
  </si>
  <si>
    <t>50*1,05 "Přepočtené koeficientem množství</t>
  </si>
  <si>
    <t>741110511</t>
  </si>
  <si>
    <t>Montáž lišt a kanálků elektroinstalačních se spojkami, ohyby a rohy a s nasunutím do krabic vkládacích s víčkem, šířky do 60 mm</t>
  </si>
  <si>
    <t>1696923287</t>
  </si>
  <si>
    <t>1274614151</t>
  </si>
  <si>
    <t>30*1,05 "Přepočtené koeficientem množství</t>
  </si>
  <si>
    <t>741112061</t>
  </si>
  <si>
    <t>Montáž krabic elektroinstalačních bez napojení na trubky a lišty, demontáže a montáže víčka a přístroje přístrojových zapuštěných plastových kruhových do zdiva</t>
  </si>
  <si>
    <t>-253554063</t>
  </si>
  <si>
    <t>34571450</t>
  </si>
  <si>
    <t>krabice pod omítku PVC přístrojová kruhová D 70mm</t>
  </si>
  <si>
    <t>567929573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</si>
  <si>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</si>
  <si>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</si>
  <si>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-879281701</t>
  </si>
  <si>
    <t>34571521</t>
  </si>
  <si>
    <t>krabice pod omítku PVC odbočná kruhová D 70mm s víčkem a svorkovnicí</t>
  </si>
  <si>
    <t>-32645069</t>
  </si>
  <si>
    <t>741122015</t>
  </si>
  <si>
    <t>Montáž kabelů měděných bez ukončení uložených pod omítku plných kulatých (např. CYKY), počtu a průřezu žil 3x1,5 mm2</t>
  </si>
  <si>
    <t>-2019638150</t>
  </si>
  <si>
    <t>34111030</t>
  </si>
  <si>
    <t>kabel instalační jádro Cu plné izolace PVC plášť PVC 450/750V (CYKY) 3x1,5mm2</t>
  </si>
  <si>
    <t>227480112</t>
  </si>
  <si>
    <t>100*1,15 "Přepočtené koeficientem množství</t>
  </si>
  <si>
    <t>741122016</t>
  </si>
  <si>
    <t>Montáž kabelů měděných bez ukončení uložených pod omítku plných kulatých (např. CYKY), počtu a průřezu žil 3x2,5 až 6 mm2</t>
  </si>
  <si>
    <t>-437140575</t>
  </si>
  <si>
    <t>34111036</t>
  </si>
  <si>
    <t>kabel instalační jádro Cu plné izolace PVC plášť PVC 450/750V (CYKY) 3x2,5mm2</t>
  </si>
  <si>
    <t>-1850152196</t>
  </si>
  <si>
    <t>40*1,15 "Přepočtené koeficientem množství</t>
  </si>
  <si>
    <t>741122031</t>
  </si>
  <si>
    <t>Montáž kabelů měděných bez ukončení uložených pod omítku plných kulatých (např. CYKY), počtu a průřezu žil 5x1,5 až 2,5 mm2</t>
  </si>
  <si>
    <t>-1172136247</t>
  </si>
  <si>
    <t>34111090</t>
  </si>
  <si>
    <t>kabel instalační jádro Cu plné izolace PVC plášť PVC 450/750V (CYKY) 5x1,5mm2</t>
  </si>
  <si>
    <t>-1787592603</t>
  </si>
  <si>
    <t>741310101</t>
  </si>
  <si>
    <t>Montáž spínačů jedno nebo dvoupólových polozapuštěných nebo zapuštěných se zapojením vodičů bezšroubové připojení spínačů, řazení 1-jednopólových</t>
  </si>
  <si>
    <t>1159761078</t>
  </si>
  <si>
    <t>34539010</t>
  </si>
  <si>
    <t>přístroj spínače jednopólového, řazení 1, 1So bezšroubové svorky</t>
  </si>
  <si>
    <t>-1318179985</t>
  </si>
  <si>
    <t>34539049</t>
  </si>
  <si>
    <t>kryt spínače jednoduchý</t>
  </si>
  <si>
    <t>-5627830</t>
  </si>
  <si>
    <t>34539059</t>
  </si>
  <si>
    <t>rámeček jednonásobný</t>
  </si>
  <si>
    <t>1113773220</t>
  </si>
  <si>
    <t>741311004</t>
  </si>
  <si>
    <t>Montáž spínačů speciálních se zapojením vodičů čidla pohybu nástěnného</t>
  </si>
  <si>
    <t>1703040579</t>
  </si>
  <si>
    <t>40461058.1</t>
  </si>
  <si>
    <t>čidlo pohybové a prezenční stropní 360°, venkovní, IP44</t>
  </si>
  <si>
    <t>875095527</t>
  </si>
  <si>
    <t>741313004</t>
  </si>
  <si>
    <t>Montáž zásuvek domovních se zapojením vodičů bezšroubové připojení polozapuštěných nebo zapuštěných 10/16 A, provedení 2x (2P + PE) dvojnásobná šikmá</t>
  </si>
  <si>
    <t>769861523</t>
  </si>
  <si>
    <t>34555242</t>
  </si>
  <si>
    <t>zásuvka zápustná dvojnásobná, šikmá, s clonkami, bezšroubové svorky</t>
  </si>
  <si>
    <t>854005370</t>
  </si>
  <si>
    <t>741372022</t>
  </si>
  <si>
    <t>Montáž svítidel s integrovaným zdrojem LED se zapojením vodičů interiérových přisazených nástěnných hranatých nebo kruhových, plochy přes 0,09 do 0,36 m2</t>
  </si>
  <si>
    <t>-1774566308</t>
  </si>
  <si>
    <t>RMAT0003</t>
  </si>
  <si>
    <t>Svítidlo nástěnné nad umyvadlo</t>
  </si>
  <si>
    <t>1417921662</t>
  </si>
  <si>
    <t>741372062</t>
  </si>
  <si>
    <t>Montáž svítidel s integrovaným zdrojem LED se zapojením vodičů interiérových přisazených stropních hranatých nebo kruhových, plochy přes 0,09 do 0,36 m2</t>
  </si>
  <si>
    <t>-1257169662</t>
  </si>
  <si>
    <t>RMAT0004</t>
  </si>
  <si>
    <t xml:space="preserve">Svítidlo:stropní přisazené  1x LED, 58 W, 6200 lm, Ra 90, 4000K, Světelný tok vyzářený do prostorového 5453lm</t>
  </si>
  <si>
    <t>1189806503</t>
  </si>
  <si>
    <t>741372063</t>
  </si>
  <si>
    <t>Montáž svítidel s integrovaným zdrojem LED se zapojením vodičů exteriérových přisazených nástěnných hranatých nebo kruhových</t>
  </si>
  <si>
    <t>870985649</t>
  </si>
  <si>
    <t>Venkovní světlo s LED 18W tropní s PIR čidlem a časovačem</t>
  </si>
  <si>
    <t>-1996136688</t>
  </si>
  <si>
    <t>Venkovní světlo nástěnné LED 18W</t>
  </si>
  <si>
    <t>996469340</t>
  </si>
  <si>
    <t>741810002</t>
  </si>
  <si>
    <t>Zkoušky a prohlídky elektrických rozvodů a zařízení celková prohlídka a vyhotovení revizní zprávy pro objem montážních prací přes 100 do 500 tis. Kč</t>
  </si>
  <si>
    <t>2067884904</t>
  </si>
  <si>
    <t>998741101</t>
  </si>
  <si>
    <t>Přesun hmot pro silnoproud stanovený z hmotnosti přesunovaného materiálu vodorovná dopravní vzdálenost do 50 m základní v objektech výšky do 6 m</t>
  </si>
  <si>
    <t>-1213642488</t>
  </si>
  <si>
    <t>1749309957</t>
  </si>
  <si>
    <t>-1812258179</t>
  </si>
  <si>
    <t>Drobný a nespecifikovaný materiál vč. montáže</t>
  </si>
  <si>
    <t>-452605062</t>
  </si>
  <si>
    <t>-286990826</t>
  </si>
  <si>
    <t>1393618575</t>
  </si>
  <si>
    <t>Drážkování pro kabeláže, včetně zahození</t>
  </si>
  <si>
    <t>119927313</t>
  </si>
  <si>
    <t>1556489386</t>
  </si>
  <si>
    <t>1920396752</t>
  </si>
  <si>
    <t>1288364004</t>
  </si>
  <si>
    <t>1749245600</t>
  </si>
  <si>
    <t>Požární ucpávky prostupů + označení</t>
  </si>
  <si>
    <t>-723810367</t>
  </si>
  <si>
    <t>vent</t>
  </si>
  <si>
    <t>Fasádní ventilátor ventilátor s řízenou klapkou a vnitřním termostatem do 30st.C , včetně jádrového vrtu, zadnického začištění, napojení na el. přívod, zprovoznění a odzkoušení.</t>
  </si>
  <si>
    <t>1826947780</t>
  </si>
  <si>
    <t>06 - Doplňková detekce požáru</t>
  </si>
  <si>
    <t>1895393481</t>
  </si>
  <si>
    <t>581131371</t>
  </si>
  <si>
    <t>100*1,05 "Přepočtené koeficientem množství</t>
  </si>
  <si>
    <t>34571016</t>
  </si>
  <si>
    <t>lišta elektroinstalační hranatá bezhalogenová 40x40mm</t>
  </si>
  <si>
    <t>1607286104</t>
  </si>
  <si>
    <t>742121001</t>
  </si>
  <si>
    <t>Montáž kabelů sdělovacích pro vnitřní rozvody počtu žil do 15</t>
  </si>
  <si>
    <t>-457715619</t>
  </si>
  <si>
    <t>RMAT0007</t>
  </si>
  <si>
    <t>EUROFIRE EF 180 2x1,5mm</t>
  </si>
  <si>
    <t>-439405521</t>
  </si>
  <si>
    <t>200*1,2 "Přepočtené koeficientem množství</t>
  </si>
  <si>
    <t>1257657</t>
  </si>
  <si>
    <t>KABEL J-H(ST)H 2X2X0,8 CERVENY BUBEN</t>
  </si>
  <si>
    <t>-162356578</t>
  </si>
  <si>
    <t>350*1,2 "Přepočtené koeficientem množství</t>
  </si>
  <si>
    <t>742210128</t>
  </si>
  <si>
    <t>Montáž hlásiče plamene</t>
  </si>
  <si>
    <t>-534856344</t>
  </si>
  <si>
    <t>Optickokořový detektor konvenční, 12V napájení, relé výstup</t>
  </si>
  <si>
    <t>-1666232710</t>
  </si>
  <si>
    <t>742210151</t>
  </si>
  <si>
    <t>Montáž hlásiče tlačítkového se sklíčkem</t>
  </si>
  <si>
    <t>1157028139</t>
  </si>
  <si>
    <t>Konvenční tlačítko červené NO/NC výstup</t>
  </si>
  <si>
    <t>2060697678</t>
  </si>
  <si>
    <t>742210231</t>
  </si>
  <si>
    <t>Montáž magnetu přídržného s tlačítkem</t>
  </si>
  <si>
    <t>-1423765103</t>
  </si>
  <si>
    <t>RMAT0005</t>
  </si>
  <si>
    <t>Magnetická přídž 80kg dveří se zemní konzolí, odblokovací tlačítko (včetně kompoentů a montáže do podlahy a dveří)</t>
  </si>
  <si>
    <t>388255619</t>
  </si>
  <si>
    <t>742220031</t>
  </si>
  <si>
    <t>Montáž koncentrátoru nebo expanderu v krytu pro PZTS do 8 vstupů</t>
  </si>
  <si>
    <t>603296227</t>
  </si>
  <si>
    <t>Expanzní modul 8 zón, podpora zapojení NO, NC, EOL, 2EOL a 3EOL, volitelná hodnota zakončovacích rezistorů, možnost připojení inteligentního napájecího zdroje, tamper vstup, KOMPATIBILNÍ SE STÁVAJÍCÍM SYSTÉMEM</t>
  </si>
  <si>
    <t>-649519087</t>
  </si>
  <si>
    <t>742220051</t>
  </si>
  <si>
    <t>Montáž krabice pro expander uložené na omítce</t>
  </si>
  <si>
    <t>1814407457</t>
  </si>
  <si>
    <t>Plechový kryt pro umístění 2 kusů expandérů. Obsahuje tamper proti otevření skříně</t>
  </si>
  <si>
    <t>616883776</t>
  </si>
  <si>
    <t>742220161</t>
  </si>
  <si>
    <t>Montáž akumulátoru 12 V</t>
  </si>
  <si>
    <t>698039475</t>
  </si>
  <si>
    <t>RMAT0006</t>
  </si>
  <si>
    <t xml:space="preserve">Zálohovaný napájecí zdroj  12V/5A včetně krytu + Aku 18Ah/12V</t>
  </si>
  <si>
    <t>84306808</t>
  </si>
  <si>
    <t>-2029741936</t>
  </si>
  <si>
    <t>Programování systému EPH</t>
  </si>
  <si>
    <t>1257498320</t>
  </si>
  <si>
    <t>-327792593</t>
  </si>
  <si>
    <t>1027551500</t>
  </si>
  <si>
    <t>-1662921230</t>
  </si>
  <si>
    <t>1142345004</t>
  </si>
  <si>
    <t>-1701677647</t>
  </si>
  <si>
    <t>662105782</t>
  </si>
  <si>
    <t>-1557675017</t>
  </si>
  <si>
    <t>-621741685</t>
  </si>
  <si>
    <t>-231077906</t>
  </si>
  <si>
    <t>1828316828</t>
  </si>
  <si>
    <t>1711675282</t>
  </si>
  <si>
    <t>-1384025089</t>
  </si>
  <si>
    <t>R-soubor20</t>
  </si>
  <si>
    <t>Kabelové prostupy stropem do 30mm</t>
  </si>
  <si>
    <t>-1983169459</t>
  </si>
  <si>
    <t>07 - Strukturovaná kabeláž, kamerový systém</t>
  </si>
  <si>
    <t>-1776413346</t>
  </si>
  <si>
    <t>1667397844</t>
  </si>
  <si>
    <t>742110104</t>
  </si>
  <si>
    <t>Montáž kabelového žlabu šířky přes 150 do 250 mm</t>
  </si>
  <si>
    <t>1419905140</t>
  </si>
  <si>
    <t>KOPOS Kanál PK 170x65 D HF_HD dutý bezhalogenový bílý 2m</t>
  </si>
  <si>
    <t>1829294512</t>
  </si>
  <si>
    <t>742124002</t>
  </si>
  <si>
    <t>Montáž kabelů datových FTP, UTP, STP pro vnitřní rozvody do trubky</t>
  </si>
  <si>
    <t>1970650537</t>
  </si>
  <si>
    <t>34121263</t>
  </si>
  <si>
    <t>kabel datový jádro Cu plné plášť PVC (U/UTP) kategorie 6</t>
  </si>
  <si>
    <t>-1616220304</t>
  </si>
  <si>
    <t>R-mat01</t>
  </si>
  <si>
    <t>Patch kabel utp cat. 6 1,5m</t>
  </si>
  <si>
    <t>-1592004058</t>
  </si>
  <si>
    <t>742230001</t>
  </si>
  <si>
    <t>Montáž kamerového systému DVR nebo NAS, nahrávacího zařízení pro kamery</t>
  </si>
  <si>
    <t>1951551710</t>
  </si>
  <si>
    <t>3TB pevný disk vhodný pro DVR, NVR Hikvision, rozhraní SATA II/III</t>
  </si>
  <si>
    <t>-753433743</t>
  </si>
  <si>
    <t>24 portový řízený Gigabitový L2 switch, 8x 10/100/1000 RJ-45, 2x 10/100/1000 SFP, POE+, 250W, možnost zapojení do 19“ racku, management, plně kompatibilní se stávajícími aktivními prvky na objektu</t>
  </si>
  <si>
    <t>-1695716325</t>
  </si>
  <si>
    <t>SFP modul určený pro dodaný SWITCH, Rychlost datového přenosu (maximální): 1000 Mbit/s Konektor pro optická vlákna: LC Typ SFP vysílače, plně kompatibilní se stávajícími aktivními prvky na objektu</t>
  </si>
  <si>
    <t>1252452759</t>
  </si>
  <si>
    <t>742230003</t>
  </si>
  <si>
    <t>Montáž kamerového systému venkovní kamery</t>
  </si>
  <si>
    <t>813081865</t>
  </si>
  <si>
    <t>IP kamera plně kompatibilní se stávajícím systémem min požadavky : 4Mpx, objektiv 2.8mm (103°), micro SDXC, WDR, detekce pohybu 2.0 1/3" progressive scan CMOS sensor, venkovní antivandal ultracitlivá dome Den/Noc kamera s IR přísvitem, max. rozlišení 4Mpx</t>
  </si>
  <si>
    <t>1121656479</t>
  </si>
  <si>
    <t>742230004</t>
  </si>
  <si>
    <t>Montáž kamerového systému vnitřní kamery</t>
  </si>
  <si>
    <t>-966400769</t>
  </si>
  <si>
    <t xml:space="preserve">16 kanálové NVR - plně kompatibilní se stávajícím systémem. Min parametry:  16 kanálů detekce pohybu 2.0 nebo 1 kanál rozpoznání obličejů, 2x SATA max. rozlišení 12Mpx, komprese H.265+/H.265/H.264+/H.264, příchozí/odchozí dat. tok 160/160Mbps, HDMI (4K)/V</t>
  </si>
  <si>
    <t>-1938228480</t>
  </si>
  <si>
    <t>742230005</t>
  </si>
  <si>
    <t>Montáž kamerového systému venkovního kamerového krytu</t>
  </si>
  <si>
    <t>-966036996</t>
  </si>
  <si>
    <t>Kryt pro skrytou montáž kabelů kamery</t>
  </si>
  <si>
    <t>795498258</t>
  </si>
  <si>
    <t>742230103.1</t>
  </si>
  <si>
    <t>Montáž kamerového systému nastavení a instalace nastavení záběru podle přání uživatele</t>
  </si>
  <si>
    <t>-1305653308</t>
  </si>
  <si>
    <t>R-soubor</t>
  </si>
  <si>
    <t>-1504495527</t>
  </si>
  <si>
    <t>Demontáž využívaných prvků z datového rozvaděče 1 ( switche, patch panely, opt vana) a zpětná montáž do rozvaděče 2 + přepojení a vyvázání kabeláže, odzkoušení</t>
  </si>
  <si>
    <t>-1527609145</t>
  </si>
  <si>
    <t>Optický 9/125um SM 1mPatch kabel 1,5m typ konektoru dle osaz prvků</t>
  </si>
  <si>
    <t>-1681622092</t>
  </si>
  <si>
    <t>Ostatní elektroinstalační materiál, příslušenství vč.montáže</t>
  </si>
  <si>
    <t>-1596388484</t>
  </si>
  <si>
    <t>Úpravy datových rozvaděčů-příslušenství pro montáž rozvaděčů</t>
  </si>
  <si>
    <t>-1010922296</t>
  </si>
  <si>
    <t>Zakončovací krabice do racku se zásuvkou na povrch pro napojení silového přívodu a rozvodného panelu 230V vč.montáže</t>
  </si>
  <si>
    <t>1062086437</t>
  </si>
  <si>
    <t>-332083968</t>
  </si>
  <si>
    <t>0,000401606425702811*2490 "Přepočtené koeficientem množství</t>
  </si>
  <si>
    <t>-243069853</t>
  </si>
  <si>
    <t>Demontáž stávajícího podstropního kanálu v délce 50m, vyjmutí a vyvázání kabeláže, zednické vyrovnání, osazení nového kanálu a zpětná instalace stávající + nové kabeláže včeně vyvázání, finální začištění.</t>
  </si>
  <si>
    <t>323579755</t>
  </si>
  <si>
    <t>-1703115382</t>
  </si>
  <si>
    <t>724720619</t>
  </si>
  <si>
    <t>1437672063</t>
  </si>
  <si>
    <t>-754816523</t>
  </si>
  <si>
    <t>1321962130</t>
  </si>
  <si>
    <t>852570405</t>
  </si>
  <si>
    <t>1953040985</t>
  </si>
  <si>
    <t>-1007924116</t>
  </si>
  <si>
    <t>924784683</t>
  </si>
  <si>
    <t>-1883822855</t>
  </si>
  <si>
    <t>-1516714695</t>
  </si>
  <si>
    <t>Certifikované měření kabeláže po úsecích + protokol</t>
  </si>
  <si>
    <t>-467186084</t>
  </si>
  <si>
    <t>08 -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</si>
  <si>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</si>
  <si>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</si>
  <si>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</si>
  <si>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</si>
  <si>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</si>
  <si>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</si>
  <si>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</si>
  <si>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</si>
  <si>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</si>
  <si>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</si>
  <si>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</si>
  <si>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-451724194</t>
  </si>
  <si>
    <t>VRN3</t>
  </si>
  <si>
    <t>Zařízení staveniště</t>
  </si>
  <si>
    <t>030001000</t>
  </si>
  <si>
    <t>1710049299</t>
  </si>
  <si>
    <t>VRN4</t>
  </si>
  <si>
    <t>Inženýrská činnost</t>
  </si>
  <si>
    <t>045002000</t>
  </si>
  <si>
    <t>Kompletační a koordinační činnost</t>
  </si>
  <si>
    <t>1982009850</t>
  </si>
  <si>
    <t>VRN9</t>
  </si>
  <si>
    <t>094104000</t>
  </si>
  <si>
    <t>Náklady na opatření BOZP</t>
  </si>
  <si>
    <t>-1705432893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</si>
</sst>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0624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Karlovy Vary, ZŠ J.A.Komenského, I.stupeň -Stavební úpravy související s PBŘ (aktualizováno 02/2025)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26. 2. 2025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K.Vary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Porticus s.r.o. K.Vary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Šimková Dita, K.Vary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ROUND(SUM(AG95:AG102),2)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ROUND(SUM(AS95:AS102),2)</f>
        <v>0</v>
      </c>
      <c r="AT94" s="114">
        <f>ROUND(SUM(AV94:AW94),2)</f>
        <v>0</v>
      </c>
      <c r="AU94" s="115">
        <f>ROUND(SUM(AU95:AU102),5)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ROUND(SUM(AZ95:AZ102),2)</f>
        <v>0</v>
      </c>
      <c r="BA94" s="114">
        <f>ROUND(SUM(BA95:BA102),2)</f>
        <v>0</v>
      </c>
      <c r="BB94" s="114">
        <f>ROUND(SUM(BB95:BB102),2)</f>
        <v>0</v>
      </c>
      <c r="BC94" s="114">
        <f>ROUND(SUM(BC95:BC102),2)</f>
        <v>0</v>
      </c>
      <c r="BD94" s="116">
        <f>ROUND(SUM(BD95:BD102),2)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4.4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Stavební část'!P138</f>
        <v>0</v>
      </c>
      <c r="AV95" s="128">
        <f>'01 - Stavební část'!J33</f>
        <v>0</v>
      </c>
      <c r="AW95" s="128">
        <f>'01 - Stavební část'!J34</f>
        <v>0</v>
      </c>
      <c r="AX95" s="128">
        <f>'01 - Stavební část'!J35</f>
        <v>0</v>
      </c>
      <c r="AY95" s="128">
        <f>'01 - Stavební část'!J36</f>
        <v>0</v>
      </c>
      <c r="AZ95" s="128">
        <f>'01 - Stavební část'!F33</f>
        <v>0</v>
      </c>
      <c r="BA95" s="128">
        <f>'01 - Stavební část'!F34</f>
        <v>0</v>
      </c>
      <c r="BB95" s="128">
        <f>'01 - Stavební část'!F35</f>
        <v>0</v>
      </c>
      <c r="BC95" s="128">
        <f>'01 - Stavební část'!F36</f>
        <v>0</v>
      </c>
      <c r="BD95" s="130">
        <f>'01 - Stavební část'!F37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4.4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Zdravotechnika'!J30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Zdravotechnika'!P129</f>
        <v>0</v>
      </c>
      <c r="AV96" s="128">
        <f>'02 - Zdravotechnika'!J33</f>
        <v>0</v>
      </c>
      <c r="AW96" s="128">
        <f>'02 - Zdravotechnika'!J34</f>
        <v>0</v>
      </c>
      <c r="AX96" s="128">
        <f>'02 - Zdravotechnika'!J35</f>
        <v>0</v>
      </c>
      <c r="AY96" s="128">
        <f>'02 - Zdravotechnika'!J36</f>
        <v>0</v>
      </c>
      <c r="AZ96" s="128">
        <f>'02 - Zdravotechnika'!F33</f>
        <v>0</v>
      </c>
      <c r="BA96" s="128">
        <f>'02 - Zdravotechnika'!F34</f>
        <v>0</v>
      </c>
      <c r="BB96" s="128">
        <f>'02 - Zdravotechnika'!F35</f>
        <v>0</v>
      </c>
      <c r="BC96" s="128">
        <f>'02 - Zdravotechnika'!F36</f>
        <v>0</v>
      </c>
      <c r="BD96" s="130">
        <f>'02 - Zdravotechnika'!F37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4.4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Vytápění'!J30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Vytápění'!P122</f>
        <v>0</v>
      </c>
      <c r="AV97" s="128">
        <f>'03 - Vytápění'!J33</f>
        <v>0</v>
      </c>
      <c r="AW97" s="128">
        <f>'03 - Vytápění'!J34</f>
        <v>0</v>
      </c>
      <c r="AX97" s="128">
        <f>'03 - Vytápění'!J35</f>
        <v>0</v>
      </c>
      <c r="AY97" s="128">
        <f>'03 - Vytápění'!J36</f>
        <v>0</v>
      </c>
      <c r="AZ97" s="128">
        <f>'03 - Vytápění'!F33</f>
        <v>0</v>
      </c>
      <c r="BA97" s="128">
        <f>'03 - Vytápění'!F34</f>
        <v>0</v>
      </c>
      <c r="BB97" s="128">
        <f>'03 - Vytápění'!F35</f>
        <v>0</v>
      </c>
      <c r="BC97" s="128">
        <f>'03 - Vytápění'!F36</f>
        <v>0</v>
      </c>
      <c r="BD97" s="130">
        <f>'03 - Vytápění'!F37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4.4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Přístupový systém'!J30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Přístupový systém'!P118</f>
        <v>0</v>
      </c>
      <c r="AV98" s="128">
        <f>'04 - Přístupový systém'!J33</f>
        <v>0</v>
      </c>
      <c r="AW98" s="128">
        <f>'04 - Přístupový systém'!J34</f>
        <v>0</v>
      </c>
      <c r="AX98" s="128">
        <f>'04 - Přístupový systém'!J35</f>
        <v>0</v>
      </c>
      <c r="AY98" s="128">
        <f>'04 - Přístupový systém'!J36</f>
        <v>0</v>
      </c>
      <c r="AZ98" s="128">
        <f>'04 - Přístupový systém'!F33</f>
        <v>0</v>
      </c>
      <c r="BA98" s="128">
        <f>'04 - Přístupový systém'!F34</f>
        <v>0</v>
      </c>
      <c r="BB98" s="128">
        <f>'04 - Přístupový systém'!F35</f>
        <v>0</v>
      </c>
      <c r="BC98" s="128">
        <f>'04 - Přístupový systém'!F36</f>
        <v>0</v>
      </c>
      <c r="BD98" s="130">
        <f>'04 - Přístupový systém'!F37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4.4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Elektroinstalace -oš...'!J30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'05 - Elektroinstalace -oš...'!P118</f>
        <v>0</v>
      </c>
      <c r="AV99" s="128">
        <f>'05 - Elektroinstalace -oš...'!J33</f>
        <v>0</v>
      </c>
      <c r="AW99" s="128">
        <f>'05 - Elektroinstalace -oš...'!J34</f>
        <v>0</v>
      </c>
      <c r="AX99" s="128">
        <f>'05 - Elektroinstalace -oš...'!J35</f>
        <v>0</v>
      </c>
      <c r="AY99" s="128">
        <f>'05 - Elektroinstalace -oš...'!J36</f>
        <v>0</v>
      </c>
      <c r="AZ99" s="128">
        <f>'05 - Elektroinstalace -oš...'!F33</f>
        <v>0</v>
      </c>
      <c r="BA99" s="128">
        <f>'05 - Elektroinstalace -oš...'!F34</f>
        <v>0</v>
      </c>
      <c r="BB99" s="128">
        <f>'05 - Elektroinstalace -oš...'!F35</f>
        <v>0</v>
      </c>
      <c r="BC99" s="128">
        <f>'05 - Elektroinstalace -oš...'!F36</f>
        <v>0</v>
      </c>
      <c r="BD99" s="130">
        <f>'05 - Elektroinstalace -oš...'!F37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4.4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'06 - Doplňková detekce po...'!J30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27">
        <v>0</v>
      </c>
      <c r="AT100" s="128">
        <f>ROUND(SUM(AV100:AW100),2)</f>
        <v>0</v>
      </c>
      <c r="AU100" s="129">
        <f>'06 - Doplňková detekce po...'!P118</f>
        <v>0</v>
      </c>
      <c r="AV100" s="128">
        <f>'06 - Doplňková detekce po...'!J33</f>
        <v>0</v>
      </c>
      <c r="AW100" s="128">
        <f>'06 - Doplňková detekce po...'!J34</f>
        <v>0</v>
      </c>
      <c r="AX100" s="128">
        <f>'06 - Doplňková detekce po...'!J35</f>
        <v>0</v>
      </c>
      <c r="AY100" s="128">
        <f>'06 - Doplňková detekce po...'!J36</f>
        <v>0</v>
      </c>
      <c r="AZ100" s="128">
        <f>'06 - Doplňková detekce po...'!F33</f>
        <v>0</v>
      </c>
      <c r="BA100" s="128">
        <f>'06 - Doplňková detekce po...'!F34</f>
        <v>0</v>
      </c>
      <c r="BB100" s="128">
        <f>'06 - Doplňková detekce po...'!F35</f>
        <v>0</v>
      </c>
      <c r="BC100" s="128">
        <f>'06 - Doplňková detekce po...'!F36</f>
        <v>0</v>
      </c>
      <c r="BD100" s="130">
        <f>'06 - Doplňková detekce po...'!F37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7" customFormat="1" ht="14.4" customHeight="1">
      <c r="A101" s="119" t="s">
        <v>80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'07 - Strukturovaná kabelá...'!J30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83</v>
      </c>
      <c r="AR101" s="126"/>
      <c r="AS101" s="127">
        <v>0</v>
      </c>
      <c r="AT101" s="128">
        <f>ROUND(SUM(AV101:AW101),2)</f>
        <v>0</v>
      </c>
      <c r="AU101" s="129">
        <f>'07 - Strukturovaná kabelá...'!P118</f>
        <v>0</v>
      </c>
      <c r="AV101" s="128">
        <f>'07 - Strukturovaná kabelá...'!J33</f>
        <v>0</v>
      </c>
      <c r="AW101" s="128">
        <f>'07 - Strukturovaná kabelá...'!J34</f>
        <v>0</v>
      </c>
      <c r="AX101" s="128">
        <f>'07 - Strukturovaná kabelá...'!J35</f>
        <v>0</v>
      </c>
      <c r="AY101" s="128">
        <f>'07 - Strukturovaná kabelá...'!J36</f>
        <v>0</v>
      </c>
      <c r="AZ101" s="128">
        <f>'07 - Strukturovaná kabelá...'!F33</f>
        <v>0</v>
      </c>
      <c r="BA101" s="128">
        <f>'07 - Strukturovaná kabelá...'!F34</f>
        <v>0</v>
      </c>
      <c r="BB101" s="128">
        <f>'07 - Strukturovaná kabelá...'!F35</f>
        <v>0</v>
      </c>
      <c r="BC101" s="128">
        <f>'07 - Strukturovaná kabelá...'!F36</f>
        <v>0</v>
      </c>
      <c r="BD101" s="130">
        <f>'07 - Strukturovaná kabelá...'!F37</f>
        <v>0</v>
      </c>
      <c r="BE101" s="7"/>
      <c r="BT101" s="131" t="s">
        <v>84</v>
      </c>
      <c r="BV101" s="131" t="s">
        <v>78</v>
      </c>
      <c r="BW101" s="131" t="s">
        <v>104</v>
      </c>
      <c r="BX101" s="131" t="s">
        <v>5</v>
      </c>
      <c r="CL101" s="131" t="s">
        <v>1</v>
      </c>
      <c r="CM101" s="131" t="s">
        <v>86</v>
      </c>
    </row>
    <row r="102" s="7" customFormat="1" ht="14.4" customHeight="1">
      <c r="A102" s="119" t="s">
        <v>80</v>
      </c>
      <c r="B102" s="120"/>
      <c r="C102" s="121"/>
      <c r="D102" s="122" t="s">
        <v>105</v>
      </c>
      <c r="E102" s="122"/>
      <c r="F102" s="122"/>
      <c r="G102" s="122"/>
      <c r="H102" s="122"/>
      <c r="I102" s="123"/>
      <c r="J102" s="122" t="s">
        <v>106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'08 - Vedlejší rozpočtové ...'!J30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83</v>
      </c>
      <c r="AR102" s="126"/>
      <c r="AS102" s="132">
        <v>0</v>
      </c>
      <c r="AT102" s="133">
        <f>ROUND(SUM(AV102:AW102),2)</f>
        <v>0</v>
      </c>
      <c r="AU102" s="134">
        <f>'08 - Vedlejší rozpočtové ...'!P121</f>
        <v>0</v>
      </c>
      <c r="AV102" s="133">
        <f>'08 - Vedlejší rozpočtové ...'!J33</f>
        <v>0</v>
      </c>
      <c r="AW102" s="133">
        <f>'08 - Vedlejší rozpočtové ...'!J34</f>
        <v>0</v>
      </c>
      <c r="AX102" s="133">
        <f>'08 - Vedlejší rozpočtové ...'!J35</f>
        <v>0</v>
      </c>
      <c r="AY102" s="133">
        <f>'08 - Vedlejší rozpočtové ...'!J36</f>
        <v>0</v>
      </c>
      <c r="AZ102" s="133">
        <f>'08 - Vedlejší rozpočtové ...'!F33</f>
        <v>0</v>
      </c>
      <c r="BA102" s="133">
        <f>'08 - Vedlejší rozpočtové ...'!F34</f>
        <v>0</v>
      </c>
      <c r="BB102" s="133">
        <f>'08 - Vedlejší rozpočtové ...'!F35</f>
        <v>0</v>
      </c>
      <c r="BC102" s="133">
        <f>'08 - Vedlejší rozpočtové ...'!F36</f>
        <v>0</v>
      </c>
      <c r="BD102" s="135">
        <f>'08 - Vedlejší rozpočtové ...'!F37</f>
        <v>0</v>
      </c>
      <c r="BE102" s="7"/>
      <c r="BT102" s="131" t="s">
        <v>84</v>
      </c>
      <c r="BV102" s="131" t="s">
        <v>78</v>
      </c>
      <c r="BW102" s="131" t="s">
        <v>107</v>
      </c>
      <c r="BX102" s="131" t="s">
        <v>5</v>
      </c>
      <c r="CL102" s="131" t="s">
        <v>1</v>
      </c>
      <c r="CM102" s="131" t="s">
        <v>86</v>
      </c>
    </row>
    <row r="103" s="2" customFormat="1" ht="30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sheetProtection sheet="1" formatColumns="0" formatRows="0" objects="1" scenarios="1" spinCount="100000" saltValue="2a9H3rieTBIujM5wlfEqBBA5W9QnlMfVso2oQnlZ9W3FjA7uQSSQPrfprH2XlxnfOt4yPtHmTNXIQzYSG8T6Tw==" hashValue="u1Zj5FpMUNdeYrtDu2+Unikegz6sEnzhEJDyZSlInQBNSyL8/Py4fwTjC0oT+kdUY+tawuxKBAkycOenz8duuA==" algorithmName="SHA-512" password="CC35"/>
  <mergeCells count="70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Zdravotechnika'!C2" display="/"/>
    <hyperlink ref="A97" location="'03 - Vytápění'!C2" display="/"/>
    <hyperlink ref="A98" location="'04 - Přístupový systém'!C2" display="/"/>
    <hyperlink ref="A99" location="'05 - Elektroinstalace -oš...'!C2" display="/"/>
    <hyperlink ref="A100" location="'06 - Doplňková detekce po...'!C2" display="/"/>
    <hyperlink ref="A101" location="'07 - Strukturovaná kabelá...'!C2" display="/"/>
    <hyperlink ref="A102" location="'08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7" customHeight="1">
      <c r="B7" s="20"/>
      <c r="E7" s="141" t="str">
        <f>'Rekapitulace stavby'!K6</f>
        <v>Karlovy Vary, ZŠ J.A.Komenského, I.stupeň -Stavební úpravy související s PBŘ (aktualizováno 02/2025)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26. 2. 2025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ROUND((SUM(BE138:BE725)),  2)</f>
        <v>0</v>
      </c>
      <c r="G33" s="38"/>
      <c r="H33" s="38"/>
      <c r="I33" s="155">
        <v>0.20999999999999999</v>
      </c>
      <c r="J33" s="154">
        <f>ROUND(((SUM(BE138:BE725))*I33),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ROUND((SUM(BF138:BF725)),  2)</f>
        <v>0</v>
      </c>
      <c r="G34" s="38"/>
      <c r="H34" s="38"/>
      <c r="I34" s="155">
        <v>0.12</v>
      </c>
      <c r="J34" s="154">
        <f>ROUND(((SUM(BF138:BF725))*I34),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ROUND((SUM(BG138:BG725)),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ROUND((SUM(BH138:BH725)),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ROUND((SUM(BI138:BI725)),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7" customHeight="1">
      <c r="A85" s="38"/>
      <c r="B85" s="39"/>
      <c r="C85" s="40"/>
      <c r="D85" s="40"/>
      <c r="E85" s="174" t="str">
        <f>E7</f>
        <v>Karlovy Vary, ZŠ J.A.Komenského, I.stupeň -Stavební úpravy související s PBŘ (aktualizováno 02/2025)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26. 2. 2025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Statutární město K.Vary</v>
      </c>
      <c r="G91" s="40"/>
      <c r="H91" s="40"/>
      <c r="I91" s="32" t="s">
        <v>30</v>
      </c>
      <c r="J91" s="36" t="str">
        <f>E21</f>
        <v>Porticus s.r.o. K.Vary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J139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J140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118</v>
      </c>
      <c r="E99" s="188"/>
      <c r="F99" s="188"/>
      <c r="G99" s="188"/>
      <c r="H99" s="188"/>
      <c r="I99" s="188"/>
      <c r="J99" s="189">
        <f>J185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119</v>
      </c>
      <c r="E100" s="188"/>
      <c r="F100" s="188"/>
      <c r="G100" s="188"/>
      <c r="H100" s="188"/>
      <c r="I100" s="188"/>
      <c r="J100" s="189">
        <f>J204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120</v>
      </c>
      <c r="E101" s="188"/>
      <c r="F101" s="188"/>
      <c r="G101" s="188"/>
      <c r="H101" s="188"/>
      <c r="I101" s="188"/>
      <c r="J101" s="189">
        <f>J235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121</v>
      </c>
      <c r="E102" s="188"/>
      <c r="F102" s="188"/>
      <c r="G102" s="188"/>
      <c r="H102" s="188"/>
      <c r="I102" s="188"/>
      <c r="J102" s="189">
        <f>J240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122</v>
      </c>
      <c r="E103" s="188"/>
      <c r="F103" s="188"/>
      <c r="G103" s="188"/>
      <c r="H103" s="188"/>
      <c r="I103" s="188"/>
      <c r="J103" s="189">
        <f>J253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123</v>
      </c>
      <c r="E104" s="188"/>
      <c r="F104" s="188"/>
      <c r="G104" s="188"/>
      <c r="H104" s="188"/>
      <c r="I104" s="188"/>
      <c r="J104" s="189">
        <f>J396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124</v>
      </c>
      <c r="E105" s="188"/>
      <c r="F105" s="188"/>
      <c r="G105" s="188"/>
      <c r="H105" s="188"/>
      <c r="I105" s="188"/>
      <c r="J105" s="189">
        <f>J464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125</v>
      </c>
      <c r="E106" s="188"/>
      <c r="F106" s="188"/>
      <c r="G106" s="188"/>
      <c r="H106" s="188"/>
      <c r="I106" s="188"/>
      <c r="J106" s="189">
        <f>J470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126</v>
      </c>
      <c r="E107" s="182"/>
      <c r="F107" s="182"/>
      <c r="G107" s="182"/>
      <c r="H107" s="182"/>
      <c r="I107" s="182"/>
      <c r="J107" s="183">
        <f>J472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127</v>
      </c>
      <c r="E108" s="188"/>
      <c r="F108" s="188"/>
      <c r="G108" s="188"/>
      <c r="H108" s="188"/>
      <c r="I108" s="188"/>
      <c r="J108" s="189">
        <f>J473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128</v>
      </c>
      <c r="E109" s="188"/>
      <c r="F109" s="188"/>
      <c r="G109" s="188"/>
      <c r="H109" s="188"/>
      <c r="I109" s="188"/>
      <c r="J109" s="189">
        <f>J511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129</v>
      </c>
      <c r="E110" s="188"/>
      <c r="F110" s="188"/>
      <c r="G110" s="188"/>
      <c r="H110" s="188"/>
      <c r="I110" s="188"/>
      <c r="J110" s="189">
        <f>J521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130</v>
      </c>
      <c r="E111" s="188"/>
      <c r="F111" s="188"/>
      <c r="G111" s="188"/>
      <c r="H111" s="188"/>
      <c r="I111" s="188"/>
      <c r="J111" s="189">
        <f>J531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131</v>
      </c>
      <c r="E112" s="188"/>
      <c r="F112" s="188"/>
      <c r="G112" s="188"/>
      <c r="H112" s="188"/>
      <c r="I112" s="188"/>
      <c r="J112" s="189">
        <f>J534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132</v>
      </c>
      <c r="E113" s="188"/>
      <c r="F113" s="188"/>
      <c r="G113" s="188"/>
      <c r="H113" s="188"/>
      <c r="I113" s="188"/>
      <c r="J113" s="189">
        <f>J559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133</v>
      </c>
      <c r="E114" s="188"/>
      <c r="F114" s="188"/>
      <c r="G114" s="188"/>
      <c r="H114" s="188"/>
      <c r="I114" s="188"/>
      <c r="J114" s="189">
        <f>J579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134</v>
      </c>
      <c r="E115" s="188"/>
      <c r="F115" s="188"/>
      <c r="G115" s="188"/>
      <c r="H115" s="188"/>
      <c r="I115" s="188"/>
      <c r="J115" s="189">
        <f>J637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135</v>
      </c>
      <c r="E116" s="188"/>
      <c r="F116" s="188"/>
      <c r="G116" s="188"/>
      <c r="H116" s="188"/>
      <c r="I116" s="188"/>
      <c r="J116" s="189">
        <f>J664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136</v>
      </c>
      <c r="E117" s="188"/>
      <c r="F117" s="188"/>
      <c r="G117" s="188"/>
      <c r="H117" s="188"/>
      <c r="I117" s="188"/>
      <c r="J117" s="189">
        <f>J684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137</v>
      </c>
      <c r="E118" s="188"/>
      <c r="F118" s="188"/>
      <c r="G118" s="188"/>
      <c r="H118" s="188"/>
      <c r="I118" s="188"/>
      <c r="J118" s="189">
        <f>J691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138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7" customHeight="1">
      <c r="A128" s="38"/>
      <c r="B128" s="39"/>
      <c r="C128" s="40"/>
      <c r="D128" s="40"/>
      <c r="E128" s="174" t="str">
        <f>E7</f>
        <v>Karlovy Vary, ZŠ J.A.Komenského, I.stupeň -Stavební úpravy související s PBŘ (aktualizováno 02/2025)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109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6" customHeight="1">
      <c r="A130" s="38"/>
      <c r="B130" s="39"/>
      <c r="C130" s="40"/>
      <c r="D130" s="40"/>
      <c r="E130" s="76" t="str">
        <f>E9</f>
        <v>01 - Stavební část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 xml:space="preserve"> </v>
      </c>
      <c r="G132" s="40"/>
      <c r="H132" s="40"/>
      <c r="I132" s="32" t="s">
        <v>22</v>
      </c>
      <c r="J132" s="79" t="str">
        <f>IF(J12="","",J12)</f>
        <v>26. 2. 2025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6" customHeight="1">
      <c r="A134" s="38"/>
      <c r="B134" s="39"/>
      <c r="C134" s="32" t="s">
        <v>24</v>
      </c>
      <c r="D134" s="40"/>
      <c r="E134" s="40"/>
      <c r="F134" s="27" t="str">
        <f>E15</f>
        <v>Statutární město K.Vary</v>
      </c>
      <c r="G134" s="40"/>
      <c r="H134" s="40"/>
      <c r="I134" s="32" t="s">
        <v>30</v>
      </c>
      <c r="J134" s="36" t="str">
        <f>E21</f>
        <v>Porticus s.r.o. K.Vary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6" customHeight="1">
      <c r="A135" s="38"/>
      <c r="B135" s="39"/>
      <c r="C135" s="32" t="s">
        <v>28</v>
      </c>
      <c r="D135" s="40"/>
      <c r="E135" s="40"/>
      <c r="F135" s="27" t="str">
        <f>IF(E18="","",E18)</f>
        <v>Vyplň údaj</v>
      </c>
      <c r="G135" s="40"/>
      <c r="H135" s="40"/>
      <c r="I135" s="32" t="s">
        <v>33</v>
      </c>
      <c r="J135" s="36" t="str">
        <f>E24</f>
        <v>Šimková Dita, K.Vary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91"/>
      <c r="B137" s="192"/>
      <c r="C137" s="193" t="s">
        <v>139</v>
      </c>
      <c r="D137" s="194" t="s">
        <v>61</v>
      </c>
      <c r="E137" s="194" t="s">
        <v>57</v>
      </c>
      <c r="F137" s="194" t="s">
        <v>58</v>
      </c>
      <c r="G137" s="194" t="s">
        <v>140</v>
      </c>
      <c r="H137" s="194" t="s">
        <v>141</v>
      </c>
      <c r="I137" s="194" t="s">
        <v>142</v>
      </c>
      <c r="J137" s="195" t="s">
        <v>113</v>
      </c>
      <c r="K137" s="196" t="s">
        <v>143</v>
      </c>
      <c r="L137" s="197"/>
      <c r="M137" s="100" t="s">
        <v>1</v>
      </c>
      <c r="N137" s="101" t="s">
        <v>40</v>
      </c>
      <c r="O137" s="101" t="s">
        <v>144</v>
      </c>
      <c r="P137" s="101" t="s">
        <v>145</v>
      </c>
      <c r="Q137" s="101" t="s">
        <v>146</v>
      </c>
      <c r="R137" s="101" t="s">
        <v>147</v>
      </c>
      <c r="S137" s="101" t="s">
        <v>148</v>
      </c>
      <c r="T137" s="102" t="s">
        <v>149</v>
      </c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</row>
    <row r="138" s="2" customFormat="1" ht="22.8" customHeight="1">
      <c r="A138" s="38"/>
      <c r="B138" s="39"/>
      <c r="C138" s="107" t="s">
        <v>150</v>
      </c>
      <c r="D138" s="40"/>
      <c r="E138" s="40"/>
      <c r="F138" s="40"/>
      <c r="G138" s="40"/>
      <c r="H138" s="40"/>
      <c r="I138" s="40"/>
      <c r="J138" s="198">
        <f>BK138</f>
        <v>0</v>
      </c>
      <c r="K138" s="40"/>
      <c r="L138" s="44"/>
      <c r="M138" s="103"/>
      <c r="N138" s="199"/>
      <c r="O138" s="104"/>
      <c r="P138" s="200">
        <f>P139+P472</f>
        <v>0</v>
      </c>
      <c r="Q138" s="104"/>
      <c r="R138" s="200">
        <f>R139+R472</f>
        <v>118.22293704999999</v>
      </c>
      <c r="S138" s="104"/>
      <c r="T138" s="201">
        <f>T139+T472</f>
        <v>63.491892180000008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75</v>
      </c>
      <c r="AU138" s="17" t="s">
        <v>115</v>
      </c>
      <c r="BK138" s="202">
        <f>BK139+BK472</f>
        <v>0</v>
      </c>
    </row>
    <row r="139" s="12" customFormat="1" ht="25.92" customHeight="1">
      <c r="A139" s="12"/>
      <c r="B139" s="203"/>
      <c r="C139" s="204"/>
      <c r="D139" s="205" t="s">
        <v>75</v>
      </c>
      <c r="E139" s="206" t="s">
        <v>151</v>
      </c>
      <c r="F139" s="206" t="s">
        <v>152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P140+P185+P204+P235+P240+P253+P396+P464+P470</f>
        <v>0</v>
      </c>
      <c r="Q139" s="211"/>
      <c r="R139" s="212">
        <f>R140+R185+R204+R235+R240+R253+R396+R464+R470</f>
        <v>108.64250758999999</v>
      </c>
      <c r="S139" s="211"/>
      <c r="T139" s="213">
        <f>T140+T185+T204+T235+T240+T253+T396+T464+T470</f>
        <v>52.469314000000004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84</v>
      </c>
      <c r="AT139" s="215" t="s">
        <v>75</v>
      </c>
      <c r="AU139" s="215" t="s">
        <v>76</v>
      </c>
      <c r="AY139" s="214" t="s">
        <v>153</v>
      </c>
      <c r="BK139" s="216">
        <f>BK140+BK185+BK204+BK235+BK240+BK253+BK396+BK464+BK470</f>
        <v>0</v>
      </c>
    </row>
    <row r="140" s="12" customFormat="1" ht="22.8" customHeight="1">
      <c r="A140" s="12"/>
      <c r="B140" s="203"/>
      <c r="C140" s="204"/>
      <c r="D140" s="205" t="s">
        <v>75</v>
      </c>
      <c r="E140" s="217" t="s">
        <v>84</v>
      </c>
      <c r="F140" s="217" t="s">
        <v>154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SUM(P141:P184)</f>
        <v>0</v>
      </c>
      <c r="Q140" s="211"/>
      <c r="R140" s="212">
        <f>SUM(R141:R184)</f>
        <v>0.00013000000000000002</v>
      </c>
      <c r="S140" s="211"/>
      <c r="T140" s="213">
        <f>SUM(T141:T184)</f>
        <v>24.179150000000003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84</v>
      </c>
      <c r="AT140" s="215" t="s">
        <v>75</v>
      </c>
      <c r="AU140" s="215" t="s">
        <v>84</v>
      </c>
      <c r="AY140" s="214" t="s">
        <v>153</v>
      </c>
      <c r="BK140" s="216">
        <f>SUM(BK141:BK184)</f>
        <v>0</v>
      </c>
    </row>
    <row r="141" s="2" customFormat="1" ht="14.4" customHeight="1">
      <c r="A141" s="38"/>
      <c r="B141" s="39"/>
      <c r="C141" s="219" t="s">
        <v>84</v>
      </c>
      <c r="D141" s="219" t="s">
        <v>155</v>
      </c>
      <c r="E141" s="220" t="s">
        <v>156</v>
      </c>
      <c r="F141" s="221" t="s">
        <v>157</v>
      </c>
      <c r="G141" s="222" t="s">
        <v>158</v>
      </c>
      <c r="H141" s="223">
        <v>2.0800000000000001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0.255</v>
      </c>
      <c r="T141" s="230">
        <f>S141*H141</f>
        <v>0.53039999999999998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159</v>
      </c>
      <c r="AT141" s="231" t="s">
        <v>155</v>
      </c>
      <c r="AU141" s="231" t="s">
        <v>86</v>
      </c>
      <c r="AY141" s="17" t="s">
        <v>153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159</v>
      </c>
      <c r="BM141" s="231" t="s">
        <v>160</v>
      </c>
    </row>
    <row r="142" s="13" customFormat="1">
      <c r="A142" s="13"/>
      <c r="B142" s="233"/>
      <c r="C142" s="234"/>
      <c r="D142" s="235" t="s">
        <v>161</v>
      </c>
      <c r="E142" s="236" t="s">
        <v>1</v>
      </c>
      <c r="F142" s="237" t="s">
        <v>162</v>
      </c>
      <c r="G142" s="234"/>
      <c r="H142" s="238">
        <v>2.0800000000000001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161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153</v>
      </c>
    </row>
    <row r="143" s="2" customFormat="1" ht="14.4" customHeight="1">
      <c r="A143" s="38"/>
      <c r="B143" s="39"/>
      <c r="C143" s="219" t="s">
        <v>86</v>
      </c>
      <c r="D143" s="219" t="s">
        <v>155</v>
      </c>
      <c r="E143" s="220" t="s">
        <v>163</v>
      </c>
      <c r="F143" s="221" t="s">
        <v>164</v>
      </c>
      <c r="G143" s="222" t="s">
        <v>158</v>
      </c>
      <c r="H143" s="223">
        <v>88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0.26000000000000001</v>
      </c>
      <c r="T143" s="230">
        <f>S143*H143</f>
        <v>22.880000000000003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159</v>
      </c>
      <c r="AT143" s="231" t="s">
        <v>155</v>
      </c>
      <c r="AU143" s="231" t="s">
        <v>86</v>
      </c>
      <c r="AY143" s="17" t="s">
        <v>153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159</v>
      </c>
      <c r="BM143" s="231" t="s">
        <v>165</v>
      </c>
    </row>
    <row r="144" s="13" customFormat="1">
      <c r="A144" s="13"/>
      <c r="B144" s="233"/>
      <c r="C144" s="234"/>
      <c r="D144" s="235" t="s">
        <v>161</v>
      </c>
      <c r="E144" s="236" t="s">
        <v>1</v>
      </c>
      <c r="F144" s="237" t="s">
        <v>166</v>
      </c>
      <c r="G144" s="234"/>
      <c r="H144" s="238">
        <v>88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161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153</v>
      </c>
    </row>
    <row r="145" s="2" customFormat="1" ht="14.4" customHeight="1">
      <c r="A145" s="38"/>
      <c r="B145" s="39"/>
      <c r="C145" s="219" t="s">
        <v>167</v>
      </c>
      <c r="D145" s="219" t="s">
        <v>155</v>
      </c>
      <c r="E145" s="220" t="s">
        <v>168</v>
      </c>
      <c r="F145" s="221" t="s">
        <v>169</v>
      </c>
      <c r="G145" s="222" t="s">
        <v>170</v>
      </c>
      <c r="H145" s="223">
        <v>3.75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0.20499999999999999</v>
      </c>
      <c r="T145" s="230">
        <f>S145*H145</f>
        <v>0.76874999999999993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159</v>
      </c>
      <c r="AT145" s="231" t="s">
        <v>155</v>
      </c>
      <c r="AU145" s="231" t="s">
        <v>86</v>
      </c>
      <c r="AY145" s="17" t="s">
        <v>153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159</v>
      </c>
      <c r="BM145" s="231" t="s">
        <v>171</v>
      </c>
    </row>
    <row r="146" s="13" customFormat="1">
      <c r="A146" s="13"/>
      <c r="B146" s="233"/>
      <c r="C146" s="234"/>
      <c r="D146" s="235" t="s">
        <v>161</v>
      </c>
      <c r="E146" s="236" t="s">
        <v>1</v>
      </c>
      <c r="F146" s="237" t="s">
        <v>172</v>
      </c>
      <c r="G146" s="234"/>
      <c r="H146" s="238">
        <v>3.75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161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153</v>
      </c>
    </row>
    <row r="147" s="2" customFormat="1" ht="14.4" customHeight="1">
      <c r="A147" s="38"/>
      <c r="B147" s="39"/>
      <c r="C147" s="219" t="s">
        <v>159</v>
      </c>
      <c r="D147" s="219" t="s">
        <v>155</v>
      </c>
      <c r="E147" s="220" t="s">
        <v>173</v>
      </c>
      <c r="F147" s="221" t="s">
        <v>174</v>
      </c>
      <c r="G147" s="222" t="s">
        <v>158</v>
      </c>
      <c r="H147" s="223">
        <v>15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159</v>
      </c>
      <c r="AT147" s="231" t="s">
        <v>155</v>
      </c>
      <c r="AU147" s="231" t="s">
        <v>86</v>
      </c>
      <c r="AY147" s="17" t="s">
        <v>153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159</v>
      </c>
      <c r="BM147" s="231" t="s">
        <v>175</v>
      </c>
    </row>
    <row r="148" s="13" customFormat="1">
      <c r="A148" s="13"/>
      <c r="B148" s="233"/>
      <c r="C148" s="234"/>
      <c r="D148" s="235" t="s">
        <v>161</v>
      </c>
      <c r="E148" s="236" t="s">
        <v>1</v>
      </c>
      <c r="F148" s="237" t="s">
        <v>176</v>
      </c>
      <c r="G148" s="234"/>
      <c r="H148" s="238">
        <v>15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161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153</v>
      </c>
    </row>
    <row r="149" s="2" customFormat="1" ht="19.8" customHeight="1">
      <c r="A149" s="38"/>
      <c r="B149" s="39"/>
      <c r="C149" s="219" t="s">
        <v>177</v>
      </c>
      <c r="D149" s="219" t="s">
        <v>155</v>
      </c>
      <c r="E149" s="220" t="s">
        <v>178</v>
      </c>
      <c r="F149" s="221" t="s">
        <v>179</v>
      </c>
      <c r="G149" s="222" t="s">
        <v>180</v>
      </c>
      <c r="H149" s="223">
        <v>1.7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159</v>
      </c>
      <c r="AT149" s="231" t="s">
        <v>155</v>
      </c>
      <c r="AU149" s="231" t="s">
        <v>86</v>
      </c>
      <c r="AY149" s="17" t="s">
        <v>153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159</v>
      </c>
      <c r="BM149" s="231" t="s">
        <v>181</v>
      </c>
    </row>
    <row r="150" s="13" customFormat="1">
      <c r="A150" s="13"/>
      <c r="B150" s="233"/>
      <c r="C150" s="234"/>
      <c r="D150" s="235" t="s">
        <v>161</v>
      </c>
      <c r="E150" s="236" t="s">
        <v>1</v>
      </c>
      <c r="F150" s="237" t="s">
        <v>182</v>
      </c>
      <c r="G150" s="234"/>
      <c r="H150" s="238">
        <v>1.7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161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153</v>
      </c>
    </row>
    <row r="151" s="2" customFormat="1" ht="14.4" customHeight="1">
      <c r="A151" s="38"/>
      <c r="B151" s="39"/>
      <c r="C151" s="219" t="s">
        <v>183</v>
      </c>
      <c r="D151" s="219" t="s">
        <v>155</v>
      </c>
      <c r="E151" s="220" t="s">
        <v>184</v>
      </c>
      <c r="F151" s="221" t="s">
        <v>185</v>
      </c>
      <c r="G151" s="222" t="s">
        <v>180</v>
      </c>
      <c r="H151" s="223">
        <v>19.492000000000001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159</v>
      </c>
      <c r="AT151" s="231" t="s">
        <v>155</v>
      </c>
      <c r="AU151" s="231" t="s">
        <v>86</v>
      </c>
      <c r="AY151" s="17" t="s">
        <v>153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159</v>
      </c>
      <c r="BM151" s="231" t="s">
        <v>186</v>
      </c>
    </row>
    <row r="152" s="13" customFormat="1">
      <c r="A152" s="13"/>
      <c r="B152" s="233"/>
      <c r="C152" s="234"/>
      <c r="D152" s="235" t="s">
        <v>161</v>
      </c>
      <c r="E152" s="236" t="s">
        <v>1</v>
      </c>
      <c r="F152" s="237" t="s">
        <v>187</v>
      </c>
      <c r="G152" s="234"/>
      <c r="H152" s="238">
        <v>19.492000000000001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161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153</v>
      </c>
    </row>
    <row r="153" s="2" customFormat="1" ht="19.8" customHeight="1">
      <c r="A153" s="38"/>
      <c r="B153" s="39"/>
      <c r="C153" s="219" t="s">
        <v>188</v>
      </c>
      <c r="D153" s="219" t="s">
        <v>155</v>
      </c>
      <c r="E153" s="220" t="s">
        <v>189</v>
      </c>
      <c r="F153" s="221" t="s">
        <v>190</v>
      </c>
      <c r="G153" s="222" t="s">
        <v>180</v>
      </c>
      <c r="H153" s="223">
        <v>4.2999999999999998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159</v>
      </c>
      <c r="AT153" s="231" t="s">
        <v>155</v>
      </c>
      <c r="AU153" s="231" t="s">
        <v>86</v>
      </c>
      <c r="AY153" s="17" t="s">
        <v>153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159</v>
      </c>
      <c r="BM153" s="231" t="s">
        <v>191</v>
      </c>
    </row>
    <row r="154" s="13" customFormat="1">
      <c r="A154" s="13"/>
      <c r="B154" s="233"/>
      <c r="C154" s="234"/>
      <c r="D154" s="235" t="s">
        <v>161</v>
      </c>
      <c r="E154" s="236" t="s">
        <v>1</v>
      </c>
      <c r="F154" s="237" t="s">
        <v>192</v>
      </c>
      <c r="G154" s="234"/>
      <c r="H154" s="238">
        <v>4.2999999999999998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161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153</v>
      </c>
    </row>
    <row r="155" s="2" customFormat="1" ht="19.8" customHeight="1">
      <c r="A155" s="38"/>
      <c r="B155" s="39"/>
      <c r="C155" s="219" t="s">
        <v>193</v>
      </c>
      <c r="D155" s="219" t="s">
        <v>155</v>
      </c>
      <c r="E155" s="220" t="s">
        <v>194</v>
      </c>
      <c r="F155" s="221" t="s">
        <v>195</v>
      </c>
      <c r="G155" s="222" t="s">
        <v>180</v>
      </c>
      <c r="H155" s="223">
        <v>10.933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159</v>
      </c>
      <c r="AT155" s="231" t="s">
        <v>155</v>
      </c>
      <c r="AU155" s="231" t="s">
        <v>86</v>
      </c>
      <c r="AY155" s="17" t="s">
        <v>153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159</v>
      </c>
      <c r="BM155" s="231" t="s">
        <v>196</v>
      </c>
    </row>
    <row r="156" s="2" customFormat="1" ht="22.2" customHeight="1">
      <c r="A156" s="38"/>
      <c r="B156" s="39"/>
      <c r="C156" s="219" t="s">
        <v>197</v>
      </c>
      <c r="D156" s="219" t="s">
        <v>155</v>
      </c>
      <c r="E156" s="220" t="s">
        <v>198</v>
      </c>
      <c r="F156" s="221" t="s">
        <v>199</v>
      </c>
      <c r="G156" s="222" t="s">
        <v>180</v>
      </c>
      <c r="H156" s="223">
        <v>163.99500000000001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159</v>
      </c>
      <c r="AT156" s="231" t="s">
        <v>155</v>
      </c>
      <c r="AU156" s="231" t="s">
        <v>86</v>
      </c>
      <c r="AY156" s="17" t="s">
        <v>153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159</v>
      </c>
      <c r="BM156" s="231" t="s">
        <v>200</v>
      </c>
    </row>
    <row r="157" s="13" customFormat="1">
      <c r="A157" s="13"/>
      <c r="B157" s="233"/>
      <c r="C157" s="234"/>
      <c r="D157" s="235" t="s">
        <v>161</v>
      </c>
      <c r="E157" s="236" t="s">
        <v>1</v>
      </c>
      <c r="F157" s="237" t="s">
        <v>201</v>
      </c>
      <c r="G157" s="234"/>
      <c r="H157" s="238">
        <v>163.99500000000001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161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153</v>
      </c>
    </row>
    <row r="158" s="2" customFormat="1" ht="14.4" customHeight="1">
      <c r="A158" s="38"/>
      <c r="B158" s="39"/>
      <c r="C158" s="219" t="s">
        <v>202</v>
      </c>
      <c r="D158" s="219" t="s">
        <v>155</v>
      </c>
      <c r="E158" s="220" t="s">
        <v>203</v>
      </c>
      <c r="F158" s="221" t="s">
        <v>204</v>
      </c>
      <c r="G158" s="222" t="s">
        <v>180</v>
      </c>
      <c r="H158" s="223">
        <v>10.933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159</v>
      </c>
      <c r="AT158" s="231" t="s">
        <v>155</v>
      </c>
      <c r="AU158" s="231" t="s">
        <v>86</v>
      </c>
      <c r="AY158" s="17" t="s">
        <v>153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159</v>
      </c>
      <c r="BM158" s="231" t="s">
        <v>205</v>
      </c>
    </row>
    <row r="159" s="13" customFormat="1">
      <c r="A159" s="13"/>
      <c r="B159" s="233"/>
      <c r="C159" s="234"/>
      <c r="D159" s="235" t="s">
        <v>161</v>
      </c>
      <c r="E159" s="236" t="s">
        <v>1</v>
      </c>
      <c r="F159" s="237" t="s">
        <v>206</v>
      </c>
      <c r="G159" s="234"/>
      <c r="H159" s="238">
        <v>10.933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161</v>
      </c>
      <c r="AU159" s="244" t="s">
        <v>86</v>
      </c>
      <c r="AV159" s="13" t="s">
        <v>86</v>
      </c>
      <c r="AW159" s="13" t="s">
        <v>32</v>
      </c>
      <c r="AX159" s="13" t="s">
        <v>84</v>
      </c>
      <c r="AY159" s="244" t="s">
        <v>153</v>
      </c>
    </row>
    <row r="160" s="2" customFormat="1" ht="14.4" customHeight="1">
      <c r="A160" s="38"/>
      <c r="B160" s="39"/>
      <c r="C160" s="219" t="s">
        <v>207</v>
      </c>
      <c r="D160" s="219" t="s">
        <v>155</v>
      </c>
      <c r="E160" s="220" t="s">
        <v>208</v>
      </c>
      <c r="F160" s="221" t="s">
        <v>209</v>
      </c>
      <c r="G160" s="222" t="s">
        <v>180</v>
      </c>
      <c r="H160" s="223">
        <v>6.681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159</v>
      </c>
      <c r="AT160" s="231" t="s">
        <v>155</v>
      </c>
      <c r="AU160" s="231" t="s">
        <v>86</v>
      </c>
      <c r="AY160" s="17" t="s">
        <v>153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159</v>
      </c>
      <c r="BM160" s="231" t="s">
        <v>210</v>
      </c>
    </row>
    <row r="161" s="13" customFormat="1">
      <c r="A161" s="13"/>
      <c r="B161" s="233"/>
      <c r="C161" s="234"/>
      <c r="D161" s="235" t="s">
        <v>161</v>
      </c>
      <c r="E161" s="236" t="s">
        <v>1</v>
      </c>
      <c r="F161" s="237" t="s">
        <v>211</v>
      </c>
      <c r="G161" s="234"/>
      <c r="H161" s="238">
        <v>1.3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161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153</v>
      </c>
    </row>
    <row r="162" s="13" customFormat="1">
      <c r="A162" s="13"/>
      <c r="B162" s="233"/>
      <c r="C162" s="234"/>
      <c r="D162" s="235" t="s">
        <v>161</v>
      </c>
      <c r="E162" s="236" t="s">
        <v>1</v>
      </c>
      <c r="F162" s="237" t="s">
        <v>212</v>
      </c>
      <c r="G162" s="234"/>
      <c r="H162" s="238">
        <v>5.3810000000000002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161</v>
      </c>
      <c r="AU162" s="244" t="s">
        <v>86</v>
      </c>
      <c r="AV162" s="13" t="s">
        <v>86</v>
      </c>
      <c r="AW162" s="13" t="s">
        <v>32</v>
      </c>
      <c r="AX162" s="13" t="s">
        <v>76</v>
      </c>
      <c r="AY162" s="244" t="s">
        <v>153</v>
      </c>
    </row>
    <row r="163" s="14" customFormat="1">
      <c r="A163" s="14"/>
      <c r="B163" s="245"/>
      <c r="C163" s="246"/>
      <c r="D163" s="235" t="s">
        <v>161</v>
      </c>
      <c r="E163" s="247" t="s">
        <v>1</v>
      </c>
      <c r="F163" s="248" t="s">
        <v>213</v>
      </c>
      <c r="G163" s="246"/>
      <c r="H163" s="249">
        <v>6.681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161</v>
      </c>
      <c r="AU163" s="255" t="s">
        <v>86</v>
      </c>
      <c r="AV163" s="14" t="s">
        <v>159</v>
      </c>
      <c r="AW163" s="14" t="s">
        <v>32</v>
      </c>
      <c r="AX163" s="14" t="s">
        <v>84</v>
      </c>
      <c r="AY163" s="255" t="s">
        <v>153</v>
      </c>
    </row>
    <row r="164" s="2" customFormat="1" ht="14.4" customHeight="1">
      <c r="A164" s="38"/>
      <c r="B164" s="39"/>
      <c r="C164" s="219" t="s">
        <v>8</v>
      </c>
      <c r="D164" s="219" t="s">
        <v>155</v>
      </c>
      <c r="E164" s="220" t="s">
        <v>214</v>
      </c>
      <c r="F164" s="221" t="s">
        <v>215</v>
      </c>
      <c r="G164" s="222" t="s">
        <v>216</v>
      </c>
      <c r="H164" s="223">
        <v>19.678999999999998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159</v>
      </c>
      <c r="AT164" s="231" t="s">
        <v>155</v>
      </c>
      <c r="AU164" s="231" t="s">
        <v>86</v>
      </c>
      <c r="AY164" s="17" t="s">
        <v>153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159</v>
      </c>
      <c r="BM164" s="231" t="s">
        <v>217</v>
      </c>
    </row>
    <row r="165" s="13" customFormat="1">
      <c r="A165" s="13"/>
      <c r="B165" s="233"/>
      <c r="C165" s="234"/>
      <c r="D165" s="235" t="s">
        <v>161</v>
      </c>
      <c r="E165" s="236" t="s">
        <v>1</v>
      </c>
      <c r="F165" s="237" t="s">
        <v>218</v>
      </c>
      <c r="G165" s="234"/>
      <c r="H165" s="238">
        <v>19.678999999999998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161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153</v>
      </c>
    </row>
    <row r="166" s="2" customFormat="1" ht="14.4" customHeight="1">
      <c r="A166" s="38"/>
      <c r="B166" s="39"/>
      <c r="C166" s="219" t="s">
        <v>219</v>
      </c>
      <c r="D166" s="219" t="s">
        <v>155</v>
      </c>
      <c r="E166" s="220" t="s">
        <v>220</v>
      </c>
      <c r="F166" s="221" t="s">
        <v>221</v>
      </c>
      <c r="G166" s="222" t="s">
        <v>180</v>
      </c>
      <c r="H166" s="223">
        <v>10.933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159</v>
      </c>
      <c r="AT166" s="231" t="s">
        <v>155</v>
      </c>
      <c r="AU166" s="231" t="s">
        <v>86</v>
      </c>
      <c r="AY166" s="17" t="s">
        <v>153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159</v>
      </c>
      <c r="BM166" s="231" t="s">
        <v>222</v>
      </c>
    </row>
    <row r="167" s="2" customFormat="1" ht="14.4" customHeight="1">
      <c r="A167" s="38"/>
      <c r="B167" s="39"/>
      <c r="C167" s="219" t="s">
        <v>223</v>
      </c>
      <c r="D167" s="219" t="s">
        <v>155</v>
      </c>
      <c r="E167" s="220" t="s">
        <v>224</v>
      </c>
      <c r="F167" s="221" t="s">
        <v>225</v>
      </c>
      <c r="G167" s="222" t="s">
        <v>180</v>
      </c>
      <c r="H167" s="223">
        <v>8.7279999999999998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159</v>
      </c>
      <c r="AT167" s="231" t="s">
        <v>155</v>
      </c>
      <c r="AU167" s="231" t="s">
        <v>86</v>
      </c>
      <c r="AY167" s="17" t="s">
        <v>153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159</v>
      </c>
      <c r="BM167" s="231" t="s">
        <v>226</v>
      </c>
    </row>
    <row r="168" s="13" customFormat="1">
      <c r="A168" s="13"/>
      <c r="B168" s="233"/>
      <c r="C168" s="234"/>
      <c r="D168" s="235" t="s">
        <v>161</v>
      </c>
      <c r="E168" s="236" t="s">
        <v>1</v>
      </c>
      <c r="F168" s="237" t="s">
        <v>227</v>
      </c>
      <c r="G168" s="234"/>
      <c r="H168" s="238">
        <v>8.7279999999999998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161</v>
      </c>
      <c r="AU168" s="244" t="s">
        <v>86</v>
      </c>
      <c r="AV168" s="13" t="s">
        <v>86</v>
      </c>
      <c r="AW168" s="13" t="s">
        <v>32</v>
      </c>
      <c r="AX168" s="13" t="s">
        <v>84</v>
      </c>
      <c r="AY168" s="244" t="s">
        <v>153</v>
      </c>
    </row>
    <row r="169" s="2" customFormat="1" ht="14.4" customHeight="1">
      <c r="A169" s="38"/>
      <c r="B169" s="39"/>
      <c r="C169" s="219" t="s">
        <v>228</v>
      </c>
      <c r="D169" s="219" t="s">
        <v>155</v>
      </c>
      <c r="E169" s="220" t="s">
        <v>229</v>
      </c>
      <c r="F169" s="221" t="s">
        <v>230</v>
      </c>
      <c r="G169" s="222" t="s">
        <v>158</v>
      </c>
      <c r="H169" s="223">
        <v>6.5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159</v>
      </c>
      <c r="AT169" s="231" t="s">
        <v>155</v>
      </c>
      <c r="AU169" s="231" t="s">
        <v>86</v>
      </c>
      <c r="AY169" s="17" t="s">
        <v>153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159</v>
      </c>
      <c r="BM169" s="231" t="s">
        <v>231</v>
      </c>
    </row>
    <row r="170" s="13" customFormat="1">
      <c r="A170" s="13"/>
      <c r="B170" s="233"/>
      <c r="C170" s="234"/>
      <c r="D170" s="235" t="s">
        <v>161</v>
      </c>
      <c r="E170" s="236" t="s">
        <v>1</v>
      </c>
      <c r="F170" s="237" t="s">
        <v>232</v>
      </c>
      <c r="G170" s="234"/>
      <c r="H170" s="238">
        <v>6.5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161</v>
      </c>
      <c r="AU170" s="244" t="s">
        <v>86</v>
      </c>
      <c r="AV170" s="13" t="s">
        <v>86</v>
      </c>
      <c r="AW170" s="13" t="s">
        <v>32</v>
      </c>
      <c r="AX170" s="13" t="s">
        <v>84</v>
      </c>
      <c r="AY170" s="244" t="s">
        <v>153</v>
      </c>
    </row>
    <row r="171" s="2" customFormat="1" ht="14.4" customHeight="1">
      <c r="A171" s="38"/>
      <c r="B171" s="39"/>
      <c r="C171" s="219" t="s">
        <v>233</v>
      </c>
      <c r="D171" s="219" t="s">
        <v>155</v>
      </c>
      <c r="E171" s="220" t="s">
        <v>234</v>
      </c>
      <c r="F171" s="221" t="s">
        <v>235</v>
      </c>
      <c r="G171" s="222" t="s">
        <v>158</v>
      </c>
      <c r="H171" s="223">
        <v>6.5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159</v>
      </c>
      <c r="AT171" s="231" t="s">
        <v>155</v>
      </c>
      <c r="AU171" s="231" t="s">
        <v>86</v>
      </c>
      <c r="AY171" s="17" t="s">
        <v>153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159</v>
      </c>
      <c r="BM171" s="231" t="s">
        <v>236</v>
      </c>
    </row>
    <row r="172" s="2" customFormat="1" ht="14.4" customHeight="1">
      <c r="A172" s="38"/>
      <c r="B172" s="39"/>
      <c r="C172" s="256" t="s">
        <v>237</v>
      </c>
      <c r="D172" s="256" t="s">
        <v>238</v>
      </c>
      <c r="E172" s="257" t="s">
        <v>239</v>
      </c>
      <c r="F172" s="258" t="s">
        <v>240</v>
      </c>
      <c r="G172" s="259" t="s">
        <v>241</v>
      </c>
      <c r="H172" s="260">
        <v>0.13</v>
      </c>
      <c r="I172" s="261"/>
      <c r="J172" s="262">
        <f>ROUND(I172*H172,2)</f>
        <v>0</v>
      </c>
      <c r="K172" s="263"/>
      <c r="L172" s="264"/>
      <c r="M172" s="265" t="s">
        <v>1</v>
      </c>
      <c r="N172" s="266" t="s">
        <v>41</v>
      </c>
      <c r="O172" s="91"/>
      <c r="P172" s="229">
        <f>O172*H172</f>
        <v>0</v>
      </c>
      <c r="Q172" s="229">
        <v>0.001</v>
      </c>
      <c r="R172" s="229">
        <f>Q172*H172</f>
        <v>0.00013000000000000002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193</v>
      </c>
      <c r="AT172" s="231" t="s">
        <v>238</v>
      </c>
      <c r="AU172" s="231" t="s">
        <v>86</v>
      </c>
      <c r="AY172" s="17" t="s">
        <v>153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159</v>
      </c>
      <c r="BM172" s="231" t="s">
        <v>242</v>
      </c>
    </row>
    <row r="173" s="13" customFormat="1">
      <c r="A173" s="13"/>
      <c r="B173" s="233"/>
      <c r="C173" s="234"/>
      <c r="D173" s="235" t="s">
        <v>161</v>
      </c>
      <c r="E173" s="234"/>
      <c r="F173" s="237" t="s">
        <v>243</v>
      </c>
      <c r="G173" s="234"/>
      <c r="H173" s="238">
        <v>0.13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161</v>
      </c>
      <c r="AU173" s="244" t="s">
        <v>86</v>
      </c>
      <c r="AV173" s="13" t="s">
        <v>86</v>
      </c>
      <c r="AW173" s="13" t="s">
        <v>4</v>
      </c>
      <c r="AX173" s="13" t="s">
        <v>84</v>
      </c>
      <c r="AY173" s="244" t="s">
        <v>153</v>
      </c>
    </row>
    <row r="174" s="2" customFormat="1" ht="14.4" customHeight="1">
      <c r="A174" s="38"/>
      <c r="B174" s="39"/>
      <c r="C174" s="219" t="s">
        <v>244</v>
      </c>
      <c r="D174" s="219" t="s">
        <v>155</v>
      </c>
      <c r="E174" s="220" t="s">
        <v>245</v>
      </c>
      <c r="F174" s="221" t="s">
        <v>246</v>
      </c>
      <c r="G174" s="222" t="s">
        <v>158</v>
      </c>
      <c r="H174" s="223">
        <v>6.5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159</v>
      </c>
      <c r="AT174" s="231" t="s">
        <v>155</v>
      </c>
      <c r="AU174" s="231" t="s">
        <v>86</v>
      </c>
      <c r="AY174" s="17" t="s">
        <v>153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159</v>
      </c>
      <c r="BM174" s="231" t="s">
        <v>247</v>
      </c>
    </row>
    <row r="175" s="13" customFormat="1">
      <c r="A175" s="13"/>
      <c r="B175" s="233"/>
      <c r="C175" s="234"/>
      <c r="D175" s="235" t="s">
        <v>161</v>
      </c>
      <c r="E175" s="236" t="s">
        <v>1</v>
      </c>
      <c r="F175" s="237" t="s">
        <v>248</v>
      </c>
      <c r="G175" s="234"/>
      <c r="H175" s="238">
        <v>6.5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161</v>
      </c>
      <c r="AU175" s="244" t="s">
        <v>86</v>
      </c>
      <c r="AV175" s="13" t="s">
        <v>86</v>
      </c>
      <c r="AW175" s="13" t="s">
        <v>32</v>
      </c>
      <c r="AX175" s="13" t="s">
        <v>84</v>
      </c>
      <c r="AY175" s="244" t="s">
        <v>153</v>
      </c>
    </row>
    <row r="176" s="2" customFormat="1" ht="14.4" customHeight="1">
      <c r="A176" s="38"/>
      <c r="B176" s="39"/>
      <c r="C176" s="219" t="s">
        <v>249</v>
      </c>
      <c r="D176" s="219" t="s">
        <v>155</v>
      </c>
      <c r="E176" s="220" t="s">
        <v>250</v>
      </c>
      <c r="F176" s="221" t="s">
        <v>251</v>
      </c>
      <c r="G176" s="222" t="s">
        <v>158</v>
      </c>
      <c r="H176" s="223">
        <v>125.42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159</v>
      </c>
      <c r="AT176" s="231" t="s">
        <v>155</v>
      </c>
      <c r="AU176" s="231" t="s">
        <v>86</v>
      </c>
      <c r="AY176" s="17" t="s">
        <v>153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159</v>
      </c>
      <c r="BM176" s="231" t="s">
        <v>252</v>
      </c>
    </row>
    <row r="177" s="13" customFormat="1">
      <c r="A177" s="13"/>
      <c r="B177" s="233"/>
      <c r="C177" s="234"/>
      <c r="D177" s="235" t="s">
        <v>161</v>
      </c>
      <c r="E177" s="236" t="s">
        <v>1</v>
      </c>
      <c r="F177" s="237" t="s">
        <v>253</v>
      </c>
      <c r="G177" s="234"/>
      <c r="H177" s="238">
        <v>19.949999999999999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161</v>
      </c>
      <c r="AU177" s="244" t="s">
        <v>86</v>
      </c>
      <c r="AV177" s="13" t="s">
        <v>86</v>
      </c>
      <c r="AW177" s="13" t="s">
        <v>32</v>
      </c>
      <c r="AX177" s="13" t="s">
        <v>76</v>
      </c>
      <c r="AY177" s="244" t="s">
        <v>153</v>
      </c>
    </row>
    <row r="178" s="13" customFormat="1">
      <c r="A178" s="13"/>
      <c r="B178" s="233"/>
      <c r="C178" s="234"/>
      <c r="D178" s="235" t="s">
        <v>161</v>
      </c>
      <c r="E178" s="236" t="s">
        <v>1</v>
      </c>
      <c r="F178" s="237" t="s">
        <v>254</v>
      </c>
      <c r="G178" s="234"/>
      <c r="H178" s="238">
        <v>8.9700000000000006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161</v>
      </c>
      <c r="AU178" s="244" t="s">
        <v>86</v>
      </c>
      <c r="AV178" s="13" t="s">
        <v>86</v>
      </c>
      <c r="AW178" s="13" t="s">
        <v>32</v>
      </c>
      <c r="AX178" s="13" t="s">
        <v>76</v>
      </c>
      <c r="AY178" s="244" t="s">
        <v>153</v>
      </c>
    </row>
    <row r="179" s="13" customFormat="1">
      <c r="A179" s="13"/>
      <c r="B179" s="233"/>
      <c r="C179" s="234"/>
      <c r="D179" s="235" t="s">
        <v>161</v>
      </c>
      <c r="E179" s="236" t="s">
        <v>1</v>
      </c>
      <c r="F179" s="237" t="s">
        <v>255</v>
      </c>
      <c r="G179" s="234"/>
      <c r="H179" s="238">
        <v>8.5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161</v>
      </c>
      <c r="AU179" s="244" t="s">
        <v>86</v>
      </c>
      <c r="AV179" s="13" t="s">
        <v>86</v>
      </c>
      <c r="AW179" s="13" t="s">
        <v>32</v>
      </c>
      <c r="AX179" s="13" t="s">
        <v>76</v>
      </c>
      <c r="AY179" s="244" t="s">
        <v>153</v>
      </c>
    </row>
    <row r="180" s="13" customFormat="1">
      <c r="A180" s="13"/>
      <c r="B180" s="233"/>
      <c r="C180" s="234"/>
      <c r="D180" s="235" t="s">
        <v>161</v>
      </c>
      <c r="E180" s="236" t="s">
        <v>1</v>
      </c>
      <c r="F180" s="237" t="s">
        <v>256</v>
      </c>
      <c r="G180" s="234"/>
      <c r="H180" s="238">
        <v>88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161</v>
      </c>
      <c r="AU180" s="244" t="s">
        <v>86</v>
      </c>
      <c r="AV180" s="13" t="s">
        <v>86</v>
      </c>
      <c r="AW180" s="13" t="s">
        <v>32</v>
      </c>
      <c r="AX180" s="13" t="s">
        <v>76</v>
      </c>
      <c r="AY180" s="244" t="s">
        <v>153</v>
      </c>
    </row>
    <row r="181" s="14" customFormat="1">
      <c r="A181" s="14"/>
      <c r="B181" s="245"/>
      <c r="C181" s="246"/>
      <c r="D181" s="235" t="s">
        <v>161</v>
      </c>
      <c r="E181" s="247" t="s">
        <v>1</v>
      </c>
      <c r="F181" s="248" t="s">
        <v>213</v>
      </c>
      <c r="G181" s="246"/>
      <c r="H181" s="249">
        <v>125.42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161</v>
      </c>
      <c r="AU181" s="255" t="s">
        <v>86</v>
      </c>
      <c r="AV181" s="14" t="s">
        <v>159</v>
      </c>
      <c r="AW181" s="14" t="s">
        <v>32</v>
      </c>
      <c r="AX181" s="14" t="s">
        <v>84</v>
      </c>
      <c r="AY181" s="255" t="s">
        <v>153</v>
      </c>
    </row>
    <row r="182" s="2" customFormat="1" ht="14.4" customHeight="1">
      <c r="A182" s="38"/>
      <c r="B182" s="39"/>
      <c r="C182" s="219" t="s">
        <v>257</v>
      </c>
      <c r="D182" s="219" t="s">
        <v>155</v>
      </c>
      <c r="E182" s="220" t="s">
        <v>258</v>
      </c>
      <c r="F182" s="221" t="s">
        <v>259</v>
      </c>
      <c r="G182" s="222" t="s">
        <v>158</v>
      </c>
      <c r="H182" s="223">
        <v>6.5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159</v>
      </c>
      <c r="AT182" s="231" t="s">
        <v>155</v>
      </c>
      <c r="AU182" s="231" t="s">
        <v>86</v>
      </c>
      <c r="AY182" s="17" t="s">
        <v>153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159</v>
      </c>
      <c r="BM182" s="231" t="s">
        <v>260</v>
      </c>
    </row>
    <row r="183" s="13" customFormat="1">
      <c r="A183" s="13"/>
      <c r="B183" s="233"/>
      <c r="C183" s="234"/>
      <c r="D183" s="235" t="s">
        <v>161</v>
      </c>
      <c r="E183" s="236" t="s">
        <v>1</v>
      </c>
      <c r="F183" s="237" t="s">
        <v>261</v>
      </c>
      <c r="G183" s="234"/>
      <c r="H183" s="238">
        <v>6.5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161</v>
      </c>
      <c r="AU183" s="244" t="s">
        <v>86</v>
      </c>
      <c r="AV183" s="13" t="s">
        <v>86</v>
      </c>
      <c r="AW183" s="13" t="s">
        <v>32</v>
      </c>
      <c r="AX183" s="13" t="s">
        <v>84</v>
      </c>
      <c r="AY183" s="244" t="s">
        <v>153</v>
      </c>
    </row>
    <row r="184" s="2" customFormat="1" ht="14.4" customHeight="1">
      <c r="A184" s="38"/>
      <c r="B184" s="39"/>
      <c r="C184" s="219" t="s">
        <v>7</v>
      </c>
      <c r="D184" s="219" t="s">
        <v>155</v>
      </c>
      <c r="E184" s="220" t="s">
        <v>262</v>
      </c>
      <c r="F184" s="221" t="s">
        <v>263</v>
      </c>
      <c r="G184" s="222" t="s">
        <v>264</v>
      </c>
      <c r="H184" s="223">
        <v>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159</v>
      </c>
      <c r="AT184" s="231" t="s">
        <v>155</v>
      </c>
      <c r="AU184" s="231" t="s">
        <v>86</v>
      </c>
      <c r="AY184" s="17" t="s">
        <v>153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159</v>
      </c>
      <c r="BM184" s="231" t="s">
        <v>265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86</v>
      </c>
      <c r="F185" s="217" t="s">
        <v>266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SUM(P186:P203)</f>
        <v>0</v>
      </c>
      <c r="Q185" s="211"/>
      <c r="R185" s="212">
        <f>SUM(R186:R203)</f>
        <v>42.651017859999996</v>
      </c>
      <c r="S185" s="211"/>
      <c r="T185" s="213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153</v>
      </c>
      <c r="BK185" s="216">
        <f>SUM(BK186:BK203)</f>
        <v>0</v>
      </c>
    </row>
    <row r="186" s="2" customFormat="1" ht="14.4" customHeight="1">
      <c r="A186" s="38"/>
      <c r="B186" s="39"/>
      <c r="C186" s="219" t="s">
        <v>267</v>
      </c>
      <c r="D186" s="219" t="s">
        <v>155</v>
      </c>
      <c r="E186" s="220" t="s">
        <v>268</v>
      </c>
      <c r="F186" s="221" t="s">
        <v>269</v>
      </c>
      <c r="G186" s="222" t="s">
        <v>180</v>
      </c>
      <c r="H186" s="223">
        <v>2.8919999999999999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2.5018699999999998</v>
      </c>
      <c r="R186" s="229">
        <f>Q186*H186</f>
        <v>7.2354080399999994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159</v>
      </c>
      <c r="AT186" s="231" t="s">
        <v>155</v>
      </c>
      <c r="AU186" s="231" t="s">
        <v>86</v>
      </c>
      <c r="AY186" s="17" t="s">
        <v>153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159</v>
      </c>
      <c r="BM186" s="231" t="s">
        <v>270</v>
      </c>
    </row>
    <row r="187" s="13" customFormat="1">
      <c r="A187" s="13"/>
      <c r="B187" s="233"/>
      <c r="C187" s="234"/>
      <c r="D187" s="235" t="s">
        <v>161</v>
      </c>
      <c r="E187" s="236" t="s">
        <v>1</v>
      </c>
      <c r="F187" s="237" t="s">
        <v>271</v>
      </c>
      <c r="G187" s="234"/>
      <c r="H187" s="238">
        <v>1.9950000000000001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161</v>
      </c>
      <c r="AU187" s="244" t="s">
        <v>86</v>
      </c>
      <c r="AV187" s="13" t="s">
        <v>86</v>
      </c>
      <c r="AW187" s="13" t="s">
        <v>32</v>
      </c>
      <c r="AX187" s="13" t="s">
        <v>76</v>
      </c>
      <c r="AY187" s="244" t="s">
        <v>153</v>
      </c>
    </row>
    <row r="188" s="13" customFormat="1">
      <c r="A188" s="13"/>
      <c r="B188" s="233"/>
      <c r="C188" s="234"/>
      <c r="D188" s="235" t="s">
        <v>161</v>
      </c>
      <c r="E188" s="236" t="s">
        <v>1</v>
      </c>
      <c r="F188" s="237" t="s">
        <v>272</v>
      </c>
      <c r="G188" s="234"/>
      <c r="H188" s="238">
        <v>0.89700000000000002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161</v>
      </c>
      <c r="AU188" s="244" t="s">
        <v>86</v>
      </c>
      <c r="AV188" s="13" t="s">
        <v>86</v>
      </c>
      <c r="AW188" s="13" t="s">
        <v>32</v>
      </c>
      <c r="AX188" s="13" t="s">
        <v>76</v>
      </c>
      <c r="AY188" s="244" t="s">
        <v>153</v>
      </c>
    </row>
    <row r="189" s="14" customFormat="1">
      <c r="A189" s="14"/>
      <c r="B189" s="245"/>
      <c r="C189" s="246"/>
      <c r="D189" s="235" t="s">
        <v>161</v>
      </c>
      <c r="E189" s="247" t="s">
        <v>1</v>
      </c>
      <c r="F189" s="248" t="s">
        <v>213</v>
      </c>
      <c r="G189" s="246"/>
      <c r="H189" s="249">
        <v>2.8920000000000003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161</v>
      </c>
      <c r="AU189" s="255" t="s">
        <v>86</v>
      </c>
      <c r="AV189" s="14" t="s">
        <v>159</v>
      </c>
      <c r="AW189" s="14" t="s">
        <v>32</v>
      </c>
      <c r="AX189" s="14" t="s">
        <v>84</v>
      </c>
      <c r="AY189" s="255" t="s">
        <v>153</v>
      </c>
    </row>
    <row r="190" s="2" customFormat="1" ht="14.4" customHeight="1">
      <c r="A190" s="38"/>
      <c r="B190" s="39"/>
      <c r="C190" s="219" t="s">
        <v>273</v>
      </c>
      <c r="D190" s="219" t="s">
        <v>155</v>
      </c>
      <c r="E190" s="220" t="s">
        <v>274</v>
      </c>
      <c r="F190" s="221" t="s">
        <v>275</v>
      </c>
      <c r="G190" s="222" t="s">
        <v>180</v>
      </c>
      <c r="H190" s="223">
        <v>6.6440000000000001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2.5018699999999998</v>
      </c>
      <c r="R190" s="229">
        <f>Q190*H190</f>
        <v>16.622424280000001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159</v>
      </c>
      <c r="AT190" s="231" t="s">
        <v>155</v>
      </c>
      <c r="AU190" s="231" t="s">
        <v>86</v>
      </c>
      <c r="AY190" s="17" t="s">
        <v>153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159</v>
      </c>
      <c r="BM190" s="231" t="s">
        <v>276</v>
      </c>
    </row>
    <row r="191" s="13" customFormat="1">
      <c r="A191" s="13"/>
      <c r="B191" s="233"/>
      <c r="C191" s="234"/>
      <c r="D191" s="235" t="s">
        <v>161</v>
      </c>
      <c r="E191" s="236" t="s">
        <v>1</v>
      </c>
      <c r="F191" s="237" t="s">
        <v>277</v>
      </c>
      <c r="G191" s="234"/>
      <c r="H191" s="238">
        <v>3.9900000000000002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161</v>
      </c>
      <c r="AU191" s="244" t="s">
        <v>86</v>
      </c>
      <c r="AV191" s="13" t="s">
        <v>86</v>
      </c>
      <c r="AW191" s="13" t="s">
        <v>32</v>
      </c>
      <c r="AX191" s="13" t="s">
        <v>76</v>
      </c>
      <c r="AY191" s="244" t="s">
        <v>153</v>
      </c>
    </row>
    <row r="192" s="13" customFormat="1">
      <c r="A192" s="13"/>
      <c r="B192" s="233"/>
      <c r="C192" s="234"/>
      <c r="D192" s="235" t="s">
        <v>161</v>
      </c>
      <c r="E192" s="236" t="s">
        <v>1</v>
      </c>
      <c r="F192" s="237" t="s">
        <v>278</v>
      </c>
      <c r="G192" s="234"/>
      <c r="H192" s="238">
        <v>2.6539999999999999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161</v>
      </c>
      <c r="AU192" s="244" t="s">
        <v>86</v>
      </c>
      <c r="AV192" s="13" t="s">
        <v>86</v>
      </c>
      <c r="AW192" s="13" t="s">
        <v>32</v>
      </c>
      <c r="AX192" s="13" t="s">
        <v>76</v>
      </c>
      <c r="AY192" s="244" t="s">
        <v>153</v>
      </c>
    </row>
    <row r="193" s="14" customFormat="1">
      <c r="A193" s="14"/>
      <c r="B193" s="245"/>
      <c r="C193" s="246"/>
      <c r="D193" s="235" t="s">
        <v>161</v>
      </c>
      <c r="E193" s="247" t="s">
        <v>1</v>
      </c>
      <c r="F193" s="248" t="s">
        <v>213</v>
      </c>
      <c r="G193" s="246"/>
      <c r="H193" s="249">
        <v>6.6440000000000001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161</v>
      </c>
      <c r="AU193" s="255" t="s">
        <v>86</v>
      </c>
      <c r="AV193" s="14" t="s">
        <v>159</v>
      </c>
      <c r="AW193" s="14" t="s">
        <v>32</v>
      </c>
      <c r="AX193" s="14" t="s">
        <v>84</v>
      </c>
      <c r="AY193" s="255" t="s">
        <v>153</v>
      </c>
    </row>
    <row r="194" s="2" customFormat="1" ht="14.4" customHeight="1">
      <c r="A194" s="38"/>
      <c r="B194" s="39"/>
      <c r="C194" s="219" t="s">
        <v>279</v>
      </c>
      <c r="D194" s="219" t="s">
        <v>155</v>
      </c>
      <c r="E194" s="220" t="s">
        <v>280</v>
      </c>
      <c r="F194" s="221" t="s">
        <v>281</v>
      </c>
      <c r="G194" s="222" t="s">
        <v>158</v>
      </c>
      <c r="H194" s="223">
        <v>3.1699999999999999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0.0029399999999999999</v>
      </c>
      <c r="R194" s="229">
        <f>Q194*H194</f>
        <v>0.0093197999999999996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159</v>
      </c>
      <c r="AT194" s="231" t="s">
        <v>155</v>
      </c>
      <c r="AU194" s="231" t="s">
        <v>86</v>
      </c>
      <c r="AY194" s="17" t="s">
        <v>153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159</v>
      </c>
      <c r="BM194" s="231" t="s">
        <v>282</v>
      </c>
    </row>
    <row r="195" s="13" customFormat="1">
      <c r="A195" s="13"/>
      <c r="B195" s="233"/>
      <c r="C195" s="234"/>
      <c r="D195" s="235" t="s">
        <v>161</v>
      </c>
      <c r="E195" s="236" t="s">
        <v>1</v>
      </c>
      <c r="F195" s="237" t="s">
        <v>283</v>
      </c>
      <c r="G195" s="234"/>
      <c r="H195" s="238">
        <v>3.1699999999999999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161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153</v>
      </c>
    </row>
    <row r="196" s="2" customFormat="1" ht="14.4" customHeight="1">
      <c r="A196" s="38"/>
      <c r="B196" s="39"/>
      <c r="C196" s="219" t="s">
        <v>284</v>
      </c>
      <c r="D196" s="219" t="s">
        <v>155</v>
      </c>
      <c r="E196" s="220" t="s">
        <v>285</v>
      </c>
      <c r="F196" s="221" t="s">
        <v>286</v>
      </c>
      <c r="G196" s="222" t="s">
        <v>158</v>
      </c>
      <c r="H196" s="223">
        <v>3.1699999999999999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159</v>
      </c>
      <c r="AT196" s="231" t="s">
        <v>155</v>
      </c>
      <c r="AU196" s="231" t="s">
        <v>86</v>
      </c>
      <c r="AY196" s="17" t="s">
        <v>153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159</v>
      </c>
      <c r="BM196" s="231" t="s">
        <v>287</v>
      </c>
    </row>
    <row r="197" s="2" customFormat="1" ht="14.4" customHeight="1">
      <c r="A197" s="38"/>
      <c r="B197" s="39"/>
      <c r="C197" s="219" t="s">
        <v>288</v>
      </c>
      <c r="D197" s="219" t="s">
        <v>155</v>
      </c>
      <c r="E197" s="220" t="s">
        <v>289</v>
      </c>
      <c r="F197" s="221" t="s">
        <v>290</v>
      </c>
      <c r="G197" s="222" t="s">
        <v>216</v>
      </c>
      <c r="H197" s="223">
        <v>0.39500000000000002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1.06277</v>
      </c>
      <c r="R197" s="229">
        <f>Q197*H197</f>
        <v>0.41979415000000003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159</v>
      </c>
      <c r="AT197" s="231" t="s">
        <v>155</v>
      </c>
      <c r="AU197" s="231" t="s">
        <v>86</v>
      </c>
      <c r="AY197" s="17" t="s">
        <v>153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159</v>
      </c>
      <c r="BM197" s="231" t="s">
        <v>291</v>
      </c>
    </row>
    <row r="198" s="13" customFormat="1">
      <c r="A198" s="13"/>
      <c r="B198" s="233"/>
      <c r="C198" s="234"/>
      <c r="D198" s="235" t="s">
        <v>161</v>
      </c>
      <c r="E198" s="236" t="s">
        <v>1</v>
      </c>
      <c r="F198" s="237" t="s">
        <v>292</v>
      </c>
      <c r="G198" s="234"/>
      <c r="H198" s="238">
        <v>0.39500000000000002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161</v>
      </c>
      <c r="AU198" s="244" t="s">
        <v>86</v>
      </c>
      <c r="AV198" s="13" t="s">
        <v>86</v>
      </c>
      <c r="AW198" s="13" t="s">
        <v>32</v>
      </c>
      <c r="AX198" s="13" t="s">
        <v>84</v>
      </c>
      <c r="AY198" s="244" t="s">
        <v>153</v>
      </c>
    </row>
    <row r="199" s="2" customFormat="1" ht="14.4" customHeight="1">
      <c r="A199" s="38"/>
      <c r="B199" s="39"/>
      <c r="C199" s="219" t="s">
        <v>293</v>
      </c>
      <c r="D199" s="219" t="s">
        <v>155</v>
      </c>
      <c r="E199" s="220" t="s">
        <v>294</v>
      </c>
      <c r="F199" s="221" t="s">
        <v>295</v>
      </c>
      <c r="G199" s="222" t="s">
        <v>180</v>
      </c>
      <c r="H199" s="223">
        <v>7.3170000000000002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2.5018699999999998</v>
      </c>
      <c r="R199" s="229">
        <f>Q199*H199</f>
        <v>18.306182789999998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159</v>
      </c>
      <c r="AT199" s="231" t="s">
        <v>155</v>
      </c>
      <c r="AU199" s="231" t="s">
        <v>86</v>
      </c>
      <c r="AY199" s="17" t="s">
        <v>153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159</v>
      </c>
      <c r="BM199" s="231" t="s">
        <v>296</v>
      </c>
    </row>
    <row r="200" s="13" customFormat="1">
      <c r="A200" s="13"/>
      <c r="B200" s="233"/>
      <c r="C200" s="234"/>
      <c r="D200" s="235" t="s">
        <v>161</v>
      </c>
      <c r="E200" s="236" t="s">
        <v>1</v>
      </c>
      <c r="F200" s="237" t="s">
        <v>297</v>
      </c>
      <c r="G200" s="234"/>
      <c r="H200" s="238">
        <v>7.3170000000000002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161</v>
      </c>
      <c r="AU200" s="244" t="s">
        <v>86</v>
      </c>
      <c r="AV200" s="13" t="s">
        <v>86</v>
      </c>
      <c r="AW200" s="13" t="s">
        <v>32</v>
      </c>
      <c r="AX200" s="13" t="s">
        <v>84</v>
      </c>
      <c r="AY200" s="244" t="s">
        <v>153</v>
      </c>
    </row>
    <row r="201" s="2" customFormat="1" ht="14.4" customHeight="1">
      <c r="A201" s="38"/>
      <c r="B201" s="39"/>
      <c r="C201" s="219" t="s">
        <v>298</v>
      </c>
      <c r="D201" s="219" t="s">
        <v>155</v>
      </c>
      <c r="E201" s="220" t="s">
        <v>299</v>
      </c>
      <c r="F201" s="221" t="s">
        <v>300</v>
      </c>
      <c r="G201" s="222" t="s">
        <v>158</v>
      </c>
      <c r="H201" s="223">
        <v>21.52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0.0026900000000000001</v>
      </c>
      <c r="R201" s="229">
        <f>Q201*H201</f>
        <v>0.057888800000000004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159</v>
      </c>
      <c r="AT201" s="231" t="s">
        <v>155</v>
      </c>
      <c r="AU201" s="231" t="s">
        <v>86</v>
      </c>
      <c r="AY201" s="17" t="s">
        <v>153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159</v>
      </c>
      <c r="BM201" s="231" t="s">
        <v>301</v>
      </c>
    </row>
    <row r="202" s="13" customFormat="1">
      <c r="A202" s="13"/>
      <c r="B202" s="233"/>
      <c r="C202" s="234"/>
      <c r="D202" s="235" t="s">
        <v>161</v>
      </c>
      <c r="E202" s="236" t="s">
        <v>1</v>
      </c>
      <c r="F202" s="237" t="s">
        <v>302</v>
      </c>
      <c r="G202" s="234"/>
      <c r="H202" s="238">
        <v>21.52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161</v>
      </c>
      <c r="AU202" s="244" t="s">
        <v>86</v>
      </c>
      <c r="AV202" s="13" t="s">
        <v>86</v>
      </c>
      <c r="AW202" s="13" t="s">
        <v>32</v>
      </c>
      <c r="AX202" s="13" t="s">
        <v>84</v>
      </c>
      <c r="AY202" s="244" t="s">
        <v>153</v>
      </c>
    </row>
    <row r="203" s="2" customFormat="1" ht="14.4" customHeight="1">
      <c r="A203" s="38"/>
      <c r="B203" s="39"/>
      <c r="C203" s="219" t="s">
        <v>303</v>
      </c>
      <c r="D203" s="219" t="s">
        <v>155</v>
      </c>
      <c r="E203" s="220" t="s">
        <v>304</v>
      </c>
      <c r="F203" s="221" t="s">
        <v>305</v>
      </c>
      <c r="G203" s="222" t="s">
        <v>158</v>
      </c>
      <c r="H203" s="223">
        <v>21.52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159</v>
      </c>
      <c r="AT203" s="231" t="s">
        <v>155</v>
      </c>
      <c r="AU203" s="231" t="s">
        <v>86</v>
      </c>
      <c r="AY203" s="17" t="s">
        <v>153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159</v>
      </c>
      <c r="BM203" s="231" t="s">
        <v>306</v>
      </c>
    </row>
    <row r="204" s="12" customFormat="1" ht="22.8" customHeight="1">
      <c r="A204" s="12"/>
      <c r="B204" s="203"/>
      <c r="C204" s="204"/>
      <c r="D204" s="205" t="s">
        <v>75</v>
      </c>
      <c r="E204" s="217" t="s">
        <v>167</v>
      </c>
      <c r="F204" s="217" t="s">
        <v>307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SUM(P205:P234)</f>
        <v>0</v>
      </c>
      <c r="Q204" s="211"/>
      <c r="R204" s="212">
        <f>SUM(R205:R234)</f>
        <v>10.366519180000001</v>
      </c>
      <c r="S204" s="211"/>
      <c r="T204" s="213">
        <f>SUM(T205:T234)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84</v>
      </c>
      <c r="AT204" s="215" t="s">
        <v>75</v>
      </c>
      <c r="AU204" s="215" t="s">
        <v>84</v>
      </c>
      <c r="AY204" s="214" t="s">
        <v>153</v>
      </c>
      <c r="BK204" s="216">
        <f>SUM(BK205:BK234)</f>
        <v>0</v>
      </c>
    </row>
    <row r="205" s="2" customFormat="1" ht="14.4" customHeight="1">
      <c r="A205" s="38"/>
      <c r="B205" s="39"/>
      <c r="C205" s="219" t="s">
        <v>308</v>
      </c>
      <c r="D205" s="219" t="s">
        <v>155</v>
      </c>
      <c r="E205" s="220" t="s">
        <v>309</v>
      </c>
      <c r="F205" s="221" t="s">
        <v>310</v>
      </c>
      <c r="G205" s="222" t="s">
        <v>180</v>
      </c>
      <c r="H205" s="223">
        <v>0.53300000000000003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2.39757</v>
      </c>
      <c r="R205" s="229">
        <f>Q205*H205</f>
        <v>1.2779048100000001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159</v>
      </c>
      <c r="AT205" s="231" t="s">
        <v>155</v>
      </c>
      <c r="AU205" s="231" t="s">
        <v>86</v>
      </c>
      <c r="AY205" s="17" t="s">
        <v>153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159</v>
      </c>
      <c r="BM205" s="231" t="s">
        <v>311</v>
      </c>
    </row>
    <row r="206" s="13" customFormat="1">
      <c r="A206" s="13"/>
      <c r="B206" s="233"/>
      <c r="C206" s="234"/>
      <c r="D206" s="235" t="s">
        <v>161</v>
      </c>
      <c r="E206" s="236" t="s">
        <v>1</v>
      </c>
      <c r="F206" s="237" t="s">
        <v>312</v>
      </c>
      <c r="G206" s="234"/>
      <c r="H206" s="238">
        <v>0.53300000000000003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161</v>
      </c>
      <c r="AU206" s="244" t="s">
        <v>86</v>
      </c>
      <c r="AV206" s="13" t="s">
        <v>86</v>
      </c>
      <c r="AW206" s="13" t="s">
        <v>32</v>
      </c>
      <c r="AX206" s="13" t="s">
        <v>84</v>
      </c>
      <c r="AY206" s="244" t="s">
        <v>153</v>
      </c>
    </row>
    <row r="207" s="2" customFormat="1" ht="19.8" customHeight="1">
      <c r="A207" s="38"/>
      <c r="B207" s="39"/>
      <c r="C207" s="219" t="s">
        <v>313</v>
      </c>
      <c r="D207" s="219" t="s">
        <v>155</v>
      </c>
      <c r="E207" s="220" t="s">
        <v>314</v>
      </c>
      <c r="F207" s="221" t="s">
        <v>315</v>
      </c>
      <c r="G207" s="222" t="s">
        <v>158</v>
      </c>
      <c r="H207" s="223">
        <v>31.745000000000001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0.15273999999999999</v>
      </c>
      <c r="R207" s="229">
        <f>Q207*H207</f>
        <v>4.8487312999999999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159</v>
      </c>
      <c r="AT207" s="231" t="s">
        <v>155</v>
      </c>
      <c r="AU207" s="231" t="s">
        <v>86</v>
      </c>
      <c r="AY207" s="17" t="s">
        <v>153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159</v>
      </c>
      <c r="BM207" s="231" t="s">
        <v>316</v>
      </c>
    </row>
    <row r="208" s="13" customFormat="1">
      <c r="A208" s="13"/>
      <c r="B208" s="233"/>
      <c r="C208" s="234"/>
      <c r="D208" s="235" t="s">
        <v>161</v>
      </c>
      <c r="E208" s="236" t="s">
        <v>1</v>
      </c>
      <c r="F208" s="237" t="s">
        <v>317</v>
      </c>
      <c r="G208" s="234"/>
      <c r="H208" s="238">
        <v>31.745000000000001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161</v>
      </c>
      <c r="AU208" s="244" t="s">
        <v>86</v>
      </c>
      <c r="AV208" s="13" t="s">
        <v>86</v>
      </c>
      <c r="AW208" s="13" t="s">
        <v>32</v>
      </c>
      <c r="AX208" s="13" t="s">
        <v>84</v>
      </c>
      <c r="AY208" s="244" t="s">
        <v>153</v>
      </c>
    </row>
    <row r="209" s="2" customFormat="1" ht="19.8" customHeight="1">
      <c r="A209" s="38"/>
      <c r="B209" s="39"/>
      <c r="C209" s="219" t="s">
        <v>318</v>
      </c>
      <c r="D209" s="219" t="s">
        <v>155</v>
      </c>
      <c r="E209" s="220" t="s">
        <v>319</v>
      </c>
      <c r="F209" s="221" t="s">
        <v>320</v>
      </c>
      <c r="G209" s="222" t="s">
        <v>321</v>
      </c>
      <c r="H209" s="223">
        <v>1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0.026280000000000001</v>
      </c>
      <c r="R209" s="229">
        <f>Q209*H209</f>
        <v>0.026280000000000001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159</v>
      </c>
      <c r="AT209" s="231" t="s">
        <v>155</v>
      </c>
      <c r="AU209" s="231" t="s">
        <v>86</v>
      </c>
      <c r="AY209" s="17" t="s">
        <v>153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159</v>
      </c>
      <c r="BM209" s="231" t="s">
        <v>322</v>
      </c>
    </row>
    <row r="210" s="2" customFormat="1" ht="19.8" customHeight="1">
      <c r="A210" s="38"/>
      <c r="B210" s="39"/>
      <c r="C210" s="219" t="s">
        <v>323</v>
      </c>
      <c r="D210" s="219" t="s">
        <v>155</v>
      </c>
      <c r="E210" s="220" t="s">
        <v>324</v>
      </c>
      <c r="F210" s="221" t="s">
        <v>325</v>
      </c>
      <c r="G210" s="222" t="s">
        <v>321</v>
      </c>
      <c r="H210" s="223">
        <v>1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0.065350000000000005</v>
      </c>
      <c r="R210" s="229">
        <f>Q210*H210</f>
        <v>0.065350000000000005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159</v>
      </c>
      <c r="AT210" s="231" t="s">
        <v>155</v>
      </c>
      <c r="AU210" s="231" t="s">
        <v>86</v>
      </c>
      <c r="AY210" s="17" t="s">
        <v>153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159</v>
      </c>
      <c r="BM210" s="231" t="s">
        <v>326</v>
      </c>
    </row>
    <row r="211" s="2" customFormat="1" ht="19.8" customHeight="1">
      <c r="A211" s="38"/>
      <c r="B211" s="39"/>
      <c r="C211" s="219" t="s">
        <v>327</v>
      </c>
      <c r="D211" s="219" t="s">
        <v>155</v>
      </c>
      <c r="E211" s="220" t="s">
        <v>328</v>
      </c>
      <c r="F211" s="221" t="s">
        <v>329</v>
      </c>
      <c r="G211" s="222" t="s">
        <v>321</v>
      </c>
      <c r="H211" s="223">
        <v>1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0.065350000000000005</v>
      </c>
      <c r="R211" s="229">
        <f>Q211*H211</f>
        <v>0.065350000000000005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159</v>
      </c>
      <c r="AT211" s="231" t="s">
        <v>155</v>
      </c>
      <c r="AU211" s="231" t="s">
        <v>86</v>
      </c>
      <c r="AY211" s="17" t="s">
        <v>153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159</v>
      </c>
      <c r="BM211" s="231" t="s">
        <v>330</v>
      </c>
    </row>
    <row r="212" s="2" customFormat="1" ht="14.4" customHeight="1">
      <c r="A212" s="38"/>
      <c r="B212" s="39"/>
      <c r="C212" s="219" t="s">
        <v>331</v>
      </c>
      <c r="D212" s="219" t="s">
        <v>155</v>
      </c>
      <c r="E212" s="220" t="s">
        <v>332</v>
      </c>
      <c r="F212" s="221" t="s">
        <v>333</v>
      </c>
      <c r="G212" s="222" t="s">
        <v>321</v>
      </c>
      <c r="H212" s="223">
        <v>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0.062210000000000001</v>
      </c>
      <c r="R212" s="229">
        <f>Q212*H212</f>
        <v>0.062210000000000001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159</v>
      </c>
      <c r="AT212" s="231" t="s">
        <v>155</v>
      </c>
      <c r="AU212" s="231" t="s">
        <v>86</v>
      </c>
      <c r="AY212" s="17" t="s">
        <v>153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159</v>
      </c>
      <c r="BM212" s="231" t="s">
        <v>334</v>
      </c>
    </row>
    <row r="213" s="2" customFormat="1" ht="14.4" customHeight="1">
      <c r="A213" s="38"/>
      <c r="B213" s="39"/>
      <c r="C213" s="219" t="s">
        <v>335</v>
      </c>
      <c r="D213" s="219" t="s">
        <v>155</v>
      </c>
      <c r="E213" s="220" t="s">
        <v>336</v>
      </c>
      <c r="F213" s="221" t="s">
        <v>337</v>
      </c>
      <c r="G213" s="222" t="s">
        <v>321</v>
      </c>
      <c r="H213" s="223">
        <v>2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41</v>
      </c>
      <c r="O213" s="91"/>
      <c r="P213" s="229">
        <f>O213*H213</f>
        <v>0</v>
      </c>
      <c r="Q213" s="229">
        <v>0.083260000000000001</v>
      </c>
      <c r="R213" s="229">
        <f>Q213*H213</f>
        <v>0.16652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159</v>
      </c>
      <c r="AT213" s="231" t="s">
        <v>155</v>
      </c>
      <c r="AU213" s="231" t="s">
        <v>86</v>
      </c>
      <c r="AY213" s="17" t="s">
        <v>153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159</v>
      </c>
      <c r="BM213" s="231" t="s">
        <v>338</v>
      </c>
    </row>
    <row r="214" s="2" customFormat="1" ht="14.4" customHeight="1">
      <c r="A214" s="38"/>
      <c r="B214" s="39"/>
      <c r="C214" s="219" t="s">
        <v>339</v>
      </c>
      <c r="D214" s="219" t="s">
        <v>155</v>
      </c>
      <c r="E214" s="220" t="s">
        <v>340</v>
      </c>
      <c r="F214" s="221" t="s">
        <v>341</v>
      </c>
      <c r="G214" s="222" t="s">
        <v>241</v>
      </c>
      <c r="H214" s="223">
        <v>342.98000000000002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0.001</v>
      </c>
      <c r="R214" s="229">
        <f>Q214*H214</f>
        <v>0.34298000000000001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159</v>
      </c>
      <c r="AT214" s="231" t="s">
        <v>155</v>
      </c>
      <c r="AU214" s="231" t="s">
        <v>86</v>
      </c>
      <c r="AY214" s="17" t="s">
        <v>153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159</v>
      </c>
      <c r="BM214" s="231" t="s">
        <v>342</v>
      </c>
    </row>
    <row r="215" s="13" customFormat="1">
      <c r="A215" s="13"/>
      <c r="B215" s="233"/>
      <c r="C215" s="234"/>
      <c r="D215" s="235" t="s">
        <v>161</v>
      </c>
      <c r="E215" s="236" t="s">
        <v>1</v>
      </c>
      <c r="F215" s="237" t="s">
        <v>343</v>
      </c>
      <c r="G215" s="234"/>
      <c r="H215" s="238">
        <v>311.80000000000001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161</v>
      </c>
      <c r="AU215" s="244" t="s">
        <v>86</v>
      </c>
      <c r="AV215" s="13" t="s">
        <v>86</v>
      </c>
      <c r="AW215" s="13" t="s">
        <v>32</v>
      </c>
      <c r="AX215" s="13" t="s">
        <v>84</v>
      </c>
      <c r="AY215" s="244" t="s">
        <v>153</v>
      </c>
    </row>
    <row r="216" s="13" customFormat="1">
      <c r="A216" s="13"/>
      <c r="B216" s="233"/>
      <c r="C216" s="234"/>
      <c r="D216" s="235" t="s">
        <v>161</v>
      </c>
      <c r="E216" s="234"/>
      <c r="F216" s="237" t="s">
        <v>344</v>
      </c>
      <c r="G216" s="234"/>
      <c r="H216" s="238">
        <v>342.98000000000002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161</v>
      </c>
      <c r="AU216" s="244" t="s">
        <v>86</v>
      </c>
      <c r="AV216" s="13" t="s">
        <v>86</v>
      </c>
      <c r="AW216" s="13" t="s">
        <v>4</v>
      </c>
      <c r="AX216" s="13" t="s">
        <v>84</v>
      </c>
      <c r="AY216" s="244" t="s">
        <v>153</v>
      </c>
    </row>
    <row r="217" s="2" customFormat="1" ht="14.4" customHeight="1">
      <c r="A217" s="38"/>
      <c r="B217" s="39"/>
      <c r="C217" s="219" t="s">
        <v>345</v>
      </c>
      <c r="D217" s="219" t="s">
        <v>155</v>
      </c>
      <c r="E217" s="220" t="s">
        <v>346</v>
      </c>
      <c r="F217" s="221" t="s">
        <v>347</v>
      </c>
      <c r="G217" s="222" t="s">
        <v>216</v>
      </c>
      <c r="H217" s="223">
        <v>0.105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1.0900000000000001</v>
      </c>
      <c r="R217" s="229">
        <f>Q217*H217</f>
        <v>0.11445000000000001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159</v>
      </c>
      <c r="AT217" s="231" t="s">
        <v>155</v>
      </c>
      <c r="AU217" s="231" t="s">
        <v>86</v>
      </c>
      <c r="AY217" s="17" t="s">
        <v>153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159</v>
      </c>
      <c r="BM217" s="231" t="s">
        <v>348</v>
      </c>
    </row>
    <row r="218" s="13" customFormat="1">
      <c r="A218" s="13"/>
      <c r="B218" s="233"/>
      <c r="C218" s="234"/>
      <c r="D218" s="235" t="s">
        <v>161</v>
      </c>
      <c r="E218" s="236" t="s">
        <v>1</v>
      </c>
      <c r="F218" s="237" t="s">
        <v>349</v>
      </c>
      <c r="G218" s="234"/>
      <c r="H218" s="238">
        <v>0.105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161</v>
      </c>
      <c r="AU218" s="244" t="s">
        <v>86</v>
      </c>
      <c r="AV218" s="13" t="s">
        <v>86</v>
      </c>
      <c r="AW218" s="13" t="s">
        <v>32</v>
      </c>
      <c r="AX218" s="13" t="s">
        <v>84</v>
      </c>
      <c r="AY218" s="244" t="s">
        <v>153</v>
      </c>
    </row>
    <row r="219" s="2" customFormat="1" ht="14.4" customHeight="1">
      <c r="A219" s="38"/>
      <c r="B219" s="39"/>
      <c r="C219" s="219" t="s">
        <v>350</v>
      </c>
      <c r="D219" s="219" t="s">
        <v>155</v>
      </c>
      <c r="E219" s="220" t="s">
        <v>351</v>
      </c>
      <c r="F219" s="221" t="s">
        <v>352</v>
      </c>
      <c r="G219" s="222" t="s">
        <v>158</v>
      </c>
      <c r="H219" s="223">
        <v>40.322000000000003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41</v>
      </c>
      <c r="O219" s="91"/>
      <c r="P219" s="229">
        <f>O219*H219</f>
        <v>0</v>
      </c>
      <c r="Q219" s="229">
        <v>0.061719999999999997</v>
      </c>
      <c r="R219" s="229">
        <f>Q219*H219</f>
        <v>2.4886738400000001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159</v>
      </c>
      <c r="AT219" s="231" t="s">
        <v>155</v>
      </c>
      <c r="AU219" s="231" t="s">
        <v>86</v>
      </c>
      <c r="AY219" s="17" t="s">
        <v>153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84</v>
      </c>
      <c r="BK219" s="232">
        <f>ROUND(I219*H219,2)</f>
        <v>0</v>
      </c>
      <c r="BL219" s="17" t="s">
        <v>159</v>
      </c>
      <c r="BM219" s="231" t="s">
        <v>353</v>
      </c>
    </row>
    <row r="220" s="13" customFormat="1">
      <c r="A220" s="13"/>
      <c r="B220" s="233"/>
      <c r="C220" s="234"/>
      <c r="D220" s="235" t="s">
        <v>161</v>
      </c>
      <c r="E220" s="236" t="s">
        <v>1</v>
      </c>
      <c r="F220" s="237" t="s">
        <v>354</v>
      </c>
      <c r="G220" s="234"/>
      <c r="H220" s="238">
        <v>1.155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161</v>
      </c>
      <c r="AU220" s="244" t="s">
        <v>86</v>
      </c>
      <c r="AV220" s="13" t="s">
        <v>86</v>
      </c>
      <c r="AW220" s="13" t="s">
        <v>32</v>
      </c>
      <c r="AX220" s="13" t="s">
        <v>76</v>
      </c>
      <c r="AY220" s="244" t="s">
        <v>153</v>
      </c>
    </row>
    <row r="221" s="13" customFormat="1">
      <c r="A221" s="13"/>
      <c r="B221" s="233"/>
      <c r="C221" s="234"/>
      <c r="D221" s="235" t="s">
        <v>161</v>
      </c>
      <c r="E221" s="236" t="s">
        <v>1</v>
      </c>
      <c r="F221" s="237" t="s">
        <v>355</v>
      </c>
      <c r="G221" s="234"/>
      <c r="H221" s="238">
        <v>5.8499999999999996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161</v>
      </c>
      <c r="AU221" s="244" t="s">
        <v>86</v>
      </c>
      <c r="AV221" s="13" t="s">
        <v>86</v>
      </c>
      <c r="AW221" s="13" t="s">
        <v>32</v>
      </c>
      <c r="AX221" s="13" t="s">
        <v>76</v>
      </c>
      <c r="AY221" s="244" t="s">
        <v>153</v>
      </c>
    </row>
    <row r="222" s="13" customFormat="1">
      <c r="A222" s="13"/>
      <c r="B222" s="233"/>
      <c r="C222" s="234"/>
      <c r="D222" s="235" t="s">
        <v>161</v>
      </c>
      <c r="E222" s="236" t="s">
        <v>1</v>
      </c>
      <c r="F222" s="237" t="s">
        <v>356</v>
      </c>
      <c r="G222" s="234"/>
      <c r="H222" s="238">
        <v>12.797000000000001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161</v>
      </c>
      <c r="AU222" s="244" t="s">
        <v>86</v>
      </c>
      <c r="AV222" s="13" t="s">
        <v>86</v>
      </c>
      <c r="AW222" s="13" t="s">
        <v>32</v>
      </c>
      <c r="AX222" s="13" t="s">
        <v>76</v>
      </c>
      <c r="AY222" s="244" t="s">
        <v>153</v>
      </c>
    </row>
    <row r="223" s="13" customFormat="1">
      <c r="A223" s="13"/>
      <c r="B223" s="233"/>
      <c r="C223" s="234"/>
      <c r="D223" s="235" t="s">
        <v>161</v>
      </c>
      <c r="E223" s="236" t="s">
        <v>1</v>
      </c>
      <c r="F223" s="237" t="s">
        <v>357</v>
      </c>
      <c r="G223" s="234"/>
      <c r="H223" s="238">
        <v>20.52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161</v>
      </c>
      <c r="AU223" s="244" t="s">
        <v>86</v>
      </c>
      <c r="AV223" s="13" t="s">
        <v>86</v>
      </c>
      <c r="AW223" s="13" t="s">
        <v>32</v>
      </c>
      <c r="AX223" s="13" t="s">
        <v>76</v>
      </c>
      <c r="AY223" s="244" t="s">
        <v>153</v>
      </c>
    </row>
    <row r="224" s="14" customFormat="1">
      <c r="A224" s="14"/>
      <c r="B224" s="245"/>
      <c r="C224" s="246"/>
      <c r="D224" s="235" t="s">
        <v>161</v>
      </c>
      <c r="E224" s="247" t="s">
        <v>1</v>
      </c>
      <c r="F224" s="248" t="s">
        <v>213</v>
      </c>
      <c r="G224" s="246"/>
      <c r="H224" s="249">
        <v>40.322000000000003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161</v>
      </c>
      <c r="AU224" s="255" t="s">
        <v>86</v>
      </c>
      <c r="AV224" s="14" t="s">
        <v>159</v>
      </c>
      <c r="AW224" s="14" t="s">
        <v>32</v>
      </c>
      <c r="AX224" s="14" t="s">
        <v>84</v>
      </c>
      <c r="AY224" s="255" t="s">
        <v>153</v>
      </c>
    </row>
    <row r="225" s="2" customFormat="1" ht="14.4" customHeight="1">
      <c r="A225" s="38"/>
      <c r="B225" s="39"/>
      <c r="C225" s="219" t="s">
        <v>358</v>
      </c>
      <c r="D225" s="219" t="s">
        <v>155</v>
      </c>
      <c r="E225" s="220" t="s">
        <v>359</v>
      </c>
      <c r="F225" s="221" t="s">
        <v>360</v>
      </c>
      <c r="G225" s="222" t="s">
        <v>158</v>
      </c>
      <c r="H225" s="223">
        <v>10.201000000000001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41</v>
      </c>
      <c r="O225" s="91"/>
      <c r="P225" s="229">
        <f>O225*H225</f>
        <v>0</v>
      </c>
      <c r="Q225" s="229">
        <v>0.069980000000000001</v>
      </c>
      <c r="R225" s="229">
        <f>Q225*H225</f>
        <v>0.71386598000000001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159</v>
      </c>
      <c r="AT225" s="231" t="s">
        <v>155</v>
      </c>
      <c r="AU225" s="231" t="s">
        <v>86</v>
      </c>
      <c r="AY225" s="17" t="s">
        <v>153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159</v>
      </c>
      <c r="BM225" s="231" t="s">
        <v>361</v>
      </c>
    </row>
    <row r="226" s="13" customFormat="1">
      <c r="A226" s="13"/>
      <c r="B226" s="233"/>
      <c r="C226" s="234"/>
      <c r="D226" s="235" t="s">
        <v>161</v>
      </c>
      <c r="E226" s="236" t="s">
        <v>1</v>
      </c>
      <c r="F226" s="237" t="s">
        <v>362</v>
      </c>
      <c r="G226" s="234"/>
      <c r="H226" s="238">
        <v>10.201000000000001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161</v>
      </c>
      <c r="AU226" s="244" t="s">
        <v>86</v>
      </c>
      <c r="AV226" s="13" t="s">
        <v>86</v>
      </c>
      <c r="AW226" s="13" t="s">
        <v>32</v>
      </c>
      <c r="AX226" s="13" t="s">
        <v>84</v>
      </c>
      <c r="AY226" s="244" t="s">
        <v>153</v>
      </c>
    </row>
    <row r="227" s="2" customFormat="1" ht="14.4" customHeight="1">
      <c r="A227" s="38"/>
      <c r="B227" s="39"/>
      <c r="C227" s="219" t="s">
        <v>363</v>
      </c>
      <c r="D227" s="219" t="s">
        <v>155</v>
      </c>
      <c r="E227" s="220" t="s">
        <v>364</v>
      </c>
      <c r="F227" s="221" t="s">
        <v>365</v>
      </c>
      <c r="G227" s="222" t="s">
        <v>158</v>
      </c>
      <c r="H227" s="223">
        <v>1.8049999999999999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41</v>
      </c>
      <c r="O227" s="91"/>
      <c r="P227" s="229">
        <f>O227*H227</f>
        <v>0</v>
      </c>
      <c r="Q227" s="229">
        <v>0.079210000000000003</v>
      </c>
      <c r="R227" s="229">
        <f>Q227*H227</f>
        <v>0.14297404999999999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159</v>
      </c>
      <c r="AT227" s="231" t="s">
        <v>155</v>
      </c>
      <c r="AU227" s="231" t="s">
        <v>86</v>
      </c>
      <c r="AY227" s="17" t="s">
        <v>153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159</v>
      </c>
      <c r="BM227" s="231" t="s">
        <v>366</v>
      </c>
    </row>
    <row r="228" s="13" customFormat="1">
      <c r="A228" s="13"/>
      <c r="B228" s="233"/>
      <c r="C228" s="234"/>
      <c r="D228" s="235" t="s">
        <v>161</v>
      </c>
      <c r="E228" s="236" t="s">
        <v>1</v>
      </c>
      <c r="F228" s="237" t="s">
        <v>367</v>
      </c>
      <c r="G228" s="234"/>
      <c r="H228" s="238">
        <v>1.8049999999999999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161</v>
      </c>
      <c r="AU228" s="244" t="s">
        <v>86</v>
      </c>
      <c r="AV228" s="13" t="s">
        <v>86</v>
      </c>
      <c r="AW228" s="13" t="s">
        <v>32</v>
      </c>
      <c r="AX228" s="13" t="s">
        <v>84</v>
      </c>
      <c r="AY228" s="244" t="s">
        <v>153</v>
      </c>
    </row>
    <row r="229" s="2" customFormat="1" ht="14.4" customHeight="1">
      <c r="A229" s="38"/>
      <c r="B229" s="39"/>
      <c r="C229" s="219" t="s">
        <v>368</v>
      </c>
      <c r="D229" s="219" t="s">
        <v>155</v>
      </c>
      <c r="E229" s="220" t="s">
        <v>369</v>
      </c>
      <c r="F229" s="221" t="s">
        <v>370</v>
      </c>
      <c r="G229" s="222" t="s">
        <v>170</v>
      </c>
      <c r="H229" s="223">
        <v>42.329999999999998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41</v>
      </c>
      <c r="O229" s="91"/>
      <c r="P229" s="229">
        <f>O229*H229</f>
        <v>0</v>
      </c>
      <c r="Q229" s="229">
        <v>0.00020000000000000001</v>
      </c>
      <c r="R229" s="229">
        <f>Q229*H229</f>
        <v>0.0084659999999999996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159</v>
      </c>
      <c r="AT229" s="231" t="s">
        <v>155</v>
      </c>
      <c r="AU229" s="231" t="s">
        <v>86</v>
      </c>
      <c r="AY229" s="17" t="s">
        <v>153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159</v>
      </c>
      <c r="BM229" s="231" t="s">
        <v>371</v>
      </c>
    </row>
    <row r="230" s="13" customFormat="1">
      <c r="A230" s="13"/>
      <c r="B230" s="233"/>
      <c r="C230" s="234"/>
      <c r="D230" s="235" t="s">
        <v>161</v>
      </c>
      <c r="E230" s="236" t="s">
        <v>1</v>
      </c>
      <c r="F230" s="237" t="s">
        <v>372</v>
      </c>
      <c r="G230" s="234"/>
      <c r="H230" s="238">
        <v>6.5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161</v>
      </c>
      <c r="AU230" s="244" t="s">
        <v>86</v>
      </c>
      <c r="AV230" s="13" t="s">
        <v>86</v>
      </c>
      <c r="AW230" s="13" t="s">
        <v>32</v>
      </c>
      <c r="AX230" s="13" t="s">
        <v>76</v>
      </c>
      <c r="AY230" s="244" t="s">
        <v>153</v>
      </c>
    </row>
    <row r="231" s="13" customFormat="1">
      <c r="A231" s="13"/>
      <c r="B231" s="233"/>
      <c r="C231" s="234"/>
      <c r="D231" s="235" t="s">
        <v>161</v>
      </c>
      <c r="E231" s="236" t="s">
        <v>1</v>
      </c>
      <c r="F231" s="237" t="s">
        <v>373</v>
      </c>
      <c r="G231" s="234"/>
      <c r="H231" s="238">
        <v>35.829999999999998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161</v>
      </c>
      <c r="AU231" s="244" t="s">
        <v>86</v>
      </c>
      <c r="AV231" s="13" t="s">
        <v>86</v>
      </c>
      <c r="AW231" s="13" t="s">
        <v>32</v>
      </c>
      <c r="AX231" s="13" t="s">
        <v>76</v>
      </c>
      <c r="AY231" s="244" t="s">
        <v>153</v>
      </c>
    </row>
    <row r="232" s="14" customFormat="1">
      <c r="A232" s="14"/>
      <c r="B232" s="245"/>
      <c r="C232" s="246"/>
      <c r="D232" s="235" t="s">
        <v>161</v>
      </c>
      <c r="E232" s="247" t="s">
        <v>1</v>
      </c>
      <c r="F232" s="248" t="s">
        <v>213</v>
      </c>
      <c r="G232" s="246"/>
      <c r="H232" s="249">
        <v>42.329999999999998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161</v>
      </c>
      <c r="AU232" s="255" t="s">
        <v>86</v>
      </c>
      <c r="AV232" s="14" t="s">
        <v>159</v>
      </c>
      <c r="AW232" s="14" t="s">
        <v>32</v>
      </c>
      <c r="AX232" s="14" t="s">
        <v>84</v>
      </c>
      <c r="AY232" s="255" t="s">
        <v>153</v>
      </c>
    </row>
    <row r="233" s="2" customFormat="1" ht="14.4" customHeight="1">
      <c r="A233" s="38"/>
      <c r="B233" s="39"/>
      <c r="C233" s="219" t="s">
        <v>374</v>
      </c>
      <c r="D233" s="219" t="s">
        <v>155</v>
      </c>
      <c r="E233" s="220" t="s">
        <v>375</v>
      </c>
      <c r="F233" s="221" t="s">
        <v>376</v>
      </c>
      <c r="G233" s="222" t="s">
        <v>158</v>
      </c>
      <c r="H233" s="223">
        <v>0.23999999999999999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41</v>
      </c>
      <c r="O233" s="91"/>
      <c r="P233" s="229">
        <f>O233*H233</f>
        <v>0</v>
      </c>
      <c r="Q233" s="229">
        <v>0.17818000000000001</v>
      </c>
      <c r="R233" s="229">
        <f>Q233*H233</f>
        <v>0.042763200000000001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159</v>
      </c>
      <c r="AT233" s="231" t="s">
        <v>155</v>
      </c>
      <c r="AU233" s="231" t="s">
        <v>86</v>
      </c>
      <c r="AY233" s="17" t="s">
        <v>153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159</v>
      </c>
      <c r="BM233" s="231" t="s">
        <v>377</v>
      </c>
    </row>
    <row r="234" s="13" customFormat="1">
      <c r="A234" s="13"/>
      <c r="B234" s="233"/>
      <c r="C234" s="234"/>
      <c r="D234" s="235" t="s">
        <v>161</v>
      </c>
      <c r="E234" s="236" t="s">
        <v>1</v>
      </c>
      <c r="F234" s="237" t="s">
        <v>378</v>
      </c>
      <c r="G234" s="234"/>
      <c r="H234" s="238">
        <v>0.23999999999999999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161</v>
      </c>
      <c r="AU234" s="244" t="s">
        <v>86</v>
      </c>
      <c r="AV234" s="13" t="s">
        <v>86</v>
      </c>
      <c r="AW234" s="13" t="s">
        <v>32</v>
      </c>
      <c r="AX234" s="13" t="s">
        <v>84</v>
      </c>
      <c r="AY234" s="244" t="s">
        <v>153</v>
      </c>
    </row>
    <row r="235" s="12" customFormat="1" ht="22.8" customHeight="1">
      <c r="A235" s="12"/>
      <c r="B235" s="203"/>
      <c r="C235" s="204"/>
      <c r="D235" s="205" t="s">
        <v>75</v>
      </c>
      <c r="E235" s="217" t="s">
        <v>159</v>
      </c>
      <c r="F235" s="217" t="s">
        <v>379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SUM(P236:P239)</f>
        <v>0</v>
      </c>
      <c r="Q235" s="211"/>
      <c r="R235" s="212">
        <f>SUM(R236:R239)</f>
        <v>0.28759500000000005</v>
      </c>
      <c r="S235" s="211"/>
      <c r="T235" s="213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84</v>
      </c>
      <c r="AT235" s="215" t="s">
        <v>75</v>
      </c>
      <c r="AU235" s="215" t="s">
        <v>84</v>
      </c>
      <c r="AY235" s="214" t="s">
        <v>153</v>
      </c>
      <c r="BK235" s="216">
        <f>SUM(BK236:BK239)</f>
        <v>0</v>
      </c>
    </row>
    <row r="236" s="2" customFormat="1" ht="14.4" customHeight="1">
      <c r="A236" s="38"/>
      <c r="B236" s="39"/>
      <c r="C236" s="219" t="s">
        <v>380</v>
      </c>
      <c r="D236" s="219" t="s">
        <v>155</v>
      </c>
      <c r="E236" s="220" t="s">
        <v>381</v>
      </c>
      <c r="F236" s="221" t="s">
        <v>382</v>
      </c>
      <c r="G236" s="222" t="s">
        <v>170</v>
      </c>
      <c r="H236" s="223">
        <v>8.3000000000000007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0.03465</v>
      </c>
      <c r="R236" s="229">
        <f>Q236*H236</f>
        <v>0.28759500000000005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159</v>
      </c>
      <c r="AT236" s="231" t="s">
        <v>155</v>
      </c>
      <c r="AU236" s="231" t="s">
        <v>86</v>
      </c>
      <c r="AY236" s="17" t="s">
        <v>153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159</v>
      </c>
      <c r="BM236" s="231" t="s">
        <v>383</v>
      </c>
    </row>
    <row r="237" s="13" customFormat="1">
      <c r="A237" s="13"/>
      <c r="B237" s="233"/>
      <c r="C237" s="234"/>
      <c r="D237" s="235" t="s">
        <v>161</v>
      </c>
      <c r="E237" s="236" t="s">
        <v>1</v>
      </c>
      <c r="F237" s="237" t="s">
        <v>384</v>
      </c>
      <c r="G237" s="234"/>
      <c r="H237" s="238">
        <v>2.5499999999999998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161</v>
      </c>
      <c r="AU237" s="244" t="s">
        <v>86</v>
      </c>
      <c r="AV237" s="13" t="s">
        <v>86</v>
      </c>
      <c r="AW237" s="13" t="s">
        <v>32</v>
      </c>
      <c r="AX237" s="13" t="s">
        <v>76</v>
      </c>
      <c r="AY237" s="244" t="s">
        <v>153</v>
      </c>
    </row>
    <row r="238" s="13" customFormat="1">
      <c r="A238" s="13"/>
      <c r="B238" s="233"/>
      <c r="C238" s="234"/>
      <c r="D238" s="235" t="s">
        <v>161</v>
      </c>
      <c r="E238" s="236" t="s">
        <v>1</v>
      </c>
      <c r="F238" s="237" t="s">
        <v>385</v>
      </c>
      <c r="G238" s="234"/>
      <c r="H238" s="238">
        <v>5.75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161</v>
      </c>
      <c r="AU238" s="244" t="s">
        <v>86</v>
      </c>
      <c r="AV238" s="13" t="s">
        <v>86</v>
      </c>
      <c r="AW238" s="13" t="s">
        <v>32</v>
      </c>
      <c r="AX238" s="13" t="s">
        <v>76</v>
      </c>
      <c r="AY238" s="244" t="s">
        <v>153</v>
      </c>
    </row>
    <row r="239" s="14" customFormat="1">
      <c r="A239" s="14"/>
      <c r="B239" s="245"/>
      <c r="C239" s="246"/>
      <c r="D239" s="235" t="s">
        <v>161</v>
      </c>
      <c r="E239" s="247" t="s">
        <v>1</v>
      </c>
      <c r="F239" s="248" t="s">
        <v>213</v>
      </c>
      <c r="G239" s="246"/>
      <c r="H239" s="249">
        <v>8.3000000000000007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161</v>
      </c>
      <c r="AU239" s="255" t="s">
        <v>86</v>
      </c>
      <c r="AV239" s="14" t="s">
        <v>159</v>
      </c>
      <c r="AW239" s="14" t="s">
        <v>32</v>
      </c>
      <c r="AX239" s="14" t="s">
        <v>84</v>
      </c>
      <c r="AY239" s="255" t="s">
        <v>153</v>
      </c>
    </row>
    <row r="240" s="12" customFormat="1" ht="22.8" customHeight="1">
      <c r="A240" s="12"/>
      <c r="B240" s="203"/>
      <c r="C240" s="204"/>
      <c r="D240" s="205" t="s">
        <v>75</v>
      </c>
      <c r="E240" s="217" t="s">
        <v>177</v>
      </c>
      <c r="F240" s="217" t="s">
        <v>386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SUM(P241:P252)</f>
        <v>0</v>
      </c>
      <c r="Q240" s="211"/>
      <c r="R240" s="212">
        <f>SUM(R241:R252)</f>
        <v>42.692474999999995</v>
      </c>
      <c r="S240" s="211"/>
      <c r="T240" s="213">
        <f>SUM(T241:T252)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84</v>
      </c>
      <c r="AT240" s="215" t="s">
        <v>75</v>
      </c>
      <c r="AU240" s="215" t="s">
        <v>84</v>
      </c>
      <c r="AY240" s="214" t="s">
        <v>153</v>
      </c>
      <c r="BK240" s="216">
        <f>SUM(BK241:BK252)</f>
        <v>0</v>
      </c>
    </row>
    <row r="241" s="2" customFormat="1" ht="14.4" customHeight="1">
      <c r="A241" s="38"/>
      <c r="B241" s="39"/>
      <c r="C241" s="219" t="s">
        <v>387</v>
      </c>
      <c r="D241" s="219" t="s">
        <v>155</v>
      </c>
      <c r="E241" s="220" t="s">
        <v>388</v>
      </c>
      <c r="F241" s="221" t="s">
        <v>389</v>
      </c>
      <c r="G241" s="222" t="s">
        <v>158</v>
      </c>
      <c r="H241" s="223">
        <v>96.5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41</v>
      </c>
      <c r="O241" s="91"/>
      <c r="P241" s="229">
        <f>O241*H241</f>
        <v>0</v>
      </c>
      <c r="Q241" s="229">
        <v>0.19800000000000001</v>
      </c>
      <c r="R241" s="229">
        <f>Q241*H241</f>
        <v>19.106999999999999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159</v>
      </c>
      <c r="AT241" s="231" t="s">
        <v>155</v>
      </c>
      <c r="AU241" s="231" t="s">
        <v>86</v>
      </c>
      <c r="AY241" s="17" t="s">
        <v>153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159</v>
      </c>
      <c r="BM241" s="231" t="s">
        <v>390</v>
      </c>
    </row>
    <row r="242" s="13" customFormat="1">
      <c r="A242" s="13"/>
      <c r="B242" s="233"/>
      <c r="C242" s="234"/>
      <c r="D242" s="235" t="s">
        <v>161</v>
      </c>
      <c r="E242" s="236" t="s">
        <v>1</v>
      </c>
      <c r="F242" s="237" t="s">
        <v>391</v>
      </c>
      <c r="G242" s="234"/>
      <c r="H242" s="238">
        <v>8.5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161</v>
      </c>
      <c r="AU242" s="244" t="s">
        <v>86</v>
      </c>
      <c r="AV242" s="13" t="s">
        <v>86</v>
      </c>
      <c r="AW242" s="13" t="s">
        <v>32</v>
      </c>
      <c r="AX242" s="13" t="s">
        <v>76</v>
      </c>
      <c r="AY242" s="244" t="s">
        <v>153</v>
      </c>
    </row>
    <row r="243" s="13" customFormat="1">
      <c r="A243" s="13"/>
      <c r="B243" s="233"/>
      <c r="C243" s="234"/>
      <c r="D243" s="235" t="s">
        <v>161</v>
      </c>
      <c r="E243" s="236" t="s">
        <v>1</v>
      </c>
      <c r="F243" s="237" t="s">
        <v>256</v>
      </c>
      <c r="G243" s="234"/>
      <c r="H243" s="238">
        <v>88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161</v>
      </c>
      <c r="AU243" s="244" t="s">
        <v>86</v>
      </c>
      <c r="AV243" s="13" t="s">
        <v>86</v>
      </c>
      <c r="AW243" s="13" t="s">
        <v>32</v>
      </c>
      <c r="AX243" s="13" t="s">
        <v>76</v>
      </c>
      <c r="AY243" s="244" t="s">
        <v>153</v>
      </c>
    </row>
    <row r="244" s="14" customFormat="1">
      <c r="A244" s="14"/>
      <c r="B244" s="245"/>
      <c r="C244" s="246"/>
      <c r="D244" s="235" t="s">
        <v>161</v>
      </c>
      <c r="E244" s="247" t="s">
        <v>1</v>
      </c>
      <c r="F244" s="248" t="s">
        <v>213</v>
      </c>
      <c r="G244" s="246"/>
      <c r="H244" s="249">
        <v>96.5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161</v>
      </c>
      <c r="AU244" s="255" t="s">
        <v>86</v>
      </c>
      <c r="AV244" s="14" t="s">
        <v>159</v>
      </c>
      <c r="AW244" s="14" t="s">
        <v>32</v>
      </c>
      <c r="AX244" s="14" t="s">
        <v>84</v>
      </c>
      <c r="AY244" s="255" t="s">
        <v>153</v>
      </c>
    </row>
    <row r="245" s="2" customFormat="1" ht="14.4" customHeight="1">
      <c r="A245" s="38"/>
      <c r="B245" s="39"/>
      <c r="C245" s="219" t="s">
        <v>392</v>
      </c>
      <c r="D245" s="219" t="s">
        <v>155</v>
      </c>
      <c r="E245" s="220" t="s">
        <v>393</v>
      </c>
      <c r="F245" s="221" t="s">
        <v>394</v>
      </c>
      <c r="G245" s="222" t="s">
        <v>158</v>
      </c>
      <c r="H245" s="223">
        <v>8.5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41</v>
      </c>
      <c r="O245" s="91"/>
      <c r="P245" s="229">
        <f>O245*H245</f>
        <v>0</v>
      </c>
      <c r="Q245" s="229">
        <v>0.23000000000000001</v>
      </c>
      <c r="R245" s="229">
        <f>Q245*H245</f>
        <v>1.9550000000000001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159</v>
      </c>
      <c r="AT245" s="231" t="s">
        <v>155</v>
      </c>
      <c r="AU245" s="231" t="s">
        <v>86</v>
      </c>
      <c r="AY245" s="17" t="s">
        <v>153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159</v>
      </c>
      <c r="BM245" s="231" t="s">
        <v>395</v>
      </c>
    </row>
    <row r="246" s="13" customFormat="1">
      <c r="A246" s="13"/>
      <c r="B246" s="233"/>
      <c r="C246" s="234"/>
      <c r="D246" s="235" t="s">
        <v>161</v>
      </c>
      <c r="E246" s="236" t="s">
        <v>1</v>
      </c>
      <c r="F246" s="237" t="s">
        <v>391</v>
      </c>
      <c r="G246" s="234"/>
      <c r="H246" s="238">
        <v>8.5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161</v>
      </c>
      <c r="AU246" s="244" t="s">
        <v>86</v>
      </c>
      <c r="AV246" s="13" t="s">
        <v>86</v>
      </c>
      <c r="AW246" s="13" t="s">
        <v>32</v>
      </c>
      <c r="AX246" s="13" t="s">
        <v>84</v>
      </c>
      <c r="AY246" s="244" t="s">
        <v>153</v>
      </c>
    </row>
    <row r="247" s="2" customFormat="1" ht="14.4" customHeight="1">
      <c r="A247" s="38"/>
      <c r="B247" s="39"/>
      <c r="C247" s="219" t="s">
        <v>396</v>
      </c>
      <c r="D247" s="219" t="s">
        <v>155</v>
      </c>
      <c r="E247" s="220" t="s">
        <v>397</v>
      </c>
      <c r="F247" s="221" t="s">
        <v>398</v>
      </c>
      <c r="G247" s="222" t="s">
        <v>158</v>
      </c>
      <c r="H247" s="223">
        <v>96.5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41</v>
      </c>
      <c r="O247" s="91"/>
      <c r="P247" s="229">
        <f>O247*H247</f>
        <v>0</v>
      </c>
      <c r="Q247" s="229">
        <v>0.089219999999999994</v>
      </c>
      <c r="R247" s="229">
        <f>Q247*H247</f>
        <v>8.609729999999999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159</v>
      </c>
      <c r="AT247" s="231" t="s">
        <v>155</v>
      </c>
      <c r="AU247" s="231" t="s">
        <v>86</v>
      </c>
      <c r="AY247" s="17" t="s">
        <v>153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84</v>
      </c>
      <c r="BK247" s="232">
        <f>ROUND(I247*H247,2)</f>
        <v>0</v>
      </c>
      <c r="BL247" s="17" t="s">
        <v>159</v>
      </c>
      <c r="BM247" s="231" t="s">
        <v>399</v>
      </c>
    </row>
    <row r="248" s="13" customFormat="1">
      <c r="A248" s="13"/>
      <c r="B248" s="233"/>
      <c r="C248" s="234"/>
      <c r="D248" s="235" t="s">
        <v>161</v>
      </c>
      <c r="E248" s="236" t="s">
        <v>1</v>
      </c>
      <c r="F248" s="237" t="s">
        <v>391</v>
      </c>
      <c r="G248" s="234"/>
      <c r="H248" s="238">
        <v>8.5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161</v>
      </c>
      <c r="AU248" s="244" t="s">
        <v>86</v>
      </c>
      <c r="AV248" s="13" t="s">
        <v>86</v>
      </c>
      <c r="AW248" s="13" t="s">
        <v>32</v>
      </c>
      <c r="AX248" s="13" t="s">
        <v>76</v>
      </c>
      <c r="AY248" s="244" t="s">
        <v>153</v>
      </c>
    </row>
    <row r="249" s="13" customFormat="1">
      <c r="A249" s="13"/>
      <c r="B249" s="233"/>
      <c r="C249" s="234"/>
      <c r="D249" s="235" t="s">
        <v>161</v>
      </c>
      <c r="E249" s="236" t="s">
        <v>1</v>
      </c>
      <c r="F249" s="237" t="s">
        <v>256</v>
      </c>
      <c r="G249" s="234"/>
      <c r="H249" s="238">
        <v>88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161</v>
      </c>
      <c r="AU249" s="244" t="s">
        <v>86</v>
      </c>
      <c r="AV249" s="13" t="s">
        <v>86</v>
      </c>
      <c r="AW249" s="13" t="s">
        <v>32</v>
      </c>
      <c r="AX249" s="13" t="s">
        <v>76</v>
      </c>
      <c r="AY249" s="244" t="s">
        <v>153</v>
      </c>
    </row>
    <row r="250" s="14" customFormat="1">
      <c r="A250" s="14"/>
      <c r="B250" s="245"/>
      <c r="C250" s="246"/>
      <c r="D250" s="235" t="s">
        <v>161</v>
      </c>
      <c r="E250" s="247" t="s">
        <v>1</v>
      </c>
      <c r="F250" s="248" t="s">
        <v>213</v>
      </c>
      <c r="G250" s="246"/>
      <c r="H250" s="249">
        <v>96.5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161</v>
      </c>
      <c r="AU250" s="255" t="s">
        <v>86</v>
      </c>
      <c r="AV250" s="14" t="s">
        <v>159</v>
      </c>
      <c r="AW250" s="14" t="s">
        <v>32</v>
      </c>
      <c r="AX250" s="14" t="s">
        <v>84</v>
      </c>
      <c r="AY250" s="255" t="s">
        <v>153</v>
      </c>
    </row>
    <row r="251" s="2" customFormat="1" ht="14.4" customHeight="1">
      <c r="A251" s="38"/>
      <c r="B251" s="39"/>
      <c r="C251" s="256" t="s">
        <v>400</v>
      </c>
      <c r="D251" s="256" t="s">
        <v>238</v>
      </c>
      <c r="E251" s="257" t="s">
        <v>401</v>
      </c>
      <c r="F251" s="258" t="s">
        <v>402</v>
      </c>
      <c r="G251" s="259" t="s">
        <v>158</v>
      </c>
      <c r="H251" s="260">
        <v>99.394999999999996</v>
      </c>
      <c r="I251" s="261"/>
      <c r="J251" s="262">
        <f>ROUND(I251*H251,2)</f>
        <v>0</v>
      </c>
      <c r="K251" s="263"/>
      <c r="L251" s="264"/>
      <c r="M251" s="265" t="s">
        <v>1</v>
      </c>
      <c r="N251" s="266" t="s">
        <v>41</v>
      </c>
      <c r="O251" s="91"/>
      <c r="P251" s="229">
        <f>O251*H251</f>
        <v>0</v>
      </c>
      <c r="Q251" s="229">
        <v>0.13100000000000001</v>
      </c>
      <c r="R251" s="229">
        <f>Q251*H251</f>
        <v>13.020745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193</v>
      </c>
      <c r="AT251" s="231" t="s">
        <v>238</v>
      </c>
      <c r="AU251" s="231" t="s">
        <v>86</v>
      </c>
      <c r="AY251" s="17" t="s">
        <v>153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159</v>
      </c>
      <c r="BM251" s="231" t="s">
        <v>403</v>
      </c>
    </row>
    <row r="252" s="13" customFormat="1">
      <c r="A252" s="13"/>
      <c r="B252" s="233"/>
      <c r="C252" s="234"/>
      <c r="D252" s="235" t="s">
        <v>161</v>
      </c>
      <c r="E252" s="234"/>
      <c r="F252" s="237" t="s">
        <v>404</v>
      </c>
      <c r="G252" s="234"/>
      <c r="H252" s="238">
        <v>99.394999999999996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161</v>
      </c>
      <c r="AU252" s="244" t="s">
        <v>86</v>
      </c>
      <c r="AV252" s="13" t="s">
        <v>86</v>
      </c>
      <c r="AW252" s="13" t="s">
        <v>4</v>
      </c>
      <c r="AX252" s="13" t="s">
        <v>84</v>
      </c>
      <c r="AY252" s="244" t="s">
        <v>153</v>
      </c>
    </row>
    <row r="253" s="12" customFormat="1" ht="22.8" customHeight="1">
      <c r="A253" s="12"/>
      <c r="B253" s="203"/>
      <c r="C253" s="204"/>
      <c r="D253" s="205" t="s">
        <v>75</v>
      </c>
      <c r="E253" s="217" t="s">
        <v>183</v>
      </c>
      <c r="F253" s="217" t="s">
        <v>405</v>
      </c>
      <c r="G253" s="204"/>
      <c r="H253" s="204"/>
      <c r="I253" s="207"/>
      <c r="J253" s="218">
        <f>BK253</f>
        <v>0</v>
      </c>
      <c r="K253" s="204"/>
      <c r="L253" s="209"/>
      <c r="M253" s="210"/>
      <c r="N253" s="211"/>
      <c r="O253" s="211"/>
      <c r="P253" s="212">
        <f>SUM(P254:P395)</f>
        <v>0</v>
      </c>
      <c r="Q253" s="211"/>
      <c r="R253" s="212">
        <f>SUM(R254:R395)</f>
        <v>8.8479723999999997</v>
      </c>
      <c r="S253" s="211"/>
      <c r="T253" s="213">
        <f>SUM(T254:T395)</f>
        <v>0.17999999999999999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4" t="s">
        <v>84</v>
      </c>
      <c r="AT253" s="215" t="s">
        <v>75</v>
      </c>
      <c r="AU253" s="215" t="s">
        <v>84</v>
      </c>
      <c r="AY253" s="214" t="s">
        <v>153</v>
      </c>
      <c r="BK253" s="216">
        <f>SUM(BK254:BK395)</f>
        <v>0</v>
      </c>
    </row>
    <row r="254" s="2" customFormat="1" ht="14.4" customHeight="1">
      <c r="A254" s="38"/>
      <c r="B254" s="39"/>
      <c r="C254" s="219" t="s">
        <v>406</v>
      </c>
      <c r="D254" s="219" t="s">
        <v>155</v>
      </c>
      <c r="E254" s="220" t="s">
        <v>407</v>
      </c>
      <c r="F254" s="221" t="s">
        <v>408</v>
      </c>
      <c r="G254" s="222" t="s">
        <v>158</v>
      </c>
      <c r="H254" s="223">
        <v>17.199999999999999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41</v>
      </c>
      <c r="O254" s="91"/>
      <c r="P254" s="229">
        <f>O254*H254</f>
        <v>0</v>
      </c>
      <c r="Q254" s="229">
        <v>0.018380000000000001</v>
      </c>
      <c r="R254" s="229">
        <f>Q254*H254</f>
        <v>0.31613599999999997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159</v>
      </c>
      <c r="AT254" s="231" t="s">
        <v>155</v>
      </c>
      <c r="AU254" s="231" t="s">
        <v>86</v>
      </c>
      <c r="AY254" s="17" t="s">
        <v>153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159</v>
      </c>
      <c r="BM254" s="231" t="s">
        <v>409</v>
      </c>
    </row>
    <row r="255" s="13" customFormat="1">
      <c r="A255" s="13"/>
      <c r="B255" s="233"/>
      <c r="C255" s="234"/>
      <c r="D255" s="235" t="s">
        <v>161</v>
      </c>
      <c r="E255" s="236" t="s">
        <v>1</v>
      </c>
      <c r="F255" s="237" t="s">
        <v>410</v>
      </c>
      <c r="G255" s="234"/>
      <c r="H255" s="238">
        <v>17.199999999999999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161</v>
      </c>
      <c r="AU255" s="244" t="s">
        <v>86</v>
      </c>
      <c r="AV255" s="13" t="s">
        <v>86</v>
      </c>
      <c r="AW255" s="13" t="s">
        <v>32</v>
      </c>
      <c r="AX255" s="13" t="s">
        <v>84</v>
      </c>
      <c r="AY255" s="244" t="s">
        <v>153</v>
      </c>
    </row>
    <row r="256" s="2" customFormat="1" ht="14.4" customHeight="1">
      <c r="A256" s="38"/>
      <c r="B256" s="39"/>
      <c r="C256" s="219" t="s">
        <v>411</v>
      </c>
      <c r="D256" s="219" t="s">
        <v>155</v>
      </c>
      <c r="E256" s="220" t="s">
        <v>412</v>
      </c>
      <c r="F256" s="221" t="s">
        <v>413</v>
      </c>
      <c r="G256" s="222" t="s">
        <v>158</v>
      </c>
      <c r="H256" s="223">
        <v>17.199999999999999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0.0079000000000000008</v>
      </c>
      <c r="R256" s="229">
        <f>Q256*H256</f>
        <v>0.13588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159</v>
      </c>
      <c r="AT256" s="231" t="s">
        <v>155</v>
      </c>
      <c r="AU256" s="231" t="s">
        <v>86</v>
      </c>
      <c r="AY256" s="17" t="s">
        <v>153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159</v>
      </c>
      <c r="BM256" s="231" t="s">
        <v>414</v>
      </c>
    </row>
    <row r="257" s="13" customFormat="1">
      <c r="A257" s="13"/>
      <c r="B257" s="233"/>
      <c r="C257" s="234"/>
      <c r="D257" s="235" t="s">
        <v>161</v>
      </c>
      <c r="E257" s="236" t="s">
        <v>1</v>
      </c>
      <c r="F257" s="237" t="s">
        <v>410</v>
      </c>
      <c r="G257" s="234"/>
      <c r="H257" s="238">
        <v>17.199999999999999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161</v>
      </c>
      <c r="AU257" s="244" t="s">
        <v>86</v>
      </c>
      <c r="AV257" s="13" t="s">
        <v>86</v>
      </c>
      <c r="AW257" s="13" t="s">
        <v>32</v>
      </c>
      <c r="AX257" s="13" t="s">
        <v>84</v>
      </c>
      <c r="AY257" s="244" t="s">
        <v>153</v>
      </c>
    </row>
    <row r="258" s="2" customFormat="1" ht="14.4" customHeight="1">
      <c r="A258" s="38"/>
      <c r="B258" s="39"/>
      <c r="C258" s="219" t="s">
        <v>415</v>
      </c>
      <c r="D258" s="219" t="s">
        <v>155</v>
      </c>
      <c r="E258" s="220" t="s">
        <v>416</v>
      </c>
      <c r="F258" s="221" t="s">
        <v>417</v>
      </c>
      <c r="G258" s="222" t="s">
        <v>158</v>
      </c>
      <c r="H258" s="223">
        <v>124.846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0.0043800000000000002</v>
      </c>
      <c r="R258" s="229">
        <f>Q258*H258</f>
        <v>0.54682548000000009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159</v>
      </c>
      <c r="AT258" s="231" t="s">
        <v>155</v>
      </c>
      <c r="AU258" s="231" t="s">
        <v>86</v>
      </c>
      <c r="AY258" s="17" t="s">
        <v>153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159</v>
      </c>
      <c r="BM258" s="231" t="s">
        <v>418</v>
      </c>
    </row>
    <row r="259" s="13" customFormat="1">
      <c r="A259" s="13"/>
      <c r="B259" s="233"/>
      <c r="C259" s="234"/>
      <c r="D259" s="235" t="s">
        <v>161</v>
      </c>
      <c r="E259" s="236" t="s">
        <v>1</v>
      </c>
      <c r="F259" s="237" t="s">
        <v>419</v>
      </c>
      <c r="G259" s="234"/>
      <c r="H259" s="238">
        <v>1.155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161</v>
      </c>
      <c r="AU259" s="244" t="s">
        <v>86</v>
      </c>
      <c r="AV259" s="13" t="s">
        <v>86</v>
      </c>
      <c r="AW259" s="13" t="s">
        <v>32</v>
      </c>
      <c r="AX259" s="13" t="s">
        <v>76</v>
      </c>
      <c r="AY259" s="244" t="s">
        <v>153</v>
      </c>
    </row>
    <row r="260" s="13" customFormat="1">
      <c r="A260" s="13"/>
      <c r="B260" s="233"/>
      <c r="C260" s="234"/>
      <c r="D260" s="235" t="s">
        <v>161</v>
      </c>
      <c r="E260" s="236" t="s">
        <v>1</v>
      </c>
      <c r="F260" s="237" t="s">
        <v>420</v>
      </c>
      <c r="G260" s="234"/>
      <c r="H260" s="238">
        <v>6.5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161</v>
      </c>
      <c r="AU260" s="244" t="s">
        <v>86</v>
      </c>
      <c r="AV260" s="13" t="s">
        <v>86</v>
      </c>
      <c r="AW260" s="13" t="s">
        <v>32</v>
      </c>
      <c r="AX260" s="13" t="s">
        <v>76</v>
      </c>
      <c r="AY260" s="244" t="s">
        <v>153</v>
      </c>
    </row>
    <row r="261" s="13" customFormat="1">
      <c r="A261" s="13"/>
      <c r="B261" s="233"/>
      <c r="C261" s="234"/>
      <c r="D261" s="235" t="s">
        <v>161</v>
      </c>
      <c r="E261" s="236" t="s">
        <v>1</v>
      </c>
      <c r="F261" s="237" t="s">
        <v>421</v>
      </c>
      <c r="G261" s="234"/>
      <c r="H261" s="238">
        <v>6.5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161</v>
      </c>
      <c r="AU261" s="244" t="s">
        <v>86</v>
      </c>
      <c r="AV261" s="13" t="s">
        <v>86</v>
      </c>
      <c r="AW261" s="13" t="s">
        <v>32</v>
      </c>
      <c r="AX261" s="13" t="s">
        <v>76</v>
      </c>
      <c r="AY261" s="244" t="s">
        <v>153</v>
      </c>
    </row>
    <row r="262" s="13" customFormat="1">
      <c r="A262" s="13"/>
      <c r="B262" s="233"/>
      <c r="C262" s="234"/>
      <c r="D262" s="235" t="s">
        <v>161</v>
      </c>
      <c r="E262" s="236" t="s">
        <v>1</v>
      </c>
      <c r="F262" s="237" t="s">
        <v>422</v>
      </c>
      <c r="G262" s="234"/>
      <c r="H262" s="238">
        <v>41.039999999999999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161</v>
      </c>
      <c r="AU262" s="244" t="s">
        <v>86</v>
      </c>
      <c r="AV262" s="13" t="s">
        <v>86</v>
      </c>
      <c r="AW262" s="13" t="s">
        <v>32</v>
      </c>
      <c r="AX262" s="13" t="s">
        <v>76</v>
      </c>
      <c r="AY262" s="244" t="s">
        <v>153</v>
      </c>
    </row>
    <row r="263" s="13" customFormat="1">
      <c r="A263" s="13"/>
      <c r="B263" s="233"/>
      <c r="C263" s="234"/>
      <c r="D263" s="235" t="s">
        <v>161</v>
      </c>
      <c r="E263" s="236" t="s">
        <v>1</v>
      </c>
      <c r="F263" s="237" t="s">
        <v>423</v>
      </c>
      <c r="G263" s="234"/>
      <c r="H263" s="238">
        <v>69.650999999999996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161</v>
      </c>
      <c r="AU263" s="244" t="s">
        <v>86</v>
      </c>
      <c r="AV263" s="13" t="s">
        <v>86</v>
      </c>
      <c r="AW263" s="13" t="s">
        <v>32</v>
      </c>
      <c r="AX263" s="13" t="s">
        <v>76</v>
      </c>
      <c r="AY263" s="244" t="s">
        <v>153</v>
      </c>
    </row>
    <row r="264" s="14" customFormat="1">
      <c r="A264" s="14"/>
      <c r="B264" s="245"/>
      <c r="C264" s="246"/>
      <c r="D264" s="235" t="s">
        <v>161</v>
      </c>
      <c r="E264" s="247" t="s">
        <v>1</v>
      </c>
      <c r="F264" s="248" t="s">
        <v>213</v>
      </c>
      <c r="G264" s="246"/>
      <c r="H264" s="249">
        <v>124.846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161</v>
      </c>
      <c r="AU264" s="255" t="s">
        <v>86</v>
      </c>
      <c r="AV264" s="14" t="s">
        <v>159</v>
      </c>
      <c r="AW264" s="14" t="s">
        <v>32</v>
      </c>
      <c r="AX264" s="14" t="s">
        <v>84</v>
      </c>
      <c r="AY264" s="255" t="s">
        <v>153</v>
      </c>
    </row>
    <row r="265" s="2" customFormat="1" ht="14.4" customHeight="1">
      <c r="A265" s="38"/>
      <c r="B265" s="39"/>
      <c r="C265" s="219" t="s">
        <v>424</v>
      </c>
      <c r="D265" s="219" t="s">
        <v>155</v>
      </c>
      <c r="E265" s="220" t="s">
        <v>425</v>
      </c>
      <c r="F265" s="221" t="s">
        <v>426</v>
      </c>
      <c r="G265" s="222" t="s">
        <v>158</v>
      </c>
      <c r="H265" s="223">
        <v>3.4199999999999999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41</v>
      </c>
      <c r="O265" s="91"/>
      <c r="P265" s="229">
        <f>O265*H265</f>
        <v>0</v>
      </c>
      <c r="Q265" s="229">
        <v>0.015400000000000001</v>
      </c>
      <c r="R265" s="229">
        <f>Q265*H265</f>
        <v>0.052668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159</v>
      </c>
      <c r="AT265" s="231" t="s">
        <v>155</v>
      </c>
      <c r="AU265" s="231" t="s">
        <v>86</v>
      </c>
      <c r="AY265" s="17" t="s">
        <v>153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159</v>
      </c>
      <c r="BM265" s="231" t="s">
        <v>427</v>
      </c>
    </row>
    <row r="266" s="13" customFormat="1">
      <c r="A266" s="13"/>
      <c r="B266" s="233"/>
      <c r="C266" s="234"/>
      <c r="D266" s="235" t="s">
        <v>161</v>
      </c>
      <c r="E266" s="236" t="s">
        <v>1</v>
      </c>
      <c r="F266" s="237" t="s">
        <v>428</v>
      </c>
      <c r="G266" s="234"/>
      <c r="H266" s="238">
        <v>3.4199999999999999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161</v>
      </c>
      <c r="AU266" s="244" t="s">
        <v>86</v>
      </c>
      <c r="AV266" s="13" t="s">
        <v>86</v>
      </c>
      <c r="AW266" s="13" t="s">
        <v>32</v>
      </c>
      <c r="AX266" s="13" t="s">
        <v>84</v>
      </c>
      <c r="AY266" s="244" t="s">
        <v>153</v>
      </c>
    </row>
    <row r="267" s="2" customFormat="1" ht="14.4" customHeight="1">
      <c r="A267" s="38"/>
      <c r="B267" s="39"/>
      <c r="C267" s="219" t="s">
        <v>429</v>
      </c>
      <c r="D267" s="219" t="s">
        <v>155</v>
      </c>
      <c r="E267" s="220" t="s">
        <v>430</v>
      </c>
      <c r="F267" s="221" t="s">
        <v>431</v>
      </c>
      <c r="G267" s="222" t="s">
        <v>158</v>
      </c>
      <c r="H267" s="223">
        <v>123.691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0.0030000000000000001</v>
      </c>
      <c r="R267" s="229">
        <f>Q267*H267</f>
        <v>0.37107300000000004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159</v>
      </c>
      <c r="AT267" s="231" t="s">
        <v>155</v>
      </c>
      <c r="AU267" s="231" t="s">
        <v>86</v>
      </c>
      <c r="AY267" s="17" t="s">
        <v>153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159</v>
      </c>
      <c r="BM267" s="231" t="s">
        <v>432</v>
      </c>
    </row>
    <row r="268" s="13" customFormat="1">
      <c r="A268" s="13"/>
      <c r="B268" s="233"/>
      <c r="C268" s="234"/>
      <c r="D268" s="235" t="s">
        <v>161</v>
      </c>
      <c r="E268" s="236" t="s">
        <v>1</v>
      </c>
      <c r="F268" s="237" t="s">
        <v>420</v>
      </c>
      <c r="G268" s="234"/>
      <c r="H268" s="238">
        <v>6.5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161</v>
      </c>
      <c r="AU268" s="244" t="s">
        <v>86</v>
      </c>
      <c r="AV268" s="13" t="s">
        <v>86</v>
      </c>
      <c r="AW268" s="13" t="s">
        <v>32</v>
      </c>
      <c r="AX268" s="13" t="s">
        <v>76</v>
      </c>
      <c r="AY268" s="244" t="s">
        <v>153</v>
      </c>
    </row>
    <row r="269" s="13" customFormat="1">
      <c r="A269" s="13"/>
      <c r="B269" s="233"/>
      <c r="C269" s="234"/>
      <c r="D269" s="235" t="s">
        <v>161</v>
      </c>
      <c r="E269" s="236" t="s">
        <v>1</v>
      </c>
      <c r="F269" s="237" t="s">
        <v>433</v>
      </c>
      <c r="G269" s="234"/>
      <c r="H269" s="238">
        <v>6.5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161</v>
      </c>
      <c r="AU269" s="244" t="s">
        <v>86</v>
      </c>
      <c r="AV269" s="13" t="s">
        <v>86</v>
      </c>
      <c r="AW269" s="13" t="s">
        <v>32</v>
      </c>
      <c r="AX269" s="13" t="s">
        <v>76</v>
      </c>
      <c r="AY269" s="244" t="s">
        <v>153</v>
      </c>
    </row>
    <row r="270" s="13" customFormat="1">
      <c r="A270" s="13"/>
      <c r="B270" s="233"/>
      <c r="C270" s="234"/>
      <c r="D270" s="235" t="s">
        <v>161</v>
      </c>
      <c r="E270" s="236" t="s">
        <v>1</v>
      </c>
      <c r="F270" s="237" t="s">
        <v>422</v>
      </c>
      <c r="G270" s="234"/>
      <c r="H270" s="238">
        <v>41.039999999999999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161</v>
      </c>
      <c r="AU270" s="244" t="s">
        <v>86</v>
      </c>
      <c r="AV270" s="13" t="s">
        <v>86</v>
      </c>
      <c r="AW270" s="13" t="s">
        <v>32</v>
      </c>
      <c r="AX270" s="13" t="s">
        <v>76</v>
      </c>
      <c r="AY270" s="244" t="s">
        <v>153</v>
      </c>
    </row>
    <row r="271" s="13" customFormat="1">
      <c r="A271" s="13"/>
      <c r="B271" s="233"/>
      <c r="C271" s="234"/>
      <c r="D271" s="235" t="s">
        <v>161</v>
      </c>
      <c r="E271" s="236" t="s">
        <v>1</v>
      </c>
      <c r="F271" s="237" t="s">
        <v>423</v>
      </c>
      <c r="G271" s="234"/>
      <c r="H271" s="238">
        <v>69.650999999999996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161</v>
      </c>
      <c r="AU271" s="244" t="s">
        <v>86</v>
      </c>
      <c r="AV271" s="13" t="s">
        <v>86</v>
      </c>
      <c r="AW271" s="13" t="s">
        <v>32</v>
      </c>
      <c r="AX271" s="13" t="s">
        <v>76</v>
      </c>
      <c r="AY271" s="244" t="s">
        <v>153</v>
      </c>
    </row>
    <row r="272" s="14" customFormat="1">
      <c r="A272" s="14"/>
      <c r="B272" s="245"/>
      <c r="C272" s="246"/>
      <c r="D272" s="235" t="s">
        <v>161</v>
      </c>
      <c r="E272" s="247" t="s">
        <v>1</v>
      </c>
      <c r="F272" s="248" t="s">
        <v>213</v>
      </c>
      <c r="G272" s="246"/>
      <c r="H272" s="249">
        <v>123.691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161</v>
      </c>
      <c r="AU272" s="255" t="s">
        <v>86</v>
      </c>
      <c r="AV272" s="14" t="s">
        <v>159</v>
      </c>
      <c r="AW272" s="14" t="s">
        <v>32</v>
      </c>
      <c r="AX272" s="14" t="s">
        <v>84</v>
      </c>
      <c r="AY272" s="255" t="s">
        <v>153</v>
      </c>
    </row>
    <row r="273" s="2" customFormat="1" ht="14.4" customHeight="1">
      <c r="A273" s="38"/>
      <c r="B273" s="39"/>
      <c r="C273" s="219" t="s">
        <v>434</v>
      </c>
      <c r="D273" s="219" t="s">
        <v>155</v>
      </c>
      <c r="E273" s="220" t="s">
        <v>435</v>
      </c>
      <c r="F273" s="221" t="s">
        <v>436</v>
      </c>
      <c r="G273" s="222" t="s">
        <v>158</v>
      </c>
      <c r="H273" s="223">
        <v>23.715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0.018380000000000001</v>
      </c>
      <c r="R273" s="229">
        <f>Q273*H273</f>
        <v>0.43588169999999998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159</v>
      </c>
      <c r="AT273" s="231" t="s">
        <v>155</v>
      </c>
      <c r="AU273" s="231" t="s">
        <v>86</v>
      </c>
      <c r="AY273" s="17" t="s">
        <v>153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159</v>
      </c>
      <c r="BM273" s="231" t="s">
        <v>437</v>
      </c>
    </row>
    <row r="274" s="13" customFormat="1">
      <c r="A274" s="13"/>
      <c r="B274" s="233"/>
      <c r="C274" s="234"/>
      <c r="D274" s="235" t="s">
        <v>161</v>
      </c>
      <c r="E274" s="236" t="s">
        <v>1</v>
      </c>
      <c r="F274" s="237" t="s">
        <v>438</v>
      </c>
      <c r="G274" s="234"/>
      <c r="H274" s="238">
        <v>23.715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161</v>
      </c>
      <c r="AU274" s="244" t="s">
        <v>86</v>
      </c>
      <c r="AV274" s="13" t="s">
        <v>86</v>
      </c>
      <c r="AW274" s="13" t="s">
        <v>32</v>
      </c>
      <c r="AX274" s="13" t="s">
        <v>84</v>
      </c>
      <c r="AY274" s="244" t="s">
        <v>153</v>
      </c>
    </row>
    <row r="275" s="2" customFormat="1" ht="14.4" customHeight="1">
      <c r="A275" s="38"/>
      <c r="B275" s="39"/>
      <c r="C275" s="219" t="s">
        <v>439</v>
      </c>
      <c r="D275" s="219" t="s">
        <v>155</v>
      </c>
      <c r="E275" s="220" t="s">
        <v>440</v>
      </c>
      <c r="F275" s="221" t="s">
        <v>441</v>
      </c>
      <c r="G275" s="222" t="s">
        <v>158</v>
      </c>
      <c r="H275" s="223">
        <v>23.715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0.0079000000000000008</v>
      </c>
      <c r="R275" s="229">
        <f>Q275*H275</f>
        <v>0.18734850000000003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159</v>
      </c>
      <c r="AT275" s="231" t="s">
        <v>155</v>
      </c>
      <c r="AU275" s="231" t="s">
        <v>86</v>
      </c>
      <c r="AY275" s="17" t="s">
        <v>153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159</v>
      </c>
      <c r="BM275" s="231" t="s">
        <v>442</v>
      </c>
    </row>
    <row r="276" s="2" customFormat="1" ht="14.4" customHeight="1">
      <c r="A276" s="38"/>
      <c r="B276" s="39"/>
      <c r="C276" s="219" t="s">
        <v>443</v>
      </c>
      <c r="D276" s="219" t="s">
        <v>155</v>
      </c>
      <c r="E276" s="220" t="s">
        <v>444</v>
      </c>
      <c r="F276" s="221" t="s">
        <v>445</v>
      </c>
      <c r="G276" s="222" t="s">
        <v>264</v>
      </c>
      <c r="H276" s="223">
        <v>1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159</v>
      </c>
      <c r="AT276" s="231" t="s">
        <v>155</v>
      </c>
      <c r="AU276" s="231" t="s">
        <v>86</v>
      </c>
      <c r="AY276" s="17" t="s">
        <v>153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159</v>
      </c>
      <c r="BM276" s="231" t="s">
        <v>446</v>
      </c>
    </row>
    <row r="277" s="2" customFormat="1" ht="14.4" customHeight="1">
      <c r="A277" s="38"/>
      <c r="B277" s="39"/>
      <c r="C277" s="219" t="s">
        <v>447</v>
      </c>
      <c r="D277" s="219" t="s">
        <v>155</v>
      </c>
      <c r="E277" s="220" t="s">
        <v>448</v>
      </c>
      <c r="F277" s="221" t="s">
        <v>449</v>
      </c>
      <c r="G277" s="222" t="s">
        <v>158</v>
      </c>
      <c r="H277" s="223">
        <v>250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6.0000000000000002E-05</v>
      </c>
      <c r="R277" s="229">
        <f>Q277*H277</f>
        <v>0.015000000000000001</v>
      </c>
      <c r="S277" s="229">
        <v>6.0000000000000002E-05</v>
      </c>
      <c r="T277" s="230">
        <f>S277*H277</f>
        <v>0.015000000000000001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159</v>
      </c>
      <c r="AT277" s="231" t="s">
        <v>155</v>
      </c>
      <c r="AU277" s="231" t="s">
        <v>86</v>
      </c>
      <c r="AY277" s="17" t="s">
        <v>153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159</v>
      </c>
      <c r="BM277" s="231" t="s">
        <v>450</v>
      </c>
    </row>
    <row r="278" s="13" customFormat="1">
      <c r="A278" s="13"/>
      <c r="B278" s="233"/>
      <c r="C278" s="234"/>
      <c r="D278" s="235" t="s">
        <v>161</v>
      </c>
      <c r="E278" s="236" t="s">
        <v>1</v>
      </c>
      <c r="F278" s="237" t="s">
        <v>451</v>
      </c>
      <c r="G278" s="234"/>
      <c r="H278" s="238">
        <v>250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161</v>
      </c>
      <c r="AU278" s="244" t="s">
        <v>86</v>
      </c>
      <c r="AV278" s="13" t="s">
        <v>86</v>
      </c>
      <c r="AW278" s="13" t="s">
        <v>32</v>
      </c>
      <c r="AX278" s="13" t="s">
        <v>84</v>
      </c>
      <c r="AY278" s="244" t="s">
        <v>153</v>
      </c>
    </row>
    <row r="279" s="2" customFormat="1" ht="14.4" customHeight="1">
      <c r="A279" s="38"/>
      <c r="B279" s="39"/>
      <c r="C279" s="219" t="s">
        <v>452</v>
      </c>
      <c r="D279" s="219" t="s">
        <v>155</v>
      </c>
      <c r="E279" s="220" t="s">
        <v>453</v>
      </c>
      <c r="F279" s="221" t="s">
        <v>454</v>
      </c>
      <c r="G279" s="222" t="s">
        <v>158</v>
      </c>
      <c r="H279" s="223">
        <v>150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41</v>
      </c>
      <c r="O279" s="91"/>
      <c r="P279" s="229">
        <f>O279*H279</f>
        <v>0</v>
      </c>
      <c r="Q279" s="229">
        <v>0.00011</v>
      </c>
      <c r="R279" s="229">
        <f>Q279*H279</f>
        <v>0.016500000000000001</v>
      </c>
      <c r="S279" s="229">
        <v>6.0000000000000002E-05</v>
      </c>
      <c r="T279" s="230">
        <f>S279*H279</f>
        <v>0.0090000000000000011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159</v>
      </c>
      <c r="AT279" s="231" t="s">
        <v>155</v>
      </c>
      <c r="AU279" s="231" t="s">
        <v>86</v>
      </c>
      <c r="AY279" s="17" t="s">
        <v>153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84</v>
      </c>
      <c r="BK279" s="232">
        <f>ROUND(I279*H279,2)</f>
        <v>0</v>
      </c>
      <c r="BL279" s="17" t="s">
        <v>159</v>
      </c>
      <c r="BM279" s="231" t="s">
        <v>455</v>
      </c>
    </row>
    <row r="280" s="13" customFormat="1">
      <c r="A280" s="13"/>
      <c r="B280" s="233"/>
      <c r="C280" s="234"/>
      <c r="D280" s="235" t="s">
        <v>161</v>
      </c>
      <c r="E280" s="236" t="s">
        <v>1</v>
      </c>
      <c r="F280" s="237" t="s">
        <v>456</v>
      </c>
      <c r="G280" s="234"/>
      <c r="H280" s="238">
        <v>150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161</v>
      </c>
      <c r="AU280" s="244" t="s">
        <v>86</v>
      </c>
      <c r="AV280" s="13" t="s">
        <v>86</v>
      </c>
      <c r="AW280" s="13" t="s">
        <v>32</v>
      </c>
      <c r="AX280" s="13" t="s">
        <v>84</v>
      </c>
      <c r="AY280" s="244" t="s">
        <v>153</v>
      </c>
    </row>
    <row r="281" s="2" customFormat="1" ht="14.4" customHeight="1">
      <c r="A281" s="38"/>
      <c r="B281" s="39"/>
      <c r="C281" s="219" t="s">
        <v>457</v>
      </c>
      <c r="D281" s="219" t="s">
        <v>155</v>
      </c>
      <c r="E281" s="220" t="s">
        <v>458</v>
      </c>
      <c r="F281" s="221" t="s">
        <v>459</v>
      </c>
      <c r="G281" s="222" t="s">
        <v>158</v>
      </c>
      <c r="H281" s="223">
        <v>6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0.026440000000000002</v>
      </c>
      <c r="R281" s="229">
        <f>Q281*H281</f>
        <v>0.15864</v>
      </c>
      <c r="S281" s="229">
        <v>0.025999999999999999</v>
      </c>
      <c r="T281" s="230">
        <f>S281*H281</f>
        <v>0.156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159</v>
      </c>
      <c r="AT281" s="231" t="s">
        <v>155</v>
      </c>
      <c r="AU281" s="231" t="s">
        <v>86</v>
      </c>
      <c r="AY281" s="17" t="s">
        <v>153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159</v>
      </c>
      <c r="BM281" s="231" t="s">
        <v>460</v>
      </c>
    </row>
    <row r="282" s="13" customFormat="1">
      <c r="A282" s="13"/>
      <c r="B282" s="233"/>
      <c r="C282" s="234"/>
      <c r="D282" s="235" t="s">
        <v>161</v>
      </c>
      <c r="E282" s="236" t="s">
        <v>1</v>
      </c>
      <c r="F282" s="237" t="s">
        <v>461</v>
      </c>
      <c r="G282" s="234"/>
      <c r="H282" s="238">
        <v>6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161</v>
      </c>
      <c r="AU282" s="244" t="s">
        <v>86</v>
      </c>
      <c r="AV282" s="13" t="s">
        <v>86</v>
      </c>
      <c r="AW282" s="13" t="s">
        <v>32</v>
      </c>
      <c r="AX282" s="13" t="s">
        <v>84</v>
      </c>
      <c r="AY282" s="244" t="s">
        <v>153</v>
      </c>
    </row>
    <row r="283" s="2" customFormat="1" ht="14.4" customHeight="1">
      <c r="A283" s="38"/>
      <c r="B283" s="39"/>
      <c r="C283" s="219" t="s">
        <v>462</v>
      </c>
      <c r="D283" s="219" t="s">
        <v>155</v>
      </c>
      <c r="E283" s="220" t="s">
        <v>463</v>
      </c>
      <c r="F283" s="221" t="s">
        <v>464</v>
      </c>
      <c r="G283" s="222" t="s">
        <v>158</v>
      </c>
      <c r="H283" s="223">
        <v>54.969999999999999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0.00025999999999999998</v>
      </c>
      <c r="R283" s="229">
        <f>Q283*H283</f>
        <v>0.014292199999999998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159</v>
      </c>
      <c r="AT283" s="231" t="s">
        <v>155</v>
      </c>
      <c r="AU283" s="231" t="s">
        <v>86</v>
      </c>
      <c r="AY283" s="17" t="s">
        <v>153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159</v>
      </c>
      <c r="BM283" s="231" t="s">
        <v>465</v>
      </c>
    </row>
    <row r="284" s="13" customFormat="1">
      <c r="A284" s="13"/>
      <c r="B284" s="233"/>
      <c r="C284" s="234"/>
      <c r="D284" s="235" t="s">
        <v>161</v>
      </c>
      <c r="E284" s="236" t="s">
        <v>1</v>
      </c>
      <c r="F284" s="237" t="s">
        <v>466</v>
      </c>
      <c r="G284" s="234"/>
      <c r="H284" s="238">
        <v>2.8999999999999999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161</v>
      </c>
      <c r="AU284" s="244" t="s">
        <v>86</v>
      </c>
      <c r="AV284" s="13" t="s">
        <v>86</v>
      </c>
      <c r="AW284" s="13" t="s">
        <v>32</v>
      </c>
      <c r="AX284" s="13" t="s">
        <v>76</v>
      </c>
      <c r="AY284" s="244" t="s">
        <v>153</v>
      </c>
    </row>
    <row r="285" s="13" customFormat="1">
      <c r="A285" s="13"/>
      <c r="B285" s="233"/>
      <c r="C285" s="234"/>
      <c r="D285" s="235" t="s">
        <v>161</v>
      </c>
      <c r="E285" s="236" t="s">
        <v>1</v>
      </c>
      <c r="F285" s="237" t="s">
        <v>467</v>
      </c>
      <c r="G285" s="234"/>
      <c r="H285" s="238">
        <v>0.25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161</v>
      </c>
      <c r="AU285" s="244" t="s">
        <v>86</v>
      </c>
      <c r="AV285" s="13" t="s">
        <v>86</v>
      </c>
      <c r="AW285" s="13" t="s">
        <v>32</v>
      </c>
      <c r="AX285" s="13" t="s">
        <v>76</v>
      </c>
      <c r="AY285" s="244" t="s">
        <v>153</v>
      </c>
    </row>
    <row r="286" s="13" customFormat="1">
      <c r="A286" s="13"/>
      <c r="B286" s="233"/>
      <c r="C286" s="234"/>
      <c r="D286" s="235" t="s">
        <v>161</v>
      </c>
      <c r="E286" s="236" t="s">
        <v>1</v>
      </c>
      <c r="F286" s="237" t="s">
        <v>468</v>
      </c>
      <c r="G286" s="234"/>
      <c r="H286" s="238">
        <v>1.7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161</v>
      </c>
      <c r="AU286" s="244" t="s">
        <v>86</v>
      </c>
      <c r="AV286" s="13" t="s">
        <v>86</v>
      </c>
      <c r="AW286" s="13" t="s">
        <v>32</v>
      </c>
      <c r="AX286" s="13" t="s">
        <v>76</v>
      </c>
      <c r="AY286" s="244" t="s">
        <v>153</v>
      </c>
    </row>
    <row r="287" s="13" customFormat="1">
      <c r="A287" s="13"/>
      <c r="B287" s="233"/>
      <c r="C287" s="234"/>
      <c r="D287" s="235" t="s">
        <v>161</v>
      </c>
      <c r="E287" s="236" t="s">
        <v>1</v>
      </c>
      <c r="F287" s="237" t="s">
        <v>469</v>
      </c>
      <c r="G287" s="234"/>
      <c r="H287" s="238">
        <v>0.59999999999999998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161</v>
      </c>
      <c r="AU287" s="244" t="s">
        <v>86</v>
      </c>
      <c r="AV287" s="13" t="s">
        <v>86</v>
      </c>
      <c r="AW287" s="13" t="s">
        <v>32</v>
      </c>
      <c r="AX287" s="13" t="s">
        <v>76</v>
      </c>
      <c r="AY287" s="244" t="s">
        <v>153</v>
      </c>
    </row>
    <row r="288" s="13" customFormat="1">
      <c r="A288" s="13"/>
      <c r="B288" s="233"/>
      <c r="C288" s="234"/>
      <c r="D288" s="235" t="s">
        <v>161</v>
      </c>
      <c r="E288" s="236" t="s">
        <v>1</v>
      </c>
      <c r="F288" s="237" t="s">
        <v>470</v>
      </c>
      <c r="G288" s="234"/>
      <c r="H288" s="238">
        <v>27.539999999999999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161</v>
      </c>
      <c r="AU288" s="244" t="s">
        <v>86</v>
      </c>
      <c r="AV288" s="13" t="s">
        <v>86</v>
      </c>
      <c r="AW288" s="13" t="s">
        <v>32</v>
      </c>
      <c r="AX288" s="13" t="s">
        <v>76</v>
      </c>
      <c r="AY288" s="244" t="s">
        <v>153</v>
      </c>
    </row>
    <row r="289" s="13" customFormat="1">
      <c r="A289" s="13"/>
      <c r="B289" s="233"/>
      <c r="C289" s="234"/>
      <c r="D289" s="235" t="s">
        <v>161</v>
      </c>
      <c r="E289" s="236" t="s">
        <v>1</v>
      </c>
      <c r="F289" s="237" t="s">
        <v>471</v>
      </c>
      <c r="G289" s="234"/>
      <c r="H289" s="238">
        <v>2.2400000000000002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161</v>
      </c>
      <c r="AU289" s="244" t="s">
        <v>86</v>
      </c>
      <c r="AV289" s="13" t="s">
        <v>86</v>
      </c>
      <c r="AW289" s="13" t="s">
        <v>32</v>
      </c>
      <c r="AX289" s="13" t="s">
        <v>76</v>
      </c>
      <c r="AY289" s="244" t="s">
        <v>153</v>
      </c>
    </row>
    <row r="290" s="13" customFormat="1">
      <c r="A290" s="13"/>
      <c r="B290" s="233"/>
      <c r="C290" s="234"/>
      <c r="D290" s="235" t="s">
        <v>161</v>
      </c>
      <c r="E290" s="236" t="s">
        <v>1</v>
      </c>
      <c r="F290" s="237" t="s">
        <v>472</v>
      </c>
      <c r="G290" s="234"/>
      <c r="H290" s="238">
        <v>9.2799999999999994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161</v>
      </c>
      <c r="AU290" s="244" t="s">
        <v>86</v>
      </c>
      <c r="AV290" s="13" t="s">
        <v>86</v>
      </c>
      <c r="AW290" s="13" t="s">
        <v>32</v>
      </c>
      <c r="AX290" s="13" t="s">
        <v>76</v>
      </c>
      <c r="AY290" s="244" t="s">
        <v>153</v>
      </c>
    </row>
    <row r="291" s="13" customFormat="1">
      <c r="A291" s="13"/>
      <c r="B291" s="233"/>
      <c r="C291" s="234"/>
      <c r="D291" s="235" t="s">
        <v>161</v>
      </c>
      <c r="E291" s="236" t="s">
        <v>1</v>
      </c>
      <c r="F291" s="237" t="s">
        <v>473</v>
      </c>
      <c r="G291" s="234"/>
      <c r="H291" s="238">
        <v>6.96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161</v>
      </c>
      <c r="AU291" s="244" t="s">
        <v>86</v>
      </c>
      <c r="AV291" s="13" t="s">
        <v>86</v>
      </c>
      <c r="AW291" s="13" t="s">
        <v>32</v>
      </c>
      <c r="AX291" s="13" t="s">
        <v>76</v>
      </c>
      <c r="AY291" s="244" t="s">
        <v>153</v>
      </c>
    </row>
    <row r="292" s="13" customFormat="1">
      <c r="A292" s="13"/>
      <c r="B292" s="233"/>
      <c r="C292" s="234"/>
      <c r="D292" s="235" t="s">
        <v>161</v>
      </c>
      <c r="E292" s="236" t="s">
        <v>1</v>
      </c>
      <c r="F292" s="237" t="s">
        <v>474</v>
      </c>
      <c r="G292" s="234"/>
      <c r="H292" s="238">
        <v>2.1499999999999999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161</v>
      </c>
      <c r="AU292" s="244" t="s">
        <v>86</v>
      </c>
      <c r="AV292" s="13" t="s">
        <v>86</v>
      </c>
      <c r="AW292" s="13" t="s">
        <v>32</v>
      </c>
      <c r="AX292" s="13" t="s">
        <v>76</v>
      </c>
      <c r="AY292" s="244" t="s">
        <v>153</v>
      </c>
    </row>
    <row r="293" s="13" customFormat="1">
      <c r="A293" s="13"/>
      <c r="B293" s="233"/>
      <c r="C293" s="234"/>
      <c r="D293" s="235" t="s">
        <v>161</v>
      </c>
      <c r="E293" s="236" t="s">
        <v>1</v>
      </c>
      <c r="F293" s="237" t="s">
        <v>475</v>
      </c>
      <c r="G293" s="234"/>
      <c r="H293" s="238">
        <v>1.3500000000000001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161</v>
      </c>
      <c r="AU293" s="244" t="s">
        <v>86</v>
      </c>
      <c r="AV293" s="13" t="s">
        <v>86</v>
      </c>
      <c r="AW293" s="13" t="s">
        <v>32</v>
      </c>
      <c r="AX293" s="13" t="s">
        <v>76</v>
      </c>
      <c r="AY293" s="244" t="s">
        <v>153</v>
      </c>
    </row>
    <row r="294" s="14" customFormat="1">
      <c r="A294" s="14"/>
      <c r="B294" s="245"/>
      <c r="C294" s="246"/>
      <c r="D294" s="235" t="s">
        <v>161</v>
      </c>
      <c r="E294" s="247" t="s">
        <v>1</v>
      </c>
      <c r="F294" s="248" t="s">
        <v>213</v>
      </c>
      <c r="G294" s="246"/>
      <c r="H294" s="249">
        <v>54.969999999999999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161</v>
      </c>
      <c r="AU294" s="255" t="s">
        <v>86</v>
      </c>
      <c r="AV294" s="14" t="s">
        <v>159</v>
      </c>
      <c r="AW294" s="14" t="s">
        <v>32</v>
      </c>
      <c r="AX294" s="14" t="s">
        <v>84</v>
      </c>
      <c r="AY294" s="255" t="s">
        <v>153</v>
      </c>
    </row>
    <row r="295" s="2" customFormat="1" ht="14.4" customHeight="1">
      <c r="A295" s="38"/>
      <c r="B295" s="39"/>
      <c r="C295" s="219" t="s">
        <v>476</v>
      </c>
      <c r="D295" s="219" t="s">
        <v>155</v>
      </c>
      <c r="E295" s="220" t="s">
        <v>477</v>
      </c>
      <c r="F295" s="221" t="s">
        <v>478</v>
      </c>
      <c r="G295" s="222" t="s">
        <v>158</v>
      </c>
      <c r="H295" s="223">
        <v>34.380000000000003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41</v>
      </c>
      <c r="O295" s="91"/>
      <c r="P295" s="229">
        <f>O295*H295</f>
        <v>0</v>
      </c>
      <c r="Q295" s="229">
        <v>0.00013999999999999999</v>
      </c>
      <c r="R295" s="229">
        <f>Q295*H295</f>
        <v>0.0048132000000000001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159</v>
      </c>
      <c r="AT295" s="231" t="s">
        <v>155</v>
      </c>
      <c r="AU295" s="231" t="s">
        <v>86</v>
      </c>
      <c r="AY295" s="17" t="s">
        <v>153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159</v>
      </c>
      <c r="BM295" s="231" t="s">
        <v>479</v>
      </c>
    </row>
    <row r="296" s="13" customFormat="1">
      <c r="A296" s="13"/>
      <c r="B296" s="233"/>
      <c r="C296" s="234"/>
      <c r="D296" s="235" t="s">
        <v>161</v>
      </c>
      <c r="E296" s="236" t="s">
        <v>1</v>
      </c>
      <c r="F296" s="237" t="s">
        <v>466</v>
      </c>
      <c r="G296" s="234"/>
      <c r="H296" s="238">
        <v>2.8999999999999999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161</v>
      </c>
      <c r="AU296" s="244" t="s">
        <v>86</v>
      </c>
      <c r="AV296" s="13" t="s">
        <v>86</v>
      </c>
      <c r="AW296" s="13" t="s">
        <v>32</v>
      </c>
      <c r="AX296" s="13" t="s">
        <v>76</v>
      </c>
      <c r="AY296" s="244" t="s">
        <v>153</v>
      </c>
    </row>
    <row r="297" s="13" customFormat="1">
      <c r="A297" s="13"/>
      <c r="B297" s="233"/>
      <c r="C297" s="234"/>
      <c r="D297" s="235" t="s">
        <v>161</v>
      </c>
      <c r="E297" s="236" t="s">
        <v>1</v>
      </c>
      <c r="F297" s="237" t="s">
        <v>468</v>
      </c>
      <c r="G297" s="234"/>
      <c r="H297" s="238">
        <v>1.7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161</v>
      </c>
      <c r="AU297" s="244" t="s">
        <v>86</v>
      </c>
      <c r="AV297" s="13" t="s">
        <v>86</v>
      </c>
      <c r="AW297" s="13" t="s">
        <v>32</v>
      </c>
      <c r="AX297" s="13" t="s">
        <v>76</v>
      </c>
      <c r="AY297" s="244" t="s">
        <v>153</v>
      </c>
    </row>
    <row r="298" s="13" customFormat="1">
      <c r="A298" s="13"/>
      <c r="B298" s="233"/>
      <c r="C298" s="234"/>
      <c r="D298" s="235" t="s">
        <v>161</v>
      </c>
      <c r="E298" s="236" t="s">
        <v>1</v>
      </c>
      <c r="F298" s="237" t="s">
        <v>480</v>
      </c>
      <c r="G298" s="234"/>
      <c r="H298" s="238">
        <v>29.780000000000001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161</v>
      </c>
      <c r="AU298" s="244" t="s">
        <v>86</v>
      </c>
      <c r="AV298" s="13" t="s">
        <v>86</v>
      </c>
      <c r="AW298" s="13" t="s">
        <v>32</v>
      </c>
      <c r="AX298" s="13" t="s">
        <v>76</v>
      </c>
      <c r="AY298" s="244" t="s">
        <v>153</v>
      </c>
    </row>
    <row r="299" s="14" customFormat="1">
      <c r="A299" s="14"/>
      <c r="B299" s="245"/>
      <c r="C299" s="246"/>
      <c r="D299" s="235" t="s">
        <v>161</v>
      </c>
      <c r="E299" s="247" t="s">
        <v>1</v>
      </c>
      <c r="F299" s="248" t="s">
        <v>213</v>
      </c>
      <c r="G299" s="246"/>
      <c r="H299" s="249">
        <v>34.380000000000003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161</v>
      </c>
      <c r="AU299" s="255" t="s">
        <v>86</v>
      </c>
      <c r="AV299" s="14" t="s">
        <v>159</v>
      </c>
      <c r="AW299" s="14" t="s">
        <v>32</v>
      </c>
      <c r="AX299" s="14" t="s">
        <v>84</v>
      </c>
      <c r="AY299" s="255" t="s">
        <v>153</v>
      </c>
    </row>
    <row r="300" s="2" customFormat="1" ht="14.4" customHeight="1">
      <c r="A300" s="38"/>
      <c r="B300" s="39"/>
      <c r="C300" s="219" t="s">
        <v>481</v>
      </c>
      <c r="D300" s="219" t="s">
        <v>155</v>
      </c>
      <c r="E300" s="220" t="s">
        <v>482</v>
      </c>
      <c r="F300" s="221" t="s">
        <v>483</v>
      </c>
      <c r="G300" s="222" t="s">
        <v>158</v>
      </c>
      <c r="H300" s="223">
        <v>12.279999999999999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41</v>
      </c>
      <c r="O300" s="91"/>
      <c r="P300" s="229">
        <f>O300*H300</f>
        <v>0</v>
      </c>
      <c r="Q300" s="229">
        <v>0.00018000000000000001</v>
      </c>
      <c r="R300" s="229">
        <f>Q300*H300</f>
        <v>0.0022104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159</v>
      </c>
      <c r="AT300" s="231" t="s">
        <v>155</v>
      </c>
      <c r="AU300" s="231" t="s">
        <v>86</v>
      </c>
      <c r="AY300" s="17" t="s">
        <v>153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159</v>
      </c>
      <c r="BM300" s="231" t="s">
        <v>484</v>
      </c>
    </row>
    <row r="301" s="13" customFormat="1">
      <c r="A301" s="13"/>
      <c r="B301" s="233"/>
      <c r="C301" s="234"/>
      <c r="D301" s="235" t="s">
        <v>161</v>
      </c>
      <c r="E301" s="236" t="s">
        <v>1</v>
      </c>
      <c r="F301" s="237" t="s">
        <v>467</v>
      </c>
      <c r="G301" s="234"/>
      <c r="H301" s="238">
        <v>0.25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161</v>
      </c>
      <c r="AU301" s="244" t="s">
        <v>86</v>
      </c>
      <c r="AV301" s="13" t="s">
        <v>86</v>
      </c>
      <c r="AW301" s="13" t="s">
        <v>32</v>
      </c>
      <c r="AX301" s="13" t="s">
        <v>76</v>
      </c>
      <c r="AY301" s="244" t="s">
        <v>153</v>
      </c>
    </row>
    <row r="302" s="13" customFormat="1">
      <c r="A302" s="13"/>
      <c r="B302" s="233"/>
      <c r="C302" s="234"/>
      <c r="D302" s="235" t="s">
        <v>161</v>
      </c>
      <c r="E302" s="236" t="s">
        <v>1</v>
      </c>
      <c r="F302" s="237" t="s">
        <v>469</v>
      </c>
      <c r="G302" s="234"/>
      <c r="H302" s="238">
        <v>0.59999999999999998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161</v>
      </c>
      <c r="AU302" s="244" t="s">
        <v>86</v>
      </c>
      <c r="AV302" s="13" t="s">
        <v>86</v>
      </c>
      <c r="AW302" s="13" t="s">
        <v>32</v>
      </c>
      <c r="AX302" s="13" t="s">
        <v>76</v>
      </c>
      <c r="AY302" s="244" t="s">
        <v>153</v>
      </c>
    </row>
    <row r="303" s="13" customFormat="1">
      <c r="A303" s="13"/>
      <c r="B303" s="233"/>
      <c r="C303" s="234"/>
      <c r="D303" s="235" t="s">
        <v>161</v>
      </c>
      <c r="E303" s="236" t="s">
        <v>1</v>
      </c>
      <c r="F303" s="237" t="s">
        <v>472</v>
      </c>
      <c r="G303" s="234"/>
      <c r="H303" s="238">
        <v>9.2799999999999994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161</v>
      </c>
      <c r="AU303" s="244" t="s">
        <v>86</v>
      </c>
      <c r="AV303" s="13" t="s">
        <v>86</v>
      </c>
      <c r="AW303" s="13" t="s">
        <v>32</v>
      </c>
      <c r="AX303" s="13" t="s">
        <v>76</v>
      </c>
      <c r="AY303" s="244" t="s">
        <v>153</v>
      </c>
    </row>
    <row r="304" s="13" customFormat="1">
      <c r="A304" s="13"/>
      <c r="B304" s="233"/>
      <c r="C304" s="234"/>
      <c r="D304" s="235" t="s">
        <v>161</v>
      </c>
      <c r="E304" s="236" t="s">
        <v>1</v>
      </c>
      <c r="F304" s="237" t="s">
        <v>485</v>
      </c>
      <c r="G304" s="234"/>
      <c r="H304" s="238">
        <v>2.1499999999999999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161</v>
      </c>
      <c r="AU304" s="244" t="s">
        <v>86</v>
      </c>
      <c r="AV304" s="13" t="s">
        <v>86</v>
      </c>
      <c r="AW304" s="13" t="s">
        <v>32</v>
      </c>
      <c r="AX304" s="13" t="s">
        <v>76</v>
      </c>
      <c r="AY304" s="244" t="s">
        <v>153</v>
      </c>
    </row>
    <row r="305" s="14" customFormat="1">
      <c r="A305" s="14"/>
      <c r="B305" s="245"/>
      <c r="C305" s="246"/>
      <c r="D305" s="235" t="s">
        <v>161</v>
      </c>
      <c r="E305" s="247" t="s">
        <v>1</v>
      </c>
      <c r="F305" s="248" t="s">
        <v>213</v>
      </c>
      <c r="G305" s="246"/>
      <c r="H305" s="249">
        <v>12.279999999999999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161</v>
      </c>
      <c r="AU305" s="255" t="s">
        <v>86</v>
      </c>
      <c r="AV305" s="14" t="s">
        <v>159</v>
      </c>
      <c r="AW305" s="14" t="s">
        <v>32</v>
      </c>
      <c r="AX305" s="14" t="s">
        <v>84</v>
      </c>
      <c r="AY305" s="255" t="s">
        <v>153</v>
      </c>
    </row>
    <row r="306" s="2" customFormat="1" ht="22.2" customHeight="1">
      <c r="A306" s="38"/>
      <c r="B306" s="39"/>
      <c r="C306" s="219" t="s">
        <v>486</v>
      </c>
      <c r="D306" s="219" t="s">
        <v>155</v>
      </c>
      <c r="E306" s="220" t="s">
        <v>487</v>
      </c>
      <c r="F306" s="221" t="s">
        <v>488</v>
      </c>
      <c r="G306" s="222" t="s">
        <v>158</v>
      </c>
      <c r="H306" s="223">
        <v>0.69999999999999996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41</v>
      </c>
      <c r="O306" s="91"/>
      <c r="P306" s="229">
        <f>O306*H306</f>
        <v>0</v>
      </c>
      <c r="Q306" s="229">
        <v>0.0083499999999999998</v>
      </c>
      <c r="R306" s="229">
        <f>Q306*H306</f>
        <v>0.0058449999999999995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159</v>
      </c>
      <c r="AT306" s="231" t="s">
        <v>155</v>
      </c>
      <c r="AU306" s="231" t="s">
        <v>86</v>
      </c>
      <c r="AY306" s="17" t="s">
        <v>153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84</v>
      </c>
      <c r="BK306" s="232">
        <f>ROUND(I306*H306,2)</f>
        <v>0</v>
      </c>
      <c r="BL306" s="17" t="s">
        <v>159</v>
      </c>
      <c r="BM306" s="231" t="s">
        <v>489</v>
      </c>
    </row>
    <row r="307" s="13" customFormat="1">
      <c r="A307" s="13"/>
      <c r="B307" s="233"/>
      <c r="C307" s="234"/>
      <c r="D307" s="235" t="s">
        <v>161</v>
      </c>
      <c r="E307" s="236" t="s">
        <v>1</v>
      </c>
      <c r="F307" s="237" t="s">
        <v>490</v>
      </c>
      <c r="G307" s="234"/>
      <c r="H307" s="238">
        <v>0.10000000000000001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161</v>
      </c>
      <c r="AU307" s="244" t="s">
        <v>86</v>
      </c>
      <c r="AV307" s="13" t="s">
        <v>86</v>
      </c>
      <c r="AW307" s="13" t="s">
        <v>32</v>
      </c>
      <c r="AX307" s="13" t="s">
        <v>76</v>
      </c>
      <c r="AY307" s="244" t="s">
        <v>153</v>
      </c>
    </row>
    <row r="308" s="13" customFormat="1">
      <c r="A308" s="13"/>
      <c r="B308" s="233"/>
      <c r="C308" s="234"/>
      <c r="D308" s="235" t="s">
        <v>161</v>
      </c>
      <c r="E308" s="236" t="s">
        <v>1</v>
      </c>
      <c r="F308" s="237" t="s">
        <v>469</v>
      </c>
      <c r="G308" s="234"/>
      <c r="H308" s="238">
        <v>0.59999999999999998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161</v>
      </c>
      <c r="AU308" s="244" t="s">
        <v>86</v>
      </c>
      <c r="AV308" s="13" t="s">
        <v>86</v>
      </c>
      <c r="AW308" s="13" t="s">
        <v>32</v>
      </c>
      <c r="AX308" s="13" t="s">
        <v>76</v>
      </c>
      <c r="AY308" s="244" t="s">
        <v>153</v>
      </c>
    </row>
    <row r="309" s="14" customFormat="1">
      <c r="A309" s="14"/>
      <c r="B309" s="245"/>
      <c r="C309" s="246"/>
      <c r="D309" s="235" t="s">
        <v>161</v>
      </c>
      <c r="E309" s="247" t="s">
        <v>1</v>
      </c>
      <c r="F309" s="248" t="s">
        <v>213</v>
      </c>
      <c r="G309" s="246"/>
      <c r="H309" s="249">
        <v>0.69999999999999996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161</v>
      </c>
      <c r="AU309" s="255" t="s">
        <v>86</v>
      </c>
      <c r="AV309" s="14" t="s">
        <v>159</v>
      </c>
      <c r="AW309" s="14" t="s">
        <v>32</v>
      </c>
      <c r="AX309" s="14" t="s">
        <v>84</v>
      </c>
      <c r="AY309" s="255" t="s">
        <v>153</v>
      </c>
    </row>
    <row r="310" s="2" customFormat="1" ht="14.4" customHeight="1">
      <c r="A310" s="38"/>
      <c r="B310" s="39"/>
      <c r="C310" s="256" t="s">
        <v>491</v>
      </c>
      <c r="D310" s="256" t="s">
        <v>238</v>
      </c>
      <c r="E310" s="257" t="s">
        <v>492</v>
      </c>
      <c r="F310" s="258" t="s">
        <v>493</v>
      </c>
      <c r="G310" s="259" t="s">
        <v>158</v>
      </c>
      <c r="H310" s="260">
        <v>0.105</v>
      </c>
      <c r="I310" s="261"/>
      <c r="J310" s="262">
        <f>ROUND(I310*H310,2)</f>
        <v>0</v>
      </c>
      <c r="K310" s="263"/>
      <c r="L310" s="264"/>
      <c r="M310" s="265" t="s">
        <v>1</v>
      </c>
      <c r="N310" s="266" t="s">
        <v>41</v>
      </c>
      <c r="O310" s="91"/>
      <c r="P310" s="229">
        <f>O310*H310</f>
        <v>0</v>
      </c>
      <c r="Q310" s="229">
        <v>0.0015</v>
      </c>
      <c r="R310" s="229">
        <f>Q310*H310</f>
        <v>0.00015750000000000001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193</v>
      </c>
      <c r="AT310" s="231" t="s">
        <v>238</v>
      </c>
      <c r="AU310" s="231" t="s">
        <v>86</v>
      </c>
      <c r="AY310" s="17" t="s">
        <v>153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159</v>
      </c>
      <c r="BM310" s="231" t="s">
        <v>494</v>
      </c>
    </row>
    <row r="311" s="13" customFormat="1">
      <c r="A311" s="13"/>
      <c r="B311" s="233"/>
      <c r="C311" s="234"/>
      <c r="D311" s="235" t="s">
        <v>161</v>
      </c>
      <c r="E311" s="236" t="s">
        <v>1</v>
      </c>
      <c r="F311" s="237" t="s">
        <v>495</v>
      </c>
      <c r="G311" s="234"/>
      <c r="H311" s="238">
        <v>0.10000000000000001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161</v>
      </c>
      <c r="AU311" s="244" t="s">
        <v>86</v>
      </c>
      <c r="AV311" s="13" t="s">
        <v>86</v>
      </c>
      <c r="AW311" s="13" t="s">
        <v>32</v>
      </c>
      <c r="AX311" s="13" t="s">
        <v>84</v>
      </c>
      <c r="AY311" s="244" t="s">
        <v>153</v>
      </c>
    </row>
    <row r="312" s="13" customFormat="1">
      <c r="A312" s="13"/>
      <c r="B312" s="233"/>
      <c r="C312" s="234"/>
      <c r="D312" s="235" t="s">
        <v>161</v>
      </c>
      <c r="E312" s="234"/>
      <c r="F312" s="237" t="s">
        <v>496</v>
      </c>
      <c r="G312" s="234"/>
      <c r="H312" s="238">
        <v>0.105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161</v>
      </c>
      <c r="AU312" s="244" t="s">
        <v>86</v>
      </c>
      <c r="AV312" s="13" t="s">
        <v>86</v>
      </c>
      <c r="AW312" s="13" t="s">
        <v>4</v>
      </c>
      <c r="AX312" s="13" t="s">
        <v>84</v>
      </c>
      <c r="AY312" s="244" t="s">
        <v>153</v>
      </c>
    </row>
    <row r="313" s="2" customFormat="1" ht="14.4" customHeight="1">
      <c r="A313" s="38"/>
      <c r="B313" s="39"/>
      <c r="C313" s="256" t="s">
        <v>497</v>
      </c>
      <c r="D313" s="256" t="s">
        <v>238</v>
      </c>
      <c r="E313" s="257" t="s">
        <v>498</v>
      </c>
      <c r="F313" s="258" t="s">
        <v>499</v>
      </c>
      <c r="G313" s="259" t="s">
        <v>158</v>
      </c>
      <c r="H313" s="260">
        <v>0.63</v>
      </c>
      <c r="I313" s="261"/>
      <c r="J313" s="262">
        <f>ROUND(I313*H313,2)</f>
        <v>0</v>
      </c>
      <c r="K313" s="263"/>
      <c r="L313" s="264"/>
      <c r="M313" s="265" t="s">
        <v>1</v>
      </c>
      <c r="N313" s="266" t="s">
        <v>41</v>
      </c>
      <c r="O313" s="91"/>
      <c r="P313" s="229">
        <f>O313*H313</f>
        <v>0</v>
      </c>
      <c r="Q313" s="229">
        <v>0.0018</v>
      </c>
      <c r="R313" s="229">
        <f>Q313*H313</f>
        <v>0.001134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193</v>
      </c>
      <c r="AT313" s="231" t="s">
        <v>238</v>
      </c>
      <c r="AU313" s="231" t="s">
        <v>86</v>
      </c>
      <c r="AY313" s="17" t="s">
        <v>153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84</v>
      </c>
      <c r="BK313" s="232">
        <f>ROUND(I313*H313,2)</f>
        <v>0</v>
      </c>
      <c r="BL313" s="17" t="s">
        <v>159</v>
      </c>
      <c r="BM313" s="231" t="s">
        <v>500</v>
      </c>
    </row>
    <row r="314" s="13" customFormat="1">
      <c r="A314" s="13"/>
      <c r="B314" s="233"/>
      <c r="C314" s="234"/>
      <c r="D314" s="235" t="s">
        <v>161</v>
      </c>
      <c r="E314" s="236" t="s">
        <v>1</v>
      </c>
      <c r="F314" s="237" t="s">
        <v>501</v>
      </c>
      <c r="G314" s="234"/>
      <c r="H314" s="238">
        <v>0.59999999999999998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161</v>
      </c>
      <c r="AU314" s="244" t="s">
        <v>86</v>
      </c>
      <c r="AV314" s="13" t="s">
        <v>86</v>
      </c>
      <c r="AW314" s="13" t="s">
        <v>32</v>
      </c>
      <c r="AX314" s="13" t="s">
        <v>84</v>
      </c>
      <c r="AY314" s="244" t="s">
        <v>153</v>
      </c>
    </row>
    <row r="315" s="13" customFormat="1">
      <c r="A315" s="13"/>
      <c r="B315" s="233"/>
      <c r="C315" s="234"/>
      <c r="D315" s="235" t="s">
        <v>161</v>
      </c>
      <c r="E315" s="234"/>
      <c r="F315" s="237" t="s">
        <v>502</v>
      </c>
      <c r="G315" s="234"/>
      <c r="H315" s="238">
        <v>0.63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161</v>
      </c>
      <c r="AU315" s="244" t="s">
        <v>86</v>
      </c>
      <c r="AV315" s="13" t="s">
        <v>86</v>
      </c>
      <c r="AW315" s="13" t="s">
        <v>4</v>
      </c>
      <c r="AX315" s="13" t="s">
        <v>84</v>
      </c>
      <c r="AY315" s="244" t="s">
        <v>153</v>
      </c>
    </row>
    <row r="316" s="2" customFormat="1" ht="22.2" customHeight="1">
      <c r="A316" s="38"/>
      <c r="B316" s="39"/>
      <c r="C316" s="219" t="s">
        <v>503</v>
      </c>
      <c r="D316" s="219" t="s">
        <v>155</v>
      </c>
      <c r="E316" s="220" t="s">
        <v>504</v>
      </c>
      <c r="F316" s="221" t="s">
        <v>505</v>
      </c>
      <c r="G316" s="222" t="s">
        <v>158</v>
      </c>
      <c r="H316" s="223">
        <v>19.890000000000001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0.0086</v>
      </c>
      <c r="R316" s="229">
        <f>Q316*H316</f>
        <v>0.17105400000000001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159</v>
      </c>
      <c r="AT316" s="231" t="s">
        <v>155</v>
      </c>
      <c r="AU316" s="231" t="s">
        <v>86</v>
      </c>
      <c r="AY316" s="17" t="s">
        <v>153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159</v>
      </c>
      <c r="BM316" s="231" t="s">
        <v>506</v>
      </c>
    </row>
    <row r="317" s="13" customFormat="1">
      <c r="A317" s="13"/>
      <c r="B317" s="233"/>
      <c r="C317" s="234"/>
      <c r="D317" s="235" t="s">
        <v>161</v>
      </c>
      <c r="E317" s="236" t="s">
        <v>1</v>
      </c>
      <c r="F317" s="237" t="s">
        <v>507</v>
      </c>
      <c r="G317" s="234"/>
      <c r="H317" s="238">
        <v>0.14999999999999999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161</v>
      </c>
      <c r="AU317" s="244" t="s">
        <v>86</v>
      </c>
      <c r="AV317" s="13" t="s">
        <v>86</v>
      </c>
      <c r="AW317" s="13" t="s">
        <v>32</v>
      </c>
      <c r="AX317" s="13" t="s">
        <v>76</v>
      </c>
      <c r="AY317" s="244" t="s">
        <v>153</v>
      </c>
    </row>
    <row r="318" s="13" customFormat="1">
      <c r="A318" s="13"/>
      <c r="B318" s="233"/>
      <c r="C318" s="234"/>
      <c r="D318" s="235" t="s">
        <v>161</v>
      </c>
      <c r="E318" s="236" t="s">
        <v>1</v>
      </c>
      <c r="F318" s="237" t="s">
        <v>472</v>
      </c>
      <c r="G318" s="234"/>
      <c r="H318" s="238">
        <v>9.2799999999999994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161</v>
      </c>
      <c r="AU318" s="244" t="s">
        <v>86</v>
      </c>
      <c r="AV318" s="13" t="s">
        <v>86</v>
      </c>
      <c r="AW318" s="13" t="s">
        <v>32</v>
      </c>
      <c r="AX318" s="13" t="s">
        <v>76</v>
      </c>
      <c r="AY318" s="244" t="s">
        <v>153</v>
      </c>
    </row>
    <row r="319" s="13" customFormat="1">
      <c r="A319" s="13"/>
      <c r="B319" s="233"/>
      <c r="C319" s="234"/>
      <c r="D319" s="235" t="s">
        <v>161</v>
      </c>
      <c r="E319" s="236" t="s">
        <v>1</v>
      </c>
      <c r="F319" s="237" t="s">
        <v>508</v>
      </c>
      <c r="G319" s="234"/>
      <c r="H319" s="238">
        <v>6.96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161</v>
      </c>
      <c r="AU319" s="244" t="s">
        <v>86</v>
      </c>
      <c r="AV319" s="13" t="s">
        <v>86</v>
      </c>
      <c r="AW319" s="13" t="s">
        <v>32</v>
      </c>
      <c r="AX319" s="13" t="s">
        <v>76</v>
      </c>
      <c r="AY319" s="244" t="s">
        <v>153</v>
      </c>
    </row>
    <row r="320" s="13" customFormat="1">
      <c r="A320" s="13"/>
      <c r="B320" s="233"/>
      <c r="C320" s="234"/>
      <c r="D320" s="235" t="s">
        <v>161</v>
      </c>
      <c r="E320" s="236" t="s">
        <v>1</v>
      </c>
      <c r="F320" s="237" t="s">
        <v>474</v>
      </c>
      <c r="G320" s="234"/>
      <c r="H320" s="238">
        <v>2.1499999999999999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161</v>
      </c>
      <c r="AU320" s="244" t="s">
        <v>86</v>
      </c>
      <c r="AV320" s="13" t="s">
        <v>86</v>
      </c>
      <c r="AW320" s="13" t="s">
        <v>32</v>
      </c>
      <c r="AX320" s="13" t="s">
        <v>76</v>
      </c>
      <c r="AY320" s="244" t="s">
        <v>153</v>
      </c>
    </row>
    <row r="321" s="13" customFormat="1">
      <c r="A321" s="13"/>
      <c r="B321" s="233"/>
      <c r="C321" s="234"/>
      <c r="D321" s="235" t="s">
        <v>161</v>
      </c>
      <c r="E321" s="236" t="s">
        <v>1</v>
      </c>
      <c r="F321" s="237" t="s">
        <v>475</v>
      </c>
      <c r="G321" s="234"/>
      <c r="H321" s="238">
        <v>1.3500000000000001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161</v>
      </c>
      <c r="AU321" s="244" t="s">
        <v>86</v>
      </c>
      <c r="AV321" s="13" t="s">
        <v>86</v>
      </c>
      <c r="AW321" s="13" t="s">
        <v>32</v>
      </c>
      <c r="AX321" s="13" t="s">
        <v>76</v>
      </c>
      <c r="AY321" s="244" t="s">
        <v>153</v>
      </c>
    </row>
    <row r="322" s="14" customFormat="1">
      <c r="A322" s="14"/>
      <c r="B322" s="245"/>
      <c r="C322" s="246"/>
      <c r="D322" s="235" t="s">
        <v>161</v>
      </c>
      <c r="E322" s="247" t="s">
        <v>1</v>
      </c>
      <c r="F322" s="248" t="s">
        <v>213</v>
      </c>
      <c r="G322" s="246"/>
      <c r="H322" s="249">
        <v>19.890000000000001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161</v>
      </c>
      <c r="AU322" s="255" t="s">
        <v>86</v>
      </c>
      <c r="AV322" s="14" t="s">
        <v>159</v>
      </c>
      <c r="AW322" s="14" t="s">
        <v>32</v>
      </c>
      <c r="AX322" s="14" t="s">
        <v>84</v>
      </c>
      <c r="AY322" s="255" t="s">
        <v>153</v>
      </c>
    </row>
    <row r="323" s="2" customFormat="1" ht="14.4" customHeight="1">
      <c r="A323" s="38"/>
      <c r="B323" s="39"/>
      <c r="C323" s="256" t="s">
        <v>509</v>
      </c>
      <c r="D323" s="256" t="s">
        <v>238</v>
      </c>
      <c r="E323" s="257" t="s">
        <v>510</v>
      </c>
      <c r="F323" s="258" t="s">
        <v>511</v>
      </c>
      <c r="G323" s="259" t="s">
        <v>158</v>
      </c>
      <c r="H323" s="260">
        <v>17.052</v>
      </c>
      <c r="I323" s="261"/>
      <c r="J323" s="262">
        <f>ROUND(I323*H323,2)</f>
        <v>0</v>
      </c>
      <c r="K323" s="263"/>
      <c r="L323" s="264"/>
      <c r="M323" s="265" t="s">
        <v>1</v>
      </c>
      <c r="N323" s="266" t="s">
        <v>41</v>
      </c>
      <c r="O323" s="91"/>
      <c r="P323" s="229">
        <f>O323*H323</f>
        <v>0</v>
      </c>
      <c r="Q323" s="229">
        <v>0.0044999999999999997</v>
      </c>
      <c r="R323" s="229">
        <f>Q323*H323</f>
        <v>0.076733999999999997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193</v>
      </c>
      <c r="AT323" s="231" t="s">
        <v>238</v>
      </c>
      <c r="AU323" s="231" t="s">
        <v>86</v>
      </c>
      <c r="AY323" s="17" t="s">
        <v>153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159</v>
      </c>
      <c r="BM323" s="231" t="s">
        <v>512</v>
      </c>
    </row>
    <row r="324" s="13" customFormat="1">
      <c r="A324" s="13"/>
      <c r="B324" s="233"/>
      <c r="C324" s="234"/>
      <c r="D324" s="235" t="s">
        <v>161</v>
      </c>
      <c r="E324" s="236" t="s">
        <v>1</v>
      </c>
      <c r="F324" s="237" t="s">
        <v>513</v>
      </c>
      <c r="G324" s="234"/>
      <c r="H324" s="238">
        <v>16.239999999999998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161</v>
      </c>
      <c r="AU324" s="244" t="s">
        <v>86</v>
      </c>
      <c r="AV324" s="13" t="s">
        <v>86</v>
      </c>
      <c r="AW324" s="13" t="s">
        <v>32</v>
      </c>
      <c r="AX324" s="13" t="s">
        <v>84</v>
      </c>
      <c r="AY324" s="244" t="s">
        <v>153</v>
      </c>
    </row>
    <row r="325" s="13" customFormat="1">
      <c r="A325" s="13"/>
      <c r="B325" s="233"/>
      <c r="C325" s="234"/>
      <c r="D325" s="235" t="s">
        <v>161</v>
      </c>
      <c r="E325" s="234"/>
      <c r="F325" s="237" t="s">
        <v>514</v>
      </c>
      <c r="G325" s="234"/>
      <c r="H325" s="238">
        <v>17.052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161</v>
      </c>
      <c r="AU325" s="244" t="s">
        <v>86</v>
      </c>
      <c r="AV325" s="13" t="s">
        <v>86</v>
      </c>
      <c r="AW325" s="13" t="s">
        <v>4</v>
      </c>
      <c r="AX325" s="13" t="s">
        <v>84</v>
      </c>
      <c r="AY325" s="244" t="s">
        <v>153</v>
      </c>
    </row>
    <row r="326" s="2" customFormat="1" ht="14.4" customHeight="1">
      <c r="A326" s="38"/>
      <c r="B326" s="39"/>
      <c r="C326" s="256" t="s">
        <v>515</v>
      </c>
      <c r="D326" s="256" t="s">
        <v>238</v>
      </c>
      <c r="E326" s="257" t="s">
        <v>516</v>
      </c>
      <c r="F326" s="258" t="s">
        <v>517</v>
      </c>
      <c r="G326" s="259" t="s">
        <v>158</v>
      </c>
      <c r="H326" s="260">
        <v>3.8330000000000002</v>
      </c>
      <c r="I326" s="261"/>
      <c r="J326" s="262">
        <f>ROUND(I326*H326,2)</f>
        <v>0</v>
      </c>
      <c r="K326" s="263"/>
      <c r="L326" s="264"/>
      <c r="M326" s="265" t="s">
        <v>1</v>
      </c>
      <c r="N326" s="266" t="s">
        <v>41</v>
      </c>
      <c r="O326" s="91"/>
      <c r="P326" s="229">
        <f>O326*H326</f>
        <v>0</v>
      </c>
      <c r="Q326" s="229">
        <v>0.0047999999999999996</v>
      </c>
      <c r="R326" s="229">
        <f>Q326*H326</f>
        <v>0.018398399999999999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193</v>
      </c>
      <c r="AT326" s="231" t="s">
        <v>238</v>
      </c>
      <c r="AU326" s="231" t="s">
        <v>86</v>
      </c>
      <c r="AY326" s="17" t="s">
        <v>153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84</v>
      </c>
      <c r="BK326" s="232">
        <f>ROUND(I326*H326,2)</f>
        <v>0</v>
      </c>
      <c r="BL326" s="17" t="s">
        <v>159</v>
      </c>
      <c r="BM326" s="231" t="s">
        <v>518</v>
      </c>
    </row>
    <row r="327" s="13" customFormat="1">
      <c r="A327" s="13"/>
      <c r="B327" s="233"/>
      <c r="C327" s="234"/>
      <c r="D327" s="235" t="s">
        <v>161</v>
      </c>
      <c r="E327" s="236" t="s">
        <v>1</v>
      </c>
      <c r="F327" s="237" t="s">
        <v>519</v>
      </c>
      <c r="G327" s="234"/>
      <c r="H327" s="238">
        <v>3.6499999999999999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161</v>
      </c>
      <c r="AU327" s="244" t="s">
        <v>86</v>
      </c>
      <c r="AV327" s="13" t="s">
        <v>86</v>
      </c>
      <c r="AW327" s="13" t="s">
        <v>32</v>
      </c>
      <c r="AX327" s="13" t="s">
        <v>84</v>
      </c>
      <c r="AY327" s="244" t="s">
        <v>153</v>
      </c>
    </row>
    <row r="328" s="13" customFormat="1">
      <c r="A328" s="13"/>
      <c r="B328" s="233"/>
      <c r="C328" s="234"/>
      <c r="D328" s="235" t="s">
        <v>161</v>
      </c>
      <c r="E328" s="234"/>
      <c r="F328" s="237" t="s">
        <v>520</v>
      </c>
      <c r="G328" s="234"/>
      <c r="H328" s="238">
        <v>3.8330000000000002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161</v>
      </c>
      <c r="AU328" s="244" t="s">
        <v>86</v>
      </c>
      <c r="AV328" s="13" t="s">
        <v>86</v>
      </c>
      <c r="AW328" s="13" t="s">
        <v>4</v>
      </c>
      <c r="AX328" s="13" t="s">
        <v>84</v>
      </c>
      <c r="AY328" s="244" t="s">
        <v>153</v>
      </c>
    </row>
    <row r="329" s="2" customFormat="1" ht="22.2" customHeight="1">
      <c r="A329" s="38"/>
      <c r="B329" s="39"/>
      <c r="C329" s="219" t="s">
        <v>521</v>
      </c>
      <c r="D329" s="219" t="s">
        <v>155</v>
      </c>
      <c r="E329" s="220" t="s">
        <v>522</v>
      </c>
      <c r="F329" s="221" t="s">
        <v>523</v>
      </c>
      <c r="G329" s="222" t="s">
        <v>158</v>
      </c>
      <c r="H329" s="223">
        <v>5.1900000000000004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41</v>
      </c>
      <c r="O329" s="91"/>
      <c r="P329" s="229">
        <f>O329*H329</f>
        <v>0</v>
      </c>
      <c r="Q329" s="229">
        <v>0.011350000000000001</v>
      </c>
      <c r="R329" s="229">
        <f>Q329*H329</f>
        <v>0.058906500000000007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159</v>
      </c>
      <c r="AT329" s="231" t="s">
        <v>155</v>
      </c>
      <c r="AU329" s="231" t="s">
        <v>86</v>
      </c>
      <c r="AY329" s="17" t="s">
        <v>153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159</v>
      </c>
      <c r="BM329" s="231" t="s">
        <v>524</v>
      </c>
    </row>
    <row r="330" s="13" customFormat="1">
      <c r="A330" s="13"/>
      <c r="B330" s="233"/>
      <c r="C330" s="234"/>
      <c r="D330" s="235" t="s">
        <v>161</v>
      </c>
      <c r="E330" s="236" t="s">
        <v>1</v>
      </c>
      <c r="F330" s="237" t="s">
        <v>525</v>
      </c>
      <c r="G330" s="234"/>
      <c r="H330" s="238">
        <v>1.25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161</v>
      </c>
      <c r="AU330" s="244" t="s">
        <v>86</v>
      </c>
      <c r="AV330" s="13" t="s">
        <v>86</v>
      </c>
      <c r="AW330" s="13" t="s">
        <v>32</v>
      </c>
      <c r="AX330" s="13" t="s">
        <v>76</v>
      </c>
      <c r="AY330" s="244" t="s">
        <v>153</v>
      </c>
    </row>
    <row r="331" s="13" customFormat="1">
      <c r="A331" s="13"/>
      <c r="B331" s="233"/>
      <c r="C331" s="234"/>
      <c r="D331" s="235" t="s">
        <v>161</v>
      </c>
      <c r="E331" s="236" t="s">
        <v>1</v>
      </c>
      <c r="F331" s="237" t="s">
        <v>468</v>
      </c>
      <c r="G331" s="234"/>
      <c r="H331" s="238">
        <v>1.7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161</v>
      </c>
      <c r="AU331" s="244" t="s">
        <v>86</v>
      </c>
      <c r="AV331" s="13" t="s">
        <v>86</v>
      </c>
      <c r="AW331" s="13" t="s">
        <v>32</v>
      </c>
      <c r="AX331" s="13" t="s">
        <v>76</v>
      </c>
      <c r="AY331" s="244" t="s">
        <v>153</v>
      </c>
    </row>
    <row r="332" s="13" customFormat="1">
      <c r="A332" s="13"/>
      <c r="B332" s="233"/>
      <c r="C332" s="234"/>
      <c r="D332" s="235" t="s">
        <v>161</v>
      </c>
      <c r="E332" s="236" t="s">
        <v>1</v>
      </c>
      <c r="F332" s="237" t="s">
        <v>526</v>
      </c>
      <c r="G332" s="234"/>
      <c r="H332" s="238">
        <v>2.2400000000000002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161</v>
      </c>
      <c r="AU332" s="244" t="s">
        <v>86</v>
      </c>
      <c r="AV332" s="13" t="s">
        <v>86</v>
      </c>
      <c r="AW332" s="13" t="s">
        <v>32</v>
      </c>
      <c r="AX332" s="13" t="s">
        <v>76</v>
      </c>
      <c r="AY332" s="244" t="s">
        <v>153</v>
      </c>
    </row>
    <row r="333" s="14" customFormat="1">
      <c r="A333" s="14"/>
      <c r="B333" s="245"/>
      <c r="C333" s="246"/>
      <c r="D333" s="235" t="s">
        <v>161</v>
      </c>
      <c r="E333" s="247" t="s">
        <v>1</v>
      </c>
      <c r="F333" s="248" t="s">
        <v>213</v>
      </c>
      <c r="G333" s="246"/>
      <c r="H333" s="249">
        <v>5.1900000000000004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161</v>
      </c>
      <c r="AU333" s="255" t="s">
        <v>86</v>
      </c>
      <c r="AV333" s="14" t="s">
        <v>159</v>
      </c>
      <c r="AW333" s="14" t="s">
        <v>32</v>
      </c>
      <c r="AX333" s="14" t="s">
        <v>84</v>
      </c>
      <c r="AY333" s="255" t="s">
        <v>153</v>
      </c>
    </row>
    <row r="334" s="2" customFormat="1" ht="14.4" customHeight="1">
      <c r="A334" s="38"/>
      <c r="B334" s="39"/>
      <c r="C334" s="256" t="s">
        <v>527</v>
      </c>
      <c r="D334" s="256" t="s">
        <v>238</v>
      </c>
      <c r="E334" s="257" t="s">
        <v>528</v>
      </c>
      <c r="F334" s="258" t="s">
        <v>529</v>
      </c>
      <c r="G334" s="259" t="s">
        <v>158</v>
      </c>
      <c r="H334" s="260">
        <v>3.665</v>
      </c>
      <c r="I334" s="261"/>
      <c r="J334" s="262">
        <f>ROUND(I334*H334,2)</f>
        <v>0</v>
      </c>
      <c r="K334" s="263"/>
      <c r="L334" s="264"/>
      <c r="M334" s="265" t="s">
        <v>1</v>
      </c>
      <c r="N334" s="266" t="s">
        <v>41</v>
      </c>
      <c r="O334" s="91"/>
      <c r="P334" s="229">
        <f>O334*H334</f>
        <v>0</v>
      </c>
      <c r="Q334" s="229">
        <v>0.0077499999999999999</v>
      </c>
      <c r="R334" s="229">
        <f>Q334*H334</f>
        <v>0.028403749999999998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193</v>
      </c>
      <c r="AT334" s="231" t="s">
        <v>238</v>
      </c>
      <c r="AU334" s="231" t="s">
        <v>86</v>
      </c>
      <c r="AY334" s="17" t="s">
        <v>153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84</v>
      </c>
      <c r="BK334" s="232">
        <f>ROUND(I334*H334,2)</f>
        <v>0</v>
      </c>
      <c r="BL334" s="17" t="s">
        <v>159</v>
      </c>
      <c r="BM334" s="231" t="s">
        <v>530</v>
      </c>
    </row>
    <row r="335" s="13" customFormat="1">
      <c r="A335" s="13"/>
      <c r="B335" s="233"/>
      <c r="C335" s="234"/>
      <c r="D335" s="235" t="s">
        <v>161</v>
      </c>
      <c r="E335" s="236" t="s">
        <v>1</v>
      </c>
      <c r="F335" s="237" t="s">
        <v>531</v>
      </c>
      <c r="G335" s="234"/>
      <c r="H335" s="238">
        <v>3.4900000000000002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161</v>
      </c>
      <c r="AU335" s="244" t="s">
        <v>86</v>
      </c>
      <c r="AV335" s="13" t="s">
        <v>86</v>
      </c>
      <c r="AW335" s="13" t="s">
        <v>32</v>
      </c>
      <c r="AX335" s="13" t="s">
        <v>84</v>
      </c>
      <c r="AY335" s="244" t="s">
        <v>153</v>
      </c>
    </row>
    <row r="336" s="13" customFormat="1">
      <c r="A336" s="13"/>
      <c r="B336" s="233"/>
      <c r="C336" s="234"/>
      <c r="D336" s="235" t="s">
        <v>161</v>
      </c>
      <c r="E336" s="234"/>
      <c r="F336" s="237" t="s">
        <v>532</v>
      </c>
      <c r="G336" s="234"/>
      <c r="H336" s="238">
        <v>3.665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161</v>
      </c>
      <c r="AU336" s="244" t="s">
        <v>86</v>
      </c>
      <c r="AV336" s="13" t="s">
        <v>86</v>
      </c>
      <c r="AW336" s="13" t="s">
        <v>4</v>
      </c>
      <c r="AX336" s="13" t="s">
        <v>84</v>
      </c>
      <c r="AY336" s="244" t="s">
        <v>153</v>
      </c>
    </row>
    <row r="337" s="2" customFormat="1" ht="14.4" customHeight="1">
      <c r="A337" s="38"/>
      <c r="B337" s="39"/>
      <c r="C337" s="256" t="s">
        <v>533</v>
      </c>
      <c r="D337" s="256" t="s">
        <v>238</v>
      </c>
      <c r="E337" s="257" t="s">
        <v>534</v>
      </c>
      <c r="F337" s="258" t="s">
        <v>535</v>
      </c>
      <c r="G337" s="259" t="s">
        <v>158</v>
      </c>
      <c r="H337" s="260">
        <v>1.7849999999999999</v>
      </c>
      <c r="I337" s="261"/>
      <c r="J337" s="262">
        <f>ROUND(I337*H337,2)</f>
        <v>0</v>
      </c>
      <c r="K337" s="263"/>
      <c r="L337" s="264"/>
      <c r="M337" s="265" t="s">
        <v>1</v>
      </c>
      <c r="N337" s="266" t="s">
        <v>41</v>
      </c>
      <c r="O337" s="91"/>
      <c r="P337" s="229">
        <f>O337*H337</f>
        <v>0</v>
      </c>
      <c r="Q337" s="229">
        <v>0.0089999999999999993</v>
      </c>
      <c r="R337" s="229">
        <f>Q337*H337</f>
        <v>0.016064999999999999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193</v>
      </c>
      <c r="AT337" s="231" t="s">
        <v>238</v>
      </c>
      <c r="AU337" s="231" t="s">
        <v>86</v>
      </c>
      <c r="AY337" s="17" t="s">
        <v>153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84</v>
      </c>
      <c r="BK337" s="232">
        <f>ROUND(I337*H337,2)</f>
        <v>0</v>
      </c>
      <c r="BL337" s="17" t="s">
        <v>159</v>
      </c>
      <c r="BM337" s="231" t="s">
        <v>536</v>
      </c>
    </row>
    <row r="338" s="13" customFormat="1">
      <c r="A338" s="13"/>
      <c r="B338" s="233"/>
      <c r="C338" s="234"/>
      <c r="D338" s="235" t="s">
        <v>161</v>
      </c>
      <c r="E338" s="236" t="s">
        <v>1</v>
      </c>
      <c r="F338" s="237" t="s">
        <v>537</v>
      </c>
      <c r="G338" s="234"/>
      <c r="H338" s="238">
        <v>1.7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161</v>
      </c>
      <c r="AU338" s="244" t="s">
        <v>86</v>
      </c>
      <c r="AV338" s="13" t="s">
        <v>86</v>
      </c>
      <c r="AW338" s="13" t="s">
        <v>32</v>
      </c>
      <c r="AX338" s="13" t="s">
        <v>84</v>
      </c>
      <c r="AY338" s="244" t="s">
        <v>153</v>
      </c>
    </row>
    <row r="339" s="13" customFormat="1">
      <c r="A339" s="13"/>
      <c r="B339" s="233"/>
      <c r="C339" s="234"/>
      <c r="D339" s="235" t="s">
        <v>161</v>
      </c>
      <c r="E339" s="234"/>
      <c r="F339" s="237" t="s">
        <v>538</v>
      </c>
      <c r="G339" s="234"/>
      <c r="H339" s="238">
        <v>1.7849999999999999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161</v>
      </c>
      <c r="AU339" s="244" t="s">
        <v>86</v>
      </c>
      <c r="AV339" s="13" t="s">
        <v>86</v>
      </c>
      <c r="AW339" s="13" t="s">
        <v>4</v>
      </c>
      <c r="AX339" s="13" t="s">
        <v>84</v>
      </c>
      <c r="AY339" s="244" t="s">
        <v>153</v>
      </c>
    </row>
    <row r="340" s="2" customFormat="1" ht="22.2" customHeight="1">
      <c r="A340" s="38"/>
      <c r="B340" s="39"/>
      <c r="C340" s="219" t="s">
        <v>539</v>
      </c>
      <c r="D340" s="219" t="s">
        <v>155</v>
      </c>
      <c r="E340" s="220" t="s">
        <v>540</v>
      </c>
      <c r="F340" s="221" t="s">
        <v>541</v>
      </c>
      <c r="G340" s="222" t="s">
        <v>158</v>
      </c>
      <c r="H340" s="223">
        <v>29.190000000000001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41</v>
      </c>
      <c r="O340" s="91"/>
      <c r="P340" s="229">
        <f>O340*H340</f>
        <v>0</v>
      </c>
      <c r="Q340" s="229">
        <v>0.011599999999999999</v>
      </c>
      <c r="R340" s="229">
        <f>Q340*H340</f>
        <v>0.33860400000000002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159</v>
      </c>
      <c r="AT340" s="231" t="s">
        <v>155</v>
      </c>
      <c r="AU340" s="231" t="s">
        <v>86</v>
      </c>
      <c r="AY340" s="17" t="s">
        <v>153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84</v>
      </c>
      <c r="BK340" s="232">
        <f>ROUND(I340*H340,2)</f>
        <v>0</v>
      </c>
      <c r="BL340" s="17" t="s">
        <v>159</v>
      </c>
      <c r="BM340" s="231" t="s">
        <v>542</v>
      </c>
    </row>
    <row r="341" s="13" customFormat="1">
      <c r="A341" s="13"/>
      <c r="B341" s="233"/>
      <c r="C341" s="234"/>
      <c r="D341" s="235" t="s">
        <v>161</v>
      </c>
      <c r="E341" s="236" t="s">
        <v>1</v>
      </c>
      <c r="F341" s="237" t="s">
        <v>543</v>
      </c>
      <c r="G341" s="234"/>
      <c r="H341" s="238">
        <v>1.6499999999999999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161</v>
      </c>
      <c r="AU341" s="244" t="s">
        <v>86</v>
      </c>
      <c r="AV341" s="13" t="s">
        <v>86</v>
      </c>
      <c r="AW341" s="13" t="s">
        <v>32</v>
      </c>
      <c r="AX341" s="13" t="s">
        <v>76</v>
      </c>
      <c r="AY341" s="244" t="s">
        <v>153</v>
      </c>
    </row>
    <row r="342" s="13" customFormat="1">
      <c r="A342" s="13"/>
      <c r="B342" s="233"/>
      <c r="C342" s="234"/>
      <c r="D342" s="235" t="s">
        <v>161</v>
      </c>
      <c r="E342" s="236" t="s">
        <v>1</v>
      </c>
      <c r="F342" s="237" t="s">
        <v>544</v>
      </c>
      <c r="G342" s="234"/>
      <c r="H342" s="238">
        <v>27.539999999999999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161</v>
      </c>
      <c r="AU342" s="244" t="s">
        <v>86</v>
      </c>
      <c r="AV342" s="13" t="s">
        <v>86</v>
      </c>
      <c r="AW342" s="13" t="s">
        <v>32</v>
      </c>
      <c r="AX342" s="13" t="s">
        <v>76</v>
      </c>
      <c r="AY342" s="244" t="s">
        <v>153</v>
      </c>
    </row>
    <row r="343" s="14" customFormat="1">
      <c r="A343" s="14"/>
      <c r="B343" s="245"/>
      <c r="C343" s="246"/>
      <c r="D343" s="235" t="s">
        <v>161</v>
      </c>
      <c r="E343" s="247" t="s">
        <v>1</v>
      </c>
      <c r="F343" s="248" t="s">
        <v>213</v>
      </c>
      <c r="G343" s="246"/>
      <c r="H343" s="249">
        <v>29.189999999999998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161</v>
      </c>
      <c r="AU343" s="255" t="s">
        <v>86</v>
      </c>
      <c r="AV343" s="14" t="s">
        <v>159</v>
      </c>
      <c r="AW343" s="14" t="s">
        <v>32</v>
      </c>
      <c r="AX343" s="14" t="s">
        <v>84</v>
      </c>
      <c r="AY343" s="255" t="s">
        <v>153</v>
      </c>
    </row>
    <row r="344" s="2" customFormat="1" ht="14.4" customHeight="1">
      <c r="A344" s="38"/>
      <c r="B344" s="39"/>
      <c r="C344" s="256" t="s">
        <v>545</v>
      </c>
      <c r="D344" s="256" t="s">
        <v>238</v>
      </c>
      <c r="E344" s="257" t="s">
        <v>546</v>
      </c>
      <c r="F344" s="258" t="s">
        <v>547</v>
      </c>
      <c r="G344" s="259" t="s">
        <v>158</v>
      </c>
      <c r="H344" s="260">
        <v>30.649999999999999</v>
      </c>
      <c r="I344" s="261"/>
      <c r="J344" s="262">
        <f>ROUND(I344*H344,2)</f>
        <v>0</v>
      </c>
      <c r="K344" s="263"/>
      <c r="L344" s="264"/>
      <c r="M344" s="265" t="s">
        <v>1</v>
      </c>
      <c r="N344" s="266" t="s">
        <v>41</v>
      </c>
      <c r="O344" s="91"/>
      <c r="P344" s="229">
        <f>O344*H344</f>
        <v>0</v>
      </c>
      <c r="Q344" s="229">
        <v>0.025000000000000001</v>
      </c>
      <c r="R344" s="229">
        <f>Q344*H344</f>
        <v>0.76624999999999999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193</v>
      </c>
      <c r="AT344" s="231" t="s">
        <v>238</v>
      </c>
      <c r="AU344" s="231" t="s">
        <v>86</v>
      </c>
      <c r="AY344" s="17" t="s">
        <v>153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84</v>
      </c>
      <c r="BK344" s="232">
        <f>ROUND(I344*H344,2)</f>
        <v>0</v>
      </c>
      <c r="BL344" s="17" t="s">
        <v>159</v>
      </c>
      <c r="BM344" s="231" t="s">
        <v>548</v>
      </c>
    </row>
    <row r="345" s="13" customFormat="1">
      <c r="A345" s="13"/>
      <c r="B345" s="233"/>
      <c r="C345" s="234"/>
      <c r="D345" s="235" t="s">
        <v>161</v>
      </c>
      <c r="E345" s="234"/>
      <c r="F345" s="237" t="s">
        <v>549</v>
      </c>
      <c r="G345" s="234"/>
      <c r="H345" s="238">
        <v>30.649999999999999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161</v>
      </c>
      <c r="AU345" s="244" t="s">
        <v>86</v>
      </c>
      <c r="AV345" s="13" t="s">
        <v>86</v>
      </c>
      <c r="AW345" s="13" t="s">
        <v>4</v>
      </c>
      <c r="AX345" s="13" t="s">
        <v>84</v>
      </c>
      <c r="AY345" s="244" t="s">
        <v>153</v>
      </c>
    </row>
    <row r="346" s="2" customFormat="1" ht="14.4" customHeight="1">
      <c r="A346" s="38"/>
      <c r="B346" s="39"/>
      <c r="C346" s="219" t="s">
        <v>550</v>
      </c>
      <c r="D346" s="219" t="s">
        <v>155</v>
      </c>
      <c r="E346" s="220" t="s">
        <v>551</v>
      </c>
      <c r="F346" s="221" t="s">
        <v>552</v>
      </c>
      <c r="G346" s="222" t="s">
        <v>170</v>
      </c>
      <c r="H346" s="223">
        <v>11.6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41</v>
      </c>
      <c r="O346" s="91"/>
      <c r="P346" s="229">
        <f>O346*H346</f>
        <v>0</v>
      </c>
      <c r="Q346" s="229">
        <v>3.0000000000000001E-05</v>
      </c>
      <c r="R346" s="229">
        <f>Q346*H346</f>
        <v>0.000348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159</v>
      </c>
      <c r="AT346" s="231" t="s">
        <v>155</v>
      </c>
      <c r="AU346" s="231" t="s">
        <v>86</v>
      </c>
      <c r="AY346" s="17" t="s">
        <v>153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84</v>
      </c>
      <c r="BK346" s="232">
        <f>ROUND(I346*H346,2)</f>
        <v>0</v>
      </c>
      <c r="BL346" s="17" t="s">
        <v>159</v>
      </c>
      <c r="BM346" s="231" t="s">
        <v>553</v>
      </c>
    </row>
    <row r="347" s="2" customFormat="1" ht="14.4" customHeight="1">
      <c r="A347" s="38"/>
      <c r="B347" s="39"/>
      <c r="C347" s="256" t="s">
        <v>554</v>
      </c>
      <c r="D347" s="256" t="s">
        <v>238</v>
      </c>
      <c r="E347" s="257" t="s">
        <v>555</v>
      </c>
      <c r="F347" s="258" t="s">
        <v>556</v>
      </c>
      <c r="G347" s="259" t="s">
        <v>170</v>
      </c>
      <c r="H347" s="260">
        <v>12.18</v>
      </c>
      <c r="I347" s="261"/>
      <c r="J347" s="262">
        <f>ROUND(I347*H347,2)</f>
        <v>0</v>
      </c>
      <c r="K347" s="263"/>
      <c r="L347" s="264"/>
      <c r="M347" s="265" t="s">
        <v>1</v>
      </c>
      <c r="N347" s="266" t="s">
        <v>41</v>
      </c>
      <c r="O347" s="91"/>
      <c r="P347" s="229">
        <f>O347*H347</f>
        <v>0</v>
      </c>
      <c r="Q347" s="229">
        <v>0.00059999999999999995</v>
      </c>
      <c r="R347" s="229">
        <f>Q347*H347</f>
        <v>0.0073079999999999994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193</v>
      </c>
      <c r="AT347" s="231" t="s">
        <v>238</v>
      </c>
      <c r="AU347" s="231" t="s">
        <v>86</v>
      </c>
      <c r="AY347" s="17" t="s">
        <v>153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84</v>
      </c>
      <c r="BK347" s="232">
        <f>ROUND(I347*H347,2)</f>
        <v>0</v>
      </c>
      <c r="BL347" s="17" t="s">
        <v>159</v>
      </c>
      <c r="BM347" s="231" t="s">
        <v>557</v>
      </c>
    </row>
    <row r="348" s="13" customFormat="1">
      <c r="A348" s="13"/>
      <c r="B348" s="233"/>
      <c r="C348" s="234"/>
      <c r="D348" s="235" t="s">
        <v>161</v>
      </c>
      <c r="E348" s="234"/>
      <c r="F348" s="237" t="s">
        <v>558</v>
      </c>
      <c r="G348" s="234"/>
      <c r="H348" s="238">
        <v>12.18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161</v>
      </c>
      <c r="AU348" s="244" t="s">
        <v>86</v>
      </c>
      <c r="AV348" s="13" t="s">
        <v>86</v>
      </c>
      <c r="AW348" s="13" t="s">
        <v>4</v>
      </c>
      <c r="AX348" s="13" t="s">
        <v>84</v>
      </c>
      <c r="AY348" s="244" t="s">
        <v>153</v>
      </c>
    </row>
    <row r="349" s="2" customFormat="1" ht="14.4" customHeight="1">
      <c r="A349" s="38"/>
      <c r="B349" s="39"/>
      <c r="C349" s="219" t="s">
        <v>559</v>
      </c>
      <c r="D349" s="219" t="s">
        <v>155</v>
      </c>
      <c r="E349" s="220" t="s">
        <v>560</v>
      </c>
      <c r="F349" s="221" t="s">
        <v>561</v>
      </c>
      <c r="G349" s="222" t="s">
        <v>170</v>
      </c>
      <c r="H349" s="223">
        <v>44.700000000000003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41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159</v>
      </c>
      <c r="AT349" s="231" t="s">
        <v>155</v>
      </c>
      <c r="AU349" s="231" t="s">
        <v>86</v>
      </c>
      <c r="AY349" s="17" t="s">
        <v>153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84</v>
      </c>
      <c r="BK349" s="232">
        <f>ROUND(I349*H349,2)</f>
        <v>0</v>
      </c>
      <c r="BL349" s="17" t="s">
        <v>159</v>
      </c>
      <c r="BM349" s="231" t="s">
        <v>562</v>
      </c>
    </row>
    <row r="350" s="13" customFormat="1">
      <c r="A350" s="13"/>
      <c r="B350" s="233"/>
      <c r="C350" s="234"/>
      <c r="D350" s="235" t="s">
        <v>161</v>
      </c>
      <c r="E350" s="236" t="s">
        <v>1</v>
      </c>
      <c r="F350" s="237" t="s">
        <v>563</v>
      </c>
      <c r="G350" s="234"/>
      <c r="H350" s="238">
        <v>44.700000000000003</v>
      </c>
      <c r="I350" s="239"/>
      <c r="J350" s="234"/>
      <c r="K350" s="234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161</v>
      </c>
      <c r="AU350" s="244" t="s">
        <v>86</v>
      </c>
      <c r="AV350" s="13" t="s">
        <v>86</v>
      </c>
      <c r="AW350" s="13" t="s">
        <v>32</v>
      </c>
      <c r="AX350" s="13" t="s">
        <v>84</v>
      </c>
      <c r="AY350" s="244" t="s">
        <v>153</v>
      </c>
    </row>
    <row r="351" s="2" customFormat="1" ht="14.4" customHeight="1">
      <c r="A351" s="38"/>
      <c r="B351" s="39"/>
      <c r="C351" s="256" t="s">
        <v>564</v>
      </c>
      <c r="D351" s="256" t="s">
        <v>238</v>
      </c>
      <c r="E351" s="257" t="s">
        <v>565</v>
      </c>
      <c r="F351" s="258" t="s">
        <v>566</v>
      </c>
      <c r="G351" s="259" t="s">
        <v>170</v>
      </c>
      <c r="H351" s="260">
        <v>6.5099999999999998</v>
      </c>
      <c r="I351" s="261"/>
      <c r="J351" s="262">
        <f>ROUND(I351*H351,2)</f>
        <v>0</v>
      </c>
      <c r="K351" s="263"/>
      <c r="L351" s="264"/>
      <c r="M351" s="265" t="s">
        <v>1</v>
      </c>
      <c r="N351" s="266" t="s">
        <v>41</v>
      </c>
      <c r="O351" s="91"/>
      <c r="P351" s="229">
        <f>O351*H351</f>
        <v>0</v>
      </c>
      <c r="Q351" s="229">
        <v>0.00029999999999999997</v>
      </c>
      <c r="R351" s="229">
        <f>Q351*H351</f>
        <v>0.0019529999999999997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193</v>
      </c>
      <c r="AT351" s="231" t="s">
        <v>238</v>
      </c>
      <c r="AU351" s="231" t="s">
        <v>86</v>
      </c>
      <c r="AY351" s="17" t="s">
        <v>153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84</v>
      </c>
      <c r="BK351" s="232">
        <f>ROUND(I351*H351,2)</f>
        <v>0</v>
      </c>
      <c r="BL351" s="17" t="s">
        <v>159</v>
      </c>
      <c r="BM351" s="231" t="s">
        <v>567</v>
      </c>
    </row>
    <row r="352" s="13" customFormat="1">
      <c r="A352" s="13"/>
      <c r="B352" s="233"/>
      <c r="C352" s="234"/>
      <c r="D352" s="235" t="s">
        <v>161</v>
      </c>
      <c r="E352" s="236" t="s">
        <v>1</v>
      </c>
      <c r="F352" s="237" t="s">
        <v>568</v>
      </c>
      <c r="G352" s="234"/>
      <c r="H352" s="238">
        <v>6.2000000000000002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161</v>
      </c>
      <c r="AU352" s="244" t="s">
        <v>86</v>
      </c>
      <c r="AV352" s="13" t="s">
        <v>86</v>
      </c>
      <c r="AW352" s="13" t="s">
        <v>32</v>
      </c>
      <c r="AX352" s="13" t="s">
        <v>84</v>
      </c>
      <c r="AY352" s="244" t="s">
        <v>153</v>
      </c>
    </row>
    <row r="353" s="13" customFormat="1">
      <c r="A353" s="13"/>
      <c r="B353" s="233"/>
      <c r="C353" s="234"/>
      <c r="D353" s="235" t="s">
        <v>161</v>
      </c>
      <c r="E353" s="234"/>
      <c r="F353" s="237" t="s">
        <v>569</v>
      </c>
      <c r="G353" s="234"/>
      <c r="H353" s="238">
        <v>6.5099999999999998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161</v>
      </c>
      <c r="AU353" s="244" t="s">
        <v>86</v>
      </c>
      <c r="AV353" s="13" t="s">
        <v>86</v>
      </c>
      <c r="AW353" s="13" t="s">
        <v>4</v>
      </c>
      <c r="AX353" s="13" t="s">
        <v>84</v>
      </c>
      <c r="AY353" s="244" t="s">
        <v>153</v>
      </c>
    </row>
    <row r="354" s="2" customFormat="1" ht="14.4" customHeight="1">
      <c r="A354" s="38"/>
      <c r="B354" s="39"/>
      <c r="C354" s="256" t="s">
        <v>570</v>
      </c>
      <c r="D354" s="256" t="s">
        <v>238</v>
      </c>
      <c r="E354" s="257" t="s">
        <v>571</v>
      </c>
      <c r="F354" s="258" t="s">
        <v>572</v>
      </c>
      <c r="G354" s="259" t="s">
        <v>170</v>
      </c>
      <c r="H354" s="260">
        <v>4.5149999999999997</v>
      </c>
      <c r="I354" s="261"/>
      <c r="J354" s="262">
        <f>ROUND(I354*H354,2)</f>
        <v>0</v>
      </c>
      <c r="K354" s="263"/>
      <c r="L354" s="264"/>
      <c r="M354" s="265" t="s">
        <v>1</v>
      </c>
      <c r="N354" s="266" t="s">
        <v>41</v>
      </c>
      <c r="O354" s="91"/>
      <c r="P354" s="229">
        <f>O354*H354</f>
        <v>0</v>
      </c>
      <c r="Q354" s="229">
        <v>0.00020000000000000001</v>
      </c>
      <c r="R354" s="229">
        <f>Q354*H354</f>
        <v>0.00090299999999999994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193</v>
      </c>
      <c r="AT354" s="231" t="s">
        <v>238</v>
      </c>
      <c r="AU354" s="231" t="s">
        <v>86</v>
      </c>
      <c r="AY354" s="17" t="s">
        <v>153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84</v>
      </c>
      <c r="BK354" s="232">
        <f>ROUND(I354*H354,2)</f>
        <v>0</v>
      </c>
      <c r="BL354" s="17" t="s">
        <v>159</v>
      </c>
      <c r="BM354" s="231" t="s">
        <v>573</v>
      </c>
    </row>
    <row r="355" s="13" customFormat="1">
      <c r="A355" s="13"/>
      <c r="B355" s="233"/>
      <c r="C355" s="234"/>
      <c r="D355" s="235" t="s">
        <v>161</v>
      </c>
      <c r="E355" s="236" t="s">
        <v>1</v>
      </c>
      <c r="F355" s="237" t="s">
        <v>574</v>
      </c>
      <c r="G355" s="234"/>
      <c r="H355" s="238">
        <v>4.2999999999999998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161</v>
      </c>
      <c r="AU355" s="244" t="s">
        <v>86</v>
      </c>
      <c r="AV355" s="13" t="s">
        <v>86</v>
      </c>
      <c r="AW355" s="13" t="s">
        <v>32</v>
      </c>
      <c r="AX355" s="13" t="s">
        <v>84</v>
      </c>
      <c r="AY355" s="244" t="s">
        <v>153</v>
      </c>
    </row>
    <row r="356" s="13" customFormat="1">
      <c r="A356" s="13"/>
      <c r="B356" s="233"/>
      <c r="C356" s="234"/>
      <c r="D356" s="235" t="s">
        <v>161</v>
      </c>
      <c r="E356" s="234"/>
      <c r="F356" s="237" t="s">
        <v>575</v>
      </c>
      <c r="G356" s="234"/>
      <c r="H356" s="238">
        <v>4.5149999999999997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161</v>
      </c>
      <c r="AU356" s="244" t="s">
        <v>86</v>
      </c>
      <c r="AV356" s="13" t="s">
        <v>86</v>
      </c>
      <c r="AW356" s="13" t="s">
        <v>4</v>
      </c>
      <c r="AX356" s="13" t="s">
        <v>84</v>
      </c>
      <c r="AY356" s="244" t="s">
        <v>153</v>
      </c>
    </row>
    <row r="357" s="2" customFormat="1" ht="14.4" customHeight="1">
      <c r="A357" s="38"/>
      <c r="B357" s="39"/>
      <c r="C357" s="256" t="s">
        <v>576</v>
      </c>
      <c r="D357" s="256" t="s">
        <v>238</v>
      </c>
      <c r="E357" s="257" t="s">
        <v>577</v>
      </c>
      <c r="F357" s="258" t="s">
        <v>578</v>
      </c>
      <c r="G357" s="259" t="s">
        <v>170</v>
      </c>
      <c r="H357" s="260">
        <v>17.640000000000001</v>
      </c>
      <c r="I357" s="261"/>
      <c r="J357" s="262">
        <f>ROUND(I357*H357,2)</f>
        <v>0</v>
      </c>
      <c r="K357" s="263"/>
      <c r="L357" s="264"/>
      <c r="M357" s="265" t="s">
        <v>1</v>
      </c>
      <c r="N357" s="266" t="s">
        <v>41</v>
      </c>
      <c r="O357" s="91"/>
      <c r="P357" s="229">
        <f>O357*H357</f>
        <v>0</v>
      </c>
      <c r="Q357" s="229">
        <v>0.00012</v>
      </c>
      <c r="R357" s="229">
        <f>Q357*H357</f>
        <v>0.0021168000000000003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193</v>
      </c>
      <c r="AT357" s="231" t="s">
        <v>238</v>
      </c>
      <c r="AU357" s="231" t="s">
        <v>86</v>
      </c>
      <c r="AY357" s="17" t="s">
        <v>153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84</v>
      </c>
      <c r="BK357" s="232">
        <f>ROUND(I357*H357,2)</f>
        <v>0</v>
      </c>
      <c r="BL357" s="17" t="s">
        <v>159</v>
      </c>
      <c r="BM357" s="231" t="s">
        <v>579</v>
      </c>
    </row>
    <row r="358" s="13" customFormat="1">
      <c r="A358" s="13"/>
      <c r="B358" s="233"/>
      <c r="C358" s="234"/>
      <c r="D358" s="235" t="s">
        <v>161</v>
      </c>
      <c r="E358" s="236" t="s">
        <v>1</v>
      </c>
      <c r="F358" s="237" t="s">
        <v>580</v>
      </c>
      <c r="G358" s="234"/>
      <c r="H358" s="238">
        <v>11.199999999999999</v>
      </c>
      <c r="I358" s="239"/>
      <c r="J358" s="234"/>
      <c r="K358" s="234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161</v>
      </c>
      <c r="AU358" s="244" t="s">
        <v>86</v>
      </c>
      <c r="AV358" s="13" t="s">
        <v>86</v>
      </c>
      <c r="AW358" s="13" t="s">
        <v>32</v>
      </c>
      <c r="AX358" s="13" t="s">
        <v>76</v>
      </c>
      <c r="AY358" s="244" t="s">
        <v>153</v>
      </c>
    </row>
    <row r="359" s="13" customFormat="1">
      <c r="A359" s="13"/>
      <c r="B359" s="233"/>
      <c r="C359" s="234"/>
      <c r="D359" s="235" t="s">
        <v>161</v>
      </c>
      <c r="E359" s="236" t="s">
        <v>1</v>
      </c>
      <c r="F359" s="237" t="s">
        <v>581</v>
      </c>
      <c r="G359" s="234"/>
      <c r="H359" s="238">
        <v>5.5999999999999996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161</v>
      </c>
      <c r="AU359" s="244" t="s">
        <v>86</v>
      </c>
      <c r="AV359" s="13" t="s">
        <v>86</v>
      </c>
      <c r="AW359" s="13" t="s">
        <v>32</v>
      </c>
      <c r="AX359" s="13" t="s">
        <v>76</v>
      </c>
      <c r="AY359" s="244" t="s">
        <v>153</v>
      </c>
    </row>
    <row r="360" s="14" customFormat="1">
      <c r="A360" s="14"/>
      <c r="B360" s="245"/>
      <c r="C360" s="246"/>
      <c r="D360" s="235" t="s">
        <v>161</v>
      </c>
      <c r="E360" s="247" t="s">
        <v>1</v>
      </c>
      <c r="F360" s="248" t="s">
        <v>213</v>
      </c>
      <c r="G360" s="246"/>
      <c r="H360" s="249">
        <v>16.799999999999997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161</v>
      </c>
      <c r="AU360" s="255" t="s">
        <v>86</v>
      </c>
      <c r="AV360" s="14" t="s">
        <v>159</v>
      </c>
      <c r="AW360" s="14" t="s">
        <v>32</v>
      </c>
      <c r="AX360" s="14" t="s">
        <v>84</v>
      </c>
      <c r="AY360" s="255" t="s">
        <v>153</v>
      </c>
    </row>
    <row r="361" s="13" customFormat="1">
      <c r="A361" s="13"/>
      <c r="B361" s="233"/>
      <c r="C361" s="234"/>
      <c r="D361" s="235" t="s">
        <v>161</v>
      </c>
      <c r="E361" s="234"/>
      <c r="F361" s="237" t="s">
        <v>582</v>
      </c>
      <c r="G361" s="234"/>
      <c r="H361" s="238">
        <v>17.640000000000001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161</v>
      </c>
      <c r="AU361" s="244" t="s">
        <v>86</v>
      </c>
      <c r="AV361" s="13" t="s">
        <v>86</v>
      </c>
      <c r="AW361" s="13" t="s">
        <v>4</v>
      </c>
      <c r="AX361" s="13" t="s">
        <v>84</v>
      </c>
      <c r="AY361" s="244" t="s">
        <v>153</v>
      </c>
    </row>
    <row r="362" s="2" customFormat="1" ht="14.4" customHeight="1">
      <c r="A362" s="38"/>
      <c r="B362" s="39"/>
      <c r="C362" s="256" t="s">
        <v>583</v>
      </c>
      <c r="D362" s="256" t="s">
        <v>238</v>
      </c>
      <c r="E362" s="257" t="s">
        <v>584</v>
      </c>
      <c r="F362" s="258" t="s">
        <v>585</v>
      </c>
      <c r="G362" s="259" t="s">
        <v>170</v>
      </c>
      <c r="H362" s="260">
        <v>18.27</v>
      </c>
      <c r="I362" s="261"/>
      <c r="J362" s="262">
        <f>ROUND(I362*H362,2)</f>
        <v>0</v>
      </c>
      <c r="K362" s="263"/>
      <c r="L362" s="264"/>
      <c r="M362" s="265" t="s">
        <v>1</v>
      </c>
      <c r="N362" s="266" t="s">
        <v>41</v>
      </c>
      <c r="O362" s="91"/>
      <c r="P362" s="229">
        <f>O362*H362</f>
        <v>0</v>
      </c>
      <c r="Q362" s="229">
        <v>4.0000000000000003E-05</v>
      </c>
      <c r="R362" s="229">
        <f>Q362*H362</f>
        <v>0.00073080000000000009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193</v>
      </c>
      <c r="AT362" s="231" t="s">
        <v>238</v>
      </c>
      <c r="AU362" s="231" t="s">
        <v>86</v>
      </c>
      <c r="AY362" s="17" t="s">
        <v>153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84</v>
      </c>
      <c r="BK362" s="232">
        <f>ROUND(I362*H362,2)</f>
        <v>0</v>
      </c>
      <c r="BL362" s="17" t="s">
        <v>159</v>
      </c>
      <c r="BM362" s="231" t="s">
        <v>586</v>
      </c>
    </row>
    <row r="363" s="13" customFormat="1">
      <c r="A363" s="13"/>
      <c r="B363" s="233"/>
      <c r="C363" s="234"/>
      <c r="D363" s="235" t="s">
        <v>161</v>
      </c>
      <c r="E363" s="236" t="s">
        <v>1</v>
      </c>
      <c r="F363" s="237" t="s">
        <v>587</v>
      </c>
      <c r="G363" s="234"/>
      <c r="H363" s="238">
        <v>17.399999999999999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161</v>
      </c>
      <c r="AU363" s="244" t="s">
        <v>86</v>
      </c>
      <c r="AV363" s="13" t="s">
        <v>86</v>
      </c>
      <c r="AW363" s="13" t="s">
        <v>32</v>
      </c>
      <c r="AX363" s="13" t="s">
        <v>84</v>
      </c>
      <c r="AY363" s="244" t="s">
        <v>153</v>
      </c>
    </row>
    <row r="364" s="13" customFormat="1">
      <c r="A364" s="13"/>
      <c r="B364" s="233"/>
      <c r="C364" s="234"/>
      <c r="D364" s="235" t="s">
        <v>161</v>
      </c>
      <c r="E364" s="234"/>
      <c r="F364" s="237" t="s">
        <v>588</v>
      </c>
      <c r="G364" s="234"/>
      <c r="H364" s="238">
        <v>18.27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161</v>
      </c>
      <c r="AU364" s="244" t="s">
        <v>86</v>
      </c>
      <c r="AV364" s="13" t="s">
        <v>86</v>
      </c>
      <c r="AW364" s="13" t="s">
        <v>4</v>
      </c>
      <c r="AX364" s="13" t="s">
        <v>84</v>
      </c>
      <c r="AY364" s="244" t="s">
        <v>153</v>
      </c>
    </row>
    <row r="365" s="2" customFormat="1" ht="14.4" customHeight="1">
      <c r="A365" s="38"/>
      <c r="B365" s="39"/>
      <c r="C365" s="219" t="s">
        <v>589</v>
      </c>
      <c r="D365" s="219" t="s">
        <v>155</v>
      </c>
      <c r="E365" s="220" t="s">
        <v>590</v>
      </c>
      <c r="F365" s="221" t="s">
        <v>591</v>
      </c>
      <c r="G365" s="222" t="s">
        <v>158</v>
      </c>
      <c r="H365" s="223">
        <v>3.1499999999999999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41</v>
      </c>
      <c r="O365" s="91"/>
      <c r="P365" s="229">
        <f>O365*H365</f>
        <v>0</v>
      </c>
      <c r="Q365" s="229">
        <v>0.0315</v>
      </c>
      <c r="R365" s="229">
        <f>Q365*H365</f>
        <v>0.099224999999999994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159</v>
      </c>
      <c r="AT365" s="231" t="s">
        <v>155</v>
      </c>
      <c r="AU365" s="231" t="s">
        <v>86</v>
      </c>
      <c r="AY365" s="17" t="s">
        <v>153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84</v>
      </c>
      <c r="BK365" s="232">
        <f>ROUND(I365*H365,2)</f>
        <v>0</v>
      </c>
      <c r="BL365" s="17" t="s">
        <v>159</v>
      </c>
      <c r="BM365" s="231" t="s">
        <v>592</v>
      </c>
    </row>
    <row r="366" s="13" customFormat="1">
      <c r="A366" s="13"/>
      <c r="B366" s="233"/>
      <c r="C366" s="234"/>
      <c r="D366" s="235" t="s">
        <v>161</v>
      </c>
      <c r="E366" s="236" t="s">
        <v>1</v>
      </c>
      <c r="F366" s="237" t="s">
        <v>466</v>
      </c>
      <c r="G366" s="234"/>
      <c r="H366" s="238">
        <v>2.8999999999999999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161</v>
      </c>
      <c r="AU366" s="244" t="s">
        <v>86</v>
      </c>
      <c r="AV366" s="13" t="s">
        <v>86</v>
      </c>
      <c r="AW366" s="13" t="s">
        <v>32</v>
      </c>
      <c r="AX366" s="13" t="s">
        <v>76</v>
      </c>
      <c r="AY366" s="244" t="s">
        <v>153</v>
      </c>
    </row>
    <row r="367" s="13" customFormat="1">
      <c r="A367" s="13"/>
      <c r="B367" s="233"/>
      <c r="C367" s="234"/>
      <c r="D367" s="235" t="s">
        <v>161</v>
      </c>
      <c r="E367" s="236" t="s">
        <v>1</v>
      </c>
      <c r="F367" s="237" t="s">
        <v>467</v>
      </c>
      <c r="G367" s="234"/>
      <c r="H367" s="238">
        <v>0.25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161</v>
      </c>
      <c r="AU367" s="244" t="s">
        <v>86</v>
      </c>
      <c r="AV367" s="13" t="s">
        <v>86</v>
      </c>
      <c r="AW367" s="13" t="s">
        <v>32</v>
      </c>
      <c r="AX367" s="13" t="s">
        <v>76</v>
      </c>
      <c r="AY367" s="244" t="s">
        <v>153</v>
      </c>
    </row>
    <row r="368" s="14" customFormat="1">
      <c r="A368" s="14"/>
      <c r="B368" s="245"/>
      <c r="C368" s="246"/>
      <c r="D368" s="235" t="s">
        <v>161</v>
      </c>
      <c r="E368" s="247" t="s">
        <v>1</v>
      </c>
      <c r="F368" s="248" t="s">
        <v>213</v>
      </c>
      <c r="G368" s="246"/>
      <c r="H368" s="249">
        <v>3.1499999999999999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161</v>
      </c>
      <c r="AU368" s="255" t="s">
        <v>86</v>
      </c>
      <c r="AV368" s="14" t="s">
        <v>159</v>
      </c>
      <c r="AW368" s="14" t="s">
        <v>32</v>
      </c>
      <c r="AX368" s="14" t="s">
        <v>84</v>
      </c>
      <c r="AY368" s="255" t="s">
        <v>153</v>
      </c>
    </row>
    <row r="369" s="2" customFormat="1" ht="14.4" customHeight="1">
      <c r="A369" s="38"/>
      <c r="B369" s="39"/>
      <c r="C369" s="219" t="s">
        <v>593</v>
      </c>
      <c r="D369" s="219" t="s">
        <v>155</v>
      </c>
      <c r="E369" s="220" t="s">
        <v>594</v>
      </c>
      <c r="F369" s="221" t="s">
        <v>595</v>
      </c>
      <c r="G369" s="222" t="s">
        <v>158</v>
      </c>
      <c r="H369" s="223">
        <v>12.279999999999999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41</v>
      </c>
      <c r="O369" s="91"/>
      <c r="P369" s="229">
        <f>O369*H369</f>
        <v>0</v>
      </c>
      <c r="Q369" s="229">
        <v>0.0057000000000000002</v>
      </c>
      <c r="R369" s="229">
        <f>Q369*H369</f>
        <v>0.069996000000000003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159</v>
      </c>
      <c r="AT369" s="231" t="s">
        <v>155</v>
      </c>
      <c r="AU369" s="231" t="s">
        <v>86</v>
      </c>
      <c r="AY369" s="17" t="s">
        <v>153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84</v>
      </c>
      <c r="BK369" s="232">
        <f>ROUND(I369*H369,2)</f>
        <v>0</v>
      </c>
      <c r="BL369" s="17" t="s">
        <v>159</v>
      </c>
      <c r="BM369" s="231" t="s">
        <v>596</v>
      </c>
    </row>
    <row r="370" s="13" customFormat="1">
      <c r="A370" s="13"/>
      <c r="B370" s="233"/>
      <c r="C370" s="234"/>
      <c r="D370" s="235" t="s">
        <v>161</v>
      </c>
      <c r="E370" s="236" t="s">
        <v>1</v>
      </c>
      <c r="F370" s="237" t="s">
        <v>467</v>
      </c>
      <c r="G370" s="234"/>
      <c r="H370" s="238">
        <v>0.25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161</v>
      </c>
      <c r="AU370" s="244" t="s">
        <v>86</v>
      </c>
      <c r="AV370" s="13" t="s">
        <v>86</v>
      </c>
      <c r="AW370" s="13" t="s">
        <v>32</v>
      </c>
      <c r="AX370" s="13" t="s">
        <v>76</v>
      </c>
      <c r="AY370" s="244" t="s">
        <v>153</v>
      </c>
    </row>
    <row r="371" s="13" customFormat="1">
      <c r="A371" s="13"/>
      <c r="B371" s="233"/>
      <c r="C371" s="234"/>
      <c r="D371" s="235" t="s">
        <v>161</v>
      </c>
      <c r="E371" s="236" t="s">
        <v>1</v>
      </c>
      <c r="F371" s="237" t="s">
        <v>469</v>
      </c>
      <c r="G371" s="234"/>
      <c r="H371" s="238">
        <v>0.59999999999999998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161</v>
      </c>
      <c r="AU371" s="244" t="s">
        <v>86</v>
      </c>
      <c r="AV371" s="13" t="s">
        <v>86</v>
      </c>
      <c r="AW371" s="13" t="s">
        <v>32</v>
      </c>
      <c r="AX371" s="13" t="s">
        <v>76</v>
      </c>
      <c r="AY371" s="244" t="s">
        <v>153</v>
      </c>
    </row>
    <row r="372" s="13" customFormat="1">
      <c r="A372" s="13"/>
      <c r="B372" s="233"/>
      <c r="C372" s="234"/>
      <c r="D372" s="235" t="s">
        <v>161</v>
      </c>
      <c r="E372" s="236" t="s">
        <v>1</v>
      </c>
      <c r="F372" s="237" t="s">
        <v>472</v>
      </c>
      <c r="G372" s="234"/>
      <c r="H372" s="238">
        <v>9.2799999999999994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161</v>
      </c>
      <c r="AU372" s="244" t="s">
        <v>86</v>
      </c>
      <c r="AV372" s="13" t="s">
        <v>86</v>
      </c>
      <c r="AW372" s="13" t="s">
        <v>32</v>
      </c>
      <c r="AX372" s="13" t="s">
        <v>76</v>
      </c>
      <c r="AY372" s="244" t="s">
        <v>153</v>
      </c>
    </row>
    <row r="373" s="13" customFormat="1">
      <c r="A373" s="13"/>
      <c r="B373" s="233"/>
      <c r="C373" s="234"/>
      <c r="D373" s="235" t="s">
        <v>161</v>
      </c>
      <c r="E373" s="236" t="s">
        <v>1</v>
      </c>
      <c r="F373" s="237" t="s">
        <v>485</v>
      </c>
      <c r="G373" s="234"/>
      <c r="H373" s="238">
        <v>2.1499999999999999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161</v>
      </c>
      <c r="AU373" s="244" t="s">
        <v>86</v>
      </c>
      <c r="AV373" s="13" t="s">
        <v>86</v>
      </c>
      <c r="AW373" s="13" t="s">
        <v>32</v>
      </c>
      <c r="AX373" s="13" t="s">
        <v>76</v>
      </c>
      <c r="AY373" s="244" t="s">
        <v>153</v>
      </c>
    </row>
    <row r="374" s="14" customFormat="1">
      <c r="A374" s="14"/>
      <c r="B374" s="245"/>
      <c r="C374" s="246"/>
      <c r="D374" s="235" t="s">
        <v>161</v>
      </c>
      <c r="E374" s="247" t="s">
        <v>1</v>
      </c>
      <c r="F374" s="248" t="s">
        <v>213</v>
      </c>
      <c r="G374" s="246"/>
      <c r="H374" s="249">
        <v>12.279999999999999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161</v>
      </c>
      <c r="AU374" s="255" t="s">
        <v>86</v>
      </c>
      <c r="AV374" s="14" t="s">
        <v>159</v>
      </c>
      <c r="AW374" s="14" t="s">
        <v>32</v>
      </c>
      <c r="AX374" s="14" t="s">
        <v>84</v>
      </c>
      <c r="AY374" s="255" t="s">
        <v>153</v>
      </c>
    </row>
    <row r="375" s="2" customFormat="1" ht="14.4" customHeight="1">
      <c r="A375" s="38"/>
      <c r="B375" s="39"/>
      <c r="C375" s="219" t="s">
        <v>597</v>
      </c>
      <c r="D375" s="219" t="s">
        <v>155</v>
      </c>
      <c r="E375" s="220" t="s">
        <v>598</v>
      </c>
      <c r="F375" s="221" t="s">
        <v>599</v>
      </c>
      <c r="G375" s="222" t="s">
        <v>158</v>
      </c>
      <c r="H375" s="223">
        <v>34.380000000000003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41</v>
      </c>
      <c r="O375" s="91"/>
      <c r="P375" s="229">
        <f>O375*H375</f>
        <v>0</v>
      </c>
      <c r="Q375" s="229">
        <v>0.0045799999999999999</v>
      </c>
      <c r="R375" s="229">
        <f>Q375*H375</f>
        <v>0.1574604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159</v>
      </c>
      <c r="AT375" s="231" t="s">
        <v>155</v>
      </c>
      <c r="AU375" s="231" t="s">
        <v>86</v>
      </c>
      <c r="AY375" s="17" t="s">
        <v>153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84</v>
      </c>
      <c r="BK375" s="232">
        <f>ROUND(I375*H375,2)</f>
        <v>0</v>
      </c>
      <c r="BL375" s="17" t="s">
        <v>159</v>
      </c>
      <c r="BM375" s="231" t="s">
        <v>600</v>
      </c>
    </row>
    <row r="376" s="13" customFormat="1">
      <c r="A376" s="13"/>
      <c r="B376" s="233"/>
      <c r="C376" s="234"/>
      <c r="D376" s="235" t="s">
        <v>161</v>
      </c>
      <c r="E376" s="236" t="s">
        <v>1</v>
      </c>
      <c r="F376" s="237" t="s">
        <v>466</v>
      </c>
      <c r="G376" s="234"/>
      <c r="H376" s="238">
        <v>2.8999999999999999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161</v>
      </c>
      <c r="AU376" s="244" t="s">
        <v>86</v>
      </c>
      <c r="AV376" s="13" t="s">
        <v>86</v>
      </c>
      <c r="AW376" s="13" t="s">
        <v>32</v>
      </c>
      <c r="AX376" s="13" t="s">
        <v>76</v>
      </c>
      <c r="AY376" s="244" t="s">
        <v>153</v>
      </c>
    </row>
    <row r="377" s="13" customFormat="1">
      <c r="A377" s="13"/>
      <c r="B377" s="233"/>
      <c r="C377" s="234"/>
      <c r="D377" s="235" t="s">
        <v>161</v>
      </c>
      <c r="E377" s="236" t="s">
        <v>1</v>
      </c>
      <c r="F377" s="237" t="s">
        <v>468</v>
      </c>
      <c r="G377" s="234"/>
      <c r="H377" s="238">
        <v>1.7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161</v>
      </c>
      <c r="AU377" s="244" t="s">
        <v>86</v>
      </c>
      <c r="AV377" s="13" t="s">
        <v>86</v>
      </c>
      <c r="AW377" s="13" t="s">
        <v>32</v>
      </c>
      <c r="AX377" s="13" t="s">
        <v>76</v>
      </c>
      <c r="AY377" s="244" t="s">
        <v>153</v>
      </c>
    </row>
    <row r="378" s="13" customFormat="1">
      <c r="A378" s="13"/>
      <c r="B378" s="233"/>
      <c r="C378" s="234"/>
      <c r="D378" s="235" t="s">
        <v>161</v>
      </c>
      <c r="E378" s="236" t="s">
        <v>1</v>
      </c>
      <c r="F378" s="237" t="s">
        <v>480</v>
      </c>
      <c r="G378" s="234"/>
      <c r="H378" s="238">
        <v>29.780000000000001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161</v>
      </c>
      <c r="AU378" s="244" t="s">
        <v>86</v>
      </c>
      <c r="AV378" s="13" t="s">
        <v>86</v>
      </c>
      <c r="AW378" s="13" t="s">
        <v>32</v>
      </c>
      <c r="AX378" s="13" t="s">
        <v>76</v>
      </c>
      <c r="AY378" s="244" t="s">
        <v>153</v>
      </c>
    </row>
    <row r="379" s="14" customFormat="1">
      <c r="A379" s="14"/>
      <c r="B379" s="245"/>
      <c r="C379" s="246"/>
      <c r="D379" s="235" t="s">
        <v>161</v>
      </c>
      <c r="E379" s="247" t="s">
        <v>1</v>
      </c>
      <c r="F379" s="248" t="s">
        <v>213</v>
      </c>
      <c r="G379" s="246"/>
      <c r="H379" s="249">
        <v>34.380000000000003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161</v>
      </c>
      <c r="AU379" s="255" t="s">
        <v>86</v>
      </c>
      <c r="AV379" s="14" t="s">
        <v>159</v>
      </c>
      <c r="AW379" s="14" t="s">
        <v>32</v>
      </c>
      <c r="AX379" s="14" t="s">
        <v>84</v>
      </c>
      <c r="AY379" s="255" t="s">
        <v>153</v>
      </c>
    </row>
    <row r="380" s="2" customFormat="1" ht="19.8" customHeight="1">
      <c r="A380" s="38"/>
      <c r="B380" s="39"/>
      <c r="C380" s="219" t="s">
        <v>601</v>
      </c>
      <c r="D380" s="219" t="s">
        <v>155</v>
      </c>
      <c r="E380" s="220" t="s">
        <v>602</v>
      </c>
      <c r="F380" s="221" t="s">
        <v>603</v>
      </c>
      <c r="G380" s="222" t="s">
        <v>180</v>
      </c>
      <c r="H380" s="223">
        <v>0.17999999999999999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41</v>
      </c>
      <c r="O380" s="91"/>
      <c r="P380" s="229">
        <f>O380*H380</f>
        <v>0</v>
      </c>
      <c r="Q380" s="229">
        <v>2.5018699999999998</v>
      </c>
      <c r="R380" s="229">
        <f>Q380*H380</f>
        <v>0.45033659999999998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159</v>
      </c>
      <c r="AT380" s="231" t="s">
        <v>155</v>
      </c>
      <c r="AU380" s="231" t="s">
        <v>86</v>
      </c>
      <c r="AY380" s="17" t="s">
        <v>153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84</v>
      </c>
      <c r="BK380" s="232">
        <f>ROUND(I380*H380,2)</f>
        <v>0</v>
      </c>
      <c r="BL380" s="17" t="s">
        <v>159</v>
      </c>
      <c r="BM380" s="231" t="s">
        <v>604</v>
      </c>
    </row>
    <row r="381" s="13" customFormat="1">
      <c r="A381" s="13"/>
      <c r="B381" s="233"/>
      <c r="C381" s="234"/>
      <c r="D381" s="235" t="s">
        <v>161</v>
      </c>
      <c r="E381" s="236" t="s">
        <v>1</v>
      </c>
      <c r="F381" s="237" t="s">
        <v>605</v>
      </c>
      <c r="G381" s="234"/>
      <c r="H381" s="238">
        <v>0.17999999999999999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161</v>
      </c>
      <c r="AU381" s="244" t="s">
        <v>86</v>
      </c>
      <c r="AV381" s="13" t="s">
        <v>86</v>
      </c>
      <c r="AW381" s="13" t="s">
        <v>32</v>
      </c>
      <c r="AX381" s="13" t="s">
        <v>84</v>
      </c>
      <c r="AY381" s="244" t="s">
        <v>153</v>
      </c>
    </row>
    <row r="382" s="2" customFormat="1" ht="14.4" customHeight="1">
      <c r="A382" s="38"/>
      <c r="B382" s="39"/>
      <c r="C382" s="219" t="s">
        <v>606</v>
      </c>
      <c r="D382" s="219" t="s">
        <v>155</v>
      </c>
      <c r="E382" s="220" t="s">
        <v>607</v>
      </c>
      <c r="F382" s="221" t="s">
        <v>608</v>
      </c>
      <c r="G382" s="222" t="s">
        <v>180</v>
      </c>
      <c r="H382" s="223">
        <v>0.17999999999999999</v>
      </c>
      <c r="I382" s="224"/>
      <c r="J382" s="225">
        <f>ROUND(I382*H382,2)</f>
        <v>0</v>
      </c>
      <c r="K382" s="226"/>
      <c r="L382" s="44"/>
      <c r="M382" s="227" t="s">
        <v>1</v>
      </c>
      <c r="N382" s="228" t="s">
        <v>41</v>
      </c>
      <c r="O382" s="91"/>
      <c r="P382" s="229">
        <f>O382*H382</f>
        <v>0</v>
      </c>
      <c r="Q382" s="229">
        <v>2.3010199999999998</v>
      </c>
      <c r="R382" s="229">
        <f>Q382*H382</f>
        <v>0.41418359999999993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159</v>
      </c>
      <c r="AT382" s="231" t="s">
        <v>155</v>
      </c>
      <c r="AU382" s="231" t="s">
        <v>86</v>
      </c>
      <c r="AY382" s="17" t="s">
        <v>153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84</v>
      </c>
      <c r="BK382" s="232">
        <f>ROUND(I382*H382,2)</f>
        <v>0</v>
      </c>
      <c r="BL382" s="17" t="s">
        <v>159</v>
      </c>
      <c r="BM382" s="231" t="s">
        <v>609</v>
      </c>
    </row>
    <row r="383" s="13" customFormat="1">
      <c r="A383" s="13"/>
      <c r="B383" s="233"/>
      <c r="C383" s="234"/>
      <c r="D383" s="235" t="s">
        <v>161</v>
      </c>
      <c r="E383" s="236" t="s">
        <v>1</v>
      </c>
      <c r="F383" s="237" t="s">
        <v>610</v>
      </c>
      <c r="G383" s="234"/>
      <c r="H383" s="238">
        <v>0.17999999999999999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161</v>
      </c>
      <c r="AU383" s="244" t="s">
        <v>86</v>
      </c>
      <c r="AV383" s="13" t="s">
        <v>86</v>
      </c>
      <c r="AW383" s="13" t="s">
        <v>32</v>
      </c>
      <c r="AX383" s="13" t="s">
        <v>84</v>
      </c>
      <c r="AY383" s="244" t="s">
        <v>153</v>
      </c>
    </row>
    <row r="384" s="2" customFormat="1" ht="14.4" customHeight="1">
      <c r="A384" s="38"/>
      <c r="B384" s="39"/>
      <c r="C384" s="219" t="s">
        <v>611</v>
      </c>
      <c r="D384" s="219" t="s">
        <v>155</v>
      </c>
      <c r="E384" s="220" t="s">
        <v>612</v>
      </c>
      <c r="F384" s="221" t="s">
        <v>613</v>
      </c>
      <c r="G384" s="222" t="s">
        <v>216</v>
      </c>
      <c r="H384" s="223">
        <v>0.041000000000000002</v>
      </c>
      <c r="I384" s="224"/>
      <c r="J384" s="225">
        <f>ROUND(I384*H384,2)</f>
        <v>0</v>
      </c>
      <c r="K384" s="226"/>
      <c r="L384" s="44"/>
      <c r="M384" s="227" t="s">
        <v>1</v>
      </c>
      <c r="N384" s="228" t="s">
        <v>41</v>
      </c>
      <c r="O384" s="91"/>
      <c r="P384" s="229">
        <f>O384*H384</f>
        <v>0</v>
      </c>
      <c r="Q384" s="229">
        <v>1.06277</v>
      </c>
      <c r="R384" s="229">
        <f>Q384*H384</f>
        <v>0.043573569999999999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159</v>
      </c>
      <c r="AT384" s="231" t="s">
        <v>155</v>
      </c>
      <c r="AU384" s="231" t="s">
        <v>86</v>
      </c>
      <c r="AY384" s="17" t="s">
        <v>153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84</v>
      </c>
      <c r="BK384" s="232">
        <f>ROUND(I384*H384,2)</f>
        <v>0</v>
      </c>
      <c r="BL384" s="17" t="s">
        <v>159</v>
      </c>
      <c r="BM384" s="231" t="s">
        <v>614</v>
      </c>
    </row>
    <row r="385" s="13" customFormat="1">
      <c r="A385" s="13"/>
      <c r="B385" s="233"/>
      <c r="C385" s="234"/>
      <c r="D385" s="235" t="s">
        <v>161</v>
      </c>
      <c r="E385" s="236" t="s">
        <v>1</v>
      </c>
      <c r="F385" s="237" t="s">
        <v>615</v>
      </c>
      <c r="G385" s="234"/>
      <c r="H385" s="238">
        <v>0.041000000000000002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161</v>
      </c>
      <c r="AU385" s="244" t="s">
        <v>86</v>
      </c>
      <c r="AV385" s="13" t="s">
        <v>86</v>
      </c>
      <c r="AW385" s="13" t="s">
        <v>32</v>
      </c>
      <c r="AX385" s="13" t="s">
        <v>84</v>
      </c>
      <c r="AY385" s="244" t="s">
        <v>153</v>
      </c>
    </row>
    <row r="386" s="2" customFormat="1" ht="14.4" customHeight="1">
      <c r="A386" s="38"/>
      <c r="B386" s="39"/>
      <c r="C386" s="219" t="s">
        <v>616</v>
      </c>
      <c r="D386" s="219" t="s">
        <v>155</v>
      </c>
      <c r="E386" s="220" t="s">
        <v>617</v>
      </c>
      <c r="F386" s="221" t="s">
        <v>618</v>
      </c>
      <c r="G386" s="222" t="s">
        <v>158</v>
      </c>
      <c r="H386" s="223">
        <v>2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41</v>
      </c>
      <c r="O386" s="91"/>
      <c r="P386" s="229">
        <f>O386*H386</f>
        <v>0</v>
      </c>
      <c r="Q386" s="229">
        <v>0.042000000000000003</v>
      </c>
      <c r="R386" s="229">
        <f>Q386*H386</f>
        <v>0.084000000000000005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159</v>
      </c>
      <c r="AT386" s="231" t="s">
        <v>155</v>
      </c>
      <c r="AU386" s="231" t="s">
        <v>86</v>
      </c>
      <c r="AY386" s="17" t="s">
        <v>153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84</v>
      </c>
      <c r="BK386" s="232">
        <f>ROUND(I386*H386,2)</f>
        <v>0</v>
      </c>
      <c r="BL386" s="17" t="s">
        <v>159</v>
      </c>
      <c r="BM386" s="231" t="s">
        <v>619</v>
      </c>
    </row>
    <row r="387" s="13" customFormat="1">
      <c r="A387" s="13"/>
      <c r="B387" s="233"/>
      <c r="C387" s="234"/>
      <c r="D387" s="235" t="s">
        <v>161</v>
      </c>
      <c r="E387" s="236" t="s">
        <v>1</v>
      </c>
      <c r="F387" s="237" t="s">
        <v>620</v>
      </c>
      <c r="G387" s="234"/>
      <c r="H387" s="238">
        <v>2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161</v>
      </c>
      <c r="AU387" s="244" t="s">
        <v>86</v>
      </c>
      <c r="AV387" s="13" t="s">
        <v>86</v>
      </c>
      <c r="AW387" s="13" t="s">
        <v>32</v>
      </c>
      <c r="AX387" s="13" t="s">
        <v>84</v>
      </c>
      <c r="AY387" s="244" t="s">
        <v>153</v>
      </c>
    </row>
    <row r="388" s="2" customFormat="1" ht="14.4" customHeight="1">
      <c r="A388" s="38"/>
      <c r="B388" s="39"/>
      <c r="C388" s="219" t="s">
        <v>621</v>
      </c>
      <c r="D388" s="219" t="s">
        <v>155</v>
      </c>
      <c r="E388" s="220" t="s">
        <v>622</v>
      </c>
      <c r="F388" s="221" t="s">
        <v>623</v>
      </c>
      <c r="G388" s="222" t="s">
        <v>158</v>
      </c>
      <c r="H388" s="223">
        <v>16.399999999999999</v>
      </c>
      <c r="I388" s="224"/>
      <c r="J388" s="225">
        <f>ROUND(I388*H388,2)</f>
        <v>0</v>
      </c>
      <c r="K388" s="226"/>
      <c r="L388" s="44"/>
      <c r="M388" s="227" t="s">
        <v>1</v>
      </c>
      <c r="N388" s="228" t="s">
        <v>41</v>
      </c>
      <c r="O388" s="91"/>
      <c r="P388" s="229">
        <f>O388*H388</f>
        <v>0</v>
      </c>
      <c r="Q388" s="229">
        <v>0.084000000000000005</v>
      </c>
      <c r="R388" s="229">
        <f>Q388*H388</f>
        <v>1.3775999999999999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159</v>
      </c>
      <c r="AT388" s="231" t="s">
        <v>155</v>
      </c>
      <c r="AU388" s="231" t="s">
        <v>86</v>
      </c>
      <c r="AY388" s="17" t="s">
        <v>153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84</v>
      </c>
      <c r="BK388" s="232">
        <f>ROUND(I388*H388,2)</f>
        <v>0</v>
      </c>
      <c r="BL388" s="17" t="s">
        <v>159</v>
      </c>
      <c r="BM388" s="231" t="s">
        <v>624</v>
      </c>
    </row>
    <row r="389" s="13" customFormat="1">
      <c r="A389" s="13"/>
      <c r="B389" s="233"/>
      <c r="C389" s="234"/>
      <c r="D389" s="235" t="s">
        <v>161</v>
      </c>
      <c r="E389" s="236" t="s">
        <v>1</v>
      </c>
      <c r="F389" s="237" t="s">
        <v>625</v>
      </c>
      <c r="G389" s="234"/>
      <c r="H389" s="238">
        <v>16.399999999999999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161</v>
      </c>
      <c r="AU389" s="244" t="s">
        <v>86</v>
      </c>
      <c r="AV389" s="13" t="s">
        <v>86</v>
      </c>
      <c r="AW389" s="13" t="s">
        <v>32</v>
      </c>
      <c r="AX389" s="13" t="s">
        <v>84</v>
      </c>
      <c r="AY389" s="244" t="s">
        <v>153</v>
      </c>
    </row>
    <row r="390" s="2" customFormat="1" ht="14.4" customHeight="1">
      <c r="A390" s="38"/>
      <c r="B390" s="39"/>
      <c r="C390" s="219" t="s">
        <v>626</v>
      </c>
      <c r="D390" s="219" t="s">
        <v>155</v>
      </c>
      <c r="E390" s="220" t="s">
        <v>627</v>
      </c>
      <c r="F390" s="221" t="s">
        <v>628</v>
      </c>
      <c r="G390" s="222" t="s">
        <v>158</v>
      </c>
      <c r="H390" s="223">
        <v>10.9</v>
      </c>
      <c r="I390" s="224"/>
      <c r="J390" s="225">
        <f>ROUND(I390*H390,2)</f>
        <v>0</v>
      </c>
      <c r="K390" s="226"/>
      <c r="L390" s="44"/>
      <c r="M390" s="227" t="s">
        <v>1</v>
      </c>
      <c r="N390" s="228" t="s">
        <v>41</v>
      </c>
      <c r="O390" s="91"/>
      <c r="P390" s="229">
        <f>O390*H390</f>
        <v>0</v>
      </c>
      <c r="Q390" s="229">
        <v>0.11</v>
      </c>
      <c r="R390" s="229">
        <f>Q390*H390</f>
        <v>1.1990000000000001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159</v>
      </c>
      <c r="AT390" s="231" t="s">
        <v>155</v>
      </c>
      <c r="AU390" s="231" t="s">
        <v>86</v>
      </c>
      <c r="AY390" s="17" t="s">
        <v>153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84</v>
      </c>
      <c r="BK390" s="232">
        <f>ROUND(I390*H390,2)</f>
        <v>0</v>
      </c>
      <c r="BL390" s="17" t="s">
        <v>159</v>
      </c>
      <c r="BM390" s="231" t="s">
        <v>629</v>
      </c>
    </row>
    <row r="391" s="13" customFormat="1">
      <c r="A391" s="13"/>
      <c r="B391" s="233"/>
      <c r="C391" s="234"/>
      <c r="D391" s="235" t="s">
        <v>161</v>
      </c>
      <c r="E391" s="236" t="s">
        <v>1</v>
      </c>
      <c r="F391" s="237" t="s">
        <v>630</v>
      </c>
      <c r="G391" s="234"/>
      <c r="H391" s="238">
        <v>10.9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161</v>
      </c>
      <c r="AU391" s="244" t="s">
        <v>86</v>
      </c>
      <c r="AV391" s="13" t="s">
        <v>86</v>
      </c>
      <c r="AW391" s="13" t="s">
        <v>32</v>
      </c>
      <c r="AX391" s="13" t="s">
        <v>84</v>
      </c>
      <c r="AY391" s="244" t="s">
        <v>153</v>
      </c>
    </row>
    <row r="392" s="2" customFormat="1" ht="14.4" customHeight="1">
      <c r="A392" s="38"/>
      <c r="B392" s="39"/>
      <c r="C392" s="219" t="s">
        <v>631</v>
      </c>
      <c r="D392" s="219" t="s">
        <v>155</v>
      </c>
      <c r="E392" s="220" t="s">
        <v>632</v>
      </c>
      <c r="F392" s="221" t="s">
        <v>633</v>
      </c>
      <c r="G392" s="222" t="s">
        <v>158</v>
      </c>
      <c r="H392" s="223">
        <v>109</v>
      </c>
      <c r="I392" s="224"/>
      <c r="J392" s="225">
        <f>ROUND(I392*H392,2)</f>
        <v>0</v>
      </c>
      <c r="K392" s="226"/>
      <c r="L392" s="44"/>
      <c r="M392" s="227" t="s">
        <v>1</v>
      </c>
      <c r="N392" s="228" t="s">
        <v>41</v>
      </c>
      <c r="O392" s="91"/>
      <c r="P392" s="229">
        <f>O392*H392</f>
        <v>0</v>
      </c>
      <c r="Q392" s="229">
        <v>0.010999999999999999</v>
      </c>
      <c r="R392" s="229">
        <f>Q392*H392</f>
        <v>1.1989999999999998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159</v>
      </c>
      <c r="AT392" s="231" t="s">
        <v>155</v>
      </c>
      <c r="AU392" s="231" t="s">
        <v>86</v>
      </c>
      <c r="AY392" s="17" t="s">
        <v>153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84</v>
      </c>
      <c r="BK392" s="232">
        <f>ROUND(I392*H392,2)</f>
        <v>0</v>
      </c>
      <c r="BL392" s="17" t="s">
        <v>159</v>
      </c>
      <c r="BM392" s="231" t="s">
        <v>634</v>
      </c>
    </row>
    <row r="393" s="13" customFormat="1">
      <c r="A393" s="13"/>
      <c r="B393" s="233"/>
      <c r="C393" s="234"/>
      <c r="D393" s="235" t="s">
        <v>161</v>
      </c>
      <c r="E393" s="236" t="s">
        <v>1</v>
      </c>
      <c r="F393" s="237" t="s">
        <v>635</v>
      </c>
      <c r="G393" s="234"/>
      <c r="H393" s="238">
        <v>109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161</v>
      </c>
      <c r="AU393" s="244" t="s">
        <v>86</v>
      </c>
      <c r="AV393" s="13" t="s">
        <v>86</v>
      </c>
      <c r="AW393" s="13" t="s">
        <v>32</v>
      </c>
      <c r="AX393" s="13" t="s">
        <v>84</v>
      </c>
      <c r="AY393" s="244" t="s">
        <v>153</v>
      </c>
    </row>
    <row r="394" s="2" customFormat="1" ht="14.4" customHeight="1">
      <c r="A394" s="38"/>
      <c r="B394" s="39"/>
      <c r="C394" s="219" t="s">
        <v>636</v>
      </c>
      <c r="D394" s="219" t="s">
        <v>155</v>
      </c>
      <c r="E394" s="220" t="s">
        <v>637</v>
      </c>
      <c r="F394" s="221" t="s">
        <v>638</v>
      </c>
      <c r="G394" s="222" t="s">
        <v>158</v>
      </c>
      <c r="H394" s="223">
        <v>10.9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41</v>
      </c>
      <c r="O394" s="91"/>
      <c r="P394" s="229">
        <f>O394*H394</f>
        <v>0</v>
      </c>
      <c r="Q394" s="229">
        <v>0.00012999999999999999</v>
      </c>
      <c r="R394" s="229">
        <f>Q394*H394</f>
        <v>0.0014169999999999999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159</v>
      </c>
      <c r="AT394" s="231" t="s">
        <v>155</v>
      </c>
      <c r="AU394" s="231" t="s">
        <v>86</v>
      </c>
      <c r="AY394" s="17" t="s">
        <v>153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84</v>
      </c>
      <c r="BK394" s="232">
        <f>ROUND(I394*H394,2)</f>
        <v>0</v>
      </c>
      <c r="BL394" s="17" t="s">
        <v>159</v>
      </c>
      <c r="BM394" s="231" t="s">
        <v>639</v>
      </c>
    </row>
    <row r="395" s="13" customFormat="1">
      <c r="A395" s="13"/>
      <c r="B395" s="233"/>
      <c r="C395" s="234"/>
      <c r="D395" s="235" t="s">
        <v>161</v>
      </c>
      <c r="E395" s="236" t="s">
        <v>1</v>
      </c>
      <c r="F395" s="237" t="s">
        <v>630</v>
      </c>
      <c r="G395" s="234"/>
      <c r="H395" s="238">
        <v>10.9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161</v>
      </c>
      <c r="AU395" s="244" t="s">
        <v>86</v>
      </c>
      <c r="AV395" s="13" t="s">
        <v>86</v>
      </c>
      <c r="AW395" s="13" t="s">
        <v>32</v>
      </c>
      <c r="AX395" s="13" t="s">
        <v>84</v>
      </c>
      <c r="AY395" s="244" t="s">
        <v>153</v>
      </c>
    </row>
    <row r="396" s="12" customFormat="1" ht="22.8" customHeight="1">
      <c r="A396" s="12"/>
      <c r="B396" s="203"/>
      <c r="C396" s="204"/>
      <c r="D396" s="205" t="s">
        <v>75</v>
      </c>
      <c r="E396" s="217" t="s">
        <v>197</v>
      </c>
      <c r="F396" s="217" t="s">
        <v>640</v>
      </c>
      <c r="G396" s="204"/>
      <c r="H396" s="204"/>
      <c r="I396" s="207"/>
      <c r="J396" s="218">
        <f>BK396</f>
        <v>0</v>
      </c>
      <c r="K396" s="204"/>
      <c r="L396" s="209"/>
      <c r="M396" s="210"/>
      <c r="N396" s="211"/>
      <c r="O396" s="211"/>
      <c r="P396" s="212">
        <f>SUM(P397:P463)</f>
        <v>0</v>
      </c>
      <c r="Q396" s="211"/>
      <c r="R396" s="212">
        <f>SUM(R397:R463)</f>
        <v>3.7967981500000003</v>
      </c>
      <c r="S396" s="211"/>
      <c r="T396" s="213">
        <f>SUM(T397:T463)</f>
        <v>28.110164000000001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4" t="s">
        <v>84</v>
      </c>
      <c r="AT396" s="215" t="s">
        <v>75</v>
      </c>
      <c r="AU396" s="215" t="s">
        <v>84</v>
      </c>
      <c r="AY396" s="214" t="s">
        <v>153</v>
      </c>
      <c r="BK396" s="216">
        <f>SUM(BK397:BK463)</f>
        <v>0</v>
      </c>
    </row>
    <row r="397" s="2" customFormat="1" ht="14.4" customHeight="1">
      <c r="A397" s="38"/>
      <c r="B397" s="39"/>
      <c r="C397" s="219" t="s">
        <v>641</v>
      </c>
      <c r="D397" s="219" t="s">
        <v>155</v>
      </c>
      <c r="E397" s="220" t="s">
        <v>642</v>
      </c>
      <c r="F397" s="221" t="s">
        <v>643</v>
      </c>
      <c r="G397" s="222" t="s">
        <v>170</v>
      </c>
      <c r="H397" s="223">
        <v>1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41</v>
      </c>
      <c r="O397" s="91"/>
      <c r="P397" s="229">
        <f>O397*H397</f>
        <v>0</v>
      </c>
      <c r="Q397" s="229">
        <v>0.15540000000000001</v>
      </c>
      <c r="R397" s="229">
        <f>Q397*H397</f>
        <v>0.15540000000000001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159</v>
      </c>
      <c r="AT397" s="231" t="s">
        <v>155</v>
      </c>
      <c r="AU397" s="231" t="s">
        <v>86</v>
      </c>
      <c r="AY397" s="17" t="s">
        <v>153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84</v>
      </c>
      <c r="BK397" s="232">
        <f>ROUND(I397*H397,2)</f>
        <v>0</v>
      </c>
      <c r="BL397" s="17" t="s">
        <v>159</v>
      </c>
      <c r="BM397" s="231" t="s">
        <v>644</v>
      </c>
    </row>
    <row r="398" s="2" customFormat="1" ht="14.4" customHeight="1">
      <c r="A398" s="38"/>
      <c r="B398" s="39"/>
      <c r="C398" s="256" t="s">
        <v>645</v>
      </c>
      <c r="D398" s="256" t="s">
        <v>238</v>
      </c>
      <c r="E398" s="257" t="s">
        <v>646</v>
      </c>
      <c r="F398" s="258" t="s">
        <v>647</v>
      </c>
      <c r="G398" s="259" t="s">
        <v>170</v>
      </c>
      <c r="H398" s="260">
        <v>1.02</v>
      </c>
      <c r="I398" s="261"/>
      <c r="J398" s="262">
        <f>ROUND(I398*H398,2)</f>
        <v>0</v>
      </c>
      <c r="K398" s="263"/>
      <c r="L398" s="264"/>
      <c r="M398" s="265" t="s">
        <v>1</v>
      </c>
      <c r="N398" s="266" t="s">
        <v>41</v>
      </c>
      <c r="O398" s="91"/>
      <c r="P398" s="229">
        <f>O398*H398</f>
        <v>0</v>
      </c>
      <c r="Q398" s="229">
        <v>0.10199999999999999</v>
      </c>
      <c r="R398" s="229">
        <f>Q398*H398</f>
        <v>0.10403999999999999</v>
      </c>
      <c r="S398" s="229">
        <v>0</v>
      </c>
      <c r="T398" s="23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193</v>
      </c>
      <c r="AT398" s="231" t="s">
        <v>238</v>
      </c>
      <c r="AU398" s="231" t="s">
        <v>86</v>
      </c>
      <c r="AY398" s="17" t="s">
        <v>153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84</v>
      </c>
      <c r="BK398" s="232">
        <f>ROUND(I398*H398,2)</f>
        <v>0</v>
      </c>
      <c r="BL398" s="17" t="s">
        <v>159</v>
      </c>
      <c r="BM398" s="231" t="s">
        <v>648</v>
      </c>
    </row>
    <row r="399" s="13" customFormat="1">
      <c r="A399" s="13"/>
      <c r="B399" s="233"/>
      <c r="C399" s="234"/>
      <c r="D399" s="235" t="s">
        <v>161</v>
      </c>
      <c r="E399" s="234"/>
      <c r="F399" s="237" t="s">
        <v>649</v>
      </c>
      <c r="G399" s="234"/>
      <c r="H399" s="238">
        <v>1.02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161</v>
      </c>
      <c r="AU399" s="244" t="s">
        <v>86</v>
      </c>
      <c r="AV399" s="13" t="s">
        <v>86</v>
      </c>
      <c r="AW399" s="13" t="s">
        <v>4</v>
      </c>
      <c r="AX399" s="13" t="s">
        <v>84</v>
      </c>
      <c r="AY399" s="244" t="s">
        <v>153</v>
      </c>
    </row>
    <row r="400" s="2" customFormat="1" ht="14.4" customHeight="1">
      <c r="A400" s="38"/>
      <c r="B400" s="39"/>
      <c r="C400" s="219" t="s">
        <v>650</v>
      </c>
      <c r="D400" s="219" t="s">
        <v>155</v>
      </c>
      <c r="E400" s="220" t="s">
        <v>651</v>
      </c>
      <c r="F400" s="221" t="s">
        <v>652</v>
      </c>
      <c r="G400" s="222" t="s">
        <v>170</v>
      </c>
      <c r="H400" s="223">
        <v>10.5</v>
      </c>
      <c r="I400" s="224"/>
      <c r="J400" s="225">
        <f>ROUND(I400*H400,2)</f>
        <v>0</v>
      </c>
      <c r="K400" s="226"/>
      <c r="L400" s="44"/>
      <c r="M400" s="227" t="s">
        <v>1</v>
      </c>
      <c r="N400" s="228" t="s">
        <v>41</v>
      </c>
      <c r="O400" s="91"/>
      <c r="P400" s="229">
        <f>O400*H400</f>
        <v>0</v>
      </c>
      <c r="Q400" s="229">
        <v>0.1295</v>
      </c>
      <c r="R400" s="229">
        <f>Q400*H400</f>
        <v>1.35975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159</v>
      </c>
      <c r="AT400" s="231" t="s">
        <v>155</v>
      </c>
      <c r="AU400" s="231" t="s">
        <v>86</v>
      </c>
      <c r="AY400" s="17" t="s">
        <v>153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84</v>
      </c>
      <c r="BK400" s="232">
        <f>ROUND(I400*H400,2)</f>
        <v>0</v>
      </c>
      <c r="BL400" s="17" t="s">
        <v>159</v>
      </c>
      <c r="BM400" s="231" t="s">
        <v>653</v>
      </c>
    </row>
    <row r="401" s="13" customFormat="1">
      <c r="A401" s="13"/>
      <c r="B401" s="233"/>
      <c r="C401" s="234"/>
      <c r="D401" s="235" t="s">
        <v>161</v>
      </c>
      <c r="E401" s="236" t="s">
        <v>1</v>
      </c>
      <c r="F401" s="237" t="s">
        <v>654</v>
      </c>
      <c r="G401" s="234"/>
      <c r="H401" s="238">
        <v>10.5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161</v>
      </c>
      <c r="AU401" s="244" t="s">
        <v>86</v>
      </c>
      <c r="AV401" s="13" t="s">
        <v>86</v>
      </c>
      <c r="AW401" s="13" t="s">
        <v>32</v>
      </c>
      <c r="AX401" s="13" t="s">
        <v>84</v>
      </c>
      <c r="AY401" s="244" t="s">
        <v>153</v>
      </c>
    </row>
    <row r="402" s="2" customFormat="1" ht="14.4" customHeight="1">
      <c r="A402" s="38"/>
      <c r="B402" s="39"/>
      <c r="C402" s="256" t="s">
        <v>655</v>
      </c>
      <c r="D402" s="256" t="s">
        <v>238</v>
      </c>
      <c r="E402" s="257" t="s">
        <v>656</v>
      </c>
      <c r="F402" s="258" t="s">
        <v>657</v>
      </c>
      <c r="G402" s="259" t="s">
        <v>170</v>
      </c>
      <c r="H402" s="260">
        <v>8.1600000000000001</v>
      </c>
      <c r="I402" s="261"/>
      <c r="J402" s="262">
        <f>ROUND(I402*H402,2)</f>
        <v>0</v>
      </c>
      <c r="K402" s="263"/>
      <c r="L402" s="264"/>
      <c r="M402" s="265" t="s">
        <v>1</v>
      </c>
      <c r="N402" s="266" t="s">
        <v>41</v>
      </c>
      <c r="O402" s="91"/>
      <c r="P402" s="229">
        <f>O402*H402</f>
        <v>0</v>
      </c>
      <c r="Q402" s="229">
        <v>0.044999999999999998</v>
      </c>
      <c r="R402" s="229">
        <f>Q402*H402</f>
        <v>0.36719999999999997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193</v>
      </c>
      <c r="AT402" s="231" t="s">
        <v>238</v>
      </c>
      <c r="AU402" s="231" t="s">
        <v>86</v>
      </c>
      <c r="AY402" s="17" t="s">
        <v>153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84</v>
      </c>
      <c r="BK402" s="232">
        <f>ROUND(I402*H402,2)</f>
        <v>0</v>
      </c>
      <c r="BL402" s="17" t="s">
        <v>159</v>
      </c>
      <c r="BM402" s="231" t="s">
        <v>658</v>
      </c>
    </row>
    <row r="403" s="13" customFormat="1">
      <c r="A403" s="13"/>
      <c r="B403" s="233"/>
      <c r="C403" s="234"/>
      <c r="D403" s="235" t="s">
        <v>161</v>
      </c>
      <c r="E403" s="236" t="s">
        <v>1</v>
      </c>
      <c r="F403" s="237" t="s">
        <v>659</v>
      </c>
      <c r="G403" s="234"/>
      <c r="H403" s="238">
        <v>8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161</v>
      </c>
      <c r="AU403" s="244" t="s">
        <v>86</v>
      </c>
      <c r="AV403" s="13" t="s">
        <v>86</v>
      </c>
      <c r="AW403" s="13" t="s">
        <v>32</v>
      </c>
      <c r="AX403" s="13" t="s">
        <v>84</v>
      </c>
      <c r="AY403" s="244" t="s">
        <v>153</v>
      </c>
    </row>
    <row r="404" s="13" customFormat="1">
      <c r="A404" s="13"/>
      <c r="B404" s="233"/>
      <c r="C404" s="234"/>
      <c r="D404" s="235" t="s">
        <v>161</v>
      </c>
      <c r="E404" s="234"/>
      <c r="F404" s="237" t="s">
        <v>660</v>
      </c>
      <c r="G404" s="234"/>
      <c r="H404" s="238">
        <v>8.1600000000000001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161</v>
      </c>
      <c r="AU404" s="244" t="s">
        <v>86</v>
      </c>
      <c r="AV404" s="13" t="s">
        <v>86</v>
      </c>
      <c r="AW404" s="13" t="s">
        <v>4</v>
      </c>
      <c r="AX404" s="13" t="s">
        <v>84</v>
      </c>
      <c r="AY404" s="244" t="s">
        <v>153</v>
      </c>
    </row>
    <row r="405" s="2" customFormat="1" ht="14.4" customHeight="1">
      <c r="A405" s="38"/>
      <c r="B405" s="39"/>
      <c r="C405" s="256" t="s">
        <v>661</v>
      </c>
      <c r="D405" s="256" t="s">
        <v>238</v>
      </c>
      <c r="E405" s="257" t="s">
        <v>662</v>
      </c>
      <c r="F405" s="258" t="s">
        <v>663</v>
      </c>
      <c r="G405" s="259" t="s">
        <v>170</v>
      </c>
      <c r="H405" s="260">
        <v>1.02</v>
      </c>
      <c r="I405" s="261"/>
      <c r="J405" s="262">
        <f>ROUND(I405*H405,2)</f>
        <v>0</v>
      </c>
      <c r="K405" s="263"/>
      <c r="L405" s="264"/>
      <c r="M405" s="265" t="s">
        <v>1</v>
      </c>
      <c r="N405" s="266" t="s">
        <v>41</v>
      </c>
      <c r="O405" s="91"/>
      <c r="P405" s="229">
        <f>O405*H405</f>
        <v>0</v>
      </c>
      <c r="Q405" s="229">
        <v>0.045999999999999999</v>
      </c>
      <c r="R405" s="229">
        <f>Q405*H405</f>
        <v>0.046920000000000003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193</v>
      </c>
      <c r="AT405" s="231" t="s">
        <v>238</v>
      </c>
      <c r="AU405" s="231" t="s">
        <v>86</v>
      </c>
      <c r="AY405" s="17" t="s">
        <v>153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84</v>
      </c>
      <c r="BK405" s="232">
        <f>ROUND(I405*H405,2)</f>
        <v>0</v>
      </c>
      <c r="BL405" s="17" t="s">
        <v>159</v>
      </c>
      <c r="BM405" s="231" t="s">
        <v>664</v>
      </c>
    </row>
    <row r="406" s="13" customFormat="1">
      <c r="A406" s="13"/>
      <c r="B406" s="233"/>
      <c r="C406" s="234"/>
      <c r="D406" s="235" t="s">
        <v>161</v>
      </c>
      <c r="E406" s="236" t="s">
        <v>1</v>
      </c>
      <c r="F406" s="237" t="s">
        <v>665</v>
      </c>
      <c r="G406" s="234"/>
      <c r="H406" s="238">
        <v>1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161</v>
      </c>
      <c r="AU406" s="244" t="s">
        <v>86</v>
      </c>
      <c r="AV406" s="13" t="s">
        <v>86</v>
      </c>
      <c r="AW406" s="13" t="s">
        <v>32</v>
      </c>
      <c r="AX406" s="13" t="s">
        <v>84</v>
      </c>
      <c r="AY406" s="244" t="s">
        <v>153</v>
      </c>
    </row>
    <row r="407" s="13" customFormat="1">
      <c r="A407" s="13"/>
      <c r="B407" s="233"/>
      <c r="C407" s="234"/>
      <c r="D407" s="235" t="s">
        <v>161</v>
      </c>
      <c r="E407" s="234"/>
      <c r="F407" s="237" t="s">
        <v>649</v>
      </c>
      <c r="G407" s="234"/>
      <c r="H407" s="238">
        <v>1.02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161</v>
      </c>
      <c r="AU407" s="244" t="s">
        <v>86</v>
      </c>
      <c r="AV407" s="13" t="s">
        <v>86</v>
      </c>
      <c r="AW407" s="13" t="s">
        <v>4</v>
      </c>
      <c r="AX407" s="13" t="s">
        <v>84</v>
      </c>
      <c r="AY407" s="244" t="s">
        <v>153</v>
      </c>
    </row>
    <row r="408" s="2" customFormat="1" ht="19.8" customHeight="1">
      <c r="A408" s="38"/>
      <c r="B408" s="39"/>
      <c r="C408" s="219" t="s">
        <v>666</v>
      </c>
      <c r="D408" s="219" t="s">
        <v>155</v>
      </c>
      <c r="E408" s="220" t="s">
        <v>667</v>
      </c>
      <c r="F408" s="221" t="s">
        <v>668</v>
      </c>
      <c r="G408" s="222" t="s">
        <v>158</v>
      </c>
      <c r="H408" s="223">
        <v>193.87000000000001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41</v>
      </c>
      <c r="O408" s="91"/>
      <c r="P408" s="229">
        <f>O408*H408</f>
        <v>0</v>
      </c>
      <c r="Q408" s="229">
        <v>0.00012999999999999999</v>
      </c>
      <c r="R408" s="229">
        <f>Q408*H408</f>
        <v>0.025203099999999999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159</v>
      </c>
      <c r="AT408" s="231" t="s">
        <v>155</v>
      </c>
      <c r="AU408" s="231" t="s">
        <v>86</v>
      </c>
      <c r="AY408" s="17" t="s">
        <v>153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84</v>
      </c>
      <c r="BK408" s="232">
        <f>ROUND(I408*H408,2)</f>
        <v>0</v>
      </c>
      <c r="BL408" s="17" t="s">
        <v>159</v>
      </c>
      <c r="BM408" s="231" t="s">
        <v>669</v>
      </c>
    </row>
    <row r="409" s="13" customFormat="1">
      <c r="A409" s="13"/>
      <c r="B409" s="233"/>
      <c r="C409" s="234"/>
      <c r="D409" s="235" t="s">
        <v>161</v>
      </c>
      <c r="E409" s="236" t="s">
        <v>1</v>
      </c>
      <c r="F409" s="237" t="s">
        <v>670</v>
      </c>
      <c r="G409" s="234"/>
      <c r="H409" s="238">
        <v>37.780000000000001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161</v>
      </c>
      <c r="AU409" s="244" t="s">
        <v>86</v>
      </c>
      <c r="AV409" s="13" t="s">
        <v>86</v>
      </c>
      <c r="AW409" s="13" t="s">
        <v>32</v>
      </c>
      <c r="AX409" s="13" t="s">
        <v>76</v>
      </c>
      <c r="AY409" s="244" t="s">
        <v>153</v>
      </c>
    </row>
    <row r="410" s="13" customFormat="1">
      <c r="A410" s="13"/>
      <c r="B410" s="233"/>
      <c r="C410" s="234"/>
      <c r="D410" s="235" t="s">
        <v>161</v>
      </c>
      <c r="E410" s="236" t="s">
        <v>1</v>
      </c>
      <c r="F410" s="237" t="s">
        <v>671</v>
      </c>
      <c r="G410" s="234"/>
      <c r="H410" s="238">
        <v>156.09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161</v>
      </c>
      <c r="AU410" s="244" t="s">
        <v>86</v>
      </c>
      <c r="AV410" s="13" t="s">
        <v>86</v>
      </c>
      <c r="AW410" s="13" t="s">
        <v>32</v>
      </c>
      <c r="AX410" s="13" t="s">
        <v>76</v>
      </c>
      <c r="AY410" s="244" t="s">
        <v>153</v>
      </c>
    </row>
    <row r="411" s="14" customFormat="1">
      <c r="A411" s="14"/>
      <c r="B411" s="245"/>
      <c r="C411" s="246"/>
      <c r="D411" s="235" t="s">
        <v>161</v>
      </c>
      <c r="E411" s="247" t="s">
        <v>1</v>
      </c>
      <c r="F411" s="248" t="s">
        <v>213</v>
      </c>
      <c r="G411" s="246"/>
      <c r="H411" s="249">
        <v>193.87000000000001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161</v>
      </c>
      <c r="AU411" s="255" t="s">
        <v>86</v>
      </c>
      <c r="AV411" s="14" t="s">
        <v>159</v>
      </c>
      <c r="AW411" s="14" t="s">
        <v>32</v>
      </c>
      <c r="AX411" s="14" t="s">
        <v>84</v>
      </c>
      <c r="AY411" s="255" t="s">
        <v>153</v>
      </c>
    </row>
    <row r="412" s="2" customFormat="1" ht="19.8" customHeight="1">
      <c r="A412" s="38"/>
      <c r="B412" s="39"/>
      <c r="C412" s="219" t="s">
        <v>672</v>
      </c>
      <c r="D412" s="219" t="s">
        <v>155</v>
      </c>
      <c r="E412" s="220" t="s">
        <v>673</v>
      </c>
      <c r="F412" s="221" t="s">
        <v>674</v>
      </c>
      <c r="G412" s="222" t="s">
        <v>158</v>
      </c>
      <c r="H412" s="223">
        <v>14.550000000000001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41</v>
      </c>
      <c r="O412" s="91"/>
      <c r="P412" s="229">
        <f>O412*H412</f>
        <v>0</v>
      </c>
      <c r="Q412" s="229">
        <v>0.00021000000000000001</v>
      </c>
      <c r="R412" s="229">
        <f>Q412*H412</f>
        <v>0.0030555000000000005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159</v>
      </c>
      <c r="AT412" s="231" t="s">
        <v>155</v>
      </c>
      <c r="AU412" s="231" t="s">
        <v>86</v>
      </c>
      <c r="AY412" s="17" t="s">
        <v>153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84</v>
      </c>
      <c r="BK412" s="232">
        <f>ROUND(I412*H412,2)</f>
        <v>0</v>
      </c>
      <c r="BL412" s="17" t="s">
        <v>159</v>
      </c>
      <c r="BM412" s="231" t="s">
        <v>675</v>
      </c>
    </row>
    <row r="413" s="13" customFormat="1">
      <c r="A413" s="13"/>
      <c r="B413" s="233"/>
      <c r="C413" s="234"/>
      <c r="D413" s="235" t="s">
        <v>161</v>
      </c>
      <c r="E413" s="236" t="s">
        <v>1</v>
      </c>
      <c r="F413" s="237" t="s">
        <v>676</v>
      </c>
      <c r="G413" s="234"/>
      <c r="H413" s="238">
        <v>14.550000000000001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161</v>
      </c>
      <c r="AU413" s="244" t="s">
        <v>86</v>
      </c>
      <c r="AV413" s="13" t="s">
        <v>86</v>
      </c>
      <c r="AW413" s="13" t="s">
        <v>32</v>
      </c>
      <c r="AX413" s="13" t="s">
        <v>84</v>
      </c>
      <c r="AY413" s="244" t="s">
        <v>153</v>
      </c>
    </row>
    <row r="414" s="2" customFormat="1" ht="14.4" customHeight="1">
      <c r="A414" s="38"/>
      <c r="B414" s="39"/>
      <c r="C414" s="219" t="s">
        <v>677</v>
      </c>
      <c r="D414" s="219" t="s">
        <v>155</v>
      </c>
      <c r="E414" s="220" t="s">
        <v>678</v>
      </c>
      <c r="F414" s="221" t="s">
        <v>679</v>
      </c>
      <c r="G414" s="222" t="s">
        <v>158</v>
      </c>
      <c r="H414" s="223">
        <v>208.41999999999999</v>
      </c>
      <c r="I414" s="224"/>
      <c r="J414" s="225">
        <f>ROUND(I414*H414,2)</f>
        <v>0</v>
      </c>
      <c r="K414" s="226"/>
      <c r="L414" s="44"/>
      <c r="M414" s="227" t="s">
        <v>1</v>
      </c>
      <c r="N414" s="228" t="s">
        <v>41</v>
      </c>
      <c r="O414" s="91"/>
      <c r="P414" s="229">
        <f>O414*H414</f>
        <v>0</v>
      </c>
      <c r="Q414" s="229">
        <v>4.0000000000000003E-05</v>
      </c>
      <c r="R414" s="229">
        <f>Q414*H414</f>
        <v>0.0083368000000000001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159</v>
      </c>
      <c r="AT414" s="231" t="s">
        <v>155</v>
      </c>
      <c r="AU414" s="231" t="s">
        <v>86</v>
      </c>
      <c r="AY414" s="17" t="s">
        <v>153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84</v>
      </c>
      <c r="BK414" s="232">
        <f>ROUND(I414*H414,2)</f>
        <v>0</v>
      </c>
      <c r="BL414" s="17" t="s">
        <v>159</v>
      </c>
      <c r="BM414" s="231" t="s">
        <v>680</v>
      </c>
    </row>
    <row r="415" s="13" customFormat="1">
      <c r="A415" s="13"/>
      <c r="B415" s="233"/>
      <c r="C415" s="234"/>
      <c r="D415" s="235" t="s">
        <v>161</v>
      </c>
      <c r="E415" s="236" t="s">
        <v>1</v>
      </c>
      <c r="F415" s="237" t="s">
        <v>681</v>
      </c>
      <c r="G415" s="234"/>
      <c r="H415" s="238">
        <v>52.329999999999998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161</v>
      </c>
      <c r="AU415" s="244" t="s">
        <v>86</v>
      </c>
      <c r="AV415" s="13" t="s">
        <v>86</v>
      </c>
      <c r="AW415" s="13" t="s">
        <v>32</v>
      </c>
      <c r="AX415" s="13" t="s">
        <v>76</v>
      </c>
      <c r="AY415" s="244" t="s">
        <v>153</v>
      </c>
    </row>
    <row r="416" s="13" customFormat="1">
      <c r="A416" s="13"/>
      <c r="B416" s="233"/>
      <c r="C416" s="234"/>
      <c r="D416" s="235" t="s">
        <v>161</v>
      </c>
      <c r="E416" s="236" t="s">
        <v>1</v>
      </c>
      <c r="F416" s="237" t="s">
        <v>682</v>
      </c>
      <c r="G416" s="234"/>
      <c r="H416" s="238">
        <v>156.09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161</v>
      </c>
      <c r="AU416" s="244" t="s">
        <v>86</v>
      </c>
      <c r="AV416" s="13" t="s">
        <v>86</v>
      </c>
      <c r="AW416" s="13" t="s">
        <v>32</v>
      </c>
      <c r="AX416" s="13" t="s">
        <v>76</v>
      </c>
      <c r="AY416" s="244" t="s">
        <v>153</v>
      </c>
    </row>
    <row r="417" s="14" customFormat="1">
      <c r="A417" s="14"/>
      <c r="B417" s="245"/>
      <c r="C417" s="246"/>
      <c r="D417" s="235" t="s">
        <v>161</v>
      </c>
      <c r="E417" s="247" t="s">
        <v>1</v>
      </c>
      <c r="F417" s="248" t="s">
        <v>213</v>
      </c>
      <c r="G417" s="246"/>
      <c r="H417" s="249">
        <v>208.42000000000002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161</v>
      </c>
      <c r="AU417" s="255" t="s">
        <v>86</v>
      </c>
      <c r="AV417" s="14" t="s">
        <v>159</v>
      </c>
      <c r="AW417" s="14" t="s">
        <v>32</v>
      </c>
      <c r="AX417" s="14" t="s">
        <v>84</v>
      </c>
      <c r="AY417" s="255" t="s">
        <v>153</v>
      </c>
    </row>
    <row r="418" s="2" customFormat="1" ht="14.4" customHeight="1">
      <c r="A418" s="38"/>
      <c r="B418" s="39"/>
      <c r="C418" s="219" t="s">
        <v>683</v>
      </c>
      <c r="D418" s="219" t="s">
        <v>155</v>
      </c>
      <c r="E418" s="220" t="s">
        <v>684</v>
      </c>
      <c r="F418" s="221" t="s">
        <v>685</v>
      </c>
      <c r="G418" s="222" t="s">
        <v>158</v>
      </c>
      <c r="H418" s="223">
        <v>1.925</v>
      </c>
      <c r="I418" s="224"/>
      <c r="J418" s="225">
        <f>ROUND(I418*H418,2)</f>
        <v>0</v>
      </c>
      <c r="K418" s="226"/>
      <c r="L418" s="44"/>
      <c r="M418" s="227" t="s">
        <v>1</v>
      </c>
      <c r="N418" s="228" t="s">
        <v>41</v>
      </c>
      <c r="O418" s="91"/>
      <c r="P418" s="229">
        <f>O418*H418</f>
        <v>0</v>
      </c>
      <c r="Q418" s="229">
        <v>0.00029</v>
      </c>
      <c r="R418" s="229">
        <f>Q418*H418</f>
        <v>0.00055825000000000004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159</v>
      </c>
      <c r="AT418" s="231" t="s">
        <v>155</v>
      </c>
      <c r="AU418" s="231" t="s">
        <v>86</v>
      </c>
      <c r="AY418" s="17" t="s">
        <v>153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84</v>
      </c>
      <c r="BK418" s="232">
        <f>ROUND(I418*H418,2)</f>
        <v>0</v>
      </c>
      <c r="BL418" s="17" t="s">
        <v>159</v>
      </c>
      <c r="BM418" s="231" t="s">
        <v>686</v>
      </c>
    </row>
    <row r="419" s="13" customFormat="1">
      <c r="A419" s="13"/>
      <c r="B419" s="233"/>
      <c r="C419" s="234"/>
      <c r="D419" s="235" t="s">
        <v>161</v>
      </c>
      <c r="E419" s="236" t="s">
        <v>1</v>
      </c>
      <c r="F419" s="237" t="s">
        <v>687</v>
      </c>
      <c r="G419" s="234"/>
      <c r="H419" s="238">
        <v>1.925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161</v>
      </c>
      <c r="AU419" s="244" t="s">
        <v>86</v>
      </c>
      <c r="AV419" s="13" t="s">
        <v>86</v>
      </c>
      <c r="AW419" s="13" t="s">
        <v>32</v>
      </c>
      <c r="AX419" s="13" t="s">
        <v>84</v>
      </c>
      <c r="AY419" s="244" t="s">
        <v>153</v>
      </c>
    </row>
    <row r="420" s="2" customFormat="1" ht="14.4" customHeight="1">
      <c r="A420" s="38"/>
      <c r="B420" s="39"/>
      <c r="C420" s="219" t="s">
        <v>688</v>
      </c>
      <c r="D420" s="219" t="s">
        <v>155</v>
      </c>
      <c r="E420" s="220" t="s">
        <v>689</v>
      </c>
      <c r="F420" s="221" t="s">
        <v>690</v>
      </c>
      <c r="G420" s="222" t="s">
        <v>264</v>
      </c>
      <c r="H420" s="223">
        <v>1</v>
      </c>
      <c r="I420" s="224"/>
      <c r="J420" s="225">
        <f>ROUND(I420*H420,2)</f>
        <v>0</v>
      </c>
      <c r="K420" s="226"/>
      <c r="L420" s="44"/>
      <c r="M420" s="227" t="s">
        <v>1</v>
      </c>
      <c r="N420" s="228" t="s">
        <v>41</v>
      </c>
      <c r="O420" s="91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1" t="s">
        <v>159</v>
      </c>
      <c r="AT420" s="231" t="s">
        <v>155</v>
      </c>
      <c r="AU420" s="231" t="s">
        <v>86</v>
      </c>
      <c r="AY420" s="17" t="s">
        <v>153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7" t="s">
        <v>84</v>
      </c>
      <c r="BK420" s="232">
        <f>ROUND(I420*H420,2)</f>
        <v>0</v>
      </c>
      <c r="BL420" s="17" t="s">
        <v>159</v>
      </c>
      <c r="BM420" s="231" t="s">
        <v>691</v>
      </c>
    </row>
    <row r="421" s="2" customFormat="1" ht="14.4" customHeight="1">
      <c r="A421" s="38"/>
      <c r="B421" s="39"/>
      <c r="C421" s="219" t="s">
        <v>692</v>
      </c>
      <c r="D421" s="219" t="s">
        <v>155</v>
      </c>
      <c r="E421" s="220" t="s">
        <v>693</v>
      </c>
      <c r="F421" s="221" t="s">
        <v>694</v>
      </c>
      <c r="G421" s="222" t="s">
        <v>180</v>
      </c>
      <c r="H421" s="223">
        <v>2.0070000000000001</v>
      </c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41</v>
      </c>
      <c r="O421" s="91"/>
      <c r="P421" s="229">
        <f>O421*H421</f>
        <v>0</v>
      </c>
      <c r="Q421" s="229">
        <v>0</v>
      </c>
      <c r="R421" s="229">
        <f>Q421*H421</f>
        <v>0</v>
      </c>
      <c r="S421" s="229">
        <v>1.8</v>
      </c>
      <c r="T421" s="230">
        <f>S421*H421</f>
        <v>3.6126000000000005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159</v>
      </c>
      <c r="AT421" s="231" t="s">
        <v>155</v>
      </c>
      <c r="AU421" s="231" t="s">
        <v>86</v>
      </c>
      <c r="AY421" s="17" t="s">
        <v>153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84</v>
      </c>
      <c r="BK421" s="232">
        <f>ROUND(I421*H421,2)</f>
        <v>0</v>
      </c>
      <c r="BL421" s="17" t="s">
        <v>159</v>
      </c>
      <c r="BM421" s="231" t="s">
        <v>695</v>
      </c>
    </row>
    <row r="422" s="13" customFormat="1">
      <c r="A422" s="13"/>
      <c r="B422" s="233"/>
      <c r="C422" s="234"/>
      <c r="D422" s="235" t="s">
        <v>161</v>
      </c>
      <c r="E422" s="236" t="s">
        <v>1</v>
      </c>
      <c r="F422" s="237" t="s">
        <v>696</v>
      </c>
      <c r="G422" s="234"/>
      <c r="H422" s="238">
        <v>2.0070000000000001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161</v>
      </c>
      <c r="AU422" s="244" t="s">
        <v>86</v>
      </c>
      <c r="AV422" s="13" t="s">
        <v>86</v>
      </c>
      <c r="AW422" s="13" t="s">
        <v>32</v>
      </c>
      <c r="AX422" s="13" t="s">
        <v>84</v>
      </c>
      <c r="AY422" s="244" t="s">
        <v>153</v>
      </c>
    </row>
    <row r="423" s="2" customFormat="1" ht="14.4" customHeight="1">
      <c r="A423" s="38"/>
      <c r="B423" s="39"/>
      <c r="C423" s="219" t="s">
        <v>697</v>
      </c>
      <c r="D423" s="219" t="s">
        <v>155</v>
      </c>
      <c r="E423" s="220" t="s">
        <v>698</v>
      </c>
      <c r="F423" s="221" t="s">
        <v>699</v>
      </c>
      <c r="G423" s="222" t="s">
        <v>170</v>
      </c>
      <c r="H423" s="223">
        <v>15.4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41</v>
      </c>
      <c r="O423" s="91"/>
      <c r="P423" s="229">
        <f>O423*H423</f>
        <v>0</v>
      </c>
      <c r="Q423" s="229">
        <v>0.112</v>
      </c>
      <c r="R423" s="229">
        <f>Q423*H423</f>
        <v>1.7248000000000001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159</v>
      </c>
      <c r="AT423" s="231" t="s">
        <v>155</v>
      </c>
      <c r="AU423" s="231" t="s">
        <v>86</v>
      </c>
      <c r="AY423" s="17" t="s">
        <v>153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84</v>
      </c>
      <c r="BK423" s="232">
        <f>ROUND(I423*H423,2)</f>
        <v>0</v>
      </c>
      <c r="BL423" s="17" t="s">
        <v>159</v>
      </c>
      <c r="BM423" s="231" t="s">
        <v>700</v>
      </c>
    </row>
    <row r="424" s="13" customFormat="1">
      <c r="A424" s="13"/>
      <c r="B424" s="233"/>
      <c r="C424" s="234"/>
      <c r="D424" s="235" t="s">
        <v>161</v>
      </c>
      <c r="E424" s="236" t="s">
        <v>1</v>
      </c>
      <c r="F424" s="237" t="s">
        <v>701</v>
      </c>
      <c r="G424" s="234"/>
      <c r="H424" s="238">
        <v>15.4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161</v>
      </c>
      <c r="AU424" s="244" t="s">
        <v>86</v>
      </c>
      <c r="AV424" s="13" t="s">
        <v>86</v>
      </c>
      <c r="AW424" s="13" t="s">
        <v>32</v>
      </c>
      <c r="AX424" s="13" t="s">
        <v>84</v>
      </c>
      <c r="AY424" s="244" t="s">
        <v>153</v>
      </c>
    </row>
    <row r="425" s="2" customFormat="1" ht="14.4" customHeight="1">
      <c r="A425" s="38"/>
      <c r="B425" s="39"/>
      <c r="C425" s="219" t="s">
        <v>702</v>
      </c>
      <c r="D425" s="219" t="s">
        <v>155</v>
      </c>
      <c r="E425" s="220" t="s">
        <v>703</v>
      </c>
      <c r="F425" s="221" t="s">
        <v>704</v>
      </c>
      <c r="G425" s="222" t="s">
        <v>180</v>
      </c>
      <c r="H425" s="223">
        <v>3.4049999999999998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41</v>
      </c>
      <c r="O425" s="91"/>
      <c r="P425" s="229">
        <f>O425*H425</f>
        <v>0</v>
      </c>
      <c r="Q425" s="229">
        <v>0</v>
      </c>
      <c r="R425" s="229">
        <f>Q425*H425</f>
        <v>0</v>
      </c>
      <c r="S425" s="229">
        <v>2.2000000000000002</v>
      </c>
      <c r="T425" s="230">
        <f>S425*H425</f>
        <v>7.4910000000000005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159</v>
      </c>
      <c r="AT425" s="231" t="s">
        <v>155</v>
      </c>
      <c r="AU425" s="231" t="s">
        <v>86</v>
      </c>
      <c r="AY425" s="17" t="s">
        <v>153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84</v>
      </c>
      <c r="BK425" s="232">
        <f>ROUND(I425*H425,2)</f>
        <v>0</v>
      </c>
      <c r="BL425" s="17" t="s">
        <v>159</v>
      </c>
      <c r="BM425" s="231" t="s">
        <v>705</v>
      </c>
    </row>
    <row r="426" s="13" customFormat="1">
      <c r="A426" s="13"/>
      <c r="B426" s="233"/>
      <c r="C426" s="234"/>
      <c r="D426" s="235" t="s">
        <v>161</v>
      </c>
      <c r="E426" s="236" t="s">
        <v>1</v>
      </c>
      <c r="F426" s="237" t="s">
        <v>706</v>
      </c>
      <c r="G426" s="234"/>
      <c r="H426" s="238">
        <v>3.4049999999999998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161</v>
      </c>
      <c r="AU426" s="244" t="s">
        <v>86</v>
      </c>
      <c r="AV426" s="13" t="s">
        <v>86</v>
      </c>
      <c r="AW426" s="13" t="s">
        <v>32</v>
      </c>
      <c r="AX426" s="13" t="s">
        <v>84</v>
      </c>
      <c r="AY426" s="244" t="s">
        <v>153</v>
      </c>
    </row>
    <row r="427" s="2" customFormat="1" ht="14.4" customHeight="1">
      <c r="A427" s="38"/>
      <c r="B427" s="39"/>
      <c r="C427" s="219" t="s">
        <v>707</v>
      </c>
      <c r="D427" s="219" t="s">
        <v>155</v>
      </c>
      <c r="E427" s="220" t="s">
        <v>708</v>
      </c>
      <c r="F427" s="221" t="s">
        <v>709</v>
      </c>
      <c r="G427" s="222" t="s">
        <v>158</v>
      </c>
      <c r="H427" s="223">
        <v>89.549999999999997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41</v>
      </c>
      <c r="O427" s="91"/>
      <c r="P427" s="229">
        <f>O427*H427</f>
        <v>0</v>
      </c>
      <c r="Q427" s="229">
        <v>0</v>
      </c>
      <c r="R427" s="229">
        <f>Q427*H427</f>
        <v>0</v>
      </c>
      <c r="S427" s="229">
        <v>0.089999999999999997</v>
      </c>
      <c r="T427" s="230">
        <f>S427*H427</f>
        <v>8.0594999999999999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159</v>
      </c>
      <c r="AT427" s="231" t="s">
        <v>155</v>
      </c>
      <c r="AU427" s="231" t="s">
        <v>86</v>
      </c>
      <c r="AY427" s="17" t="s">
        <v>153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84</v>
      </c>
      <c r="BK427" s="232">
        <f>ROUND(I427*H427,2)</f>
        <v>0</v>
      </c>
      <c r="BL427" s="17" t="s">
        <v>159</v>
      </c>
      <c r="BM427" s="231" t="s">
        <v>710</v>
      </c>
    </row>
    <row r="428" s="13" customFormat="1">
      <c r="A428" s="13"/>
      <c r="B428" s="233"/>
      <c r="C428" s="234"/>
      <c r="D428" s="235" t="s">
        <v>161</v>
      </c>
      <c r="E428" s="236" t="s">
        <v>1</v>
      </c>
      <c r="F428" s="237" t="s">
        <v>711</v>
      </c>
      <c r="G428" s="234"/>
      <c r="H428" s="238">
        <v>9.8900000000000006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161</v>
      </c>
      <c r="AU428" s="244" t="s">
        <v>86</v>
      </c>
      <c r="AV428" s="13" t="s">
        <v>86</v>
      </c>
      <c r="AW428" s="13" t="s">
        <v>32</v>
      </c>
      <c r="AX428" s="13" t="s">
        <v>76</v>
      </c>
      <c r="AY428" s="244" t="s">
        <v>153</v>
      </c>
    </row>
    <row r="429" s="13" customFormat="1">
      <c r="A429" s="13"/>
      <c r="B429" s="233"/>
      <c r="C429" s="234"/>
      <c r="D429" s="235" t="s">
        <v>161</v>
      </c>
      <c r="E429" s="236" t="s">
        <v>1</v>
      </c>
      <c r="F429" s="237" t="s">
        <v>712</v>
      </c>
      <c r="G429" s="234"/>
      <c r="H429" s="238">
        <v>74.859999999999999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161</v>
      </c>
      <c r="AU429" s="244" t="s">
        <v>86</v>
      </c>
      <c r="AV429" s="13" t="s">
        <v>86</v>
      </c>
      <c r="AW429" s="13" t="s">
        <v>32</v>
      </c>
      <c r="AX429" s="13" t="s">
        <v>76</v>
      </c>
      <c r="AY429" s="244" t="s">
        <v>153</v>
      </c>
    </row>
    <row r="430" s="13" customFormat="1">
      <c r="A430" s="13"/>
      <c r="B430" s="233"/>
      <c r="C430" s="234"/>
      <c r="D430" s="235" t="s">
        <v>161</v>
      </c>
      <c r="E430" s="236" t="s">
        <v>1</v>
      </c>
      <c r="F430" s="237" t="s">
        <v>713</v>
      </c>
      <c r="G430" s="234"/>
      <c r="H430" s="238">
        <v>4.7999999999999998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161</v>
      </c>
      <c r="AU430" s="244" t="s">
        <v>86</v>
      </c>
      <c r="AV430" s="13" t="s">
        <v>86</v>
      </c>
      <c r="AW430" s="13" t="s">
        <v>32</v>
      </c>
      <c r="AX430" s="13" t="s">
        <v>76</v>
      </c>
      <c r="AY430" s="244" t="s">
        <v>153</v>
      </c>
    </row>
    <row r="431" s="14" customFormat="1">
      <c r="A431" s="14"/>
      <c r="B431" s="245"/>
      <c r="C431" s="246"/>
      <c r="D431" s="235" t="s">
        <v>161</v>
      </c>
      <c r="E431" s="247" t="s">
        <v>1</v>
      </c>
      <c r="F431" s="248" t="s">
        <v>213</v>
      </c>
      <c r="G431" s="246"/>
      <c r="H431" s="249">
        <v>89.549999999999997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161</v>
      </c>
      <c r="AU431" s="255" t="s">
        <v>86</v>
      </c>
      <c r="AV431" s="14" t="s">
        <v>159</v>
      </c>
      <c r="AW431" s="14" t="s">
        <v>32</v>
      </c>
      <c r="AX431" s="14" t="s">
        <v>84</v>
      </c>
      <c r="AY431" s="255" t="s">
        <v>153</v>
      </c>
    </row>
    <row r="432" s="2" customFormat="1" ht="14.4" customHeight="1">
      <c r="A432" s="38"/>
      <c r="B432" s="39"/>
      <c r="C432" s="219" t="s">
        <v>714</v>
      </c>
      <c r="D432" s="219" t="s">
        <v>155</v>
      </c>
      <c r="E432" s="220" t="s">
        <v>715</v>
      </c>
      <c r="F432" s="221" t="s">
        <v>716</v>
      </c>
      <c r="G432" s="222" t="s">
        <v>158</v>
      </c>
      <c r="H432" s="223">
        <v>2.1400000000000001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41</v>
      </c>
      <c r="O432" s="91"/>
      <c r="P432" s="229">
        <f>O432*H432</f>
        <v>0</v>
      </c>
      <c r="Q432" s="229">
        <v>0</v>
      </c>
      <c r="R432" s="229">
        <f>Q432*H432</f>
        <v>0</v>
      </c>
      <c r="S432" s="229">
        <v>0.075999999999999998</v>
      </c>
      <c r="T432" s="230">
        <f>S432*H432</f>
        <v>0.16264000000000001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159</v>
      </c>
      <c r="AT432" s="231" t="s">
        <v>155</v>
      </c>
      <c r="AU432" s="231" t="s">
        <v>86</v>
      </c>
      <c r="AY432" s="17" t="s">
        <v>153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84</v>
      </c>
      <c r="BK432" s="232">
        <f>ROUND(I432*H432,2)</f>
        <v>0</v>
      </c>
      <c r="BL432" s="17" t="s">
        <v>159</v>
      </c>
      <c r="BM432" s="231" t="s">
        <v>717</v>
      </c>
    </row>
    <row r="433" s="13" customFormat="1">
      <c r="A433" s="13"/>
      <c r="B433" s="233"/>
      <c r="C433" s="234"/>
      <c r="D433" s="235" t="s">
        <v>161</v>
      </c>
      <c r="E433" s="236" t="s">
        <v>1</v>
      </c>
      <c r="F433" s="237" t="s">
        <v>718</v>
      </c>
      <c r="G433" s="234"/>
      <c r="H433" s="238">
        <v>0.54000000000000004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161</v>
      </c>
      <c r="AU433" s="244" t="s">
        <v>86</v>
      </c>
      <c r="AV433" s="13" t="s">
        <v>86</v>
      </c>
      <c r="AW433" s="13" t="s">
        <v>32</v>
      </c>
      <c r="AX433" s="13" t="s">
        <v>76</v>
      </c>
      <c r="AY433" s="244" t="s">
        <v>153</v>
      </c>
    </row>
    <row r="434" s="13" customFormat="1">
      <c r="A434" s="13"/>
      <c r="B434" s="233"/>
      <c r="C434" s="234"/>
      <c r="D434" s="235" t="s">
        <v>161</v>
      </c>
      <c r="E434" s="236" t="s">
        <v>1</v>
      </c>
      <c r="F434" s="237" t="s">
        <v>719</v>
      </c>
      <c r="G434" s="234"/>
      <c r="H434" s="238">
        <v>1.6000000000000001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161</v>
      </c>
      <c r="AU434" s="244" t="s">
        <v>86</v>
      </c>
      <c r="AV434" s="13" t="s">
        <v>86</v>
      </c>
      <c r="AW434" s="13" t="s">
        <v>32</v>
      </c>
      <c r="AX434" s="13" t="s">
        <v>76</v>
      </c>
      <c r="AY434" s="244" t="s">
        <v>153</v>
      </c>
    </row>
    <row r="435" s="14" customFormat="1">
      <c r="A435" s="14"/>
      <c r="B435" s="245"/>
      <c r="C435" s="246"/>
      <c r="D435" s="235" t="s">
        <v>161</v>
      </c>
      <c r="E435" s="247" t="s">
        <v>1</v>
      </c>
      <c r="F435" s="248" t="s">
        <v>213</v>
      </c>
      <c r="G435" s="246"/>
      <c r="H435" s="249">
        <v>2.1400000000000001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161</v>
      </c>
      <c r="AU435" s="255" t="s">
        <v>86</v>
      </c>
      <c r="AV435" s="14" t="s">
        <v>159</v>
      </c>
      <c r="AW435" s="14" t="s">
        <v>32</v>
      </c>
      <c r="AX435" s="14" t="s">
        <v>84</v>
      </c>
      <c r="AY435" s="255" t="s">
        <v>153</v>
      </c>
    </row>
    <row r="436" s="2" customFormat="1" ht="14.4" customHeight="1">
      <c r="A436" s="38"/>
      <c r="B436" s="39"/>
      <c r="C436" s="219" t="s">
        <v>720</v>
      </c>
      <c r="D436" s="219" t="s">
        <v>155</v>
      </c>
      <c r="E436" s="220" t="s">
        <v>721</v>
      </c>
      <c r="F436" s="221" t="s">
        <v>722</v>
      </c>
      <c r="G436" s="222" t="s">
        <v>158</v>
      </c>
      <c r="H436" s="223">
        <v>9.0589999999999993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41</v>
      </c>
      <c r="O436" s="91"/>
      <c r="P436" s="229">
        <f>O436*H436</f>
        <v>0</v>
      </c>
      <c r="Q436" s="229">
        <v>0</v>
      </c>
      <c r="R436" s="229">
        <f>Q436*H436</f>
        <v>0</v>
      </c>
      <c r="S436" s="229">
        <v>0.025000000000000001</v>
      </c>
      <c r="T436" s="230">
        <f>S436*H436</f>
        <v>0.22647499999999998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159</v>
      </c>
      <c r="AT436" s="231" t="s">
        <v>155</v>
      </c>
      <c r="AU436" s="231" t="s">
        <v>86</v>
      </c>
      <c r="AY436" s="17" t="s">
        <v>153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84</v>
      </c>
      <c r="BK436" s="232">
        <f>ROUND(I436*H436,2)</f>
        <v>0</v>
      </c>
      <c r="BL436" s="17" t="s">
        <v>159</v>
      </c>
      <c r="BM436" s="231" t="s">
        <v>723</v>
      </c>
    </row>
    <row r="437" s="13" customFormat="1">
      <c r="A437" s="13"/>
      <c r="B437" s="233"/>
      <c r="C437" s="234"/>
      <c r="D437" s="235" t="s">
        <v>161</v>
      </c>
      <c r="E437" s="236" t="s">
        <v>1</v>
      </c>
      <c r="F437" s="237" t="s">
        <v>724</v>
      </c>
      <c r="G437" s="234"/>
      <c r="H437" s="238">
        <v>9.0589999999999993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161</v>
      </c>
      <c r="AU437" s="244" t="s">
        <v>86</v>
      </c>
      <c r="AV437" s="13" t="s">
        <v>86</v>
      </c>
      <c r="AW437" s="13" t="s">
        <v>32</v>
      </c>
      <c r="AX437" s="13" t="s">
        <v>84</v>
      </c>
      <c r="AY437" s="244" t="s">
        <v>153</v>
      </c>
    </row>
    <row r="438" s="2" customFormat="1" ht="14.4" customHeight="1">
      <c r="A438" s="38"/>
      <c r="B438" s="39"/>
      <c r="C438" s="219" t="s">
        <v>725</v>
      </c>
      <c r="D438" s="219" t="s">
        <v>155</v>
      </c>
      <c r="E438" s="220" t="s">
        <v>726</v>
      </c>
      <c r="F438" s="221" t="s">
        <v>727</v>
      </c>
      <c r="G438" s="222" t="s">
        <v>158</v>
      </c>
      <c r="H438" s="223">
        <v>1.9379999999999999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41</v>
      </c>
      <c r="O438" s="91"/>
      <c r="P438" s="229">
        <f>O438*H438</f>
        <v>0</v>
      </c>
      <c r="Q438" s="229">
        <v>0</v>
      </c>
      <c r="R438" s="229">
        <f>Q438*H438</f>
        <v>0</v>
      </c>
      <c r="S438" s="229">
        <v>0.072999999999999995</v>
      </c>
      <c r="T438" s="230">
        <f>S438*H438</f>
        <v>0.14147399999999999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159</v>
      </c>
      <c r="AT438" s="231" t="s">
        <v>155</v>
      </c>
      <c r="AU438" s="231" t="s">
        <v>86</v>
      </c>
      <c r="AY438" s="17" t="s">
        <v>153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84</v>
      </c>
      <c r="BK438" s="232">
        <f>ROUND(I438*H438,2)</f>
        <v>0</v>
      </c>
      <c r="BL438" s="17" t="s">
        <v>159</v>
      </c>
      <c r="BM438" s="231" t="s">
        <v>728</v>
      </c>
    </row>
    <row r="439" s="13" customFormat="1">
      <c r="A439" s="13"/>
      <c r="B439" s="233"/>
      <c r="C439" s="234"/>
      <c r="D439" s="235" t="s">
        <v>161</v>
      </c>
      <c r="E439" s="236" t="s">
        <v>1</v>
      </c>
      <c r="F439" s="237" t="s">
        <v>729</v>
      </c>
      <c r="G439" s="234"/>
      <c r="H439" s="238">
        <v>1.9379999999999999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161</v>
      </c>
      <c r="AU439" s="244" t="s">
        <v>86</v>
      </c>
      <c r="AV439" s="13" t="s">
        <v>86</v>
      </c>
      <c r="AW439" s="13" t="s">
        <v>32</v>
      </c>
      <c r="AX439" s="13" t="s">
        <v>84</v>
      </c>
      <c r="AY439" s="244" t="s">
        <v>153</v>
      </c>
    </row>
    <row r="440" s="2" customFormat="1" ht="14.4" customHeight="1">
      <c r="A440" s="38"/>
      <c r="B440" s="39"/>
      <c r="C440" s="219" t="s">
        <v>730</v>
      </c>
      <c r="D440" s="219" t="s">
        <v>155</v>
      </c>
      <c r="E440" s="220" t="s">
        <v>731</v>
      </c>
      <c r="F440" s="221" t="s">
        <v>732</v>
      </c>
      <c r="G440" s="222" t="s">
        <v>158</v>
      </c>
      <c r="H440" s="223">
        <v>1.3049999999999999</v>
      </c>
      <c r="I440" s="224"/>
      <c r="J440" s="225">
        <f>ROUND(I440*H440,2)</f>
        <v>0</v>
      </c>
      <c r="K440" s="226"/>
      <c r="L440" s="44"/>
      <c r="M440" s="227" t="s">
        <v>1</v>
      </c>
      <c r="N440" s="228" t="s">
        <v>41</v>
      </c>
      <c r="O440" s="91"/>
      <c r="P440" s="229">
        <f>O440*H440</f>
        <v>0</v>
      </c>
      <c r="Q440" s="229">
        <v>0</v>
      </c>
      <c r="R440" s="229">
        <f>Q440*H440</f>
        <v>0</v>
      </c>
      <c r="S440" s="229">
        <v>0.041000000000000002</v>
      </c>
      <c r="T440" s="230">
        <f>S440*H440</f>
        <v>0.053504999999999997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159</v>
      </c>
      <c r="AT440" s="231" t="s">
        <v>155</v>
      </c>
      <c r="AU440" s="231" t="s">
        <v>86</v>
      </c>
      <c r="AY440" s="17" t="s">
        <v>153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84</v>
      </c>
      <c r="BK440" s="232">
        <f>ROUND(I440*H440,2)</f>
        <v>0</v>
      </c>
      <c r="BL440" s="17" t="s">
        <v>159</v>
      </c>
      <c r="BM440" s="231" t="s">
        <v>733</v>
      </c>
    </row>
    <row r="441" s="13" customFormat="1">
      <c r="A441" s="13"/>
      <c r="B441" s="233"/>
      <c r="C441" s="234"/>
      <c r="D441" s="235" t="s">
        <v>161</v>
      </c>
      <c r="E441" s="236" t="s">
        <v>1</v>
      </c>
      <c r="F441" s="237" t="s">
        <v>734</v>
      </c>
      <c r="G441" s="234"/>
      <c r="H441" s="238">
        <v>1.3049999999999999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161</v>
      </c>
      <c r="AU441" s="244" t="s">
        <v>86</v>
      </c>
      <c r="AV441" s="13" t="s">
        <v>86</v>
      </c>
      <c r="AW441" s="13" t="s">
        <v>32</v>
      </c>
      <c r="AX441" s="13" t="s">
        <v>84</v>
      </c>
      <c r="AY441" s="244" t="s">
        <v>153</v>
      </c>
    </row>
    <row r="442" s="2" customFormat="1" ht="14.4" customHeight="1">
      <c r="A442" s="38"/>
      <c r="B442" s="39"/>
      <c r="C442" s="219" t="s">
        <v>735</v>
      </c>
      <c r="D442" s="219" t="s">
        <v>155</v>
      </c>
      <c r="E442" s="220" t="s">
        <v>736</v>
      </c>
      <c r="F442" s="221" t="s">
        <v>737</v>
      </c>
      <c r="G442" s="222" t="s">
        <v>158</v>
      </c>
      <c r="H442" s="223">
        <v>2.3300000000000001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41</v>
      </c>
      <c r="O442" s="91"/>
      <c r="P442" s="229">
        <f>O442*H442</f>
        <v>0</v>
      </c>
      <c r="Q442" s="229">
        <v>0</v>
      </c>
      <c r="R442" s="229">
        <f>Q442*H442</f>
        <v>0</v>
      </c>
      <c r="S442" s="229">
        <v>0.27000000000000002</v>
      </c>
      <c r="T442" s="230">
        <f>S442*H442</f>
        <v>0.6291000000000001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159</v>
      </c>
      <c r="AT442" s="231" t="s">
        <v>155</v>
      </c>
      <c r="AU442" s="231" t="s">
        <v>86</v>
      </c>
      <c r="AY442" s="17" t="s">
        <v>153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84</v>
      </c>
      <c r="BK442" s="232">
        <f>ROUND(I442*H442,2)</f>
        <v>0</v>
      </c>
      <c r="BL442" s="17" t="s">
        <v>159</v>
      </c>
      <c r="BM442" s="231" t="s">
        <v>738</v>
      </c>
    </row>
    <row r="443" s="13" customFormat="1">
      <c r="A443" s="13"/>
      <c r="B443" s="233"/>
      <c r="C443" s="234"/>
      <c r="D443" s="235" t="s">
        <v>161</v>
      </c>
      <c r="E443" s="236" t="s">
        <v>1</v>
      </c>
      <c r="F443" s="237" t="s">
        <v>739</v>
      </c>
      <c r="G443" s="234"/>
      <c r="H443" s="238">
        <v>2.3300000000000001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161</v>
      </c>
      <c r="AU443" s="244" t="s">
        <v>86</v>
      </c>
      <c r="AV443" s="13" t="s">
        <v>86</v>
      </c>
      <c r="AW443" s="13" t="s">
        <v>32</v>
      </c>
      <c r="AX443" s="13" t="s">
        <v>84</v>
      </c>
      <c r="AY443" s="244" t="s">
        <v>153</v>
      </c>
    </row>
    <row r="444" s="2" customFormat="1" ht="14.4" customHeight="1">
      <c r="A444" s="38"/>
      <c r="B444" s="39"/>
      <c r="C444" s="219" t="s">
        <v>740</v>
      </c>
      <c r="D444" s="219" t="s">
        <v>155</v>
      </c>
      <c r="E444" s="220" t="s">
        <v>741</v>
      </c>
      <c r="F444" s="221" t="s">
        <v>742</v>
      </c>
      <c r="G444" s="222" t="s">
        <v>180</v>
      </c>
      <c r="H444" s="223">
        <v>1.3879999999999999</v>
      </c>
      <c r="I444" s="224"/>
      <c r="J444" s="225">
        <f>ROUND(I444*H444,2)</f>
        <v>0</v>
      </c>
      <c r="K444" s="226"/>
      <c r="L444" s="44"/>
      <c r="M444" s="227" t="s">
        <v>1</v>
      </c>
      <c r="N444" s="228" t="s">
        <v>41</v>
      </c>
      <c r="O444" s="91"/>
      <c r="P444" s="229">
        <f>O444*H444</f>
        <v>0</v>
      </c>
      <c r="Q444" s="229">
        <v>0</v>
      </c>
      <c r="R444" s="229">
        <f>Q444*H444</f>
        <v>0</v>
      </c>
      <c r="S444" s="229">
        <v>1.8</v>
      </c>
      <c r="T444" s="230">
        <f>S444*H444</f>
        <v>2.4983999999999997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159</v>
      </c>
      <c r="AT444" s="231" t="s">
        <v>155</v>
      </c>
      <c r="AU444" s="231" t="s">
        <v>86</v>
      </c>
      <c r="AY444" s="17" t="s">
        <v>153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84</v>
      </c>
      <c r="BK444" s="232">
        <f>ROUND(I444*H444,2)</f>
        <v>0</v>
      </c>
      <c r="BL444" s="17" t="s">
        <v>159</v>
      </c>
      <c r="BM444" s="231" t="s">
        <v>743</v>
      </c>
    </row>
    <row r="445" s="13" customFormat="1">
      <c r="A445" s="13"/>
      <c r="B445" s="233"/>
      <c r="C445" s="234"/>
      <c r="D445" s="235" t="s">
        <v>161</v>
      </c>
      <c r="E445" s="236" t="s">
        <v>1</v>
      </c>
      <c r="F445" s="237" t="s">
        <v>744</v>
      </c>
      <c r="G445" s="234"/>
      <c r="H445" s="238">
        <v>1.3879999999999999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161</v>
      </c>
      <c r="AU445" s="244" t="s">
        <v>86</v>
      </c>
      <c r="AV445" s="13" t="s">
        <v>86</v>
      </c>
      <c r="AW445" s="13" t="s">
        <v>32</v>
      </c>
      <c r="AX445" s="13" t="s">
        <v>84</v>
      </c>
      <c r="AY445" s="244" t="s">
        <v>153</v>
      </c>
    </row>
    <row r="446" s="2" customFormat="1" ht="14.4" customHeight="1">
      <c r="A446" s="38"/>
      <c r="B446" s="39"/>
      <c r="C446" s="219" t="s">
        <v>745</v>
      </c>
      <c r="D446" s="219" t="s">
        <v>155</v>
      </c>
      <c r="E446" s="220" t="s">
        <v>746</v>
      </c>
      <c r="F446" s="221" t="s">
        <v>747</v>
      </c>
      <c r="G446" s="222" t="s">
        <v>170</v>
      </c>
      <c r="H446" s="223">
        <v>1.2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41</v>
      </c>
      <c r="O446" s="91"/>
      <c r="P446" s="229">
        <f>O446*H446</f>
        <v>0</v>
      </c>
      <c r="Q446" s="229">
        <v>0</v>
      </c>
      <c r="R446" s="229">
        <f>Q446*H446</f>
        <v>0</v>
      </c>
      <c r="S446" s="229">
        <v>0.042000000000000003</v>
      </c>
      <c r="T446" s="230">
        <f>S446*H446</f>
        <v>0.0504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159</v>
      </c>
      <c r="AT446" s="231" t="s">
        <v>155</v>
      </c>
      <c r="AU446" s="231" t="s">
        <v>86</v>
      </c>
      <c r="AY446" s="17" t="s">
        <v>153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84</v>
      </c>
      <c r="BK446" s="232">
        <f>ROUND(I446*H446,2)</f>
        <v>0</v>
      </c>
      <c r="BL446" s="17" t="s">
        <v>159</v>
      </c>
      <c r="BM446" s="231" t="s">
        <v>748</v>
      </c>
    </row>
    <row r="447" s="13" customFormat="1">
      <c r="A447" s="13"/>
      <c r="B447" s="233"/>
      <c r="C447" s="234"/>
      <c r="D447" s="235" t="s">
        <v>161</v>
      </c>
      <c r="E447" s="236" t="s">
        <v>1</v>
      </c>
      <c r="F447" s="237" t="s">
        <v>749</v>
      </c>
      <c r="G447" s="234"/>
      <c r="H447" s="238">
        <v>1.2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161</v>
      </c>
      <c r="AU447" s="244" t="s">
        <v>86</v>
      </c>
      <c r="AV447" s="13" t="s">
        <v>86</v>
      </c>
      <c r="AW447" s="13" t="s">
        <v>32</v>
      </c>
      <c r="AX447" s="13" t="s">
        <v>84</v>
      </c>
      <c r="AY447" s="244" t="s">
        <v>153</v>
      </c>
    </row>
    <row r="448" s="2" customFormat="1" ht="14.4" customHeight="1">
      <c r="A448" s="38"/>
      <c r="B448" s="39"/>
      <c r="C448" s="219" t="s">
        <v>750</v>
      </c>
      <c r="D448" s="219" t="s">
        <v>155</v>
      </c>
      <c r="E448" s="220" t="s">
        <v>751</v>
      </c>
      <c r="F448" s="221" t="s">
        <v>752</v>
      </c>
      <c r="G448" s="222" t="s">
        <v>170</v>
      </c>
      <c r="H448" s="223">
        <v>2.3999999999999999</v>
      </c>
      <c r="I448" s="224"/>
      <c r="J448" s="225">
        <f>ROUND(I448*H448,2)</f>
        <v>0</v>
      </c>
      <c r="K448" s="226"/>
      <c r="L448" s="44"/>
      <c r="M448" s="227" t="s">
        <v>1</v>
      </c>
      <c r="N448" s="228" t="s">
        <v>41</v>
      </c>
      <c r="O448" s="91"/>
      <c r="P448" s="229">
        <f>O448*H448</f>
        <v>0</v>
      </c>
      <c r="Q448" s="229">
        <v>0</v>
      </c>
      <c r="R448" s="229">
        <f>Q448*H448</f>
        <v>0</v>
      </c>
      <c r="S448" s="229">
        <v>0.13200000000000001</v>
      </c>
      <c r="T448" s="230">
        <f>S448*H448</f>
        <v>0.31680000000000003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159</v>
      </c>
      <c r="AT448" s="231" t="s">
        <v>155</v>
      </c>
      <c r="AU448" s="231" t="s">
        <v>86</v>
      </c>
      <c r="AY448" s="17" t="s">
        <v>153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84</v>
      </c>
      <c r="BK448" s="232">
        <f>ROUND(I448*H448,2)</f>
        <v>0</v>
      </c>
      <c r="BL448" s="17" t="s">
        <v>159</v>
      </c>
      <c r="BM448" s="231" t="s">
        <v>753</v>
      </c>
    </row>
    <row r="449" s="13" customFormat="1">
      <c r="A449" s="13"/>
      <c r="B449" s="233"/>
      <c r="C449" s="234"/>
      <c r="D449" s="235" t="s">
        <v>161</v>
      </c>
      <c r="E449" s="236" t="s">
        <v>1</v>
      </c>
      <c r="F449" s="237" t="s">
        <v>754</v>
      </c>
      <c r="G449" s="234"/>
      <c r="H449" s="238">
        <v>2.3999999999999999</v>
      </c>
      <c r="I449" s="239"/>
      <c r="J449" s="234"/>
      <c r="K449" s="234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161</v>
      </c>
      <c r="AU449" s="244" t="s">
        <v>86</v>
      </c>
      <c r="AV449" s="13" t="s">
        <v>86</v>
      </c>
      <c r="AW449" s="13" t="s">
        <v>32</v>
      </c>
      <c r="AX449" s="13" t="s">
        <v>84</v>
      </c>
      <c r="AY449" s="244" t="s">
        <v>153</v>
      </c>
    </row>
    <row r="450" s="2" customFormat="1" ht="19.8" customHeight="1">
      <c r="A450" s="38"/>
      <c r="B450" s="39"/>
      <c r="C450" s="219" t="s">
        <v>755</v>
      </c>
      <c r="D450" s="219" t="s">
        <v>155</v>
      </c>
      <c r="E450" s="220" t="s">
        <v>756</v>
      </c>
      <c r="F450" s="221" t="s">
        <v>757</v>
      </c>
      <c r="G450" s="222" t="s">
        <v>170</v>
      </c>
      <c r="H450" s="223">
        <v>2.3999999999999999</v>
      </c>
      <c r="I450" s="224"/>
      <c r="J450" s="225">
        <f>ROUND(I450*H450,2)</f>
        <v>0</v>
      </c>
      <c r="K450" s="226"/>
      <c r="L450" s="44"/>
      <c r="M450" s="227" t="s">
        <v>1</v>
      </c>
      <c r="N450" s="228" t="s">
        <v>41</v>
      </c>
      <c r="O450" s="91"/>
      <c r="P450" s="229">
        <f>O450*H450</f>
        <v>0</v>
      </c>
      <c r="Q450" s="229">
        <v>0</v>
      </c>
      <c r="R450" s="229">
        <f>Q450*H450</f>
        <v>0</v>
      </c>
      <c r="S450" s="229">
        <v>0.043999999999999997</v>
      </c>
      <c r="T450" s="230">
        <f>S450*H450</f>
        <v>0.10559999999999999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1" t="s">
        <v>159</v>
      </c>
      <c r="AT450" s="231" t="s">
        <v>155</v>
      </c>
      <c r="AU450" s="231" t="s">
        <v>86</v>
      </c>
      <c r="AY450" s="17" t="s">
        <v>153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7" t="s">
        <v>84</v>
      </c>
      <c r="BK450" s="232">
        <f>ROUND(I450*H450,2)</f>
        <v>0</v>
      </c>
      <c r="BL450" s="17" t="s">
        <v>159</v>
      </c>
      <c r="BM450" s="231" t="s">
        <v>758</v>
      </c>
    </row>
    <row r="451" s="2" customFormat="1" ht="14.4" customHeight="1">
      <c r="A451" s="38"/>
      <c r="B451" s="39"/>
      <c r="C451" s="219" t="s">
        <v>759</v>
      </c>
      <c r="D451" s="219" t="s">
        <v>155</v>
      </c>
      <c r="E451" s="220" t="s">
        <v>760</v>
      </c>
      <c r="F451" s="221" t="s">
        <v>761</v>
      </c>
      <c r="G451" s="222" t="s">
        <v>170</v>
      </c>
      <c r="H451" s="223">
        <v>0.55000000000000004</v>
      </c>
      <c r="I451" s="224"/>
      <c r="J451" s="225">
        <f>ROUND(I451*H451,2)</f>
        <v>0</v>
      </c>
      <c r="K451" s="226"/>
      <c r="L451" s="44"/>
      <c r="M451" s="227" t="s">
        <v>1</v>
      </c>
      <c r="N451" s="228" t="s">
        <v>41</v>
      </c>
      <c r="O451" s="91"/>
      <c r="P451" s="229">
        <f>O451*H451</f>
        <v>0</v>
      </c>
      <c r="Q451" s="229">
        <v>0.0027899999999999999</v>
      </c>
      <c r="R451" s="229">
        <f>Q451*H451</f>
        <v>0.0015345000000000001</v>
      </c>
      <c r="S451" s="229">
        <v>0.056000000000000001</v>
      </c>
      <c r="T451" s="230">
        <f>S451*H451</f>
        <v>0.030800000000000004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1" t="s">
        <v>159</v>
      </c>
      <c r="AT451" s="231" t="s">
        <v>155</v>
      </c>
      <c r="AU451" s="231" t="s">
        <v>86</v>
      </c>
      <c r="AY451" s="17" t="s">
        <v>153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7" t="s">
        <v>84</v>
      </c>
      <c r="BK451" s="232">
        <f>ROUND(I451*H451,2)</f>
        <v>0</v>
      </c>
      <c r="BL451" s="17" t="s">
        <v>159</v>
      </c>
      <c r="BM451" s="231" t="s">
        <v>762</v>
      </c>
    </row>
    <row r="452" s="13" customFormat="1">
      <c r="A452" s="13"/>
      <c r="B452" s="233"/>
      <c r="C452" s="234"/>
      <c r="D452" s="235" t="s">
        <v>161</v>
      </c>
      <c r="E452" s="236" t="s">
        <v>1</v>
      </c>
      <c r="F452" s="237" t="s">
        <v>763</v>
      </c>
      <c r="G452" s="234"/>
      <c r="H452" s="238">
        <v>0.55000000000000004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161</v>
      </c>
      <c r="AU452" s="244" t="s">
        <v>86</v>
      </c>
      <c r="AV452" s="13" t="s">
        <v>86</v>
      </c>
      <c r="AW452" s="13" t="s">
        <v>32</v>
      </c>
      <c r="AX452" s="13" t="s">
        <v>84</v>
      </c>
      <c r="AY452" s="244" t="s">
        <v>153</v>
      </c>
    </row>
    <row r="453" s="2" customFormat="1" ht="19.8" customHeight="1">
      <c r="A453" s="38"/>
      <c r="B453" s="39"/>
      <c r="C453" s="219" t="s">
        <v>764</v>
      </c>
      <c r="D453" s="219" t="s">
        <v>155</v>
      </c>
      <c r="E453" s="220" t="s">
        <v>765</v>
      </c>
      <c r="F453" s="221" t="s">
        <v>766</v>
      </c>
      <c r="G453" s="222" t="s">
        <v>158</v>
      </c>
      <c r="H453" s="223">
        <v>17.199999999999999</v>
      </c>
      <c r="I453" s="224"/>
      <c r="J453" s="225">
        <f>ROUND(I453*H453,2)</f>
        <v>0</v>
      </c>
      <c r="K453" s="226"/>
      <c r="L453" s="44"/>
      <c r="M453" s="227" t="s">
        <v>1</v>
      </c>
      <c r="N453" s="228" t="s">
        <v>41</v>
      </c>
      <c r="O453" s="91"/>
      <c r="P453" s="229">
        <f>O453*H453</f>
        <v>0</v>
      </c>
      <c r="Q453" s="229">
        <v>0</v>
      </c>
      <c r="R453" s="229">
        <f>Q453*H453</f>
        <v>0</v>
      </c>
      <c r="S453" s="229">
        <v>0.050000000000000003</v>
      </c>
      <c r="T453" s="230">
        <f>S453*H453</f>
        <v>0.85999999999999999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159</v>
      </c>
      <c r="AT453" s="231" t="s">
        <v>155</v>
      </c>
      <c r="AU453" s="231" t="s">
        <v>86</v>
      </c>
      <c r="AY453" s="17" t="s">
        <v>153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84</v>
      </c>
      <c r="BK453" s="232">
        <f>ROUND(I453*H453,2)</f>
        <v>0</v>
      </c>
      <c r="BL453" s="17" t="s">
        <v>159</v>
      </c>
      <c r="BM453" s="231" t="s">
        <v>767</v>
      </c>
    </row>
    <row r="454" s="13" customFormat="1">
      <c r="A454" s="13"/>
      <c r="B454" s="233"/>
      <c r="C454" s="234"/>
      <c r="D454" s="235" t="s">
        <v>161</v>
      </c>
      <c r="E454" s="236" t="s">
        <v>1</v>
      </c>
      <c r="F454" s="237" t="s">
        <v>410</v>
      </c>
      <c r="G454" s="234"/>
      <c r="H454" s="238">
        <v>17.199999999999999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161</v>
      </c>
      <c r="AU454" s="244" t="s">
        <v>86</v>
      </c>
      <c r="AV454" s="13" t="s">
        <v>86</v>
      </c>
      <c r="AW454" s="13" t="s">
        <v>32</v>
      </c>
      <c r="AX454" s="13" t="s">
        <v>84</v>
      </c>
      <c r="AY454" s="244" t="s">
        <v>153</v>
      </c>
    </row>
    <row r="455" s="2" customFormat="1" ht="19.8" customHeight="1">
      <c r="A455" s="38"/>
      <c r="B455" s="39"/>
      <c r="C455" s="219" t="s">
        <v>768</v>
      </c>
      <c r="D455" s="219" t="s">
        <v>155</v>
      </c>
      <c r="E455" s="220" t="s">
        <v>769</v>
      </c>
      <c r="F455" s="221" t="s">
        <v>770</v>
      </c>
      <c r="G455" s="222" t="s">
        <v>158</v>
      </c>
      <c r="H455" s="223">
        <v>20.664999999999999</v>
      </c>
      <c r="I455" s="224"/>
      <c r="J455" s="225">
        <f>ROUND(I455*H455,2)</f>
        <v>0</v>
      </c>
      <c r="K455" s="226"/>
      <c r="L455" s="44"/>
      <c r="M455" s="227" t="s">
        <v>1</v>
      </c>
      <c r="N455" s="228" t="s">
        <v>41</v>
      </c>
      <c r="O455" s="91"/>
      <c r="P455" s="229">
        <f>O455*H455</f>
        <v>0</v>
      </c>
      <c r="Q455" s="229">
        <v>0</v>
      </c>
      <c r="R455" s="229">
        <f>Q455*H455</f>
        <v>0</v>
      </c>
      <c r="S455" s="229">
        <v>0.045999999999999999</v>
      </c>
      <c r="T455" s="230">
        <f>S455*H455</f>
        <v>0.95058999999999994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1" t="s">
        <v>159</v>
      </c>
      <c r="AT455" s="231" t="s">
        <v>155</v>
      </c>
      <c r="AU455" s="231" t="s">
        <v>86</v>
      </c>
      <c r="AY455" s="17" t="s">
        <v>153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7" t="s">
        <v>84</v>
      </c>
      <c r="BK455" s="232">
        <f>ROUND(I455*H455,2)</f>
        <v>0</v>
      </c>
      <c r="BL455" s="17" t="s">
        <v>159</v>
      </c>
      <c r="BM455" s="231" t="s">
        <v>771</v>
      </c>
    </row>
    <row r="456" s="13" customFormat="1">
      <c r="A456" s="13"/>
      <c r="B456" s="233"/>
      <c r="C456" s="234"/>
      <c r="D456" s="235" t="s">
        <v>161</v>
      </c>
      <c r="E456" s="236" t="s">
        <v>1</v>
      </c>
      <c r="F456" s="237" t="s">
        <v>772</v>
      </c>
      <c r="G456" s="234"/>
      <c r="H456" s="238">
        <v>20.664999999999999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161</v>
      </c>
      <c r="AU456" s="244" t="s">
        <v>86</v>
      </c>
      <c r="AV456" s="13" t="s">
        <v>86</v>
      </c>
      <c r="AW456" s="13" t="s">
        <v>32</v>
      </c>
      <c r="AX456" s="13" t="s">
        <v>84</v>
      </c>
      <c r="AY456" s="244" t="s">
        <v>153</v>
      </c>
    </row>
    <row r="457" s="2" customFormat="1" ht="19.8" customHeight="1">
      <c r="A457" s="38"/>
      <c r="B457" s="39"/>
      <c r="C457" s="219" t="s">
        <v>773</v>
      </c>
      <c r="D457" s="219" t="s">
        <v>155</v>
      </c>
      <c r="E457" s="220" t="s">
        <v>774</v>
      </c>
      <c r="F457" s="221" t="s">
        <v>775</v>
      </c>
      <c r="G457" s="222" t="s">
        <v>158</v>
      </c>
      <c r="H457" s="223">
        <v>28.640000000000001</v>
      </c>
      <c r="I457" s="224"/>
      <c r="J457" s="225">
        <f>ROUND(I457*H457,2)</f>
        <v>0</v>
      </c>
      <c r="K457" s="226"/>
      <c r="L457" s="44"/>
      <c r="M457" s="227" t="s">
        <v>1</v>
      </c>
      <c r="N457" s="228" t="s">
        <v>41</v>
      </c>
      <c r="O457" s="91"/>
      <c r="P457" s="229">
        <f>O457*H457</f>
        <v>0</v>
      </c>
      <c r="Q457" s="229">
        <v>0</v>
      </c>
      <c r="R457" s="229">
        <f>Q457*H457</f>
        <v>0</v>
      </c>
      <c r="S457" s="229">
        <v>0.10199999999999999</v>
      </c>
      <c r="T457" s="230">
        <f>S457*H457</f>
        <v>2.9212799999999999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1" t="s">
        <v>159</v>
      </c>
      <c r="AT457" s="231" t="s">
        <v>155</v>
      </c>
      <c r="AU457" s="231" t="s">
        <v>86</v>
      </c>
      <c r="AY457" s="17" t="s">
        <v>153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7" t="s">
        <v>84</v>
      </c>
      <c r="BK457" s="232">
        <f>ROUND(I457*H457,2)</f>
        <v>0</v>
      </c>
      <c r="BL457" s="17" t="s">
        <v>159</v>
      </c>
      <c r="BM457" s="231" t="s">
        <v>776</v>
      </c>
    </row>
    <row r="458" s="13" customFormat="1">
      <c r="A458" s="13"/>
      <c r="B458" s="233"/>
      <c r="C458" s="234"/>
      <c r="D458" s="235" t="s">
        <v>161</v>
      </c>
      <c r="E458" s="236" t="s">
        <v>1</v>
      </c>
      <c r="F458" s="237" t="s">
        <v>777</v>
      </c>
      <c r="G458" s="234"/>
      <c r="H458" s="238">
        <v>6.1219999999999999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161</v>
      </c>
      <c r="AU458" s="244" t="s">
        <v>86</v>
      </c>
      <c r="AV458" s="13" t="s">
        <v>86</v>
      </c>
      <c r="AW458" s="13" t="s">
        <v>32</v>
      </c>
      <c r="AX458" s="13" t="s">
        <v>76</v>
      </c>
      <c r="AY458" s="244" t="s">
        <v>153</v>
      </c>
    </row>
    <row r="459" s="13" customFormat="1">
      <c r="A459" s="13"/>
      <c r="B459" s="233"/>
      <c r="C459" s="234"/>
      <c r="D459" s="235" t="s">
        <v>161</v>
      </c>
      <c r="E459" s="236" t="s">
        <v>1</v>
      </c>
      <c r="F459" s="237" t="s">
        <v>778</v>
      </c>
      <c r="G459" s="234"/>
      <c r="H459" s="238">
        <v>4.8799999999999999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161</v>
      </c>
      <c r="AU459" s="244" t="s">
        <v>86</v>
      </c>
      <c r="AV459" s="13" t="s">
        <v>86</v>
      </c>
      <c r="AW459" s="13" t="s">
        <v>32</v>
      </c>
      <c r="AX459" s="13" t="s">
        <v>76</v>
      </c>
      <c r="AY459" s="244" t="s">
        <v>153</v>
      </c>
    </row>
    <row r="460" s="13" customFormat="1">
      <c r="A460" s="13"/>
      <c r="B460" s="233"/>
      <c r="C460" s="234"/>
      <c r="D460" s="235" t="s">
        <v>161</v>
      </c>
      <c r="E460" s="236" t="s">
        <v>1</v>
      </c>
      <c r="F460" s="237" t="s">
        <v>779</v>
      </c>
      <c r="G460" s="234"/>
      <c r="H460" s="238">
        <v>16.013000000000002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161</v>
      </c>
      <c r="AU460" s="244" t="s">
        <v>86</v>
      </c>
      <c r="AV460" s="13" t="s">
        <v>86</v>
      </c>
      <c r="AW460" s="13" t="s">
        <v>32</v>
      </c>
      <c r="AX460" s="13" t="s">
        <v>76</v>
      </c>
      <c r="AY460" s="244" t="s">
        <v>153</v>
      </c>
    </row>
    <row r="461" s="13" customFormat="1">
      <c r="A461" s="13"/>
      <c r="B461" s="233"/>
      <c r="C461" s="234"/>
      <c r="D461" s="235" t="s">
        <v>161</v>
      </c>
      <c r="E461" s="236" t="s">
        <v>1</v>
      </c>
      <c r="F461" s="237" t="s">
        <v>780</v>
      </c>
      <c r="G461" s="234"/>
      <c r="H461" s="238">
        <v>1.625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161</v>
      </c>
      <c r="AU461" s="244" t="s">
        <v>86</v>
      </c>
      <c r="AV461" s="13" t="s">
        <v>86</v>
      </c>
      <c r="AW461" s="13" t="s">
        <v>32</v>
      </c>
      <c r="AX461" s="13" t="s">
        <v>76</v>
      </c>
      <c r="AY461" s="244" t="s">
        <v>153</v>
      </c>
    </row>
    <row r="462" s="14" customFormat="1">
      <c r="A462" s="14"/>
      <c r="B462" s="245"/>
      <c r="C462" s="246"/>
      <c r="D462" s="235" t="s">
        <v>161</v>
      </c>
      <c r="E462" s="247" t="s">
        <v>1</v>
      </c>
      <c r="F462" s="248" t="s">
        <v>213</v>
      </c>
      <c r="G462" s="246"/>
      <c r="H462" s="249">
        <v>28.640000000000001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161</v>
      </c>
      <c r="AU462" s="255" t="s">
        <v>86</v>
      </c>
      <c r="AV462" s="14" t="s">
        <v>159</v>
      </c>
      <c r="AW462" s="14" t="s">
        <v>32</v>
      </c>
      <c r="AX462" s="14" t="s">
        <v>84</v>
      </c>
      <c r="AY462" s="255" t="s">
        <v>153</v>
      </c>
    </row>
    <row r="463" s="2" customFormat="1" ht="14.4" customHeight="1">
      <c r="A463" s="38"/>
      <c r="B463" s="39"/>
      <c r="C463" s="219" t="s">
        <v>781</v>
      </c>
      <c r="D463" s="219" t="s">
        <v>155</v>
      </c>
      <c r="E463" s="220" t="s">
        <v>782</v>
      </c>
      <c r="F463" s="221" t="s">
        <v>783</v>
      </c>
      <c r="G463" s="222" t="s">
        <v>170</v>
      </c>
      <c r="H463" s="223">
        <v>15.4</v>
      </c>
      <c r="I463" s="224"/>
      <c r="J463" s="225">
        <f>ROUND(I463*H463,2)</f>
        <v>0</v>
      </c>
      <c r="K463" s="226"/>
      <c r="L463" s="44"/>
      <c r="M463" s="227" t="s">
        <v>1</v>
      </c>
      <c r="N463" s="228" t="s">
        <v>41</v>
      </c>
      <c r="O463" s="91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1" t="s">
        <v>159</v>
      </c>
      <c r="AT463" s="231" t="s">
        <v>155</v>
      </c>
      <c r="AU463" s="231" t="s">
        <v>86</v>
      </c>
      <c r="AY463" s="17" t="s">
        <v>153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7" t="s">
        <v>84</v>
      </c>
      <c r="BK463" s="232">
        <f>ROUND(I463*H463,2)</f>
        <v>0</v>
      </c>
      <c r="BL463" s="17" t="s">
        <v>159</v>
      </c>
      <c r="BM463" s="231" t="s">
        <v>784</v>
      </c>
    </row>
    <row r="464" s="12" customFormat="1" ht="22.8" customHeight="1">
      <c r="A464" s="12"/>
      <c r="B464" s="203"/>
      <c r="C464" s="204"/>
      <c r="D464" s="205" t="s">
        <v>75</v>
      </c>
      <c r="E464" s="217" t="s">
        <v>785</v>
      </c>
      <c r="F464" s="217" t="s">
        <v>786</v>
      </c>
      <c r="G464" s="204"/>
      <c r="H464" s="204"/>
      <c r="I464" s="207"/>
      <c r="J464" s="218">
        <f>BK464</f>
        <v>0</v>
      </c>
      <c r="K464" s="204"/>
      <c r="L464" s="209"/>
      <c r="M464" s="210"/>
      <c r="N464" s="211"/>
      <c r="O464" s="211"/>
      <c r="P464" s="212">
        <f>SUM(P465:P469)</f>
        <v>0</v>
      </c>
      <c r="Q464" s="211"/>
      <c r="R464" s="212">
        <f>SUM(R465:R469)</f>
        <v>0</v>
      </c>
      <c r="S464" s="211"/>
      <c r="T464" s="213">
        <f>SUM(T465:T469)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4" t="s">
        <v>84</v>
      </c>
      <c r="AT464" s="215" t="s">
        <v>75</v>
      </c>
      <c r="AU464" s="215" t="s">
        <v>84</v>
      </c>
      <c r="AY464" s="214" t="s">
        <v>153</v>
      </c>
      <c r="BK464" s="216">
        <f>SUM(BK465:BK469)</f>
        <v>0</v>
      </c>
    </row>
    <row r="465" s="2" customFormat="1" ht="19.8" customHeight="1">
      <c r="A465" s="38"/>
      <c r="B465" s="39"/>
      <c r="C465" s="219" t="s">
        <v>787</v>
      </c>
      <c r="D465" s="219" t="s">
        <v>155</v>
      </c>
      <c r="E465" s="220" t="s">
        <v>788</v>
      </c>
      <c r="F465" s="221" t="s">
        <v>789</v>
      </c>
      <c r="G465" s="222" t="s">
        <v>216</v>
      </c>
      <c r="H465" s="223">
        <v>63.491999999999997</v>
      </c>
      <c r="I465" s="224"/>
      <c r="J465" s="225">
        <f>ROUND(I465*H465,2)</f>
        <v>0</v>
      </c>
      <c r="K465" s="226"/>
      <c r="L465" s="44"/>
      <c r="M465" s="227" t="s">
        <v>1</v>
      </c>
      <c r="N465" s="228" t="s">
        <v>41</v>
      </c>
      <c r="O465" s="91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1" t="s">
        <v>159</v>
      </c>
      <c r="AT465" s="231" t="s">
        <v>155</v>
      </c>
      <c r="AU465" s="231" t="s">
        <v>86</v>
      </c>
      <c r="AY465" s="17" t="s">
        <v>153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7" t="s">
        <v>84</v>
      </c>
      <c r="BK465" s="232">
        <f>ROUND(I465*H465,2)</f>
        <v>0</v>
      </c>
      <c r="BL465" s="17" t="s">
        <v>159</v>
      </c>
      <c r="BM465" s="231" t="s">
        <v>790</v>
      </c>
    </row>
    <row r="466" s="2" customFormat="1" ht="14.4" customHeight="1">
      <c r="A466" s="38"/>
      <c r="B466" s="39"/>
      <c r="C466" s="219" t="s">
        <v>791</v>
      </c>
      <c r="D466" s="219" t="s">
        <v>155</v>
      </c>
      <c r="E466" s="220" t="s">
        <v>792</v>
      </c>
      <c r="F466" s="221" t="s">
        <v>793</v>
      </c>
      <c r="G466" s="222" t="s">
        <v>216</v>
      </c>
      <c r="H466" s="223">
        <v>63.491999999999997</v>
      </c>
      <c r="I466" s="224"/>
      <c r="J466" s="225">
        <f>ROUND(I466*H466,2)</f>
        <v>0</v>
      </c>
      <c r="K466" s="226"/>
      <c r="L466" s="44"/>
      <c r="M466" s="227" t="s">
        <v>1</v>
      </c>
      <c r="N466" s="228" t="s">
        <v>41</v>
      </c>
      <c r="O466" s="91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159</v>
      </c>
      <c r="AT466" s="231" t="s">
        <v>155</v>
      </c>
      <c r="AU466" s="231" t="s">
        <v>86</v>
      </c>
      <c r="AY466" s="17" t="s">
        <v>153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84</v>
      </c>
      <c r="BK466" s="232">
        <f>ROUND(I466*H466,2)</f>
        <v>0</v>
      </c>
      <c r="BL466" s="17" t="s">
        <v>159</v>
      </c>
      <c r="BM466" s="231" t="s">
        <v>794</v>
      </c>
    </row>
    <row r="467" s="2" customFormat="1" ht="14.4" customHeight="1">
      <c r="A467" s="38"/>
      <c r="B467" s="39"/>
      <c r="C467" s="219" t="s">
        <v>795</v>
      </c>
      <c r="D467" s="219" t="s">
        <v>155</v>
      </c>
      <c r="E467" s="220" t="s">
        <v>796</v>
      </c>
      <c r="F467" s="221" t="s">
        <v>797</v>
      </c>
      <c r="G467" s="222" t="s">
        <v>216</v>
      </c>
      <c r="H467" s="223">
        <v>1523.808</v>
      </c>
      <c r="I467" s="224"/>
      <c r="J467" s="225">
        <f>ROUND(I467*H467,2)</f>
        <v>0</v>
      </c>
      <c r="K467" s="226"/>
      <c r="L467" s="44"/>
      <c r="M467" s="227" t="s">
        <v>1</v>
      </c>
      <c r="N467" s="228" t="s">
        <v>41</v>
      </c>
      <c r="O467" s="91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1" t="s">
        <v>159</v>
      </c>
      <c r="AT467" s="231" t="s">
        <v>155</v>
      </c>
      <c r="AU467" s="231" t="s">
        <v>86</v>
      </c>
      <c r="AY467" s="17" t="s">
        <v>153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7" t="s">
        <v>84</v>
      </c>
      <c r="BK467" s="232">
        <f>ROUND(I467*H467,2)</f>
        <v>0</v>
      </c>
      <c r="BL467" s="17" t="s">
        <v>159</v>
      </c>
      <c r="BM467" s="231" t="s">
        <v>798</v>
      </c>
    </row>
    <row r="468" s="13" customFormat="1">
      <c r="A468" s="13"/>
      <c r="B468" s="233"/>
      <c r="C468" s="234"/>
      <c r="D468" s="235" t="s">
        <v>161</v>
      </c>
      <c r="E468" s="236" t="s">
        <v>1</v>
      </c>
      <c r="F468" s="237" t="s">
        <v>799</v>
      </c>
      <c r="G468" s="234"/>
      <c r="H468" s="238">
        <v>1523.808</v>
      </c>
      <c r="I468" s="239"/>
      <c r="J468" s="234"/>
      <c r="K468" s="234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161</v>
      </c>
      <c r="AU468" s="244" t="s">
        <v>86</v>
      </c>
      <c r="AV468" s="13" t="s">
        <v>86</v>
      </c>
      <c r="AW468" s="13" t="s">
        <v>32</v>
      </c>
      <c r="AX468" s="13" t="s">
        <v>84</v>
      </c>
      <c r="AY468" s="244" t="s">
        <v>153</v>
      </c>
    </row>
    <row r="469" s="2" customFormat="1" ht="14.4" customHeight="1">
      <c r="A469" s="38"/>
      <c r="B469" s="39"/>
      <c r="C469" s="219" t="s">
        <v>800</v>
      </c>
      <c r="D469" s="219" t="s">
        <v>155</v>
      </c>
      <c r="E469" s="220" t="s">
        <v>801</v>
      </c>
      <c r="F469" s="221" t="s">
        <v>802</v>
      </c>
      <c r="G469" s="222" t="s">
        <v>216</v>
      </c>
      <c r="H469" s="223">
        <v>63.491999999999997</v>
      </c>
      <c r="I469" s="224"/>
      <c r="J469" s="225">
        <f>ROUND(I469*H469,2)</f>
        <v>0</v>
      </c>
      <c r="K469" s="226"/>
      <c r="L469" s="44"/>
      <c r="M469" s="227" t="s">
        <v>1</v>
      </c>
      <c r="N469" s="228" t="s">
        <v>41</v>
      </c>
      <c r="O469" s="91"/>
      <c r="P469" s="229">
        <f>O469*H469</f>
        <v>0</v>
      </c>
      <c r="Q469" s="229">
        <v>0</v>
      </c>
      <c r="R469" s="229">
        <f>Q469*H469</f>
        <v>0</v>
      </c>
      <c r="S469" s="229">
        <v>0</v>
      </c>
      <c r="T469" s="23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1" t="s">
        <v>159</v>
      </c>
      <c r="AT469" s="231" t="s">
        <v>155</v>
      </c>
      <c r="AU469" s="231" t="s">
        <v>86</v>
      </c>
      <c r="AY469" s="17" t="s">
        <v>153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7" t="s">
        <v>84</v>
      </c>
      <c r="BK469" s="232">
        <f>ROUND(I469*H469,2)</f>
        <v>0</v>
      </c>
      <c r="BL469" s="17" t="s">
        <v>159</v>
      </c>
      <c r="BM469" s="231" t="s">
        <v>803</v>
      </c>
    </row>
    <row r="470" s="12" customFormat="1" ht="22.8" customHeight="1">
      <c r="A470" s="12"/>
      <c r="B470" s="203"/>
      <c r="C470" s="204"/>
      <c r="D470" s="205" t="s">
        <v>75</v>
      </c>
      <c r="E470" s="217" t="s">
        <v>804</v>
      </c>
      <c r="F470" s="217" t="s">
        <v>805</v>
      </c>
      <c r="G470" s="204"/>
      <c r="H470" s="204"/>
      <c r="I470" s="207"/>
      <c r="J470" s="218">
        <f>BK470</f>
        <v>0</v>
      </c>
      <c r="K470" s="204"/>
      <c r="L470" s="209"/>
      <c r="M470" s="210"/>
      <c r="N470" s="211"/>
      <c r="O470" s="211"/>
      <c r="P470" s="212">
        <f>P471</f>
        <v>0</v>
      </c>
      <c r="Q470" s="211"/>
      <c r="R470" s="212">
        <f>R471</f>
        <v>0</v>
      </c>
      <c r="S470" s="211"/>
      <c r="T470" s="213">
        <f>T471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4" t="s">
        <v>84</v>
      </c>
      <c r="AT470" s="215" t="s">
        <v>75</v>
      </c>
      <c r="AU470" s="215" t="s">
        <v>84</v>
      </c>
      <c r="AY470" s="214" t="s">
        <v>153</v>
      </c>
      <c r="BK470" s="216">
        <f>BK471</f>
        <v>0</v>
      </c>
    </row>
    <row r="471" s="2" customFormat="1" ht="22.2" customHeight="1">
      <c r="A471" s="38"/>
      <c r="B471" s="39"/>
      <c r="C471" s="219" t="s">
        <v>806</v>
      </c>
      <c r="D471" s="219" t="s">
        <v>155</v>
      </c>
      <c r="E471" s="220" t="s">
        <v>807</v>
      </c>
      <c r="F471" s="221" t="s">
        <v>808</v>
      </c>
      <c r="G471" s="222" t="s">
        <v>216</v>
      </c>
      <c r="H471" s="223">
        <v>108.643</v>
      </c>
      <c r="I471" s="224"/>
      <c r="J471" s="225">
        <f>ROUND(I471*H471,2)</f>
        <v>0</v>
      </c>
      <c r="K471" s="226"/>
      <c r="L471" s="44"/>
      <c r="M471" s="227" t="s">
        <v>1</v>
      </c>
      <c r="N471" s="228" t="s">
        <v>41</v>
      </c>
      <c r="O471" s="91"/>
      <c r="P471" s="229">
        <f>O471*H471</f>
        <v>0</v>
      </c>
      <c r="Q471" s="229">
        <v>0</v>
      </c>
      <c r="R471" s="229">
        <f>Q471*H471</f>
        <v>0</v>
      </c>
      <c r="S471" s="229">
        <v>0</v>
      </c>
      <c r="T471" s="23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1" t="s">
        <v>159</v>
      </c>
      <c r="AT471" s="231" t="s">
        <v>155</v>
      </c>
      <c r="AU471" s="231" t="s">
        <v>86</v>
      </c>
      <c r="AY471" s="17" t="s">
        <v>153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7" t="s">
        <v>84</v>
      </c>
      <c r="BK471" s="232">
        <f>ROUND(I471*H471,2)</f>
        <v>0</v>
      </c>
      <c r="BL471" s="17" t="s">
        <v>159</v>
      </c>
      <c r="BM471" s="231" t="s">
        <v>809</v>
      </c>
    </row>
    <row r="472" s="12" customFormat="1" ht="25.92" customHeight="1">
      <c r="A472" s="12"/>
      <c r="B472" s="203"/>
      <c r="C472" s="204"/>
      <c r="D472" s="205" t="s">
        <v>75</v>
      </c>
      <c r="E472" s="206" t="s">
        <v>810</v>
      </c>
      <c r="F472" s="206" t="s">
        <v>811</v>
      </c>
      <c r="G472" s="204"/>
      <c r="H472" s="204"/>
      <c r="I472" s="207"/>
      <c r="J472" s="208">
        <f>BK472</f>
        <v>0</v>
      </c>
      <c r="K472" s="204"/>
      <c r="L472" s="209"/>
      <c r="M472" s="210"/>
      <c r="N472" s="211"/>
      <c r="O472" s="211"/>
      <c r="P472" s="212">
        <f>P473+P511+P521+P531+P534+P559+P579+P637+P664+P684+P691</f>
        <v>0</v>
      </c>
      <c r="Q472" s="211"/>
      <c r="R472" s="212">
        <f>R473+R511+R521+R531+R534+R559+R579+R637+R664+R684+R691</f>
        <v>9.5804294599999977</v>
      </c>
      <c r="S472" s="211"/>
      <c r="T472" s="213">
        <f>T473+T511+T521+T531+T534+T559+T579+T637+T664+T684+T691</f>
        <v>11.02257818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4" t="s">
        <v>86</v>
      </c>
      <c r="AT472" s="215" t="s">
        <v>75</v>
      </c>
      <c r="AU472" s="215" t="s">
        <v>76</v>
      </c>
      <c r="AY472" s="214" t="s">
        <v>153</v>
      </c>
      <c r="BK472" s="216">
        <f>BK473+BK511+BK521+BK531+BK534+BK559+BK579+BK637+BK664+BK684+BK691</f>
        <v>0</v>
      </c>
    </row>
    <row r="473" s="12" customFormat="1" ht="22.8" customHeight="1">
      <c r="A473" s="12"/>
      <c r="B473" s="203"/>
      <c r="C473" s="204"/>
      <c r="D473" s="205" t="s">
        <v>75</v>
      </c>
      <c r="E473" s="217" t="s">
        <v>812</v>
      </c>
      <c r="F473" s="217" t="s">
        <v>813</v>
      </c>
      <c r="G473" s="204"/>
      <c r="H473" s="204"/>
      <c r="I473" s="207"/>
      <c r="J473" s="218">
        <f>BK473</f>
        <v>0</v>
      </c>
      <c r="K473" s="204"/>
      <c r="L473" s="209"/>
      <c r="M473" s="210"/>
      <c r="N473" s="211"/>
      <c r="O473" s="211"/>
      <c r="P473" s="212">
        <f>SUM(P474:P510)</f>
        <v>0</v>
      </c>
      <c r="Q473" s="211"/>
      <c r="R473" s="212">
        <f>SUM(R474:R510)</f>
        <v>0.37749490000000002</v>
      </c>
      <c r="S473" s="211"/>
      <c r="T473" s="213">
        <f>SUM(T474:T510)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4" t="s">
        <v>86</v>
      </c>
      <c r="AT473" s="215" t="s">
        <v>75</v>
      </c>
      <c r="AU473" s="215" t="s">
        <v>84</v>
      </c>
      <c r="AY473" s="214" t="s">
        <v>153</v>
      </c>
      <c r="BK473" s="216">
        <f>SUM(BK474:BK510)</f>
        <v>0</v>
      </c>
    </row>
    <row r="474" s="2" customFormat="1" ht="14.4" customHeight="1">
      <c r="A474" s="38"/>
      <c r="B474" s="39"/>
      <c r="C474" s="219" t="s">
        <v>814</v>
      </c>
      <c r="D474" s="219" t="s">
        <v>155</v>
      </c>
      <c r="E474" s="220" t="s">
        <v>815</v>
      </c>
      <c r="F474" s="221" t="s">
        <v>816</v>
      </c>
      <c r="G474" s="222" t="s">
        <v>158</v>
      </c>
      <c r="H474" s="223">
        <v>10.9</v>
      </c>
      <c r="I474" s="224"/>
      <c r="J474" s="225">
        <f>ROUND(I474*H474,2)</f>
        <v>0</v>
      </c>
      <c r="K474" s="226"/>
      <c r="L474" s="44"/>
      <c r="M474" s="227" t="s">
        <v>1</v>
      </c>
      <c r="N474" s="228" t="s">
        <v>41</v>
      </c>
      <c r="O474" s="91"/>
      <c r="P474" s="229">
        <f>O474*H474</f>
        <v>0</v>
      </c>
      <c r="Q474" s="229">
        <v>0</v>
      </c>
      <c r="R474" s="229">
        <f>Q474*H474</f>
        <v>0</v>
      </c>
      <c r="S474" s="229">
        <v>0</v>
      </c>
      <c r="T474" s="23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1" t="s">
        <v>233</v>
      </c>
      <c r="AT474" s="231" t="s">
        <v>155</v>
      </c>
      <c r="AU474" s="231" t="s">
        <v>86</v>
      </c>
      <c r="AY474" s="17" t="s">
        <v>153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7" t="s">
        <v>84</v>
      </c>
      <c r="BK474" s="232">
        <f>ROUND(I474*H474,2)</f>
        <v>0</v>
      </c>
      <c r="BL474" s="17" t="s">
        <v>233</v>
      </c>
      <c r="BM474" s="231" t="s">
        <v>817</v>
      </c>
    </row>
    <row r="475" s="13" customFormat="1">
      <c r="A475" s="13"/>
      <c r="B475" s="233"/>
      <c r="C475" s="234"/>
      <c r="D475" s="235" t="s">
        <v>161</v>
      </c>
      <c r="E475" s="236" t="s">
        <v>1</v>
      </c>
      <c r="F475" s="237" t="s">
        <v>630</v>
      </c>
      <c r="G475" s="234"/>
      <c r="H475" s="238">
        <v>10.9</v>
      </c>
      <c r="I475" s="239"/>
      <c r="J475" s="234"/>
      <c r="K475" s="234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161</v>
      </c>
      <c r="AU475" s="244" t="s">
        <v>86</v>
      </c>
      <c r="AV475" s="13" t="s">
        <v>86</v>
      </c>
      <c r="AW475" s="13" t="s">
        <v>32</v>
      </c>
      <c r="AX475" s="13" t="s">
        <v>84</v>
      </c>
      <c r="AY475" s="244" t="s">
        <v>153</v>
      </c>
    </row>
    <row r="476" s="2" customFormat="1" ht="14.4" customHeight="1">
      <c r="A476" s="38"/>
      <c r="B476" s="39"/>
      <c r="C476" s="219" t="s">
        <v>818</v>
      </c>
      <c r="D476" s="219" t="s">
        <v>155</v>
      </c>
      <c r="E476" s="220" t="s">
        <v>819</v>
      </c>
      <c r="F476" s="221" t="s">
        <v>820</v>
      </c>
      <c r="G476" s="222" t="s">
        <v>158</v>
      </c>
      <c r="H476" s="223">
        <v>13.630000000000001</v>
      </c>
      <c r="I476" s="224"/>
      <c r="J476" s="225">
        <f>ROUND(I476*H476,2)</f>
        <v>0</v>
      </c>
      <c r="K476" s="226"/>
      <c r="L476" s="44"/>
      <c r="M476" s="227" t="s">
        <v>1</v>
      </c>
      <c r="N476" s="228" t="s">
        <v>41</v>
      </c>
      <c r="O476" s="91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1" t="s">
        <v>233</v>
      </c>
      <c r="AT476" s="231" t="s">
        <v>155</v>
      </c>
      <c r="AU476" s="231" t="s">
        <v>86</v>
      </c>
      <c r="AY476" s="17" t="s">
        <v>153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7" t="s">
        <v>84</v>
      </c>
      <c r="BK476" s="232">
        <f>ROUND(I476*H476,2)</f>
        <v>0</v>
      </c>
      <c r="BL476" s="17" t="s">
        <v>233</v>
      </c>
      <c r="BM476" s="231" t="s">
        <v>821</v>
      </c>
    </row>
    <row r="477" s="13" customFormat="1">
      <c r="A477" s="13"/>
      <c r="B477" s="233"/>
      <c r="C477" s="234"/>
      <c r="D477" s="235" t="s">
        <v>161</v>
      </c>
      <c r="E477" s="236" t="s">
        <v>1</v>
      </c>
      <c r="F477" s="237" t="s">
        <v>467</v>
      </c>
      <c r="G477" s="234"/>
      <c r="H477" s="238">
        <v>0.25</v>
      </c>
      <c r="I477" s="239"/>
      <c r="J477" s="234"/>
      <c r="K477" s="234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161</v>
      </c>
      <c r="AU477" s="244" t="s">
        <v>86</v>
      </c>
      <c r="AV477" s="13" t="s">
        <v>86</v>
      </c>
      <c r="AW477" s="13" t="s">
        <v>32</v>
      </c>
      <c r="AX477" s="13" t="s">
        <v>76</v>
      </c>
      <c r="AY477" s="244" t="s">
        <v>153</v>
      </c>
    </row>
    <row r="478" s="13" customFormat="1">
      <c r="A478" s="13"/>
      <c r="B478" s="233"/>
      <c r="C478" s="234"/>
      <c r="D478" s="235" t="s">
        <v>161</v>
      </c>
      <c r="E478" s="236" t="s">
        <v>1</v>
      </c>
      <c r="F478" s="237" t="s">
        <v>469</v>
      </c>
      <c r="G478" s="234"/>
      <c r="H478" s="238">
        <v>0.59999999999999998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161</v>
      </c>
      <c r="AU478" s="244" t="s">
        <v>86</v>
      </c>
      <c r="AV478" s="13" t="s">
        <v>86</v>
      </c>
      <c r="AW478" s="13" t="s">
        <v>32</v>
      </c>
      <c r="AX478" s="13" t="s">
        <v>76</v>
      </c>
      <c r="AY478" s="244" t="s">
        <v>153</v>
      </c>
    </row>
    <row r="479" s="13" customFormat="1">
      <c r="A479" s="13"/>
      <c r="B479" s="233"/>
      <c r="C479" s="234"/>
      <c r="D479" s="235" t="s">
        <v>161</v>
      </c>
      <c r="E479" s="236" t="s">
        <v>1</v>
      </c>
      <c r="F479" s="237" t="s">
        <v>822</v>
      </c>
      <c r="G479" s="234"/>
      <c r="H479" s="238">
        <v>9.2799999999999994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161</v>
      </c>
      <c r="AU479" s="244" t="s">
        <v>86</v>
      </c>
      <c r="AV479" s="13" t="s">
        <v>86</v>
      </c>
      <c r="AW479" s="13" t="s">
        <v>32</v>
      </c>
      <c r="AX479" s="13" t="s">
        <v>76</v>
      </c>
      <c r="AY479" s="244" t="s">
        <v>153</v>
      </c>
    </row>
    <row r="480" s="13" customFormat="1">
      <c r="A480" s="13"/>
      <c r="B480" s="233"/>
      <c r="C480" s="234"/>
      <c r="D480" s="235" t="s">
        <v>161</v>
      </c>
      <c r="E480" s="236" t="s">
        <v>1</v>
      </c>
      <c r="F480" s="237" t="s">
        <v>474</v>
      </c>
      <c r="G480" s="234"/>
      <c r="H480" s="238">
        <v>2.1499999999999999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161</v>
      </c>
      <c r="AU480" s="244" t="s">
        <v>86</v>
      </c>
      <c r="AV480" s="13" t="s">
        <v>86</v>
      </c>
      <c r="AW480" s="13" t="s">
        <v>32</v>
      </c>
      <c r="AX480" s="13" t="s">
        <v>76</v>
      </c>
      <c r="AY480" s="244" t="s">
        <v>153</v>
      </c>
    </row>
    <row r="481" s="13" customFormat="1">
      <c r="A481" s="13"/>
      <c r="B481" s="233"/>
      <c r="C481" s="234"/>
      <c r="D481" s="235" t="s">
        <v>161</v>
      </c>
      <c r="E481" s="236" t="s">
        <v>1</v>
      </c>
      <c r="F481" s="237" t="s">
        <v>475</v>
      </c>
      <c r="G481" s="234"/>
      <c r="H481" s="238">
        <v>1.3500000000000001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161</v>
      </c>
      <c r="AU481" s="244" t="s">
        <v>86</v>
      </c>
      <c r="AV481" s="13" t="s">
        <v>86</v>
      </c>
      <c r="AW481" s="13" t="s">
        <v>32</v>
      </c>
      <c r="AX481" s="13" t="s">
        <v>76</v>
      </c>
      <c r="AY481" s="244" t="s">
        <v>153</v>
      </c>
    </row>
    <row r="482" s="14" customFormat="1">
      <c r="A482" s="14"/>
      <c r="B482" s="245"/>
      <c r="C482" s="246"/>
      <c r="D482" s="235" t="s">
        <v>161</v>
      </c>
      <c r="E482" s="247" t="s">
        <v>1</v>
      </c>
      <c r="F482" s="248" t="s">
        <v>213</v>
      </c>
      <c r="G482" s="246"/>
      <c r="H482" s="249">
        <v>13.629999999999999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161</v>
      </c>
      <c r="AU482" s="255" t="s">
        <v>86</v>
      </c>
      <c r="AV482" s="14" t="s">
        <v>159</v>
      </c>
      <c r="AW482" s="14" t="s">
        <v>32</v>
      </c>
      <c r="AX482" s="14" t="s">
        <v>84</v>
      </c>
      <c r="AY482" s="255" t="s">
        <v>153</v>
      </c>
    </row>
    <row r="483" s="2" customFormat="1" ht="14.4" customHeight="1">
      <c r="A483" s="38"/>
      <c r="B483" s="39"/>
      <c r="C483" s="256" t="s">
        <v>823</v>
      </c>
      <c r="D483" s="256" t="s">
        <v>238</v>
      </c>
      <c r="E483" s="257" t="s">
        <v>824</v>
      </c>
      <c r="F483" s="258" t="s">
        <v>825</v>
      </c>
      <c r="G483" s="259" t="s">
        <v>216</v>
      </c>
      <c r="H483" s="260">
        <v>0.0070000000000000001</v>
      </c>
      <c r="I483" s="261"/>
      <c r="J483" s="262">
        <f>ROUND(I483*H483,2)</f>
        <v>0</v>
      </c>
      <c r="K483" s="263"/>
      <c r="L483" s="264"/>
      <c r="M483" s="265" t="s">
        <v>1</v>
      </c>
      <c r="N483" s="266" t="s">
        <v>41</v>
      </c>
      <c r="O483" s="91"/>
      <c r="P483" s="229">
        <f>O483*H483</f>
        <v>0</v>
      </c>
      <c r="Q483" s="229">
        <v>1</v>
      </c>
      <c r="R483" s="229">
        <f>Q483*H483</f>
        <v>0.0070000000000000001</v>
      </c>
      <c r="S483" s="229">
        <v>0</v>
      </c>
      <c r="T483" s="23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1" t="s">
        <v>318</v>
      </c>
      <c r="AT483" s="231" t="s">
        <v>238</v>
      </c>
      <c r="AU483" s="231" t="s">
        <v>86</v>
      </c>
      <c r="AY483" s="17" t="s">
        <v>153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7" t="s">
        <v>84</v>
      </c>
      <c r="BK483" s="232">
        <f>ROUND(I483*H483,2)</f>
        <v>0</v>
      </c>
      <c r="BL483" s="17" t="s">
        <v>233</v>
      </c>
      <c r="BM483" s="231" t="s">
        <v>826</v>
      </c>
    </row>
    <row r="484" s="13" customFormat="1">
      <c r="A484" s="13"/>
      <c r="B484" s="233"/>
      <c r="C484" s="234"/>
      <c r="D484" s="235" t="s">
        <v>161</v>
      </c>
      <c r="E484" s="236" t="s">
        <v>1</v>
      </c>
      <c r="F484" s="237" t="s">
        <v>827</v>
      </c>
      <c r="G484" s="234"/>
      <c r="H484" s="238">
        <v>24.530000000000001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161</v>
      </c>
      <c r="AU484" s="244" t="s">
        <v>86</v>
      </c>
      <c r="AV484" s="13" t="s">
        <v>86</v>
      </c>
      <c r="AW484" s="13" t="s">
        <v>32</v>
      </c>
      <c r="AX484" s="13" t="s">
        <v>84</v>
      </c>
      <c r="AY484" s="244" t="s">
        <v>153</v>
      </c>
    </row>
    <row r="485" s="13" customFormat="1">
      <c r="A485" s="13"/>
      <c r="B485" s="233"/>
      <c r="C485" s="234"/>
      <c r="D485" s="235" t="s">
        <v>161</v>
      </c>
      <c r="E485" s="234"/>
      <c r="F485" s="237" t="s">
        <v>828</v>
      </c>
      <c r="G485" s="234"/>
      <c r="H485" s="238">
        <v>0.0070000000000000001</v>
      </c>
      <c r="I485" s="239"/>
      <c r="J485" s="234"/>
      <c r="K485" s="234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161</v>
      </c>
      <c r="AU485" s="244" t="s">
        <v>86</v>
      </c>
      <c r="AV485" s="13" t="s">
        <v>86</v>
      </c>
      <c r="AW485" s="13" t="s">
        <v>4</v>
      </c>
      <c r="AX485" s="13" t="s">
        <v>84</v>
      </c>
      <c r="AY485" s="244" t="s">
        <v>153</v>
      </c>
    </row>
    <row r="486" s="2" customFormat="1" ht="14.4" customHeight="1">
      <c r="A486" s="38"/>
      <c r="B486" s="39"/>
      <c r="C486" s="219" t="s">
        <v>829</v>
      </c>
      <c r="D486" s="219" t="s">
        <v>155</v>
      </c>
      <c r="E486" s="220" t="s">
        <v>830</v>
      </c>
      <c r="F486" s="221" t="s">
        <v>831</v>
      </c>
      <c r="G486" s="222" t="s">
        <v>158</v>
      </c>
      <c r="H486" s="223">
        <v>21.800000000000001</v>
      </c>
      <c r="I486" s="224"/>
      <c r="J486" s="225">
        <f>ROUND(I486*H486,2)</f>
        <v>0</v>
      </c>
      <c r="K486" s="226"/>
      <c r="L486" s="44"/>
      <c r="M486" s="227" t="s">
        <v>1</v>
      </c>
      <c r="N486" s="228" t="s">
        <v>41</v>
      </c>
      <c r="O486" s="91"/>
      <c r="P486" s="229">
        <f>O486*H486</f>
        <v>0</v>
      </c>
      <c r="Q486" s="229">
        <v>0.00040000000000000002</v>
      </c>
      <c r="R486" s="229">
        <f>Q486*H486</f>
        <v>0.0087200000000000003</v>
      </c>
      <c r="S486" s="229">
        <v>0</v>
      </c>
      <c r="T486" s="23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1" t="s">
        <v>233</v>
      </c>
      <c r="AT486" s="231" t="s">
        <v>155</v>
      </c>
      <c r="AU486" s="231" t="s">
        <v>86</v>
      </c>
      <c r="AY486" s="17" t="s">
        <v>153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7" t="s">
        <v>84</v>
      </c>
      <c r="BK486" s="232">
        <f>ROUND(I486*H486,2)</f>
        <v>0</v>
      </c>
      <c r="BL486" s="17" t="s">
        <v>233</v>
      </c>
      <c r="BM486" s="231" t="s">
        <v>832</v>
      </c>
    </row>
    <row r="487" s="13" customFormat="1">
      <c r="A487" s="13"/>
      <c r="B487" s="233"/>
      <c r="C487" s="234"/>
      <c r="D487" s="235" t="s">
        <v>161</v>
      </c>
      <c r="E487" s="236" t="s">
        <v>1</v>
      </c>
      <c r="F487" s="237" t="s">
        <v>833</v>
      </c>
      <c r="G487" s="234"/>
      <c r="H487" s="238">
        <v>21.800000000000001</v>
      </c>
      <c r="I487" s="239"/>
      <c r="J487" s="234"/>
      <c r="K487" s="234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161</v>
      </c>
      <c r="AU487" s="244" t="s">
        <v>86</v>
      </c>
      <c r="AV487" s="13" t="s">
        <v>86</v>
      </c>
      <c r="AW487" s="13" t="s">
        <v>32</v>
      </c>
      <c r="AX487" s="13" t="s">
        <v>84</v>
      </c>
      <c r="AY487" s="244" t="s">
        <v>153</v>
      </c>
    </row>
    <row r="488" s="2" customFormat="1" ht="14.4" customHeight="1">
      <c r="A488" s="38"/>
      <c r="B488" s="39"/>
      <c r="C488" s="219" t="s">
        <v>834</v>
      </c>
      <c r="D488" s="219" t="s">
        <v>155</v>
      </c>
      <c r="E488" s="220" t="s">
        <v>835</v>
      </c>
      <c r="F488" s="221" t="s">
        <v>836</v>
      </c>
      <c r="G488" s="222" t="s">
        <v>158</v>
      </c>
      <c r="H488" s="223">
        <v>18.559999999999999</v>
      </c>
      <c r="I488" s="224"/>
      <c r="J488" s="225">
        <f>ROUND(I488*H488,2)</f>
        <v>0</v>
      </c>
      <c r="K488" s="226"/>
      <c r="L488" s="44"/>
      <c r="M488" s="227" t="s">
        <v>1</v>
      </c>
      <c r="N488" s="228" t="s">
        <v>41</v>
      </c>
      <c r="O488" s="91"/>
      <c r="P488" s="229">
        <f>O488*H488</f>
        <v>0</v>
      </c>
      <c r="Q488" s="229">
        <v>0.00040000000000000002</v>
      </c>
      <c r="R488" s="229">
        <f>Q488*H488</f>
        <v>0.007424</v>
      </c>
      <c r="S488" s="229">
        <v>0</v>
      </c>
      <c r="T488" s="23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1" t="s">
        <v>233</v>
      </c>
      <c r="AT488" s="231" t="s">
        <v>155</v>
      </c>
      <c r="AU488" s="231" t="s">
        <v>86</v>
      </c>
      <c r="AY488" s="17" t="s">
        <v>153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7" t="s">
        <v>84</v>
      </c>
      <c r="BK488" s="232">
        <f>ROUND(I488*H488,2)</f>
        <v>0</v>
      </c>
      <c r="BL488" s="17" t="s">
        <v>233</v>
      </c>
      <c r="BM488" s="231" t="s">
        <v>837</v>
      </c>
    </row>
    <row r="489" s="13" customFormat="1">
      <c r="A489" s="13"/>
      <c r="B489" s="233"/>
      <c r="C489" s="234"/>
      <c r="D489" s="235" t="s">
        <v>161</v>
      </c>
      <c r="E489" s="236" t="s">
        <v>1</v>
      </c>
      <c r="F489" s="237" t="s">
        <v>838</v>
      </c>
      <c r="G489" s="234"/>
      <c r="H489" s="238">
        <v>18.559999999999999</v>
      </c>
      <c r="I489" s="239"/>
      <c r="J489" s="234"/>
      <c r="K489" s="234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161</v>
      </c>
      <c r="AU489" s="244" t="s">
        <v>86</v>
      </c>
      <c r="AV489" s="13" t="s">
        <v>86</v>
      </c>
      <c r="AW489" s="13" t="s">
        <v>32</v>
      </c>
      <c r="AX489" s="13" t="s">
        <v>84</v>
      </c>
      <c r="AY489" s="244" t="s">
        <v>153</v>
      </c>
    </row>
    <row r="490" s="2" customFormat="1" ht="22.2" customHeight="1">
      <c r="A490" s="38"/>
      <c r="B490" s="39"/>
      <c r="C490" s="256" t="s">
        <v>839</v>
      </c>
      <c r="D490" s="256" t="s">
        <v>238</v>
      </c>
      <c r="E490" s="257" t="s">
        <v>840</v>
      </c>
      <c r="F490" s="258" t="s">
        <v>841</v>
      </c>
      <c r="G490" s="259" t="s">
        <v>158</v>
      </c>
      <c r="H490" s="260">
        <v>23.207000000000001</v>
      </c>
      <c r="I490" s="261"/>
      <c r="J490" s="262">
        <f>ROUND(I490*H490,2)</f>
        <v>0</v>
      </c>
      <c r="K490" s="263"/>
      <c r="L490" s="264"/>
      <c r="M490" s="265" t="s">
        <v>1</v>
      </c>
      <c r="N490" s="266" t="s">
        <v>41</v>
      </c>
      <c r="O490" s="91"/>
      <c r="P490" s="229">
        <f>O490*H490</f>
        <v>0</v>
      </c>
      <c r="Q490" s="229">
        <v>0.0053</v>
      </c>
      <c r="R490" s="229">
        <f>Q490*H490</f>
        <v>0.1229971</v>
      </c>
      <c r="S490" s="229">
        <v>0</v>
      </c>
      <c r="T490" s="23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1" t="s">
        <v>318</v>
      </c>
      <c r="AT490" s="231" t="s">
        <v>238</v>
      </c>
      <c r="AU490" s="231" t="s">
        <v>86</v>
      </c>
      <c r="AY490" s="17" t="s">
        <v>153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7" t="s">
        <v>84</v>
      </c>
      <c r="BK490" s="232">
        <f>ROUND(I490*H490,2)</f>
        <v>0</v>
      </c>
      <c r="BL490" s="17" t="s">
        <v>233</v>
      </c>
      <c r="BM490" s="231" t="s">
        <v>842</v>
      </c>
    </row>
    <row r="491" s="13" customFormat="1">
      <c r="A491" s="13"/>
      <c r="B491" s="233"/>
      <c r="C491" s="234"/>
      <c r="D491" s="235" t="s">
        <v>161</v>
      </c>
      <c r="E491" s="236" t="s">
        <v>1</v>
      </c>
      <c r="F491" s="237" t="s">
        <v>843</v>
      </c>
      <c r="G491" s="234"/>
      <c r="H491" s="238">
        <v>20.18</v>
      </c>
      <c r="I491" s="239"/>
      <c r="J491" s="234"/>
      <c r="K491" s="234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161</v>
      </c>
      <c r="AU491" s="244" t="s">
        <v>86</v>
      </c>
      <c r="AV491" s="13" t="s">
        <v>86</v>
      </c>
      <c r="AW491" s="13" t="s">
        <v>32</v>
      </c>
      <c r="AX491" s="13" t="s">
        <v>84</v>
      </c>
      <c r="AY491" s="244" t="s">
        <v>153</v>
      </c>
    </row>
    <row r="492" s="13" customFormat="1">
      <c r="A492" s="13"/>
      <c r="B492" s="233"/>
      <c r="C492" s="234"/>
      <c r="D492" s="235" t="s">
        <v>161</v>
      </c>
      <c r="E492" s="234"/>
      <c r="F492" s="237" t="s">
        <v>844</v>
      </c>
      <c r="G492" s="234"/>
      <c r="H492" s="238">
        <v>23.207000000000001</v>
      </c>
      <c r="I492" s="239"/>
      <c r="J492" s="234"/>
      <c r="K492" s="234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161</v>
      </c>
      <c r="AU492" s="244" t="s">
        <v>86</v>
      </c>
      <c r="AV492" s="13" t="s">
        <v>86</v>
      </c>
      <c r="AW492" s="13" t="s">
        <v>4</v>
      </c>
      <c r="AX492" s="13" t="s">
        <v>84</v>
      </c>
      <c r="AY492" s="244" t="s">
        <v>153</v>
      </c>
    </row>
    <row r="493" s="2" customFormat="1" ht="22.2" customHeight="1">
      <c r="A493" s="38"/>
      <c r="B493" s="39"/>
      <c r="C493" s="256" t="s">
        <v>845</v>
      </c>
      <c r="D493" s="256" t="s">
        <v>238</v>
      </c>
      <c r="E493" s="257" t="s">
        <v>846</v>
      </c>
      <c r="F493" s="258" t="s">
        <v>847</v>
      </c>
      <c r="G493" s="259" t="s">
        <v>158</v>
      </c>
      <c r="H493" s="260">
        <v>23.207000000000001</v>
      </c>
      <c r="I493" s="261"/>
      <c r="J493" s="262">
        <f>ROUND(I493*H493,2)</f>
        <v>0</v>
      </c>
      <c r="K493" s="263"/>
      <c r="L493" s="264"/>
      <c r="M493" s="265" t="s">
        <v>1</v>
      </c>
      <c r="N493" s="266" t="s">
        <v>41</v>
      </c>
      <c r="O493" s="91"/>
      <c r="P493" s="229">
        <f>O493*H493</f>
        <v>0</v>
      </c>
      <c r="Q493" s="229">
        <v>0.0054000000000000003</v>
      </c>
      <c r="R493" s="229">
        <f>Q493*H493</f>
        <v>0.12531780000000001</v>
      </c>
      <c r="S493" s="229">
        <v>0</v>
      </c>
      <c r="T493" s="23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1" t="s">
        <v>318</v>
      </c>
      <c r="AT493" s="231" t="s">
        <v>238</v>
      </c>
      <c r="AU493" s="231" t="s">
        <v>86</v>
      </c>
      <c r="AY493" s="17" t="s">
        <v>153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7" t="s">
        <v>84</v>
      </c>
      <c r="BK493" s="232">
        <f>ROUND(I493*H493,2)</f>
        <v>0</v>
      </c>
      <c r="BL493" s="17" t="s">
        <v>233</v>
      </c>
      <c r="BM493" s="231" t="s">
        <v>848</v>
      </c>
    </row>
    <row r="494" s="13" customFormat="1">
      <c r="A494" s="13"/>
      <c r="B494" s="233"/>
      <c r="C494" s="234"/>
      <c r="D494" s="235" t="s">
        <v>161</v>
      </c>
      <c r="E494" s="236" t="s">
        <v>1</v>
      </c>
      <c r="F494" s="237" t="s">
        <v>843</v>
      </c>
      <c r="G494" s="234"/>
      <c r="H494" s="238">
        <v>20.18</v>
      </c>
      <c r="I494" s="239"/>
      <c r="J494" s="234"/>
      <c r="K494" s="234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161</v>
      </c>
      <c r="AU494" s="244" t="s">
        <v>86</v>
      </c>
      <c r="AV494" s="13" t="s">
        <v>86</v>
      </c>
      <c r="AW494" s="13" t="s">
        <v>32</v>
      </c>
      <c r="AX494" s="13" t="s">
        <v>84</v>
      </c>
      <c r="AY494" s="244" t="s">
        <v>153</v>
      </c>
    </row>
    <row r="495" s="13" customFormat="1">
      <c r="A495" s="13"/>
      <c r="B495" s="233"/>
      <c r="C495" s="234"/>
      <c r="D495" s="235" t="s">
        <v>161</v>
      </c>
      <c r="E495" s="234"/>
      <c r="F495" s="237" t="s">
        <v>844</v>
      </c>
      <c r="G495" s="234"/>
      <c r="H495" s="238">
        <v>23.207000000000001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161</v>
      </c>
      <c r="AU495" s="244" t="s">
        <v>86</v>
      </c>
      <c r="AV495" s="13" t="s">
        <v>86</v>
      </c>
      <c r="AW495" s="13" t="s">
        <v>4</v>
      </c>
      <c r="AX495" s="13" t="s">
        <v>84</v>
      </c>
      <c r="AY495" s="244" t="s">
        <v>153</v>
      </c>
    </row>
    <row r="496" s="2" customFormat="1" ht="14.4" customHeight="1">
      <c r="A496" s="38"/>
      <c r="B496" s="39"/>
      <c r="C496" s="219" t="s">
        <v>849</v>
      </c>
      <c r="D496" s="219" t="s">
        <v>155</v>
      </c>
      <c r="E496" s="220" t="s">
        <v>850</v>
      </c>
      <c r="F496" s="221" t="s">
        <v>851</v>
      </c>
      <c r="G496" s="222" t="s">
        <v>158</v>
      </c>
      <c r="H496" s="223">
        <v>10.9</v>
      </c>
      <c r="I496" s="224"/>
      <c r="J496" s="225">
        <f>ROUND(I496*H496,2)</f>
        <v>0</v>
      </c>
      <c r="K496" s="226"/>
      <c r="L496" s="44"/>
      <c r="M496" s="227" t="s">
        <v>1</v>
      </c>
      <c r="N496" s="228" t="s">
        <v>41</v>
      </c>
      <c r="O496" s="91"/>
      <c r="P496" s="229">
        <f>O496*H496</f>
        <v>0</v>
      </c>
      <c r="Q496" s="229">
        <v>0</v>
      </c>
      <c r="R496" s="229">
        <f>Q496*H496</f>
        <v>0</v>
      </c>
      <c r="S496" s="229">
        <v>0</v>
      </c>
      <c r="T496" s="23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1" t="s">
        <v>233</v>
      </c>
      <c r="AT496" s="231" t="s">
        <v>155</v>
      </c>
      <c r="AU496" s="231" t="s">
        <v>86</v>
      </c>
      <c r="AY496" s="17" t="s">
        <v>153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7" t="s">
        <v>84</v>
      </c>
      <c r="BK496" s="232">
        <f>ROUND(I496*H496,2)</f>
        <v>0</v>
      </c>
      <c r="BL496" s="17" t="s">
        <v>233</v>
      </c>
      <c r="BM496" s="231" t="s">
        <v>852</v>
      </c>
    </row>
    <row r="497" s="13" customFormat="1">
      <c r="A497" s="13"/>
      <c r="B497" s="233"/>
      <c r="C497" s="234"/>
      <c r="D497" s="235" t="s">
        <v>161</v>
      </c>
      <c r="E497" s="236" t="s">
        <v>1</v>
      </c>
      <c r="F497" s="237" t="s">
        <v>630</v>
      </c>
      <c r="G497" s="234"/>
      <c r="H497" s="238">
        <v>10.9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161</v>
      </c>
      <c r="AU497" s="244" t="s">
        <v>86</v>
      </c>
      <c r="AV497" s="13" t="s">
        <v>86</v>
      </c>
      <c r="AW497" s="13" t="s">
        <v>32</v>
      </c>
      <c r="AX497" s="13" t="s">
        <v>84</v>
      </c>
      <c r="AY497" s="244" t="s">
        <v>153</v>
      </c>
    </row>
    <row r="498" s="2" customFormat="1" ht="14.4" customHeight="1">
      <c r="A498" s="38"/>
      <c r="B498" s="39"/>
      <c r="C498" s="256" t="s">
        <v>853</v>
      </c>
      <c r="D498" s="256" t="s">
        <v>238</v>
      </c>
      <c r="E498" s="257" t="s">
        <v>854</v>
      </c>
      <c r="F498" s="258" t="s">
        <v>855</v>
      </c>
      <c r="G498" s="259" t="s">
        <v>158</v>
      </c>
      <c r="H498" s="260">
        <v>11.445</v>
      </c>
      <c r="I498" s="261"/>
      <c r="J498" s="262">
        <f>ROUND(I498*H498,2)</f>
        <v>0</v>
      </c>
      <c r="K498" s="263"/>
      <c r="L498" s="264"/>
      <c r="M498" s="265" t="s">
        <v>1</v>
      </c>
      <c r="N498" s="266" t="s">
        <v>41</v>
      </c>
      <c r="O498" s="91"/>
      <c r="P498" s="229">
        <f>O498*H498</f>
        <v>0</v>
      </c>
      <c r="Q498" s="229">
        <v>0.00029999999999999997</v>
      </c>
      <c r="R498" s="229">
        <f>Q498*H498</f>
        <v>0.0034334999999999999</v>
      </c>
      <c r="S498" s="229">
        <v>0</v>
      </c>
      <c r="T498" s="23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1" t="s">
        <v>318</v>
      </c>
      <c r="AT498" s="231" t="s">
        <v>238</v>
      </c>
      <c r="AU498" s="231" t="s">
        <v>86</v>
      </c>
      <c r="AY498" s="17" t="s">
        <v>153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7" t="s">
        <v>84</v>
      </c>
      <c r="BK498" s="232">
        <f>ROUND(I498*H498,2)</f>
        <v>0</v>
      </c>
      <c r="BL498" s="17" t="s">
        <v>233</v>
      </c>
      <c r="BM498" s="231" t="s">
        <v>856</v>
      </c>
    </row>
    <row r="499" s="13" customFormat="1">
      <c r="A499" s="13"/>
      <c r="B499" s="233"/>
      <c r="C499" s="234"/>
      <c r="D499" s="235" t="s">
        <v>161</v>
      </c>
      <c r="E499" s="234"/>
      <c r="F499" s="237" t="s">
        <v>857</v>
      </c>
      <c r="G499" s="234"/>
      <c r="H499" s="238">
        <v>11.445</v>
      </c>
      <c r="I499" s="239"/>
      <c r="J499" s="234"/>
      <c r="K499" s="234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161</v>
      </c>
      <c r="AU499" s="244" t="s">
        <v>86</v>
      </c>
      <c r="AV499" s="13" t="s">
        <v>86</v>
      </c>
      <c r="AW499" s="13" t="s">
        <v>4</v>
      </c>
      <c r="AX499" s="13" t="s">
        <v>84</v>
      </c>
      <c r="AY499" s="244" t="s">
        <v>153</v>
      </c>
    </row>
    <row r="500" s="2" customFormat="1" ht="14.4" customHeight="1">
      <c r="A500" s="38"/>
      <c r="B500" s="39"/>
      <c r="C500" s="219" t="s">
        <v>858</v>
      </c>
      <c r="D500" s="219" t="s">
        <v>155</v>
      </c>
      <c r="E500" s="220" t="s">
        <v>859</v>
      </c>
      <c r="F500" s="221" t="s">
        <v>860</v>
      </c>
      <c r="G500" s="222" t="s">
        <v>158</v>
      </c>
      <c r="H500" s="223">
        <v>18.399999999999999</v>
      </c>
      <c r="I500" s="224"/>
      <c r="J500" s="225">
        <f>ROUND(I500*H500,2)</f>
        <v>0</v>
      </c>
      <c r="K500" s="226"/>
      <c r="L500" s="44"/>
      <c r="M500" s="227" t="s">
        <v>1</v>
      </c>
      <c r="N500" s="228" t="s">
        <v>41</v>
      </c>
      <c r="O500" s="91"/>
      <c r="P500" s="229">
        <f>O500*H500</f>
        <v>0</v>
      </c>
      <c r="Q500" s="229">
        <v>0.0045100000000000001</v>
      </c>
      <c r="R500" s="229">
        <f>Q500*H500</f>
        <v>0.082984000000000002</v>
      </c>
      <c r="S500" s="229">
        <v>0</v>
      </c>
      <c r="T500" s="23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1" t="s">
        <v>233</v>
      </c>
      <c r="AT500" s="231" t="s">
        <v>155</v>
      </c>
      <c r="AU500" s="231" t="s">
        <v>86</v>
      </c>
      <c r="AY500" s="17" t="s">
        <v>153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7" t="s">
        <v>84</v>
      </c>
      <c r="BK500" s="232">
        <f>ROUND(I500*H500,2)</f>
        <v>0</v>
      </c>
      <c r="BL500" s="17" t="s">
        <v>233</v>
      </c>
      <c r="BM500" s="231" t="s">
        <v>861</v>
      </c>
    </row>
    <row r="501" s="13" customFormat="1">
      <c r="A501" s="13"/>
      <c r="B501" s="233"/>
      <c r="C501" s="234"/>
      <c r="D501" s="235" t="s">
        <v>161</v>
      </c>
      <c r="E501" s="236" t="s">
        <v>1</v>
      </c>
      <c r="F501" s="237" t="s">
        <v>862</v>
      </c>
      <c r="G501" s="234"/>
      <c r="H501" s="238">
        <v>16.399999999999999</v>
      </c>
      <c r="I501" s="239"/>
      <c r="J501" s="234"/>
      <c r="K501" s="234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161</v>
      </c>
      <c r="AU501" s="244" t="s">
        <v>86</v>
      </c>
      <c r="AV501" s="13" t="s">
        <v>86</v>
      </c>
      <c r="AW501" s="13" t="s">
        <v>32</v>
      </c>
      <c r="AX501" s="13" t="s">
        <v>76</v>
      </c>
      <c r="AY501" s="244" t="s">
        <v>153</v>
      </c>
    </row>
    <row r="502" s="13" customFormat="1">
      <c r="A502" s="13"/>
      <c r="B502" s="233"/>
      <c r="C502" s="234"/>
      <c r="D502" s="235" t="s">
        <v>161</v>
      </c>
      <c r="E502" s="236" t="s">
        <v>1</v>
      </c>
      <c r="F502" s="237" t="s">
        <v>620</v>
      </c>
      <c r="G502" s="234"/>
      <c r="H502" s="238">
        <v>2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161</v>
      </c>
      <c r="AU502" s="244" t="s">
        <v>86</v>
      </c>
      <c r="AV502" s="13" t="s">
        <v>86</v>
      </c>
      <c r="AW502" s="13" t="s">
        <v>32</v>
      </c>
      <c r="AX502" s="13" t="s">
        <v>76</v>
      </c>
      <c r="AY502" s="244" t="s">
        <v>153</v>
      </c>
    </row>
    <row r="503" s="14" customFormat="1">
      <c r="A503" s="14"/>
      <c r="B503" s="245"/>
      <c r="C503" s="246"/>
      <c r="D503" s="235" t="s">
        <v>161</v>
      </c>
      <c r="E503" s="247" t="s">
        <v>1</v>
      </c>
      <c r="F503" s="248" t="s">
        <v>213</v>
      </c>
      <c r="G503" s="246"/>
      <c r="H503" s="249">
        <v>18.399999999999999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161</v>
      </c>
      <c r="AU503" s="255" t="s">
        <v>86</v>
      </c>
      <c r="AV503" s="14" t="s">
        <v>159</v>
      </c>
      <c r="AW503" s="14" t="s">
        <v>32</v>
      </c>
      <c r="AX503" s="14" t="s">
        <v>84</v>
      </c>
      <c r="AY503" s="255" t="s">
        <v>153</v>
      </c>
    </row>
    <row r="504" s="2" customFormat="1" ht="14.4" customHeight="1">
      <c r="A504" s="38"/>
      <c r="B504" s="39"/>
      <c r="C504" s="219" t="s">
        <v>863</v>
      </c>
      <c r="D504" s="219" t="s">
        <v>155</v>
      </c>
      <c r="E504" s="220" t="s">
        <v>864</v>
      </c>
      <c r="F504" s="221" t="s">
        <v>865</v>
      </c>
      <c r="G504" s="222" t="s">
        <v>158</v>
      </c>
      <c r="H504" s="223">
        <v>4.3499999999999996</v>
      </c>
      <c r="I504" s="224"/>
      <c r="J504" s="225">
        <f>ROUND(I504*H504,2)</f>
        <v>0</v>
      </c>
      <c r="K504" s="226"/>
      <c r="L504" s="44"/>
      <c r="M504" s="227" t="s">
        <v>1</v>
      </c>
      <c r="N504" s="228" t="s">
        <v>41</v>
      </c>
      <c r="O504" s="91"/>
      <c r="P504" s="229">
        <f>O504*H504</f>
        <v>0</v>
      </c>
      <c r="Q504" s="229">
        <v>0.0045100000000000001</v>
      </c>
      <c r="R504" s="229">
        <f>Q504*H504</f>
        <v>0.019618500000000001</v>
      </c>
      <c r="S504" s="229">
        <v>0</v>
      </c>
      <c r="T504" s="23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1" t="s">
        <v>233</v>
      </c>
      <c r="AT504" s="231" t="s">
        <v>155</v>
      </c>
      <c r="AU504" s="231" t="s">
        <v>86</v>
      </c>
      <c r="AY504" s="17" t="s">
        <v>153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7" t="s">
        <v>84</v>
      </c>
      <c r="BK504" s="232">
        <f>ROUND(I504*H504,2)</f>
        <v>0</v>
      </c>
      <c r="BL504" s="17" t="s">
        <v>233</v>
      </c>
      <c r="BM504" s="231" t="s">
        <v>866</v>
      </c>
    </row>
    <row r="505" s="13" customFormat="1">
      <c r="A505" s="13"/>
      <c r="B505" s="233"/>
      <c r="C505" s="234"/>
      <c r="D505" s="235" t="s">
        <v>161</v>
      </c>
      <c r="E505" s="236" t="s">
        <v>1</v>
      </c>
      <c r="F505" s="237" t="s">
        <v>467</v>
      </c>
      <c r="G505" s="234"/>
      <c r="H505" s="238">
        <v>0.25</v>
      </c>
      <c r="I505" s="239"/>
      <c r="J505" s="234"/>
      <c r="K505" s="234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161</v>
      </c>
      <c r="AU505" s="244" t="s">
        <v>86</v>
      </c>
      <c r="AV505" s="13" t="s">
        <v>86</v>
      </c>
      <c r="AW505" s="13" t="s">
        <v>32</v>
      </c>
      <c r="AX505" s="13" t="s">
        <v>76</v>
      </c>
      <c r="AY505" s="244" t="s">
        <v>153</v>
      </c>
    </row>
    <row r="506" s="13" customFormat="1">
      <c r="A506" s="13"/>
      <c r="B506" s="233"/>
      <c r="C506" s="234"/>
      <c r="D506" s="235" t="s">
        <v>161</v>
      </c>
      <c r="E506" s="236" t="s">
        <v>1</v>
      </c>
      <c r="F506" s="237" t="s">
        <v>469</v>
      </c>
      <c r="G506" s="234"/>
      <c r="H506" s="238">
        <v>0.59999999999999998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161</v>
      </c>
      <c r="AU506" s="244" t="s">
        <v>86</v>
      </c>
      <c r="AV506" s="13" t="s">
        <v>86</v>
      </c>
      <c r="AW506" s="13" t="s">
        <v>32</v>
      </c>
      <c r="AX506" s="13" t="s">
        <v>76</v>
      </c>
      <c r="AY506" s="244" t="s">
        <v>153</v>
      </c>
    </row>
    <row r="507" s="13" customFormat="1">
      <c r="A507" s="13"/>
      <c r="B507" s="233"/>
      <c r="C507" s="234"/>
      <c r="D507" s="235" t="s">
        <v>161</v>
      </c>
      <c r="E507" s="236" t="s">
        <v>1</v>
      </c>
      <c r="F507" s="237" t="s">
        <v>474</v>
      </c>
      <c r="G507" s="234"/>
      <c r="H507" s="238">
        <v>2.1499999999999999</v>
      </c>
      <c r="I507" s="239"/>
      <c r="J507" s="234"/>
      <c r="K507" s="234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161</v>
      </c>
      <c r="AU507" s="244" t="s">
        <v>86</v>
      </c>
      <c r="AV507" s="13" t="s">
        <v>86</v>
      </c>
      <c r="AW507" s="13" t="s">
        <v>32</v>
      </c>
      <c r="AX507" s="13" t="s">
        <v>76</v>
      </c>
      <c r="AY507" s="244" t="s">
        <v>153</v>
      </c>
    </row>
    <row r="508" s="13" customFormat="1">
      <c r="A508" s="13"/>
      <c r="B508" s="233"/>
      <c r="C508" s="234"/>
      <c r="D508" s="235" t="s">
        <v>161</v>
      </c>
      <c r="E508" s="236" t="s">
        <v>1</v>
      </c>
      <c r="F508" s="237" t="s">
        <v>475</v>
      </c>
      <c r="G508" s="234"/>
      <c r="H508" s="238">
        <v>1.3500000000000001</v>
      </c>
      <c r="I508" s="239"/>
      <c r="J508" s="234"/>
      <c r="K508" s="234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161</v>
      </c>
      <c r="AU508" s="244" t="s">
        <v>86</v>
      </c>
      <c r="AV508" s="13" t="s">
        <v>86</v>
      </c>
      <c r="AW508" s="13" t="s">
        <v>32</v>
      </c>
      <c r="AX508" s="13" t="s">
        <v>76</v>
      </c>
      <c r="AY508" s="244" t="s">
        <v>153</v>
      </c>
    </row>
    <row r="509" s="14" customFormat="1">
      <c r="A509" s="14"/>
      <c r="B509" s="245"/>
      <c r="C509" s="246"/>
      <c r="D509" s="235" t="s">
        <v>161</v>
      </c>
      <c r="E509" s="247" t="s">
        <v>1</v>
      </c>
      <c r="F509" s="248" t="s">
        <v>213</v>
      </c>
      <c r="G509" s="246"/>
      <c r="H509" s="249">
        <v>4.3499999999999996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161</v>
      </c>
      <c r="AU509" s="255" t="s">
        <v>86</v>
      </c>
      <c r="AV509" s="14" t="s">
        <v>159</v>
      </c>
      <c r="AW509" s="14" t="s">
        <v>32</v>
      </c>
      <c r="AX509" s="14" t="s">
        <v>84</v>
      </c>
      <c r="AY509" s="255" t="s">
        <v>153</v>
      </c>
    </row>
    <row r="510" s="2" customFormat="1" ht="22.2" customHeight="1">
      <c r="A510" s="38"/>
      <c r="B510" s="39"/>
      <c r="C510" s="219" t="s">
        <v>867</v>
      </c>
      <c r="D510" s="219" t="s">
        <v>155</v>
      </c>
      <c r="E510" s="220" t="s">
        <v>868</v>
      </c>
      <c r="F510" s="221" t="s">
        <v>869</v>
      </c>
      <c r="G510" s="222" t="s">
        <v>216</v>
      </c>
      <c r="H510" s="223">
        <v>0.377</v>
      </c>
      <c r="I510" s="224"/>
      <c r="J510" s="225">
        <f>ROUND(I510*H510,2)</f>
        <v>0</v>
      </c>
      <c r="K510" s="226"/>
      <c r="L510" s="44"/>
      <c r="M510" s="227" t="s">
        <v>1</v>
      </c>
      <c r="N510" s="228" t="s">
        <v>41</v>
      </c>
      <c r="O510" s="91"/>
      <c r="P510" s="229">
        <f>O510*H510</f>
        <v>0</v>
      </c>
      <c r="Q510" s="229">
        <v>0</v>
      </c>
      <c r="R510" s="229">
        <f>Q510*H510</f>
        <v>0</v>
      </c>
      <c r="S510" s="229">
        <v>0</v>
      </c>
      <c r="T510" s="23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1" t="s">
        <v>233</v>
      </c>
      <c r="AT510" s="231" t="s">
        <v>155</v>
      </c>
      <c r="AU510" s="231" t="s">
        <v>86</v>
      </c>
      <c r="AY510" s="17" t="s">
        <v>153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7" t="s">
        <v>84</v>
      </c>
      <c r="BK510" s="232">
        <f>ROUND(I510*H510,2)</f>
        <v>0</v>
      </c>
      <c r="BL510" s="17" t="s">
        <v>233</v>
      </c>
      <c r="BM510" s="231" t="s">
        <v>870</v>
      </c>
    </row>
    <row r="511" s="12" customFormat="1" ht="22.8" customHeight="1">
      <c r="A511" s="12"/>
      <c r="B511" s="203"/>
      <c r="C511" s="204"/>
      <c r="D511" s="205" t="s">
        <v>75</v>
      </c>
      <c r="E511" s="217" t="s">
        <v>871</v>
      </c>
      <c r="F511" s="217" t="s">
        <v>872</v>
      </c>
      <c r="G511" s="204"/>
      <c r="H511" s="204"/>
      <c r="I511" s="207"/>
      <c r="J511" s="218">
        <f>BK511</f>
        <v>0</v>
      </c>
      <c r="K511" s="204"/>
      <c r="L511" s="209"/>
      <c r="M511" s="210"/>
      <c r="N511" s="211"/>
      <c r="O511" s="211"/>
      <c r="P511" s="212">
        <f>SUM(P512:P520)</f>
        <v>0</v>
      </c>
      <c r="Q511" s="211"/>
      <c r="R511" s="212">
        <f>SUM(R512:R520)</f>
        <v>0.038587500000000004</v>
      </c>
      <c r="S511" s="211"/>
      <c r="T511" s="213">
        <f>SUM(T512:T520)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4" t="s">
        <v>86</v>
      </c>
      <c r="AT511" s="215" t="s">
        <v>75</v>
      </c>
      <c r="AU511" s="215" t="s">
        <v>84</v>
      </c>
      <c r="AY511" s="214" t="s">
        <v>153</v>
      </c>
      <c r="BK511" s="216">
        <f>SUM(BK512:BK520)</f>
        <v>0</v>
      </c>
    </row>
    <row r="512" s="2" customFormat="1" ht="14.4" customHeight="1">
      <c r="A512" s="38"/>
      <c r="B512" s="39"/>
      <c r="C512" s="219" t="s">
        <v>873</v>
      </c>
      <c r="D512" s="219" t="s">
        <v>155</v>
      </c>
      <c r="E512" s="220" t="s">
        <v>874</v>
      </c>
      <c r="F512" s="221" t="s">
        <v>875</v>
      </c>
      <c r="G512" s="222" t="s">
        <v>158</v>
      </c>
      <c r="H512" s="223">
        <v>10.9</v>
      </c>
      <c r="I512" s="224"/>
      <c r="J512" s="225">
        <f>ROUND(I512*H512,2)</f>
        <v>0</v>
      </c>
      <c r="K512" s="226"/>
      <c r="L512" s="44"/>
      <c r="M512" s="227" t="s">
        <v>1</v>
      </c>
      <c r="N512" s="228" t="s">
        <v>41</v>
      </c>
      <c r="O512" s="91"/>
      <c r="P512" s="229">
        <f>O512*H512</f>
        <v>0</v>
      </c>
      <c r="Q512" s="229">
        <v>0</v>
      </c>
      <c r="R512" s="229">
        <f>Q512*H512</f>
        <v>0</v>
      </c>
      <c r="S512" s="229">
        <v>0</v>
      </c>
      <c r="T512" s="23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1" t="s">
        <v>233</v>
      </c>
      <c r="AT512" s="231" t="s">
        <v>155</v>
      </c>
      <c r="AU512" s="231" t="s">
        <v>86</v>
      </c>
      <c r="AY512" s="17" t="s">
        <v>153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7" t="s">
        <v>84</v>
      </c>
      <c r="BK512" s="232">
        <f>ROUND(I512*H512,2)</f>
        <v>0</v>
      </c>
      <c r="BL512" s="17" t="s">
        <v>233</v>
      </c>
      <c r="BM512" s="231" t="s">
        <v>876</v>
      </c>
    </row>
    <row r="513" s="13" customFormat="1">
      <c r="A513" s="13"/>
      <c r="B513" s="233"/>
      <c r="C513" s="234"/>
      <c r="D513" s="235" t="s">
        <v>161</v>
      </c>
      <c r="E513" s="236" t="s">
        <v>1</v>
      </c>
      <c r="F513" s="237" t="s">
        <v>630</v>
      </c>
      <c r="G513" s="234"/>
      <c r="H513" s="238">
        <v>10.9</v>
      </c>
      <c r="I513" s="239"/>
      <c r="J513" s="234"/>
      <c r="K513" s="234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161</v>
      </c>
      <c r="AU513" s="244" t="s">
        <v>86</v>
      </c>
      <c r="AV513" s="13" t="s">
        <v>86</v>
      </c>
      <c r="AW513" s="13" t="s">
        <v>32</v>
      </c>
      <c r="AX513" s="13" t="s">
        <v>84</v>
      </c>
      <c r="AY513" s="244" t="s">
        <v>153</v>
      </c>
    </row>
    <row r="514" s="2" customFormat="1" ht="14.4" customHeight="1">
      <c r="A514" s="38"/>
      <c r="B514" s="39"/>
      <c r="C514" s="256" t="s">
        <v>877</v>
      </c>
      <c r="D514" s="256" t="s">
        <v>238</v>
      </c>
      <c r="E514" s="257" t="s">
        <v>878</v>
      </c>
      <c r="F514" s="258" t="s">
        <v>879</v>
      </c>
      <c r="G514" s="259" t="s">
        <v>158</v>
      </c>
      <c r="H514" s="260">
        <v>11.445</v>
      </c>
      <c r="I514" s="261"/>
      <c r="J514" s="262">
        <f>ROUND(I514*H514,2)</f>
        <v>0</v>
      </c>
      <c r="K514" s="263"/>
      <c r="L514" s="264"/>
      <c r="M514" s="265" t="s">
        <v>1</v>
      </c>
      <c r="N514" s="266" t="s">
        <v>41</v>
      </c>
      <c r="O514" s="91"/>
      <c r="P514" s="229">
        <f>O514*H514</f>
        <v>0</v>
      </c>
      <c r="Q514" s="229">
        <v>0.0030000000000000001</v>
      </c>
      <c r="R514" s="229">
        <f>Q514*H514</f>
        <v>0.034335000000000004</v>
      </c>
      <c r="S514" s="229">
        <v>0</v>
      </c>
      <c r="T514" s="230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1" t="s">
        <v>318</v>
      </c>
      <c r="AT514" s="231" t="s">
        <v>238</v>
      </c>
      <c r="AU514" s="231" t="s">
        <v>86</v>
      </c>
      <c r="AY514" s="17" t="s">
        <v>153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7" t="s">
        <v>84</v>
      </c>
      <c r="BK514" s="232">
        <f>ROUND(I514*H514,2)</f>
        <v>0</v>
      </c>
      <c r="BL514" s="17" t="s">
        <v>233</v>
      </c>
      <c r="BM514" s="231" t="s">
        <v>880</v>
      </c>
    </row>
    <row r="515" s="13" customFormat="1">
      <c r="A515" s="13"/>
      <c r="B515" s="233"/>
      <c r="C515" s="234"/>
      <c r="D515" s="235" t="s">
        <v>161</v>
      </c>
      <c r="E515" s="234"/>
      <c r="F515" s="237" t="s">
        <v>857</v>
      </c>
      <c r="G515" s="234"/>
      <c r="H515" s="238">
        <v>11.445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161</v>
      </c>
      <c r="AU515" s="244" t="s">
        <v>86</v>
      </c>
      <c r="AV515" s="13" t="s">
        <v>86</v>
      </c>
      <c r="AW515" s="13" t="s">
        <v>4</v>
      </c>
      <c r="AX515" s="13" t="s">
        <v>84</v>
      </c>
      <c r="AY515" s="244" t="s">
        <v>153</v>
      </c>
    </row>
    <row r="516" s="2" customFormat="1" ht="14.4" customHeight="1">
      <c r="A516" s="38"/>
      <c r="B516" s="39"/>
      <c r="C516" s="219" t="s">
        <v>881</v>
      </c>
      <c r="D516" s="219" t="s">
        <v>155</v>
      </c>
      <c r="E516" s="220" t="s">
        <v>882</v>
      </c>
      <c r="F516" s="221" t="s">
        <v>883</v>
      </c>
      <c r="G516" s="222" t="s">
        <v>170</v>
      </c>
      <c r="H516" s="223">
        <v>13.5</v>
      </c>
      <c r="I516" s="224"/>
      <c r="J516" s="225">
        <f>ROUND(I516*H516,2)</f>
        <v>0</v>
      </c>
      <c r="K516" s="226"/>
      <c r="L516" s="44"/>
      <c r="M516" s="227" t="s">
        <v>1</v>
      </c>
      <c r="N516" s="228" t="s">
        <v>41</v>
      </c>
      <c r="O516" s="91"/>
      <c r="P516" s="229">
        <f>O516*H516</f>
        <v>0</v>
      </c>
      <c r="Q516" s="229">
        <v>0</v>
      </c>
      <c r="R516" s="229">
        <f>Q516*H516</f>
        <v>0</v>
      </c>
      <c r="S516" s="229">
        <v>0</v>
      </c>
      <c r="T516" s="23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1" t="s">
        <v>233</v>
      </c>
      <c r="AT516" s="231" t="s">
        <v>155</v>
      </c>
      <c r="AU516" s="231" t="s">
        <v>86</v>
      </c>
      <c r="AY516" s="17" t="s">
        <v>153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7" t="s">
        <v>84</v>
      </c>
      <c r="BK516" s="232">
        <f>ROUND(I516*H516,2)</f>
        <v>0</v>
      </c>
      <c r="BL516" s="17" t="s">
        <v>233</v>
      </c>
      <c r="BM516" s="231" t="s">
        <v>884</v>
      </c>
    </row>
    <row r="517" s="13" customFormat="1">
      <c r="A517" s="13"/>
      <c r="B517" s="233"/>
      <c r="C517" s="234"/>
      <c r="D517" s="235" t="s">
        <v>161</v>
      </c>
      <c r="E517" s="236" t="s">
        <v>1</v>
      </c>
      <c r="F517" s="237" t="s">
        <v>885</v>
      </c>
      <c r="G517" s="234"/>
      <c r="H517" s="238">
        <v>13.5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161</v>
      </c>
      <c r="AU517" s="244" t="s">
        <v>86</v>
      </c>
      <c r="AV517" s="13" t="s">
        <v>86</v>
      </c>
      <c r="AW517" s="13" t="s">
        <v>32</v>
      </c>
      <c r="AX517" s="13" t="s">
        <v>84</v>
      </c>
      <c r="AY517" s="244" t="s">
        <v>153</v>
      </c>
    </row>
    <row r="518" s="2" customFormat="1" ht="14.4" customHeight="1">
      <c r="A518" s="38"/>
      <c r="B518" s="39"/>
      <c r="C518" s="256" t="s">
        <v>886</v>
      </c>
      <c r="D518" s="256" t="s">
        <v>238</v>
      </c>
      <c r="E518" s="257" t="s">
        <v>887</v>
      </c>
      <c r="F518" s="258" t="s">
        <v>888</v>
      </c>
      <c r="G518" s="259" t="s">
        <v>170</v>
      </c>
      <c r="H518" s="260">
        <v>14.175000000000001</v>
      </c>
      <c r="I518" s="261"/>
      <c r="J518" s="262">
        <f>ROUND(I518*H518,2)</f>
        <v>0</v>
      </c>
      <c r="K518" s="263"/>
      <c r="L518" s="264"/>
      <c r="M518" s="265" t="s">
        <v>1</v>
      </c>
      <c r="N518" s="266" t="s">
        <v>41</v>
      </c>
      <c r="O518" s="91"/>
      <c r="P518" s="229">
        <f>O518*H518</f>
        <v>0</v>
      </c>
      <c r="Q518" s="229">
        <v>0.00029999999999999997</v>
      </c>
      <c r="R518" s="229">
        <f>Q518*H518</f>
        <v>0.0042525000000000002</v>
      </c>
      <c r="S518" s="229">
        <v>0</v>
      </c>
      <c r="T518" s="23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1" t="s">
        <v>318</v>
      </c>
      <c r="AT518" s="231" t="s">
        <v>238</v>
      </c>
      <c r="AU518" s="231" t="s">
        <v>86</v>
      </c>
      <c r="AY518" s="17" t="s">
        <v>153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7" t="s">
        <v>84</v>
      </c>
      <c r="BK518" s="232">
        <f>ROUND(I518*H518,2)</f>
        <v>0</v>
      </c>
      <c r="BL518" s="17" t="s">
        <v>233</v>
      </c>
      <c r="BM518" s="231" t="s">
        <v>889</v>
      </c>
    </row>
    <row r="519" s="13" customFormat="1">
      <c r="A519" s="13"/>
      <c r="B519" s="233"/>
      <c r="C519" s="234"/>
      <c r="D519" s="235" t="s">
        <v>161</v>
      </c>
      <c r="E519" s="234"/>
      <c r="F519" s="237" t="s">
        <v>890</v>
      </c>
      <c r="G519" s="234"/>
      <c r="H519" s="238">
        <v>14.175000000000001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161</v>
      </c>
      <c r="AU519" s="244" t="s">
        <v>86</v>
      </c>
      <c r="AV519" s="13" t="s">
        <v>86</v>
      </c>
      <c r="AW519" s="13" t="s">
        <v>4</v>
      </c>
      <c r="AX519" s="13" t="s">
        <v>84</v>
      </c>
      <c r="AY519" s="244" t="s">
        <v>153</v>
      </c>
    </row>
    <row r="520" s="2" customFormat="1" ht="19.8" customHeight="1">
      <c r="A520" s="38"/>
      <c r="B520" s="39"/>
      <c r="C520" s="219" t="s">
        <v>891</v>
      </c>
      <c r="D520" s="219" t="s">
        <v>155</v>
      </c>
      <c r="E520" s="220" t="s">
        <v>892</v>
      </c>
      <c r="F520" s="221" t="s">
        <v>893</v>
      </c>
      <c r="G520" s="222" t="s">
        <v>216</v>
      </c>
      <c r="H520" s="223">
        <v>0.039</v>
      </c>
      <c r="I520" s="224"/>
      <c r="J520" s="225">
        <f>ROUND(I520*H520,2)</f>
        <v>0</v>
      </c>
      <c r="K520" s="226"/>
      <c r="L520" s="44"/>
      <c r="M520" s="227" t="s">
        <v>1</v>
      </c>
      <c r="N520" s="228" t="s">
        <v>41</v>
      </c>
      <c r="O520" s="91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1" t="s">
        <v>233</v>
      </c>
      <c r="AT520" s="231" t="s">
        <v>155</v>
      </c>
      <c r="AU520" s="231" t="s">
        <v>86</v>
      </c>
      <c r="AY520" s="17" t="s">
        <v>153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7" t="s">
        <v>84</v>
      </c>
      <c r="BK520" s="232">
        <f>ROUND(I520*H520,2)</f>
        <v>0</v>
      </c>
      <c r="BL520" s="17" t="s">
        <v>233</v>
      </c>
      <c r="BM520" s="231" t="s">
        <v>894</v>
      </c>
    </row>
    <row r="521" s="12" customFormat="1" ht="22.8" customHeight="1">
      <c r="A521" s="12"/>
      <c r="B521" s="203"/>
      <c r="C521" s="204"/>
      <c r="D521" s="205" t="s">
        <v>75</v>
      </c>
      <c r="E521" s="217" t="s">
        <v>895</v>
      </c>
      <c r="F521" s="217" t="s">
        <v>896</v>
      </c>
      <c r="G521" s="204"/>
      <c r="H521" s="204"/>
      <c r="I521" s="207"/>
      <c r="J521" s="218">
        <f>BK521</f>
        <v>0</v>
      </c>
      <c r="K521" s="204"/>
      <c r="L521" s="209"/>
      <c r="M521" s="210"/>
      <c r="N521" s="211"/>
      <c r="O521" s="211"/>
      <c r="P521" s="212">
        <f>SUM(P522:P530)</f>
        <v>0</v>
      </c>
      <c r="Q521" s="211"/>
      <c r="R521" s="212">
        <f>SUM(R522:R530)</f>
        <v>0.40228000000000003</v>
      </c>
      <c r="S521" s="211"/>
      <c r="T521" s="213">
        <f>SUM(T522:T530)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4" t="s">
        <v>86</v>
      </c>
      <c r="AT521" s="215" t="s">
        <v>75</v>
      </c>
      <c r="AU521" s="215" t="s">
        <v>84</v>
      </c>
      <c r="AY521" s="214" t="s">
        <v>153</v>
      </c>
      <c r="BK521" s="216">
        <f>SUM(BK522:BK530)</f>
        <v>0</v>
      </c>
    </row>
    <row r="522" s="2" customFormat="1" ht="14.4" customHeight="1">
      <c r="A522" s="38"/>
      <c r="B522" s="39"/>
      <c r="C522" s="219" t="s">
        <v>897</v>
      </c>
      <c r="D522" s="219" t="s">
        <v>155</v>
      </c>
      <c r="E522" s="220" t="s">
        <v>898</v>
      </c>
      <c r="F522" s="221" t="s">
        <v>899</v>
      </c>
      <c r="G522" s="222" t="s">
        <v>158</v>
      </c>
      <c r="H522" s="223">
        <v>9</v>
      </c>
      <c r="I522" s="224"/>
      <c r="J522" s="225">
        <f>ROUND(I522*H522,2)</f>
        <v>0</v>
      </c>
      <c r="K522" s="226"/>
      <c r="L522" s="44"/>
      <c r="M522" s="227" t="s">
        <v>1</v>
      </c>
      <c r="N522" s="228" t="s">
        <v>41</v>
      </c>
      <c r="O522" s="91"/>
      <c r="P522" s="229">
        <f>O522*H522</f>
        <v>0</v>
      </c>
      <c r="Q522" s="229">
        <v>0.030859999999999999</v>
      </c>
      <c r="R522" s="229">
        <f>Q522*H522</f>
        <v>0.27773999999999999</v>
      </c>
      <c r="S522" s="229">
        <v>0</v>
      </c>
      <c r="T522" s="23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1" t="s">
        <v>233</v>
      </c>
      <c r="AT522" s="231" t="s">
        <v>155</v>
      </c>
      <c r="AU522" s="231" t="s">
        <v>86</v>
      </c>
      <c r="AY522" s="17" t="s">
        <v>153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7" t="s">
        <v>84</v>
      </c>
      <c r="BK522" s="232">
        <f>ROUND(I522*H522,2)</f>
        <v>0</v>
      </c>
      <c r="BL522" s="17" t="s">
        <v>233</v>
      </c>
      <c r="BM522" s="231" t="s">
        <v>900</v>
      </c>
    </row>
    <row r="523" s="13" customFormat="1">
      <c r="A523" s="13"/>
      <c r="B523" s="233"/>
      <c r="C523" s="234"/>
      <c r="D523" s="235" t="s">
        <v>161</v>
      </c>
      <c r="E523" s="236" t="s">
        <v>1</v>
      </c>
      <c r="F523" s="237" t="s">
        <v>901</v>
      </c>
      <c r="G523" s="234"/>
      <c r="H523" s="238">
        <v>4.5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161</v>
      </c>
      <c r="AU523" s="244" t="s">
        <v>86</v>
      </c>
      <c r="AV523" s="13" t="s">
        <v>86</v>
      </c>
      <c r="AW523" s="13" t="s">
        <v>32</v>
      </c>
      <c r="AX523" s="13" t="s">
        <v>76</v>
      </c>
      <c r="AY523" s="244" t="s">
        <v>153</v>
      </c>
    </row>
    <row r="524" s="13" customFormat="1">
      <c r="A524" s="13"/>
      <c r="B524" s="233"/>
      <c r="C524" s="234"/>
      <c r="D524" s="235" t="s">
        <v>161</v>
      </c>
      <c r="E524" s="236" t="s">
        <v>1</v>
      </c>
      <c r="F524" s="237" t="s">
        <v>902</v>
      </c>
      <c r="G524" s="234"/>
      <c r="H524" s="238">
        <v>4.5</v>
      </c>
      <c r="I524" s="239"/>
      <c r="J524" s="234"/>
      <c r="K524" s="234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161</v>
      </c>
      <c r="AU524" s="244" t="s">
        <v>86</v>
      </c>
      <c r="AV524" s="13" t="s">
        <v>86</v>
      </c>
      <c r="AW524" s="13" t="s">
        <v>32</v>
      </c>
      <c r="AX524" s="13" t="s">
        <v>76</v>
      </c>
      <c r="AY524" s="244" t="s">
        <v>153</v>
      </c>
    </row>
    <row r="525" s="14" customFormat="1">
      <c r="A525" s="14"/>
      <c r="B525" s="245"/>
      <c r="C525" s="246"/>
      <c r="D525" s="235" t="s">
        <v>161</v>
      </c>
      <c r="E525" s="247" t="s">
        <v>1</v>
      </c>
      <c r="F525" s="248" t="s">
        <v>213</v>
      </c>
      <c r="G525" s="246"/>
      <c r="H525" s="249">
        <v>9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161</v>
      </c>
      <c r="AU525" s="255" t="s">
        <v>86</v>
      </c>
      <c r="AV525" s="14" t="s">
        <v>159</v>
      </c>
      <c r="AW525" s="14" t="s">
        <v>32</v>
      </c>
      <c r="AX525" s="14" t="s">
        <v>84</v>
      </c>
      <c r="AY525" s="255" t="s">
        <v>153</v>
      </c>
    </row>
    <row r="526" s="2" customFormat="1" ht="14.4" customHeight="1">
      <c r="A526" s="38"/>
      <c r="B526" s="39"/>
      <c r="C526" s="219" t="s">
        <v>903</v>
      </c>
      <c r="D526" s="219" t="s">
        <v>155</v>
      </c>
      <c r="E526" s="220" t="s">
        <v>904</v>
      </c>
      <c r="F526" s="221" t="s">
        <v>905</v>
      </c>
      <c r="G526" s="222" t="s">
        <v>158</v>
      </c>
      <c r="H526" s="223">
        <v>9</v>
      </c>
      <c r="I526" s="224"/>
      <c r="J526" s="225">
        <f>ROUND(I526*H526,2)</f>
        <v>0</v>
      </c>
      <c r="K526" s="226"/>
      <c r="L526" s="44"/>
      <c r="M526" s="227" t="s">
        <v>1</v>
      </c>
      <c r="N526" s="228" t="s">
        <v>41</v>
      </c>
      <c r="O526" s="91"/>
      <c r="P526" s="229">
        <f>O526*H526</f>
        <v>0</v>
      </c>
      <c r="Q526" s="229">
        <v>0.00020000000000000001</v>
      </c>
      <c r="R526" s="229">
        <f>Q526*H526</f>
        <v>0.0018000000000000002</v>
      </c>
      <c r="S526" s="229">
        <v>0</v>
      </c>
      <c r="T526" s="23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1" t="s">
        <v>233</v>
      </c>
      <c r="AT526" s="231" t="s">
        <v>155</v>
      </c>
      <c r="AU526" s="231" t="s">
        <v>86</v>
      </c>
      <c r="AY526" s="17" t="s">
        <v>153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7" t="s">
        <v>84</v>
      </c>
      <c r="BK526" s="232">
        <f>ROUND(I526*H526,2)</f>
        <v>0</v>
      </c>
      <c r="BL526" s="17" t="s">
        <v>233</v>
      </c>
      <c r="BM526" s="231" t="s">
        <v>906</v>
      </c>
    </row>
    <row r="527" s="2" customFormat="1" ht="14.4" customHeight="1">
      <c r="A527" s="38"/>
      <c r="B527" s="39"/>
      <c r="C527" s="219" t="s">
        <v>907</v>
      </c>
      <c r="D527" s="219" t="s">
        <v>155</v>
      </c>
      <c r="E527" s="220" t="s">
        <v>908</v>
      </c>
      <c r="F527" s="221" t="s">
        <v>909</v>
      </c>
      <c r="G527" s="222" t="s">
        <v>158</v>
      </c>
      <c r="H527" s="223">
        <v>6.7999999999999998</v>
      </c>
      <c r="I527" s="224"/>
      <c r="J527" s="225">
        <f>ROUND(I527*H527,2)</f>
        <v>0</v>
      </c>
      <c r="K527" s="226"/>
      <c r="L527" s="44"/>
      <c r="M527" s="227" t="s">
        <v>1</v>
      </c>
      <c r="N527" s="228" t="s">
        <v>41</v>
      </c>
      <c r="O527" s="91"/>
      <c r="P527" s="229">
        <f>O527*H527</f>
        <v>0</v>
      </c>
      <c r="Q527" s="229">
        <v>0.017950000000000001</v>
      </c>
      <c r="R527" s="229">
        <f>Q527*H527</f>
        <v>0.12206</v>
      </c>
      <c r="S527" s="229">
        <v>0</v>
      </c>
      <c r="T527" s="230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1" t="s">
        <v>233</v>
      </c>
      <c r="AT527" s="231" t="s">
        <v>155</v>
      </c>
      <c r="AU527" s="231" t="s">
        <v>86</v>
      </c>
      <c r="AY527" s="17" t="s">
        <v>153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7" t="s">
        <v>84</v>
      </c>
      <c r="BK527" s="232">
        <f>ROUND(I527*H527,2)</f>
        <v>0</v>
      </c>
      <c r="BL527" s="17" t="s">
        <v>233</v>
      </c>
      <c r="BM527" s="231" t="s">
        <v>910</v>
      </c>
    </row>
    <row r="528" s="13" customFormat="1">
      <c r="A528" s="13"/>
      <c r="B528" s="233"/>
      <c r="C528" s="234"/>
      <c r="D528" s="235" t="s">
        <v>161</v>
      </c>
      <c r="E528" s="236" t="s">
        <v>1</v>
      </c>
      <c r="F528" s="237" t="s">
        <v>911</v>
      </c>
      <c r="G528" s="234"/>
      <c r="H528" s="238">
        <v>6.7999999999999998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161</v>
      </c>
      <c r="AU528" s="244" t="s">
        <v>86</v>
      </c>
      <c r="AV528" s="13" t="s">
        <v>86</v>
      </c>
      <c r="AW528" s="13" t="s">
        <v>32</v>
      </c>
      <c r="AX528" s="13" t="s">
        <v>84</v>
      </c>
      <c r="AY528" s="244" t="s">
        <v>153</v>
      </c>
    </row>
    <row r="529" s="2" customFormat="1" ht="14.4" customHeight="1">
      <c r="A529" s="38"/>
      <c r="B529" s="39"/>
      <c r="C529" s="219" t="s">
        <v>912</v>
      </c>
      <c r="D529" s="219" t="s">
        <v>155</v>
      </c>
      <c r="E529" s="220" t="s">
        <v>913</v>
      </c>
      <c r="F529" s="221" t="s">
        <v>914</v>
      </c>
      <c r="G529" s="222" t="s">
        <v>158</v>
      </c>
      <c r="H529" s="223">
        <v>6.7999999999999998</v>
      </c>
      <c r="I529" s="224"/>
      <c r="J529" s="225">
        <f>ROUND(I529*H529,2)</f>
        <v>0</v>
      </c>
      <c r="K529" s="226"/>
      <c r="L529" s="44"/>
      <c r="M529" s="227" t="s">
        <v>1</v>
      </c>
      <c r="N529" s="228" t="s">
        <v>41</v>
      </c>
      <c r="O529" s="91"/>
      <c r="P529" s="229">
        <f>O529*H529</f>
        <v>0</v>
      </c>
      <c r="Q529" s="229">
        <v>0.00010000000000000001</v>
      </c>
      <c r="R529" s="229">
        <f>Q529*H529</f>
        <v>0.00068000000000000005</v>
      </c>
      <c r="S529" s="229">
        <v>0</v>
      </c>
      <c r="T529" s="230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1" t="s">
        <v>233</v>
      </c>
      <c r="AT529" s="231" t="s">
        <v>155</v>
      </c>
      <c r="AU529" s="231" t="s">
        <v>86</v>
      </c>
      <c r="AY529" s="17" t="s">
        <v>153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7" t="s">
        <v>84</v>
      </c>
      <c r="BK529" s="232">
        <f>ROUND(I529*H529,2)</f>
        <v>0</v>
      </c>
      <c r="BL529" s="17" t="s">
        <v>233</v>
      </c>
      <c r="BM529" s="231" t="s">
        <v>915</v>
      </c>
    </row>
    <row r="530" s="2" customFormat="1" ht="19.8" customHeight="1">
      <c r="A530" s="38"/>
      <c r="B530" s="39"/>
      <c r="C530" s="219" t="s">
        <v>916</v>
      </c>
      <c r="D530" s="219" t="s">
        <v>155</v>
      </c>
      <c r="E530" s="220" t="s">
        <v>917</v>
      </c>
      <c r="F530" s="221" t="s">
        <v>918</v>
      </c>
      <c r="G530" s="222" t="s">
        <v>216</v>
      </c>
      <c r="H530" s="223">
        <v>0.40200000000000002</v>
      </c>
      <c r="I530" s="224"/>
      <c r="J530" s="225">
        <f>ROUND(I530*H530,2)</f>
        <v>0</v>
      </c>
      <c r="K530" s="226"/>
      <c r="L530" s="44"/>
      <c r="M530" s="227" t="s">
        <v>1</v>
      </c>
      <c r="N530" s="228" t="s">
        <v>41</v>
      </c>
      <c r="O530" s="91"/>
      <c r="P530" s="229">
        <f>O530*H530</f>
        <v>0</v>
      </c>
      <c r="Q530" s="229">
        <v>0</v>
      </c>
      <c r="R530" s="229">
        <f>Q530*H530</f>
        <v>0</v>
      </c>
      <c r="S530" s="229">
        <v>0</v>
      </c>
      <c r="T530" s="23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1" t="s">
        <v>233</v>
      </c>
      <c r="AT530" s="231" t="s">
        <v>155</v>
      </c>
      <c r="AU530" s="231" t="s">
        <v>86</v>
      </c>
      <c r="AY530" s="17" t="s">
        <v>153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7" t="s">
        <v>84</v>
      </c>
      <c r="BK530" s="232">
        <f>ROUND(I530*H530,2)</f>
        <v>0</v>
      </c>
      <c r="BL530" s="17" t="s">
        <v>233</v>
      </c>
      <c r="BM530" s="231" t="s">
        <v>919</v>
      </c>
    </row>
    <row r="531" s="12" customFormat="1" ht="22.8" customHeight="1">
      <c r="A531" s="12"/>
      <c r="B531" s="203"/>
      <c r="C531" s="204"/>
      <c r="D531" s="205" t="s">
        <v>75</v>
      </c>
      <c r="E531" s="217" t="s">
        <v>920</v>
      </c>
      <c r="F531" s="217" t="s">
        <v>921</v>
      </c>
      <c r="G531" s="204"/>
      <c r="H531" s="204"/>
      <c r="I531" s="207"/>
      <c r="J531" s="218">
        <f>BK531</f>
        <v>0</v>
      </c>
      <c r="K531" s="204"/>
      <c r="L531" s="209"/>
      <c r="M531" s="210"/>
      <c r="N531" s="211"/>
      <c r="O531" s="211"/>
      <c r="P531" s="212">
        <f>SUM(P532:P533)</f>
        <v>0</v>
      </c>
      <c r="Q531" s="211"/>
      <c r="R531" s="212">
        <f>SUM(R532:R533)</f>
        <v>0</v>
      </c>
      <c r="S531" s="211"/>
      <c r="T531" s="213">
        <f>SUM(T532:T533)</f>
        <v>0.0019038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4" t="s">
        <v>86</v>
      </c>
      <c r="AT531" s="215" t="s">
        <v>75</v>
      </c>
      <c r="AU531" s="215" t="s">
        <v>84</v>
      </c>
      <c r="AY531" s="214" t="s">
        <v>153</v>
      </c>
      <c r="BK531" s="216">
        <f>SUM(BK532:BK533)</f>
        <v>0</v>
      </c>
    </row>
    <row r="532" s="2" customFormat="1" ht="14.4" customHeight="1">
      <c r="A532" s="38"/>
      <c r="B532" s="39"/>
      <c r="C532" s="219" t="s">
        <v>922</v>
      </c>
      <c r="D532" s="219" t="s">
        <v>155</v>
      </c>
      <c r="E532" s="220" t="s">
        <v>923</v>
      </c>
      <c r="F532" s="221" t="s">
        <v>924</v>
      </c>
      <c r="G532" s="222" t="s">
        <v>170</v>
      </c>
      <c r="H532" s="223">
        <v>1.1399999999999999</v>
      </c>
      <c r="I532" s="224"/>
      <c r="J532" s="225">
        <f>ROUND(I532*H532,2)</f>
        <v>0</v>
      </c>
      <c r="K532" s="226"/>
      <c r="L532" s="44"/>
      <c r="M532" s="227" t="s">
        <v>1</v>
      </c>
      <c r="N532" s="228" t="s">
        <v>41</v>
      </c>
      <c r="O532" s="91"/>
      <c r="P532" s="229">
        <f>O532*H532</f>
        <v>0</v>
      </c>
      <c r="Q532" s="229">
        <v>0</v>
      </c>
      <c r="R532" s="229">
        <f>Q532*H532</f>
        <v>0</v>
      </c>
      <c r="S532" s="229">
        <v>0.00167</v>
      </c>
      <c r="T532" s="230">
        <f>S532*H532</f>
        <v>0.0019038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1" t="s">
        <v>233</v>
      </c>
      <c r="AT532" s="231" t="s">
        <v>155</v>
      </c>
      <c r="AU532" s="231" t="s">
        <v>86</v>
      </c>
      <c r="AY532" s="17" t="s">
        <v>153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7" t="s">
        <v>84</v>
      </c>
      <c r="BK532" s="232">
        <f>ROUND(I532*H532,2)</f>
        <v>0</v>
      </c>
      <c r="BL532" s="17" t="s">
        <v>233</v>
      </c>
      <c r="BM532" s="231" t="s">
        <v>925</v>
      </c>
    </row>
    <row r="533" s="13" customFormat="1">
      <c r="A533" s="13"/>
      <c r="B533" s="233"/>
      <c r="C533" s="234"/>
      <c r="D533" s="235" t="s">
        <v>161</v>
      </c>
      <c r="E533" s="236" t="s">
        <v>1</v>
      </c>
      <c r="F533" s="237" t="s">
        <v>926</v>
      </c>
      <c r="G533" s="234"/>
      <c r="H533" s="238">
        <v>1.1399999999999999</v>
      </c>
      <c r="I533" s="239"/>
      <c r="J533" s="234"/>
      <c r="K533" s="234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161</v>
      </c>
      <c r="AU533" s="244" t="s">
        <v>86</v>
      </c>
      <c r="AV533" s="13" t="s">
        <v>86</v>
      </c>
      <c r="AW533" s="13" t="s">
        <v>32</v>
      </c>
      <c r="AX533" s="13" t="s">
        <v>84</v>
      </c>
      <c r="AY533" s="244" t="s">
        <v>153</v>
      </c>
    </row>
    <row r="534" s="12" customFormat="1" ht="22.8" customHeight="1">
      <c r="A534" s="12"/>
      <c r="B534" s="203"/>
      <c r="C534" s="204"/>
      <c r="D534" s="205" t="s">
        <v>75</v>
      </c>
      <c r="E534" s="217" t="s">
        <v>927</v>
      </c>
      <c r="F534" s="217" t="s">
        <v>928</v>
      </c>
      <c r="G534" s="204"/>
      <c r="H534" s="204"/>
      <c r="I534" s="207"/>
      <c r="J534" s="218">
        <f>BK534</f>
        <v>0</v>
      </c>
      <c r="K534" s="204"/>
      <c r="L534" s="209"/>
      <c r="M534" s="210"/>
      <c r="N534" s="211"/>
      <c r="O534" s="211"/>
      <c r="P534" s="212">
        <f>SUM(P535:P558)</f>
        <v>0</v>
      </c>
      <c r="Q534" s="211"/>
      <c r="R534" s="212">
        <f>SUM(R535:R558)</f>
        <v>0</v>
      </c>
      <c r="S534" s="211"/>
      <c r="T534" s="213">
        <f>SUM(T535:T558)</f>
        <v>0.71972870000000011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4" t="s">
        <v>86</v>
      </c>
      <c r="AT534" s="215" t="s">
        <v>75</v>
      </c>
      <c r="AU534" s="215" t="s">
        <v>84</v>
      </c>
      <c r="AY534" s="214" t="s">
        <v>153</v>
      </c>
      <c r="BK534" s="216">
        <f>SUM(BK535:BK558)</f>
        <v>0</v>
      </c>
    </row>
    <row r="535" s="2" customFormat="1" ht="14.4" customHeight="1">
      <c r="A535" s="38"/>
      <c r="B535" s="39"/>
      <c r="C535" s="219" t="s">
        <v>929</v>
      </c>
      <c r="D535" s="219" t="s">
        <v>155</v>
      </c>
      <c r="E535" s="220" t="s">
        <v>930</v>
      </c>
      <c r="F535" s="221" t="s">
        <v>931</v>
      </c>
      <c r="G535" s="222" t="s">
        <v>158</v>
      </c>
      <c r="H535" s="223">
        <v>3.718</v>
      </c>
      <c r="I535" s="224"/>
      <c r="J535" s="225">
        <f>ROUND(I535*H535,2)</f>
        <v>0</v>
      </c>
      <c r="K535" s="226"/>
      <c r="L535" s="44"/>
      <c r="M535" s="227" t="s">
        <v>1</v>
      </c>
      <c r="N535" s="228" t="s">
        <v>41</v>
      </c>
      <c r="O535" s="91"/>
      <c r="P535" s="229">
        <f>O535*H535</f>
        <v>0</v>
      </c>
      <c r="Q535" s="229">
        <v>0</v>
      </c>
      <c r="R535" s="229">
        <f>Q535*H535</f>
        <v>0</v>
      </c>
      <c r="S535" s="229">
        <v>0.024649999999999998</v>
      </c>
      <c r="T535" s="230">
        <f>S535*H535</f>
        <v>0.0916487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1" t="s">
        <v>233</v>
      </c>
      <c r="AT535" s="231" t="s">
        <v>155</v>
      </c>
      <c r="AU535" s="231" t="s">
        <v>86</v>
      </c>
      <c r="AY535" s="17" t="s">
        <v>153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7" t="s">
        <v>84</v>
      </c>
      <c r="BK535" s="232">
        <f>ROUND(I535*H535,2)</f>
        <v>0</v>
      </c>
      <c r="BL535" s="17" t="s">
        <v>233</v>
      </c>
      <c r="BM535" s="231" t="s">
        <v>932</v>
      </c>
    </row>
    <row r="536" s="13" customFormat="1">
      <c r="A536" s="13"/>
      <c r="B536" s="233"/>
      <c r="C536" s="234"/>
      <c r="D536" s="235" t="s">
        <v>161</v>
      </c>
      <c r="E536" s="236" t="s">
        <v>1</v>
      </c>
      <c r="F536" s="237" t="s">
        <v>933</v>
      </c>
      <c r="G536" s="234"/>
      <c r="H536" s="238">
        <v>3.718</v>
      </c>
      <c r="I536" s="239"/>
      <c r="J536" s="234"/>
      <c r="K536" s="234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161</v>
      </c>
      <c r="AU536" s="244" t="s">
        <v>86</v>
      </c>
      <c r="AV536" s="13" t="s">
        <v>86</v>
      </c>
      <c r="AW536" s="13" t="s">
        <v>32</v>
      </c>
      <c r="AX536" s="13" t="s">
        <v>84</v>
      </c>
      <c r="AY536" s="244" t="s">
        <v>153</v>
      </c>
    </row>
    <row r="537" s="2" customFormat="1" ht="14.4" customHeight="1">
      <c r="A537" s="38"/>
      <c r="B537" s="39"/>
      <c r="C537" s="219" t="s">
        <v>934</v>
      </c>
      <c r="D537" s="219" t="s">
        <v>155</v>
      </c>
      <c r="E537" s="220" t="s">
        <v>935</v>
      </c>
      <c r="F537" s="221" t="s">
        <v>936</v>
      </c>
      <c r="G537" s="222" t="s">
        <v>170</v>
      </c>
      <c r="H537" s="223">
        <v>2.04</v>
      </c>
      <c r="I537" s="224"/>
      <c r="J537" s="225">
        <f>ROUND(I537*H537,2)</f>
        <v>0</v>
      </c>
      <c r="K537" s="226"/>
      <c r="L537" s="44"/>
      <c r="M537" s="227" t="s">
        <v>1</v>
      </c>
      <c r="N537" s="228" t="s">
        <v>41</v>
      </c>
      <c r="O537" s="91"/>
      <c r="P537" s="229">
        <f>O537*H537</f>
        <v>0</v>
      </c>
      <c r="Q537" s="229">
        <v>0</v>
      </c>
      <c r="R537" s="229">
        <f>Q537*H537</f>
        <v>0</v>
      </c>
      <c r="S537" s="229">
        <v>0.002</v>
      </c>
      <c r="T537" s="230">
        <f>S537*H537</f>
        <v>0.0040800000000000003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1" t="s">
        <v>233</v>
      </c>
      <c r="AT537" s="231" t="s">
        <v>155</v>
      </c>
      <c r="AU537" s="231" t="s">
        <v>86</v>
      </c>
      <c r="AY537" s="17" t="s">
        <v>153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7" t="s">
        <v>84</v>
      </c>
      <c r="BK537" s="232">
        <f>ROUND(I537*H537,2)</f>
        <v>0</v>
      </c>
      <c r="BL537" s="17" t="s">
        <v>233</v>
      </c>
      <c r="BM537" s="231" t="s">
        <v>937</v>
      </c>
    </row>
    <row r="538" s="13" customFormat="1">
      <c r="A538" s="13"/>
      <c r="B538" s="233"/>
      <c r="C538" s="234"/>
      <c r="D538" s="235" t="s">
        <v>161</v>
      </c>
      <c r="E538" s="236" t="s">
        <v>1</v>
      </c>
      <c r="F538" s="237" t="s">
        <v>926</v>
      </c>
      <c r="G538" s="234"/>
      <c r="H538" s="238">
        <v>1.1399999999999999</v>
      </c>
      <c r="I538" s="239"/>
      <c r="J538" s="234"/>
      <c r="K538" s="234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161</v>
      </c>
      <c r="AU538" s="244" t="s">
        <v>86</v>
      </c>
      <c r="AV538" s="13" t="s">
        <v>86</v>
      </c>
      <c r="AW538" s="13" t="s">
        <v>32</v>
      </c>
      <c r="AX538" s="13" t="s">
        <v>76</v>
      </c>
      <c r="AY538" s="244" t="s">
        <v>153</v>
      </c>
    </row>
    <row r="539" s="13" customFormat="1">
      <c r="A539" s="13"/>
      <c r="B539" s="233"/>
      <c r="C539" s="234"/>
      <c r="D539" s="235" t="s">
        <v>161</v>
      </c>
      <c r="E539" s="236" t="s">
        <v>1</v>
      </c>
      <c r="F539" s="237" t="s">
        <v>938</v>
      </c>
      <c r="G539" s="234"/>
      <c r="H539" s="238">
        <v>0.90000000000000002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161</v>
      </c>
      <c r="AU539" s="244" t="s">
        <v>86</v>
      </c>
      <c r="AV539" s="13" t="s">
        <v>86</v>
      </c>
      <c r="AW539" s="13" t="s">
        <v>32</v>
      </c>
      <c r="AX539" s="13" t="s">
        <v>76</v>
      </c>
      <c r="AY539" s="244" t="s">
        <v>153</v>
      </c>
    </row>
    <row r="540" s="14" customFormat="1">
      <c r="A540" s="14"/>
      <c r="B540" s="245"/>
      <c r="C540" s="246"/>
      <c r="D540" s="235" t="s">
        <v>161</v>
      </c>
      <c r="E540" s="247" t="s">
        <v>1</v>
      </c>
      <c r="F540" s="248" t="s">
        <v>213</v>
      </c>
      <c r="G540" s="246"/>
      <c r="H540" s="249">
        <v>2.04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161</v>
      </c>
      <c r="AU540" s="255" t="s">
        <v>86</v>
      </c>
      <c r="AV540" s="14" t="s">
        <v>159</v>
      </c>
      <c r="AW540" s="14" t="s">
        <v>32</v>
      </c>
      <c r="AX540" s="14" t="s">
        <v>84</v>
      </c>
      <c r="AY540" s="255" t="s">
        <v>153</v>
      </c>
    </row>
    <row r="541" s="2" customFormat="1" ht="14.4" customHeight="1">
      <c r="A541" s="38"/>
      <c r="B541" s="39"/>
      <c r="C541" s="219" t="s">
        <v>939</v>
      </c>
      <c r="D541" s="219" t="s">
        <v>155</v>
      </c>
      <c r="E541" s="220" t="s">
        <v>940</v>
      </c>
      <c r="F541" s="221" t="s">
        <v>941</v>
      </c>
      <c r="G541" s="222" t="s">
        <v>321</v>
      </c>
      <c r="H541" s="223">
        <v>3</v>
      </c>
      <c r="I541" s="224"/>
      <c r="J541" s="225">
        <f>ROUND(I541*H541,2)</f>
        <v>0</v>
      </c>
      <c r="K541" s="226"/>
      <c r="L541" s="44"/>
      <c r="M541" s="227" t="s">
        <v>1</v>
      </c>
      <c r="N541" s="228" t="s">
        <v>41</v>
      </c>
      <c r="O541" s="91"/>
      <c r="P541" s="229">
        <f>O541*H541</f>
        <v>0</v>
      </c>
      <c r="Q541" s="229">
        <v>0</v>
      </c>
      <c r="R541" s="229">
        <f>Q541*H541</f>
        <v>0</v>
      </c>
      <c r="S541" s="229">
        <v>0.024</v>
      </c>
      <c r="T541" s="230">
        <f>S541*H541</f>
        <v>0.072000000000000008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1" t="s">
        <v>159</v>
      </c>
      <c r="AT541" s="231" t="s">
        <v>155</v>
      </c>
      <c r="AU541" s="231" t="s">
        <v>86</v>
      </c>
      <c r="AY541" s="17" t="s">
        <v>153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7" t="s">
        <v>84</v>
      </c>
      <c r="BK541" s="232">
        <f>ROUND(I541*H541,2)</f>
        <v>0</v>
      </c>
      <c r="BL541" s="17" t="s">
        <v>159</v>
      </c>
      <c r="BM541" s="231" t="s">
        <v>942</v>
      </c>
    </row>
    <row r="542" s="13" customFormat="1">
      <c r="A542" s="13"/>
      <c r="B542" s="233"/>
      <c r="C542" s="234"/>
      <c r="D542" s="235" t="s">
        <v>161</v>
      </c>
      <c r="E542" s="236" t="s">
        <v>1</v>
      </c>
      <c r="F542" s="237" t="s">
        <v>943</v>
      </c>
      <c r="G542" s="234"/>
      <c r="H542" s="238">
        <v>1</v>
      </c>
      <c r="I542" s="239"/>
      <c r="J542" s="234"/>
      <c r="K542" s="234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161</v>
      </c>
      <c r="AU542" s="244" t="s">
        <v>86</v>
      </c>
      <c r="AV542" s="13" t="s">
        <v>86</v>
      </c>
      <c r="AW542" s="13" t="s">
        <v>32</v>
      </c>
      <c r="AX542" s="13" t="s">
        <v>76</v>
      </c>
      <c r="AY542" s="244" t="s">
        <v>153</v>
      </c>
    </row>
    <row r="543" s="13" customFormat="1">
      <c r="A543" s="13"/>
      <c r="B543" s="233"/>
      <c r="C543" s="234"/>
      <c r="D543" s="235" t="s">
        <v>161</v>
      </c>
      <c r="E543" s="236" t="s">
        <v>1</v>
      </c>
      <c r="F543" s="237" t="s">
        <v>944</v>
      </c>
      <c r="G543" s="234"/>
      <c r="H543" s="238">
        <v>2</v>
      </c>
      <c r="I543" s="239"/>
      <c r="J543" s="234"/>
      <c r="K543" s="234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161</v>
      </c>
      <c r="AU543" s="244" t="s">
        <v>86</v>
      </c>
      <c r="AV543" s="13" t="s">
        <v>86</v>
      </c>
      <c r="AW543" s="13" t="s">
        <v>32</v>
      </c>
      <c r="AX543" s="13" t="s">
        <v>76</v>
      </c>
      <c r="AY543" s="244" t="s">
        <v>153</v>
      </c>
    </row>
    <row r="544" s="14" customFormat="1">
      <c r="A544" s="14"/>
      <c r="B544" s="245"/>
      <c r="C544" s="246"/>
      <c r="D544" s="235" t="s">
        <v>161</v>
      </c>
      <c r="E544" s="247" t="s">
        <v>1</v>
      </c>
      <c r="F544" s="248" t="s">
        <v>213</v>
      </c>
      <c r="G544" s="246"/>
      <c r="H544" s="249">
        <v>3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161</v>
      </c>
      <c r="AU544" s="255" t="s">
        <v>86</v>
      </c>
      <c r="AV544" s="14" t="s">
        <v>159</v>
      </c>
      <c r="AW544" s="14" t="s">
        <v>32</v>
      </c>
      <c r="AX544" s="14" t="s">
        <v>84</v>
      </c>
      <c r="AY544" s="255" t="s">
        <v>153</v>
      </c>
    </row>
    <row r="545" s="2" customFormat="1" ht="14.4" customHeight="1">
      <c r="A545" s="38"/>
      <c r="B545" s="39"/>
      <c r="C545" s="219" t="s">
        <v>945</v>
      </c>
      <c r="D545" s="219" t="s">
        <v>155</v>
      </c>
      <c r="E545" s="220" t="s">
        <v>946</v>
      </c>
      <c r="F545" s="221" t="s">
        <v>947</v>
      </c>
      <c r="G545" s="222" t="s">
        <v>321</v>
      </c>
      <c r="H545" s="223">
        <v>5</v>
      </c>
      <c r="I545" s="224"/>
      <c r="J545" s="225">
        <f>ROUND(I545*H545,2)</f>
        <v>0</v>
      </c>
      <c r="K545" s="226"/>
      <c r="L545" s="44"/>
      <c r="M545" s="227" t="s">
        <v>1</v>
      </c>
      <c r="N545" s="228" t="s">
        <v>41</v>
      </c>
      <c r="O545" s="91"/>
      <c r="P545" s="229">
        <f>O545*H545</f>
        <v>0</v>
      </c>
      <c r="Q545" s="229">
        <v>0</v>
      </c>
      <c r="R545" s="229">
        <f>Q545*H545</f>
        <v>0</v>
      </c>
      <c r="S545" s="229">
        <v>0.1104</v>
      </c>
      <c r="T545" s="230">
        <f>S545*H545</f>
        <v>0.55200000000000005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31" t="s">
        <v>233</v>
      </c>
      <c r="AT545" s="231" t="s">
        <v>155</v>
      </c>
      <c r="AU545" s="231" t="s">
        <v>86</v>
      </c>
      <c r="AY545" s="17" t="s">
        <v>153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7" t="s">
        <v>84</v>
      </c>
      <c r="BK545" s="232">
        <f>ROUND(I545*H545,2)</f>
        <v>0</v>
      </c>
      <c r="BL545" s="17" t="s">
        <v>233</v>
      </c>
      <c r="BM545" s="231" t="s">
        <v>948</v>
      </c>
    </row>
    <row r="546" s="13" customFormat="1">
      <c r="A546" s="13"/>
      <c r="B546" s="233"/>
      <c r="C546" s="234"/>
      <c r="D546" s="235" t="s">
        <v>161</v>
      </c>
      <c r="E546" s="236" t="s">
        <v>1</v>
      </c>
      <c r="F546" s="237" t="s">
        <v>949</v>
      </c>
      <c r="G546" s="234"/>
      <c r="H546" s="238">
        <v>5</v>
      </c>
      <c r="I546" s="239"/>
      <c r="J546" s="234"/>
      <c r="K546" s="234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161</v>
      </c>
      <c r="AU546" s="244" t="s">
        <v>86</v>
      </c>
      <c r="AV546" s="13" t="s">
        <v>86</v>
      </c>
      <c r="AW546" s="13" t="s">
        <v>32</v>
      </c>
      <c r="AX546" s="13" t="s">
        <v>84</v>
      </c>
      <c r="AY546" s="244" t="s">
        <v>153</v>
      </c>
    </row>
    <row r="547" s="2" customFormat="1" ht="22.2" customHeight="1">
      <c r="A547" s="38"/>
      <c r="B547" s="39"/>
      <c r="C547" s="219" t="s">
        <v>950</v>
      </c>
      <c r="D547" s="219" t="s">
        <v>155</v>
      </c>
      <c r="E547" s="220" t="s">
        <v>951</v>
      </c>
      <c r="F547" s="221" t="s">
        <v>952</v>
      </c>
      <c r="G547" s="222" t="s">
        <v>321</v>
      </c>
      <c r="H547" s="223">
        <v>2</v>
      </c>
      <c r="I547" s="224"/>
      <c r="J547" s="225">
        <f>ROUND(I547*H547,2)</f>
        <v>0</v>
      </c>
      <c r="K547" s="226"/>
      <c r="L547" s="44"/>
      <c r="M547" s="227" t="s">
        <v>1</v>
      </c>
      <c r="N547" s="228" t="s">
        <v>41</v>
      </c>
      <c r="O547" s="91"/>
      <c r="P547" s="229">
        <f>O547*H547</f>
        <v>0</v>
      </c>
      <c r="Q547" s="229">
        <v>0</v>
      </c>
      <c r="R547" s="229">
        <f>Q547*H547</f>
        <v>0</v>
      </c>
      <c r="S547" s="229">
        <v>0</v>
      </c>
      <c r="T547" s="23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1" t="s">
        <v>233</v>
      </c>
      <c r="AT547" s="231" t="s">
        <v>155</v>
      </c>
      <c r="AU547" s="231" t="s">
        <v>86</v>
      </c>
      <c r="AY547" s="17" t="s">
        <v>153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7" t="s">
        <v>84</v>
      </c>
      <c r="BK547" s="232">
        <f>ROUND(I547*H547,2)</f>
        <v>0</v>
      </c>
      <c r="BL547" s="17" t="s">
        <v>233</v>
      </c>
      <c r="BM547" s="231" t="s">
        <v>953</v>
      </c>
    </row>
    <row r="548" s="2" customFormat="1" ht="14.4" customHeight="1">
      <c r="A548" s="38"/>
      <c r="B548" s="39"/>
      <c r="C548" s="219" t="s">
        <v>954</v>
      </c>
      <c r="D548" s="219" t="s">
        <v>155</v>
      </c>
      <c r="E548" s="220" t="s">
        <v>955</v>
      </c>
      <c r="F548" s="221" t="s">
        <v>956</v>
      </c>
      <c r="G548" s="222" t="s">
        <v>321</v>
      </c>
      <c r="H548" s="223">
        <v>1</v>
      </c>
      <c r="I548" s="224"/>
      <c r="J548" s="225">
        <f>ROUND(I548*H548,2)</f>
        <v>0</v>
      </c>
      <c r="K548" s="226"/>
      <c r="L548" s="44"/>
      <c r="M548" s="227" t="s">
        <v>1</v>
      </c>
      <c r="N548" s="228" t="s">
        <v>41</v>
      </c>
      <c r="O548" s="91"/>
      <c r="P548" s="229">
        <f>O548*H548</f>
        <v>0</v>
      </c>
      <c r="Q548" s="229">
        <v>0</v>
      </c>
      <c r="R548" s="229">
        <f>Q548*H548</f>
        <v>0</v>
      </c>
      <c r="S548" s="229">
        <v>0</v>
      </c>
      <c r="T548" s="23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1" t="s">
        <v>233</v>
      </c>
      <c r="AT548" s="231" t="s">
        <v>155</v>
      </c>
      <c r="AU548" s="231" t="s">
        <v>86</v>
      </c>
      <c r="AY548" s="17" t="s">
        <v>153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7" t="s">
        <v>84</v>
      </c>
      <c r="BK548" s="232">
        <f>ROUND(I548*H548,2)</f>
        <v>0</v>
      </c>
      <c r="BL548" s="17" t="s">
        <v>233</v>
      </c>
      <c r="BM548" s="231" t="s">
        <v>957</v>
      </c>
    </row>
    <row r="549" s="2" customFormat="1" ht="14.4" customHeight="1">
      <c r="A549" s="38"/>
      <c r="B549" s="39"/>
      <c r="C549" s="219" t="s">
        <v>958</v>
      </c>
      <c r="D549" s="219" t="s">
        <v>155</v>
      </c>
      <c r="E549" s="220" t="s">
        <v>959</v>
      </c>
      <c r="F549" s="221" t="s">
        <v>960</v>
      </c>
      <c r="G549" s="222" t="s">
        <v>321</v>
      </c>
      <c r="H549" s="223">
        <v>1</v>
      </c>
      <c r="I549" s="224"/>
      <c r="J549" s="225">
        <f>ROUND(I549*H549,2)</f>
        <v>0</v>
      </c>
      <c r="K549" s="226"/>
      <c r="L549" s="44"/>
      <c r="M549" s="227" t="s">
        <v>1</v>
      </c>
      <c r="N549" s="228" t="s">
        <v>41</v>
      </c>
      <c r="O549" s="91"/>
      <c r="P549" s="229">
        <f>O549*H549</f>
        <v>0</v>
      </c>
      <c r="Q549" s="229">
        <v>0</v>
      </c>
      <c r="R549" s="229">
        <f>Q549*H549</f>
        <v>0</v>
      </c>
      <c r="S549" s="229">
        <v>0</v>
      </c>
      <c r="T549" s="230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1" t="s">
        <v>233</v>
      </c>
      <c r="AT549" s="231" t="s">
        <v>155</v>
      </c>
      <c r="AU549" s="231" t="s">
        <v>86</v>
      </c>
      <c r="AY549" s="17" t="s">
        <v>153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7" t="s">
        <v>84</v>
      </c>
      <c r="BK549" s="232">
        <f>ROUND(I549*H549,2)</f>
        <v>0</v>
      </c>
      <c r="BL549" s="17" t="s">
        <v>233</v>
      </c>
      <c r="BM549" s="231" t="s">
        <v>961</v>
      </c>
    </row>
    <row r="550" s="2" customFormat="1" ht="14.4" customHeight="1">
      <c r="A550" s="38"/>
      <c r="B550" s="39"/>
      <c r="C550" s="219" t="s">
        <v>962</v>
      </c>
      <c r="D550" s="219" t="s">
        <v>155</v>
      </c>
      <c r="E550" s="220" t="s">
        <v>963</v>
      </c>
      <c r="F550" s="221" t="s">
        <v>964</v>
      </c>
      <c r="G550" s="222" t="s">
        <v>321</v>
      </c>
      <c r="H550" s="223">
        <v>1</v>
      </c>
      <c r="I550" s="224"/>
      <c r="J550" s="225">
        <f>ROUND(I550*H550,2)</f>
        <v>0</v>
      </c>
      <c r="K550" s="226"/>
      <c r="L550" s="44"/>
      <c r="M550" s="227" t="s">
        <v>1</v>
      </c>
      <c r="N550" s="228" t="s">
        <v>41</v>
      </c>
      <c r="O550" s="91"/>
      <c r="P550" s="229">
        <f>O550*H550</f>
        <v>0</v>
      </c>
      <c r="Q550" s="229">
        <v>0</v>
      </c>
      <c r="R550" s="229">
        <f>Q550*H550</f>
        <v>0</v>
      </c>
      <c r="S550" s="229">
        <v>0</v>
      </c>
      <c r="T550" s="230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1" t="s">
        <v>233</v>
      </c>
      <c r="AT550" s="231" t="s">
        <v>155</v>
      </c>
      <c r="AU550" s="231" t="s">
        <v>86</v>
      </c>
      <c r="AY550" s="17" t="s">
        <v>153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7" t="s">
        <v>84</v>
      </c>
      <c r="BK550" s="232">
        <f>ROUND(I550*H550,2)</f>
        <v>0</v>
      </c>
      <c r="BL550" s="17" t="s">
        <v>233</v>
      </c>
      <c r="BM550" s="231" t="s">
        <v>965</v>
      </c>
    </row>
    <row r="551" s="2" customFormat="1" ht="14.4" customHeight="1">
      <c r="A551" s="38"/>
      <c r="B551" s="39"/>
      <c r="C551" s="219" t="s">
        <v>966</v>
      </c>
      <c r="D551" s="219" t="s">
        <v>155</v>
      </c>
      <c r="E551" s="220" t="s">
        <v>967</v>
      </c>
      <c r="F551" s="221" t="s">
        <v>968</v>
      </c>
      <c r="G551" s="222" t="s">
        <v>321</v>
      </c>
      <c r="H551" s="223">
        <v>2</v>
      </c>
      <c r="I551" s="224"/>
      <c r="J551" s="225">
        <f>ROUND(I551*H551,2)</f>
        <v>0</v>
      </c>
      <c r="K551" s="226"/>
      <c r="L551" s="44"/>
      <c r="M551" s="227" t="s">
        <v>1</v>
      </c>
      <c r="N551" s="228" t="s">
        <v>41</v>
      </c>
      <c r="O551" s="91"/>
      <c r="P551" s="229">
        <f>O551*H551</f>
        <v>0</v>
      </c>
      <c r="Q551" s="229">
        <v>0</v>
      </c>
      <c r="R551" s="229">
        <f>Q551*H551</f>
        <v>0</v>
      </c>
      <c r="S551" s="229">
        <v>0</v>
      </c>
      <c r="T551" s="23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1" t="s">
        <v>233</v>
      </c>
      <c r="AT551" s="231" t="s">
        <v>155</v>
      </c>
      <c r="AU551" s="231" t="s">
        <v>86</v>
      </c>
      <c r="AY551" s="17" t="s">
        <v>153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7" t="s">
        <v>84</v>
      </c>
      <c r="BK551" s="232">
        <f>ROUND(I551*H551,2)</f>
        <v>0</v>
      </c>
      <c r="BL551" s="17" t="s">
        <v>233</v>
      </c>
      <c r="BM551" s="231" t="s">
        <v>969</v>
      </c>
    </row>
    <row r="552" s="2" customFormat="1" ht="14.4" customHeight="1">
      <c r="A552" s="38"/>
      <c r="B552" s="39"/>
      <c r="C552" s="219" t="s">
        <v>970</v>
      </c>
      <c r="D552" s="219" t="s">
        <v>155</v>
      </c>
      <c r="E552" s="220" t="s">
        <v>971</v>
      </c>
      <c r="F552" s="221" t="s">
        <v>972</v>
      </c>
      <c r="G552" s="222" t="s">
        <v>321</v>
      </c>
      <c r="H552" s="223">
        <v>2</v>
      </c>
      <c r="I552" s="224"/>
      <c r="J552" s="225">
        <f>ROUND(I552*H552,2)</f>
        <v>0</v>
      </c>
      <c r="K552" s="226"/>
      <c r="L552" s="44"/>
      <c r="M552" s="227" t="s">
        <v>1</v>
      </c>
      <c r="N552" s="228" t="s">
        <v>41</v>
      </c>
      <c r="O552" s="91"/>
      <c r="P552" s="229">
        <f>O552*H552</f>
        <v>0</v>
      </c>
      <c r="Q552" s="229">
        <v>0</v>
      </c>
      <c r="R552" s="229">
        <f>Q552*H552</f>
        <v>0</v>
      </c>
      <c r="S552" s="229">
        <v>0</v>
      </c>
      <c r="T552" s="230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31" t="s">
        <v>233</v>
      </c>
      <c r="AT552" s="231" t="s">
        <v>155</v>
      </c>
      <c r="AU552" s="231" t="s">
        <v>86</v>
      </c>
      <c r="AY552" s="17" t="s">
        <v>153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7" t="s">
        <v>84</v>
      </c>
      <c r="BK552" s="232">
        <f>ROUND(I552*H552,2)</f>
        <v>0</v>
      </c>
      <c r="BL552" s="17" t="s">
        <v>233</v>
      </c>
      <c r="BM552" s="231" t="s">
        <v>973</v>
      </c>
    </row>
    <row r="553" s="2" customFormat="1" ht="14.4" customHeight="1">
      <c r="A553" s="38"/>
      <c r="B553" s="39"/>
      <c r="C553" s="219" t="s">
        <v>974</v>
      </c>
      <c r="D553" s="219" t="s">
        <v>155</v>
      </c>
      <c r="E553" s="220" t="s">
        <v>975</v>
      </c>
      <c r="F553" s="221" t="s">
        <v>972</v>
      </c>
      <c r="G553" s="222" t="s">
        <v>321</v>
      </c>
      <c r="H553" s="223">
        <v>2</v>
      </c>
      <c r="I553" s="224"/>
      <c r="J553" s="225">
        <f>ROUND(I553*H553,2)</f>
        <v>0</v>
      </c>
      <c r="K553" s="226"/>
      <c r="L553" s="44"/>
      <c r="M553" s="227" t="s">
        <v>1</v>
      </c>
      <c r="N553" s="228" t="s">
        <v>41</v>
      </c>
      <c r="O553" s="91"/>
      <c r="P553" s="229">
        <f>O553*H553</f>
        <v>0</v>
      </c>
      <c r="Q553" s="229">
        <v>0</v>
      </c>
      <c r="R553" s="229">
        <f>Q553*H553</f>
        <v>0</v>
      </c>
      <c r="S553" s="229">
        <v>0</v>
      </c>
      <c r="T553" s="23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1" t="s">
        <v>233</v>
      </c>
      <c r="AT553" s="231" t="s">
        <v>155</v>
      </c>
      <c r="AU553" s="231" t="s">
        <v>86</v>
      </c>
      <c r="AY553" s="17" t="s">
        <v>153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7" t="s">
        <v>84</v>
      </c>
      <c r="BK553" s="232">
        <f>ROUND(I553*H553,2)</f>
        <v>0</v>
      </c>
      <c r="BL553" s="17" t="s">
        <v>233</v>
      </c>
      <c r="BM553" s="231" t="s">
        <v>976</v>
      </c>
    </row>
    <row r="554" s="2" customFormat="1" ht="14.4" customHeight="1">
      <c r="A554" s="38"/>
      <c r="B554" s="39"/>
      <c r="C554" s="219" t="s">
        <v>977</v>
      </c>
      <c r="D554" s="219" t="s">
        <v>155</v>
      </c>
      <c r="E554" s="220" t="s">
        <v>978</v>
      </c>
      <c r="F554" s="221" t="s">
        <v>979</v>
      </c>
      <c r="G554" s="222" t="s">
        <v>321</v>
      </c>
      <c r="H554" s="223">
        <v>1</v>
      </c>
      <c r="I554" s="224"/>
      <c r="J554" s="225">
        <f>ROUND(I554*H554,2)</f>
        <v>0</v>
      </c>
      <c r="K554" s="226"/>
      <c r="L554" s="44"/>
      <c r="M554" s="227" t="s">
        <v>1</v>
      </c>
      <c r="N554" s="228" t="s">
        <v>41</v>
      </c>
      <c r="O554" s="91"/>
      <c r="P554" s="229">
        <f>O554*H554</f>
        <v>0</v>
      </c>
      <c r="Q554" s="229">
        <v>0</v>
      </c>
      <c r="R554" s="229">
        <f>Q554*H554</f>
        <v>0</v>
      </c>
      <c r="S554" s="229">
        <v>0</v>
      </c>
      <c r="T554" s="23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1" t="s">
        <v>233</v>
      </c>
      <c r="AT554" s="231" t="s">
        <v>155</v>
      </c>
      <c r="AU554" s="231" t="s">
        <v>86</v>
      </c>
      <c r="AY554" s="17" t="s">
        <v>153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7" t="s">
        <v>84</v>
      </c>
      <c r="BK554" s="232">
        <f>ROUND(I554*H554,2)</f>
        <v>0</v>
      </c>
      <c r="BL554" s="17" t="s">
        <v>233</v>
      </c>
      <c r="BM554" s="231" t="s">
        <v>980</v>
      </c>
    </row>
    <row r="555" s="2" customFormat="1" ht="14.4" customHeight="1">
      <c r="A555" s="38"/>
      <c r="B555" s="39"/>
      <c r="C555" s="219" t="s">
        <v>981</v>
      </c>
      <c r="D555" s="219" t="s">
        <v>155</v>
      </c>
      <c r="E555" s="220" t="s">
        <v>982</v>
      </c>
      <c r="F555" s="221" t="s">
        <v>983</v>
      </c>
      <c r="G555" s="222" t="s">
        <v>321</v>
      </c>
      <c r="H555" s="223">
        <v>1</v>
      </c>
      <c r="I555" s="224"/>
      <c r="J555" s="225">
        <f>ROUND(I555*H555,2)</f>
        <v>0</v>
      </c>
      <c r="K555" s="226"/>
      <c r="L555" s="44"/>
      <c r="M555" s="227" t="s">
        <v>1</v>
      </c>
      <c r="N555" s="228" t="s">
        <v>41</v>
      </c>
      <c r="O555" s="91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1" t="s">
        <v>233</v>
      </c>
      <c r="AT555" s="231" t="s">
        <v>155</v>
      </c>
      <c r="AU555" s="231" t="s">
        <v>86</v>
      </c>
      <c r="AY555" s="17" t="s">
        <v>153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7" t="s">
        <v>84</v>
      </c>
      <c r="BK555" s="232">
        <f>ROUND(I555*H555,2)</f>
        <v>0</v>
      </c>
      <c r="BL555" s="17" t="s">
        <v>233</v>
      </c>
      <c r="BM555" s="231" t="s">
        <v>984</v>
      </c>
    </row>
    <row r="556" s="2" customFormat="1" ht="14.4" customHeight="1">
      <c r="A556" s="38"/>
      <c r="B556" s="39"/>
      <c r="C556" s="219" t="s">
        <v>985</v>
      </c>
      <c r="D556" s="219" t="s">
        <v>155</v>
      </c>
      <c r="E556" s="220" t="s">
        <v>986</v>
      </c>
      <c r="F556" s="221" t="s">
        <v>987</v>
      </c>
      <c r="G556" s="222" t="s">
        <v>321</v>
      </c>
      <c r="H556" s="223">
        <v>1</v>
      </c>
      <c r="I556" s="224"/>
      <c r="J556" s="225">
        <f>ROUND(I556*H556,2)</f>
        <v>0</v>
      </c>
      <c r="K556" s="226"/>
      <c r="L556" s="44"/>
      <c r="M556" s="227" t="s">
        <v>1</v>
      </c>
      <c r="N556" s="228" t="s">
        <v>41</v>
      </c>
      <c r="O556" s="91"/>
      <c r="P556" s="229">
        <f>O556*H556</f>
        <v>0</v>
      </c>
      <c r="Q556" s="229">
        <v>0</v>
      </c>
      <c r="R556" s="229">
        <f>Q556*H556</f>
        <v>0</v>
      </c>
      <c r="S556" s="229">
        <v>0</v>
      </c>
      <c r="T556" s="23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1" t="s">
        <v>233</v>
      </c>
      <c r="AT556" s="231" t="s">
        <v>155</v>
      </c>
      <c r="AU556" s="231" t="s">
        <v>86</v>
      </c>
      <c r="AY556" s="17" t="s">
        <v>153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7" t="s">
        <v>84</v>
      </c>
      <c r="BK556" s="232">
        <f>ROUND(I556*H556,2)</f>
        <v>0</v>
      </c>
      <c r="BL556" s="17" t="s">
        <v>233</v>
      </c>
      <c r="BM556" s="231" t="s">
        <v>988</v>
      </c>
    </row>
    <row r="557" s="2" customFormat="1" ht="14.4" customHeight="1">
      <c r="A557" s="38"/>
      <c r="B557" s="39"/>
      <c r="C557" s="219" t="s">
        <v>989</v>
      </c>
      <c r="D557" s="219" t="s">
        <v>155</v>
      </c>
      <c r="E557" s="220" t="s">
        <v>990</v>
      </c>
      <c r="F557" s="221" t="s">
        <v>991</v>
      </c>
      <c r="G557" s="222" t="s">
        <v>992</v>
      </c>
      <c r="H557" s="223">
        <v>1</v>
      </c>
      <c r="I557" s="224"/>
      <c r="J557" s="225">
        <f>ROUND(I557*H557,2)</f>
        <v>0</v>
      </c>
      <c r="K557" s="226"/>
      <c r="L557" s="44"/>
      <c r="M557" s="227" t="s">
        <v>1</v>
      </c>
      <c r="N557" s="228" t="s">
        <v>41</v>
      </c>
      <c r="O557" s="91"/>
      <c r="P557" s="229">
        <f>O557*H557</f>
        <v>0</v>
      </c>
      <c r="Q557" s="229">
        <v>0</v>
      </c>
      <c r="R557" s="229">
        <f>Q557*H557</f>
        <v>0</v>
      </c>
      <c r="S557" s="229">
        <v>0</v>
      </c>
      <c r="T557" s="23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1" t="s">
        <v>233</v>
      </c>
      <c r="AT557" s="231" t="s">
        <v>155</v>
      </c>
      <c r="AU557" s="231" t="s">
        <v>86</v>
      </c>
      <c r="AY557" s="17" t="s">
        <v>153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7" t="s">
        <v>84</v>
      </c>
      <c r="BK557" s="232">
        <f>ROUND(I557*H557,2)</f>
        <v>0</v>
      </c>
      <c r="BL557" s="17" t="s">
        <v>233</v>
      </c>
      <c r="BM557" s="231" t="s">
        <v>993</v>
      </c>
    </row>
    <row r="558" s="2" customFormat="1" ht="19.8" customHeight="1">
      <c r="A558" s="38"/>
      <c r="B558" s="39"/>
      <c r="C558" s="219" t="s">
        <v>994</v>
      </c>
      <c r="D558" s="219" t="s">
        <v>155</v>
      </c>
      <c r="E558" s="220" t="s">
        <v>995</v>
      </c>
      <c r="F558" s="221" t="s">
        <v>996</v>
      </c>
      <c r="G558" s="222" t="s">
        <v>997</v>
      </c>
      <c r="H558" s="267"/>
      <c r="I558" s="224"/>
      <c r="J558" s="225">
        <f>ROUND(I558*H558,2)</f>
        <v>0</v>
      </c>
      <c r="K558" s="226"/>
      <c r="L558" s="44"/>
      <c r="M558" s="227" t="s">
        <v>1</v>
      </c>
      <c r="N558" s="228" t="s">
        <v>41</v>
      </c>
      <c r="O558" s="91"/>
      <c r="P558" s="229">
        <f>O558*H558</f>
        <v>0</v>
      </c>
      <c r="Q558" s="229">
        <v>0</v>
      </c>
      <c r="R558" s="229">
        <f>Q558*H558</f>
        <v>0</v>
      </c>
      <c r="S558" s="229">
        <v>0</v>
      </c>
      <c r="T558" s="230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31" t="s">
        <v>233</v>
      </c>
      <c r="AT558" s="231" t="s">
        <v>155</v>
      </c>
      <c r="AU558" s="231" t="s">
        <v>86</v>
      </c>
      <c r="AY558" s="17" t="s">
        <v>153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17" t="s">
        <v>84</v>
      </c>
      <c r="BK558" s="232">
        <f>ROUND(I558*H558,2)</f>
        <v>0</v>
      </c>
      <c r="BL558" s="17" t="s">
        <v>233</v>
      </c>
      <c r="BM558" s="231" t="s">
        <v>998</v>
      </c>
    </row>
    <row r="559" s="12" customFormat="1" ht="22.8" customHeight="1">
      <c r="A559" s="12"/>
      <c r="B559" s="203"/>
      <c r="C559" s="204"/>
      <c r="D559" s="205" t="s">
        <v>75</v>
      </c>
      <c r="E559" s="217" t="s">
        <v>999</v>
      </c>
      <c r="F559" s="217" t="s">
        <v>1000</v>
      </c>
      <c r="G559" s="204"/>
      <c r="H559" s="204"/>
      <c r="I559" s="207"/>
      <c r="J559" s="218">
        <f>BK559</f>
        <v>0</v>
      </c>
      <c r="K559" s="204"/>
      <c r="L559" s="209"/>
      <c r="M559" s="210"/>
      <c r="N559" s="211"/>
      <c r="O559" s="211"/>
      <c r="P559" s="212">
        <f>SUM(P560:P578)</f>
        <v>0</v>
      </c>
      <c r="Q559" s="211"/>
      <c r="R559" s="212">
        <f>SUM(R560:R578)</f>
        <v>0.13273400000000002</v>
      </c>
      <c r="S559" s="211"/>
      <c r="T559" s="213">
        <f>SUM(T560:T578)</f>
        <v>0.140296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14" t="s">
        <v>86</v>
      </c>
      <c r="AT559" s="215" t="s">
        <v>75</v>
      </c>
      <c r="AU559" s="215" t="s">
        <v>84</v>
      </c>
      <c r="AY559" s="214" t="s">
        <v>153</v>
      </c>
      <c r="BK559" s="216">
        <f>SUM(BK560:BK578)</f>
        <v>0</v>
      </c>
    </row>
    <row r="560" s="2" customFormat="1" ht="14.4" customHeight="1">
      <c r="A560" s="38"/>
      <c r="B560" s="39"/>
      <c r="C560" s="219" t="s">
        <v>1001</v>
      </c>
      <c r="D560" s="219" t="s">
        <v>155</v>
      </c>
      <c r="E560" s="220" t="s">
        <v>1002</v>
      </c>
      <c r="F560" s="221" t="s">
        <v>1003</v>
      </c>
      <c r="G560" s="222" t="s">
        <v>158</v>
      </c>
      <c r="H560" s="223">
        <v>1.44</v>
      </c>
      <c r="I560" s="224"/>
      <c r="J560" s="225">
        <f>ROUND(I560*H560,2)</f>
        <v>0</v>
      </c>
      <c r="K560" s="226"/>
      <c r="L560" s="44"/>
      <c r="M560" s="227" t="s">
        <v>1</v>
      </c>
      <c r="N560" s="228" t="s">
        <v>41</v>
      </c>
      <c r="O560" s="91"/>
      <c r="P560" s="229">
        <f>O560*H560</f>
        <v>0</v>
      </c>
      <c r="Q560" s="229">
        <v>0</v>
      </c>
      <c r="R560" s="229">
        <f>Q560*H560</f>
        <v>0</v>
      </c>
      <c r="S560" s="229">
        <v>0.02</v>
      </c>
      <c r="T560" s="230">
        <f>S560*H560</f>
        <v>0.028799999999999999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1" t="s">
        <v>233</v>
      </c>
      <c r="AT560" s="231" t="s">
        <v>155</v>
      </c>
      <c r="AU560" s="231" t="s">
        <v>86</v>
      </c>
      <c r="AY560" s="17" t="s">
        <v>153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7" t="s">
        <v>84</v>
      </c>
      <c r="BK560" s="232">
        <f>ROUND(I560*H560,2)</f>
        <v>0</v>
      </c>
      <c r="BL560" s="17" t="s">
        <v>233</v>
      </c>
      <c r="BM560" s="231" t="s">
        <v>1004</v>
      </c>
    </row>
    <row r="561" s="13" customFormat="1">
      <c r="A561" s="13"/>
      <c r="B561" s="233"/>
      <c r="C561" s="234"/>
      <c r="D561" s="235" t="s">
        <v>161</v>
      </c>
      <c r="E561" s="236" t="s">
        <v>1</v>
      </c>
      <c r="F561" s="237" t="s">
        <v>1005</v>
      </c>
      <c r="G561" s="234"/>
      <c r="H561" s="238">
        <v>1.44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161</v>
      </c>
      <c r="AU561" s="244" t="s">
        <v>86</v>
      </c>
      <c r="AV561" s="13" t="s">
        <v>86</v>
      </c>
      <c r="AW561" s="13" t="s">
        <v>32</v>
      </c>
      <c r="AX561" s="13" t="s">
        <v>84</v>
      </c>
      <c r="AY561" s="244" t="s">
        <v>153</v>
      </c>
    </row>
    <row r="562" s="2" customFormat="1" ht="14.4" customHeight="1">
      <c r="A562" s="38"/>
      <c r="B562" s="39"/>
      <c r="C562" s="219" t="s">
        <v>1006</v>
      </c>
      <c r="D562" s="219" t="s">
        <v>155</v>
      </c>
      <c r="E562" s="220" t="s">
        <v>1007</v>
      </c>
      <c r="F562" s="221" t="s">
        <v>1008</v>
      </c>
      <c r="G562" s="222" t="s">
        <v>170</v>
      </c>
      <c r="H562" s="223">
        <v>11</v>
      </c>
      <c r="I562" s="224"/>
      <c r="J562" s="225">
        <f>ROUND(I562*H562,2)</f>
        <v>0</v>
      </c>
      <c r="K562" s="226"/>
      <c r="L562" s="44"/>
      <c r="M562" s="227" t="s">
        <v>1</v>
      </c>
      <c r="N562" s="228" t="s">
        <v>41</v>
      </c>
      <c r="O562" s="91"/>
      <c r="P562" s="229">
        <f>O562*H562</f>
        <v>0</v>
      </c>
      <c r="Q562" s="229">
        <v>0</v>
      </c>
      <c r="R562" s="229">
        <f>Q562*H562</f>
        <v>0</v>
      </c>
      <c r="S562" s="229">
        <v>0.00020000000000000001</v>
      </c>
      <c r="T562" s="230">
        <f>S562*H562</f>
        <v>0.0022000000000000001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1" t="s">
        <v>233</v>
      </c>
      <c r="AT562" s="231" t="s">
        <v>155</v>
      </c>
      <c r="AU562" s="231" t="s">
        <v>86</v>
      </c>
      <c r="AY562" s="17" t="s">
        <v>153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7" t="s">
        <v>84</v>
      </c>
      <c r="BK562" s="232">
        <f>ROUND(I562*H562,2)</f>
        <v>0</v>
      </c>
      <c r="BL562" s="17" t="s">
        <v>233</v>
      </c>
      <c r="BM562" s="231" t="s">
        <v>1009</v>
      </c>
    </row>
    <row r="563" s="13" customFormat="1">
      <c r="A563" s="13"/>
      <c r="B563" s="233"/>
      <c r="C563" s="234"/>
      <c r="D563" s="235" t="s">
        <v>161</v>
      </c>
      <c r="E563" s="236" t="s">
        <v>1</v>
      </c>
      <c r="F563" s="237" t="s">
        <v>1010</v>
      </c>
      <c r="G563" s="234"/>
      <c r="H563" s="238">
        <v>11</v>
      </c>
      <c r="I563" s="239"/>
      <c r="J563" s="234"/>
      <c r="K563" s="234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161</v>
      </c>
      <c r="AU563" s="244" t="s">
        <v>86</v>
      </c>
      <c r="AV563" s="13" t="s">
        <v>86</v>
      </c>
      <c r="AW563" s="13" t="s">
        <v>32</v>
      </c>
      <c r="AX563" s="13" t="s">
        <v>84</v>
      </c>
      <c r="AY563" s="244" t="s">
        <v>153</v>
      </c>
    </row>
    <row r="564" s="2" customFormat="1" ht="14.4" customHeight="1">
      <c r="A564" s="38"/>
      <c r="B564" s="39"/>
      <c r="C564" s="219" t="s">
        <v>1011</v>
      </c>
      <c r="D564" s="219" t="s">
        <v>155</v>
      </c>
      <c r="E564" s="220" t="s">
        <v>1012</v>
      </c>
      <c r="F564" s="221" t="s">
        <v>1013</v>
      </c>
      <c r="G564" s="222" t="s">
        <v>241</v>
      </c>
      <c r="H564" s="223">
        <v>109.29600000000001</v>
      </c>
      <c r="I564" s="224"/>
      <c r="J564" s="225">
        <f>ROUND(I564*H564,2)</f>
        <v>0</v>
      </c>
      <c r="K564" s="226"/>
      <c r="L564" s="44"/>
      <c r="M564" s="227" t="s">
        <v>1</v>
      </c>
      <c r="N564" s="228" t="s">
        <v>41</v>
      </c>
      <c r="O564" s="91"/>
      <c r="P564" s="229">
        <f>O564*H564</f>
        <v>0</v>
      </c>
      <c r="Q564" s="229">
        <v>0</v>
      </c>
      <c r="R564" s="229">
        <f>Q564*H564</f>
        <v>0</v>
      </c>
      <c r="S564" s="229">
        <v>0.001</v>
      </c>
      <c r="T564" s="230">
        <f>S564*H564</f>
        <v>0.109296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1" t="s">
        <v>233</v>
      </c>
      <c r="AT564" s="231" t="s">
        <v>155</v>
      </c>
      <c r="AU564" s="231" t="s">
        <v>86</v>
      </c>
      <c r="AY564" s="17" t="s">
        <v>153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7" t="s">
        <v>84</v>
      </c>
      <c r="BK564" s="232">
        <f>ROUND(I564*H564,2)</f>
        <v>0</v>
      </c>
      <c r="BL564" s="17" t="s">
        <v>233</v>
      </c>
      <c r="BM564" s="231" t="s">
        <v>1014</v>
      </c>
    </row>
    <row r="565" s="13" customFormat="1">
      <c r="A565" s="13"/>
      <c r="B565" s="233"/>
      <c r="C565" s="234"/>
      <c r="D565" s="235" t="s">
        <v>161</v>
      </c>
      <c r="E565" s="236" t="s">
        <v>1</v>
      </c>
      <c r="F565" s="237" t="s">
        <v>1015</v>
      </c>
      <c r="G565" s="234"/>
      <c r="H565" s="238">
        <v>109.29600000000001</v>
      </c>
      <c r="I565" s="239"/>
      <c r="J565" s="234"/>
      <c r="K565" s="234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161</v>
      </c>
      <c r="AU565" s="244" t="s">
        <v>86</v>
      </c>
      <c r="AV565" s="13" t="s">
        <v>86</v>
      </c>
      <c r="AW565" s="13" t="s">
        <v>32</v>
      </c>
      <c r="AX565" s="13" t="s">
        <v>84</v>
      </c>
      <c r="AY565" s="244" t="s">
        <v>153</v>
      </c>
    </row>
    <row r="566" s="2" customFormat="1" ht="19.8" customHeight="1">
      <c r="A566" s="38"/>
      <c r="B566" s="39"/>
      <c r="C566" s="219" t="s">
        <v>1016</v>
      </c>
      <c r="D566" s="219" t="s">
        <v>155</v>
      </c>
      <c r="E566" s="220" t="s">
        <v>1017</v>
      </c>
      <c r="F566" s="221" t="s">
        <v>1018</v>
      </c>
      <c r="G566" s="222" t="s">
        <v>321</v>
      </c>
      <c r="H566" s="223">
        <v>1</v>
      </c>
      <c r="I566" s="224"/>
      <c r="J566" s="225">
        <f>ROUND(I566*H566,2)</f>
        <v>0</v>
      </c>
      <c r="K566" s="226"/>
      <c r="L566" s="44"/>
      <c r="M566" s="227" t="s">
        <v>1</v>
      </c>
      <c r="N566" s="228" t="s">
        <v>41</v>
      </c>
      <c r="O566" s="91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1" t="s">
        <v>233</v>
      </c>
      <c r="AT566" s="231" t="s">
        <v>155</v>
      </c>
      <c r="AU566" s="231" t="s">
        <v>86</v>
      </c>
      <c r="AY566" s="17" t="s">
        <v>153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7" t="s">
        <v>84</v>
      </c>
      <c r="BK566" s="232">
        <f>ROUND(I566*H566,2)</f>
        <v>0</v>
      </c>
      <c r="BL566" s="17" t="s">
        <v>233</v>
      </c>
      <c r="BM566" s="231" t="s">
        <v>1019</v>
      </c>
    </row>
    <row r="567" s="2" customFormat="1" ht="14.4" customHeight="1">
      <c r="A567" s="38"/>
      <c r="B567" s="39"/>
      <c r="C567" s="219" t="s">
        <v>1020</v>
      </c>
      <c r="D567" s="219" t="s">
        <v>155</v>
      </c>
      <c r="E567" s="220" t="s">
        <v>1021</v>
      </c>
      <c r="F567" s="221" t="s">
        <v>1022</v>
      </c>
      <c r="G567" s="222" t="s">
        <v>170</v>
      </c>
      <c r="H567" s="223">
        <v>11.699999999999999</v>
      </c>
      <c r="I567" s="224"/>
      <c r="J567" s="225">
        <f>ROUND(I567*H567,2)</f>
        <v>0</v>
      </c>
      <c r="K567" s="226"/>
      <c r="L567" s="44"/>
      <c r="M567" s="227" t="s">
        <v>1</v>
      </c>
      <c r="N567" s="228" t="s">
        <v>41</v>
      </c>
      <c r="O567" s="91"/>
      <c r="P567" s="229">
        <f>O567*H567</f>
        <v>0</v>
      </c>
      <c r="Q567" s="229">
        <v>0</v>
      </c>
      <c r="R567" s="229">
        <f>Q567*H567</f>
        <v>0</v>
      </c>
      <c r="S567" s="229">
        <v>0</v>
      </c>
      <c r="T567" s="23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1" t="s">
        <v>233</v>
      </c>
      <c r="AT567" s="231" t="s">
        <v>155</v>
      </c>
      <c r="AU567" s="231" t="s">
        <v>86</v>
      </c>
      <c r="AY567" s="17" t="s">
        <v>153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7" t="s">
        <v>84</v>
      </c>
      <c r="BK567" s="232">
        <f>ROUND(I567*H567,2)</f>
        <v>0</v>
      </c>
      <c r="BL567" s="17" t="s">
        <v>233</v>
      </c>
      <c r="BM567" s="231" t="s">
        <v>1023</v>
      </c>
    </row>
    <row r="568" s="13" customFormat="1">
      <c r="A568" s="13"/>
      <c r="B568" s="233"/>
      <c r="C568" s="234"/>
      <c r="D568" s="235" t="s">
        <v>161</v>
      </c>
      <c r="E568" s="236" t="s">
        <v>1</v>
      </c>
      <c r="F568" s="237" t="s">
        <v>1024</v>
      </c>
      <c r="G568" s="234"/>
      <c r="H568" s="238">
        <v>11.699999999999999</v>
      </c>
      <c r="I568" s="239"/>
      <c r="J568" s="234"/>
      <c r="K568" s="234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161</v>
      </c>
      <c r="AU568" s="244" t="s">
        <v>86</v>
      </c>
      <c r="AV568" s="13" t="s">
        <v>86</v>
      </c>
      <c r="AW568" s="13" t="s">
        <v>32</v>
      </c>
      <c r="AX568" s="13" t="s">
        <v>84</v>
      </c>
      <c r="AY568" s="244" t="s">
        <v>153</v>
      </c>
    </row>
    <row r="569" s="2" customFormat="1" ht="22.2" customHeight="1">
      <c r="A569" s="38"/>
      <c r="B569" s="39"/>
      <c r="C569" s="219" t="s">
        <v>1025</v>
      </c>
      <c r="D569" s="219" t="s">
        <v>155</v>
      </c>
      <c r="E569" s="220" t="s">
        <v>1026</v>
      </c>
      <c r="F569" s="221" t="s">
        <v>1027</v>
      </c>
      <c r="G569" s="222" t="s">
        <v>170</v>
      </c>
      <c r="H569" s="223">
        <v>3.1000000000000001</v>
      </c>
      <c r="I569" s="224"/>
      <c r="J569" s="225">
        <f>ROUND(I569*H569,2)</f>
        <v>0</v>
      </c>
      <c r="K569" s="226"/>
      <c r="L569" s="44"/>
      <c r="M569" s="227" t="s">
        <v>1</v>
      </c>
      <c r="N569" s="228" t="s">
        <v>41</v>
      </c>
      <c r="O569" s="91"/>
      <c r="P569" s="229">
        <f>O569*H569</f>
        <v>0</v>
      </c>
      <c r="Q569" s="229">
        <v>0</v>
      </c>
      <c r="R569" s="229">
        <f>Q569*H569</f>
        <v>0</v>
      </c>
      <c r="S569" s="229">
        <v>0</v>
      </c>
      <c r="T569" s="23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1" t="s">
        <v>233</v>
      </c>
      <c r="AT569" s="231" t="s">
        <v>155</v>
      </c>
      <c r="AU569" s="231" t="s">
        <v>86</v>
      </c>
      <c r="AY569" s="17" t="s">
        <v>153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7" t="s">
        <v>84</v>
      </c>
      <c r="BK569" s="232">
        <f>ROUND(I569*H569,2)</f>
        <v>0</v>
      </c>
      <c r="BL569" s="17" t="s">
        <v>233</v>
      </c>
      <c r="BM569" s="231" t="s">
        <v>1028</v>
      </c>
    </row>
    <row r="570" s="2" customFormat="1" ht="19.8" customHeight="1">
      <c r="A570" s="38"/>
      <c r="B570" s="39"/>
      <c r="C570" s="219" t="s">
        <v>1029</v>
      </c>
      <c r="D570" s="219" t="s">
        <v>155</v>
      </c>
      <c r="E570" s="220" t="s">
        <v>1030</v>
      </c>
      <c r="F570" s="221" t="s">
        <v>1031</v>
      </c>
      <c r="G570" s="222" t="s">
        <v>170</v>
      </c>
      <c r="H570" s="223">
        <v>6.0999999999999996</v>
      </c>
      <c r="I570" s="224"/>
      <c r="J570" s="225">
        <f>ROUND(I570*H570,2)</f>
        <v>0</v>
      </c>
      <c r="K570" s="226"/>
      <c r="L570" s="44"/>
      <c r="M570" s="227" t="s">
        <v>1</v>
      </c>
      <c r="N570" s="228" t="s">
        <v>41</v>
      </c>
      <c r="O570" s="91"/>
      <c r="P570" s="229">
        <f>O570*H570</f>
        <v>0</v>
      </c>
      <c r="Q570" s="229">
        <v>0</v>
      </c>
      <c r="R570" s="229">
        <f>Q570*H570</f>
        <v>0</v>
      </c>
      <c r="S570" s="229">
        <v>0</v>
      </c>
      <c r="T570" s="23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1" t="s">
        <v>233</v>
      </c>
      <c r="AT570" s="231" t="s">
        <v>155</v>
      </c>
      <c r="AU570" s="231" t="s">
        <v>86</v>
      </c>
      <c r="AY570" s="17" t="s">
        <v>153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7" t="s">
        <v>84</v>
      </c>
      <c r="BK570" s="232">
        <f>ROUND(I570*H570,2)</f>
        <v>0</v>
      </c>
      <c r="BL570" s="17" t="s">
        <v>233</v>
      </c>
      <c r="BM570" s="231" t="s">
        <v>1032</v>
      </c>
    </row>
    <row r="571" s="2" customFormat="1" ht="19.8" customHeight="1">
      <c r="A571" s="38"/>
      <c r="B571" s="39"/>
      <c r="C571" s="219" t="s">
        <v>1033</v>
      </c>
      <c r="D571" s="219" t="s">
        <v>155</v>
      </c>
      <c r="E571" s="220" t="s">
        <v>1034</v>
      </c>
      <c r="F571" s="221" t="s">
        <v>1035</v>
      </c>
      <c r="G571" s="222" t="s">
        <v>170</v>
      </c>
      <c r="H571" s="223">
        <v>6.0999999999999996</v>
      </c>
      <c r="I571" s="224"/>
      <c r="J571" s="225">
        <f>ROUND(I571*H571,2)</f>
        <v>0</v>
      </c>
      <c r="K571" s="226"/>
      <c r="L571" s="44"/>
      <c r="M571" s="227" t="s">
        <v>1</v>
      </c>
      <c r="N571" s="228" t="s">
        <v>41</v>
      </c>
      <c r="O571" s="91"/>
      <c r="P571" s="229">
        <f>O571*H571</f>
        <v>0</v>
      </c>
      <c r="Q571" s="229">
        <v>0</v>
      </c>
      <c r="R571" s="229">
        <f>Q571*H571</f>
        <v>0</v>
      </c>
      <c r="S571" s="229">
        <v>0</v>
      </c>
      <c r="T571" s="23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1" t="s">
        <v>233</v>
      </c>
      <c r="AT571" s="231" t="s">
        <v>155</v>
      </c>
      <c r="AU571" s="231" t="s">
        <v>86</v>
      </c>
      <c r="AY571" s="17" t="s">
        <v>153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7" t="s">
        <v>84</v>
      </c>
      <c r="BK571" s="232">
        <f>ROUND(I571*H571,2)</f>
        <v>0</v>
      </c>
      <c r="BL571" s="17" t="s">
        <v>233</v>
      </c>
      <c r="BM571" s="231" t="s">
        <v>1036</v>
      </c>
    </row>
    <row r="572" s="2" customFormat="1" ht="22.2" customHeight="1">
      <c r="A572" s="38"/>
      <c r="B572" s="39"/>
      <c r="C572" s="219" t="s">
        <v>1037</v>
      </c>
      <c r="D572" s="219" t="s">
        <v>155</v>
      </c>
      <c r="E572" s="220" t="s">
        <v>1038</v>
      </c>
      <c r="F572" s="221" t="s">
        <v>1039</v>
      </c>
      <c r="G572" s="222" t="s">
        <v>321</v>
      </c>
      <c r="H572" s="223">
        <v>1</v>
      </c>
      <c r="I572" s="224"/>
      <c r="J572" s="225">
        <f>ROUND(I572*H572,2)</f>
        <v>0</v>
      </c>
      <c r="K572" s="226"/>
      <c r="L572" s="44"/>
      <c r="M572" s="227" t="s">
        <v>1</v>
      </c>
      <c r="N572" s="228" t="s">
        <v>41</v>
      </c>
      <c r="O572" s="91"/>
      <c r="P572" s="229">
        <f>O572*H572</f>
        <v>0</v>
      </c>
      <c r="Q572" s="229">
        <v>0</v>
      </c>
      <c r="R572" s="229">
        <f>Q572*H572</f>
        <v>0</v>
      </c>
      <c r="S572" s="229">
        <v>0</v>
      </c>
      <c r="T572" s="23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31" t="s">
        <v>233</v>
      </c>
      <c r="AT572" s="231" t="s">
        <v>155</v>
      </c>
      <c r="AU572" s="231" t="s">
        <v>86</v>
      </c>
      <c r="AY572" s="17" t="s">
        <v>153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17" t="s">
        <v>84</v>
      </c>
      <c r="BK572" s="232">
        <f>ROUND(I572*H572,2)</f>
        <v>0</v>
      </c>
      <c r="BL572" s="17" t="s">
        <v>233</v>
      </c>
      <c r="BM572" s="231" t="s">
        <v>1040</v>
      </c>
    </row>
    <row r="573" s="2" customFormat="1" ht="14.4" customHeight="1">
      <c r="A573" s="38"/>
      <c r="B573" s="39"/>
      <c r="C573" s="219" t="s">
        <v>1041</v>
      </c>
      <c r="D573" s="219" t="s">
        <v>155</v>
      </c>
      <c r="E573" s="220" t="s">
        <v>1042</v>
      </c>
      <c r="F573" s="221" t="s">
        <v>1043</v>
      </c>
      <c r="G573" s="222" t="s">
        <v>321</v>
      </c>
      <c r="H573" s="223">
        <v>1</v>
      </c>
      <c r="I573" s="224"/>
      <c r="J573" s="225">
        <f>ROUND(I573*H573,2)</f>
        <v>0</v>
      </c>
      <c r="K573" s="226"/>
      <c r="L573" s="44"/>
      <c r="M573" s="227" t="s">
        <v>1</v>
      </c>
      <c r="N573" s="228" t="s">
        <v>41</v>
      </c>
      <c r="O573" s="91"/>
      <c r="P573" s="229">
        <f>O573*H573</f>
        <v>0</v>
      </c>
      <c r="Q573" s="229">
        <v>0</v>
      </c>
      <c r="R573" s="229">
        <f>Q573*H573</f>
        <v>0</v>
      </c>
      <c r="S573" s="229">
        <v>0</v>
      </c>
      <c r="T573" s="23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1" t="s">
        <v>233</v>
      </c>
      <c r="AT573" s="231" t="s">
        <v>155</v>
      </c>
      <c r="AU573" s="231" t="s">
        <v>86</v>
      </c>
      <c r="AY573" s="17" t="s">
        <v>153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7" t="s">
        <v>84</v>
      </c>
      <c r="BK573" s="232">
        <f>ROUND(I573*H573,2)</f>
        <v>0</v>
      </c>
      <c r="BL573" s="17" t="s">
        <v>233</v>
      </c>
      <c r="BM573" s="231" t="s">
        <v>1044</v>
      </c>
    </row>
    <row r="574" s="2" customFormat="1" ht="14.4" customHeight="1">
      <c r="A574" s="38"/>
      <c r="B574" s="39"/>
      <c r="C574" s="219" t="s">
        <v>1045</v>
      </c>
      <c r="D574" s="219" t="s">
        <v>155</v>
      </c>
      <c r="E574" s="220" t="s">
        <v>1046</v>
      </c>
      <c r="F574" s="221" t="s">
        <v>1047</v>
      </c>
      <c r="G574" s="222" t="s">
        <v>321</v>
      </c>
      <c r="H574" s="223">
        <v>1</v>
      </c>
      <c r="I574" s="224"/>
      <c r="J574" s="225">
        <f>ROUND(I574*H574,2)</f>
        <v>0</v>
      </c>
      <c r="K574" s="226"/>
      <c r="L574" s="44"/>
      <c r="M574" s="227" t="s">
        <v>1</v>
      </c>
      <c r="N574" s="228" t="s">
        <v>41</v>
      </c>
      <c r="O574" s="91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31" t="s">
        <v>233</v>
      </c>
      <c r="AT574" s="231" t="s">
        <v>155</v>
      </c>
      <c r="AU574" s="231" t="s">
        <v>86</v>
      </c>
      <c r="AY574" s="17" t="s">
        <v>153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7" t="s">
        <v>84</v>
      </c>
      <c r="BK574" s="232">
        <f>ROUND(I574*H574,2)</f>
        <v>0</v>
      </c>
      <c r="BL574" s="17" t="s">
        <v>233</v>
      </c>
      <c r="BM574" s="231" t="s">
        <v>1048</v>
      </c>
    </row>
    <row r="575" s="2" customFormat="1" ht="22.2" customHeight="1">
      <c r="A575" s="38"/>
      <c r="B575" s="39"/>
      <c r="C575" s="219" t="s">
        <v>1049</v>
      </c>
      <c r="D575" s="219" t="s">
        <v>155</v>
      </c>
      <c r="E575" s="220" t="s">
        <v>1050</v>
      </c>
      <c r="F575" s="221" t="s">
        <v>1051</v>
      </c>
      <c r="G575" s="222" t="s">
        <v>170</v>
      </c>
      <c r="H575" s="223">
        <v>5</v>
      </c>
      <c r="I575" s="224"/>
      <c r="J575" s="225">
        <f>ROUND(I575*H575,2)</f>
        <v>0</v>
      </c>
      <c r="K575" s="226"/>
      <c r="L575" s="44"/>
      <c r="M575" s="227" t="s">
        <v>1</v>
      </c>
      <c r="N575" s="228" t="s">
        <v>41</v>
      </c>
      <c r="O575" s="91"/>
      <c r="P575" s="229">
        <f>O575*H575</f>
        <v>0</v>
      </c>
      <c r="Q575" s="229">
        <v>0</v>
      </c>
      <c r="R575" s="229">
        <f>Q575*H575</f>
        <v>0</v>
      </c>
      <c r="S575" s="229">
        <v>0</v>
      </c>
      <c r="T575" s="230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31" t="s">
        <v>233</v>
      </c>
      <c r="AT575" s="231" t="s">
        <v>155</v>
      </c>
      <c r="AU575" s="231" t="s">
        <v>86</v>
      </c>
      <c r="AY575" s="17" t="s">
        <v>153</v>
      </c>
      <c r="BE575" s="232">
        <f>IF(N575="základní",J575,0)</f>
        <v>0</v>
      </c>
      <c r="BF575" s="232">
        <f>IF(N575="snížená",J575,0)</f>
        <v>0</v>
      </c>
      <c r="BG575" s="232">
        <f>IF(N575="zákl. přenesená",J575,0)</f>
        <v>0</v>
      </c>
      <c r="BH575" s="232">
        <f>IF(N575="sníž. přenesená",J575,0)</f>
        <v>0</v>
      </c>
      <c r="BI575" s="232">
        <f>IF(N575="nulová",J575,0)</f>
        <v>0</v>
      </c>
      <c r="BJ575" s="17" t="s">
        <v>84</v>
      </c>
      <c r="BK575" s="232">
        <f>ROUND(I575*H575,2)</f>
        <v>0</v>
      </c>
      <c r="BL575" s="17" t="s">
        <v>233</v>
      </c>
      <c r="BM575" s="231" t="s">
        <v>1052</v>
      </c>
    </row>
    <row r="576" s="2" customFormat="1" ht="14.4" customHeight="1">
      <c r="A576" s="38"/>
      <c r="B576" s="39"/>
      <c r="C576" s="219" t="s">
        <v>1053</v>
      </c>
      <c r="D576" s="219" t="s">
        <v>155</v>
      </c>
      <c r="E576" s="220" t="s">
        <v>1054</v>
      </c>
      <c r="F576" s="221" t="s">
        <v>1055</v>
      </c>
      <c r="G576" s="222" t="s">
        <v>241</v>
      </c>
      <c r="H576" s="223">
        <v>132.73400000000001</v>
      </c>
      <c r="I576" s="224"/>
      <c r="J576" s="225">
        <f>ROUND(I576*H576,2)</f>
        <v>0</v>
      </c>
      <c r="K576" s="226"/>
      <c r="L576" s="44"/>
      <c r="M576" s="227" t="s">
        <v>1</v>
      </c>
      <c r="N576" s="228" t="s">
        <v>41</v>
      </c>
      <c r="O576" s="91"/>
      <c r="P576" s="229">
        <f>O576*H576</f>
        <v>0</v>
      </c>
      <c r="Q576" s="229">
        <v>0.001</v>
      </c>
      <c r="R576" s="229">
        <f>Q576*H576</f>
        <v>0.13273400000000002</v>
      </c>
      <c r="S576" s="229">
        <v>0</v>
      </c>
      <c r="T576" s="230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1" t="s">
        <v>233</v>
      </c>
      <c r="AT576" s="231" t="s">
        <v>155</v>
      </c>
      <c r="AU576" s="231" t="s">
        <v>86</v>
      </c>
      <c r="AY576" s="17" t="s">
        <v>153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7" t="s">
        <v>84</v>
      </c>
      <c r="BK576" s="232">
        <f>ROUND(I576*H576,2)</f>
        <v>0</v>
      </c>
      <c r="BL576" s="17" t="s">
        <v>233</v>
      </c>
      <c r="BM576" s="231" t="s">
        <v>1056</v>
      </c>
    </row>
    <row r="577" s="13" customFormat="1">
      <c r="A577" s="13"/>
      <c r="B577" s="233"/>
      <c r="C577" s="234"/>
      <c r="D577" s="235" t="s">
        <v>161</v>
      </c>
      <c r="E577" s="236" t="s">
        <v>1</v>
      </c>
      <c r="F577" s="237" t="s">
        <v>1057</v>
      </c>
      <c r="G577" s="234"/>
      <c r="H577" s="238">
        <v>132.73400000000001</v>
      </c>
      <c r="I577" s="239"/>
      <c r="J577" s="234"/>
      <c r="K577" s="234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161</v>
      </c>
      <c r="AU577" s="244" t="s">
        <v>86</v>
      </c>
      <c r="AV577" s="13" t="s">
        <v>86</v>
      </c>
      <c r="AW577" s="13" t="s">
        <v>32</v>
      </c>
      <c r="AX577" s="13" t="s">
        <v>84</v>
      </c>
      <c r="AY577" s="244" t="s">
        <v>153</v>
      </c>
    </row>
    <row r="578" s="2" customFormat="1" ht="19.8" customHeight="1">
      <c r="A578" s="38"/>
      <c r="B578" s="39"/>
      <c r="C578" s="219" t="s">
        <v>1058</v>
      </c>
      <c r="D578" s="219" t="s">
        <v>155</v>
      </c>
      <c r="E578" s="220" t="s">
        <v>1059</v>
      </c>
      <c r="F578" s="221" t="s">
        <v>1060</v>
      </c>
      <c r="G578" s="222" t="s">
        <v>997</v>
      </c>
      <c r="H578" s="267"/>
      <c r="I578" s="224"/>
      <c r="J578" s="225">
        <f>ROUND(I578*H578,2)</f>
        <v>0</v>
      </c>
      <c r="K578" s="226"/>
      <c r="L578" s="44"/>
      <c r="M578" s="227" t="s">
        <v>1</v>
      </c>
      <c r="N578" s="228" t="s">
        <v>41</v>
      </c>
      <c r="O578" s="91"/>
      <c r="P578" s="229">
        <f>O578*H578</f>
        <v>0</v>
      </c>
      <c r="Q578" s="229">
        <v>0</v>
      </c>
      <c r="R578" s="229">
        <f>Q578*H578</f>
        <v>0</v>
      </c>
      <c r="S578" s="229">
        <v>0</v>
      </c>
      <c r="T578" s="230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1" t="s">
        <v>233</v>
      </c>
      <c r="AT578" s="231" t="s">
        <v>155</v>
      </c>
      <c r="AU578" s="231" t="s">
        <v>86</v>
      </c>
      <c r="AY578" s="17" t="s">
        <v>153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7" t="s">
        <v>84</v>
      </c>
      <c r="BK578" s="232">
        <f>ROUND(I578*H578,2)</f>
        <v>0</v>
      </c>
      <c r="BL578" s="17" t="s">
        <v>233</v>
      </c>
      <c r="BM578" s="231" t="s">
        <v>1061</v>
      </c>
    </row>
    <row r="579" s="12" customFormat="1" ht="22.8" customHeight="1">
      <c r="A579" s="12"/>
      <c r="B579" s="203"/>
      <c r="C579" s="204"/>
      <c r="D579" s="205" t="s">
        <v>75</v>
      </c>
      <c r="E579" s="217" t="s">
        <v>1062</v>
      </c>
      <c r="F579" s="217" t="s">
        <v>1063</v>
      </c>
      <c r="G579" s="204"/>
      <c r="H579" s="204"/>
      <c r="I579" s="207"/>
      <c r="J579" s="218">
        <f>BK579</f>
        <v>0</v>
      </c>
      <c r="K579" s="204"/>
      <c r="L579" s="209"/>
      <c r="M579" s="210"/>
      <c r="N579" s="211"/>
      <c r="O579" s="211"/>
      <c r="P579" s="212">
        <f>SUM(P580:P636)</f>
        <v>0</v>
      </c>
      <c r="Q579" s="211"/>
      <c r="R579" s="212">
        <f>SUM(R580:R636)</f>
        <v>7.1346329999999991</v>
      </c>
      <c r="S579" s="211"/>
      <c r="T579" s="213">
        <f>SUM(T580:T636)</f>
        <v>9.5988250700000002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14" t="s">
        <v>86</v>
      </c>
      <c r="AT579" s="215" t="s">
        <v>75</v>
      </c>
      <c r="AU579" s="215" t="s">
        <v>84</v>
      </c>
      <c r="AY579" s="214" t="s">
        <v>153</v>
      </c>
      <c r="BK579" s="216">
        <f>SUM(BK580:BK636)</f>
        <v>0</v>
      </c>
    </row>
    <row r="580" s="2" customFormat="1" ht="14.4" customHeight="1">
      <c r="A580" s="38"/>
      <c r="B580" s="39"/>
      <c r="C580" s="219" t="s">
        <v>1064</v>
      </c>
      <c r="D580" s="219" t="s">
        <v>155</v>
      </c>
      <c r="E580" s="220" t="s">
        <v>1065</v>
      </c>
      <c r="F580" s="221" t="s">
        <v>1066</v>
      </c>
      <c r="G580" s="222" t="s">
        <v>158</v>
      </c>
      <c r="H580" s="223">
        <v>114.05</v>
      </c>
      <c r="I580" s="224"/>
      <c r="J580" s="225">
        <f>ROUND(I580*H580,2)</f>
        <v>0</v>
      </c>
      <c r="K580" s="226"/>
      <c r="L580" s="44"/>
      <c r="M580" s="227" t="s">
        <v>1</v>
      </c>
      <c r="N580" s="228" t="s">
        <v>41</v>
      </c>
      <c r="O580" s="91"/>
      <c r="P580" s="229">
        <f>O580*H580</f>
        <v>0</v>
      </c>
      <c r="Q580" s="229">
        <v>0.00029999999999999997</v>
      </c>
      <c r="R580" s="229">
        <f>Q580*H580</f>
        <v>0.034214999999999995</v>
      </c>
      <c r="S580" s="229">
        <v>0</v>
      </c>
      <c r="T580" s="230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1" t="s">
        <v>233</v>
      </c>
      <c r="AT580" s="231" t="s">
        <v>155</v>
      </c>
      <c r="AU580" s="231" t="s">
        <v>86</v>
      </c>
      <c r="AY580" s="17" t="s">
        <v>153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17" t="s">
        <v>84</v>
      </c>
      <c r="BK580" s="232">
        <f>ROUND(I580*H580,2)</f>
        <v>0</v>
      </c>
      <c r="BL580" s="17" t="s">
        <v>233</v>
      </c>
      <c r="BM580" s="231" t="s">
        <v>1067</v>
      </c>
    </row>
    <row r="581" s="13" customFormat="1">
      <c r="A581" s="13"/>
      <c r="B581" s="233"/>
      <c r="C581" s="234"/>
      <c r="D581" s="235" t="s">
        <v>161</v>
      </c>
      <c r="E581" s="236" t="s">
        <v>1</v>
      </c>
      <c r="F581" s="237" t="s">
        <v>1068</v>
      </c>
      <c r="G581" s="234"/>
      <c r="H581" s="238">
        <v>16.399999999999999</v>
      </c>
      <c r="I581" s="239"/>
      <c r="J581" s="234"/>
      <c r="K581" s="234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161</v>
      </c>
      <c r="AU581" s="244" t="s">
        <v>86</v>
      </c>
      <c r="AV581" s="13" t="s">
        <v>86</v>
      </c>
      <c r="AW581" s="13" t="s">
        <v>32</v>
      </c>
      <c r="AX581" s="13" t="s">
        <v>76</v>
      </c>
      <c r="AY581" s="244" t="s">
        <v>153</v>
      </c>
    </row>
    <row r="582" s="13" customFormat="1">
      <c r="A582" s="13"/>
      <c r="B582" s="233"/>
      <c r="C582" s="234"/>
      <c r="D582" s="235" t="s">
        <v>161</v>
      </c>
      <c r="E582" s="236" t="s">
        <v>1</v>
      </c>
      <c r="F582" s="237" t="s">
        <v>620</v>
      </c>
      <c r="G582" s="234"/>
      <c r="H582" s="238">
        <v>2</v>
      </c>
      <c r="I582" s="239"/>
      <c r="J582" s="234"/>
      <c r="K582" s="234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161</v>
      </c>
      <c r="AU582" s="244" t="s">
        <v>86</v>
      </c>
      <c r="AV582" s="13" t="s">
        <v>86</v>
      </c>
      <c r="AW582" s="13" t="s">
        <v>32</v>
      </c>
      <c r="AX582" s="13" t="s">
        <v>76</v>
      </c>
      <c r="AY582" s="244" t="s">
        <v>153</v>
      </c>
    </row>
    <row r="583" s="13" customFormat="1">
      <c r="A583" s="13"/>
      <c r="B583" s="233"/>
      <c r="C583" s="234"/>
      <c r="D583" s="235" t="s">
        <v>161</v>
      </c>
      <c r="E583" s="236" t="s">
        <v>1</v>
      </c>
      <c r="F583" s="237" t="s">
        <v>630</v>
      </c>
      <c r="G583" s="234"/>
      <c r="H583" s="238">
        <v>10.9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161</v>
      </c>
      <c r="AU583" s="244" t="s">
        <v>86</v>
      </c>
      <c r="AV583" s="13" t="s">
        <v>86</v>
      </c>
      <c r="AW583" s="13" t="s">
        <v>32</v>
      </c>
      <c r="AX583" s="13" t="s">
        <v>76</v>
      </c>
      <c r="AY583" s="244" t="s">
        <v>153</v>
      </c>
    </row>
    <row r="584" s="13" customFormat="1">
      <c r="A584" s="13"/>
      <c r="B584" s="233"/>
      <c r="C584" s="234"/>
      <c r="D584" s="235" t="s">
        <v>161</v>
      </c>
      <c r="E584" s="236" t="s">
        <v>1</v>
      </c>
      <c r="F584" s="237" t="s">
        <v>1069</v>
      </c>
      <c r="G584" s="234"/>
      <c r="H584" s="238">
        <v>9.8900000000000006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161</v>
      </c>
      <c r="AU584" s="244" t="s">
        <v>86</v>
      </c>
      <c r="AV584" s="13" t="s">
        <v>86</v>
      </c>
      <c r="AW584" s="13" t="s">
        <v>32</v>
      </c>
      <c r="AX584" s="13" t="s">
        <v>76</v>
      </c>
      <c r="AY584" s="244" t="s">
        <v>153</v>
      </c>
    </row>
    <row r="585" s="13" customFormat="1">
      <c r="A585" s="13"/>
      <c r="B585" s="233"/>
      <c r="C585" s="234"/>
      <c r="D585" s="235" t="s">
        <v>161</v>
      </c>
      <c r="E585" s="236" t="s">
        <v>1</v>
      </c>
      <c r="F585" s="237" t="s">
        <v>712</v>
      </c>
      <c r="G585" s="234"/>
      <c r="H585" s="238">
        <v>74.859999999999999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161</v>
      </c>
      <c r="AU585" s="244" t="s">
        <v>86</v>
      </c>
      <c r="AV585" s="13" t="s">
        <v>86</v>
      </c>
      <c r="AW585" s="13" t="s">
        <v>32</v>
      </c>
      <c r="AX585" s="13" t="s">
        <v>76</v>
      </c>
      <c r="AY585" s="244" t="s">
        <v>153</v>
      </c>
    </row>
    <row r="586" s="14" customFormat="1">
      <c r="A586" s="14"/>
      <c r="B586" s="245"/>
      <c r="C586" s="246"/>
      <c r="D586" s="235" t="s">
        <v>161</v>
      </c>
      <c r="E586" s="247" t="s">
        <v>1</v>
      </c>
      <c r="F586" s="248" t="s">
        <v>213</v>
      </c>
      <c r="G586" s="246"/>
      <c r="H586" s="249">
        <v>114.05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161</v>
      </c>
      <c r="AU586" s="255" t="s">
        <v>86</v>
      </c>
      <c r="AV586" s="14" t="s">
        <v>159</v>
      </c>
      <c r="AW586" s="14" t="s">
        <v>32</v>
      </c>
      <c r="AX586" s="14" t="s">
        <v>84</v>
      </c>
      <c r="AY586" s="255" t="s">
        <v>153</v>
      </c>
    </row>
    <row r="587" s="2" customFormat="1" ht="14.4" customHeight="1">
      <c r="A587" s="38"/>
      <c r="B587" s="39"/>
      <c r="C587" s="219" t="s">
        <v>1070</v>
      </c>
      <c r="D587" s="219" t="s">
        <v>155</v>
      </c>
      <c r="E587" s="220" t="s">
        <v>1071</v>
      </c>
      <c r="F587" s="221" t="s">
        <v>1072</v>
      </c>
      <c r="G587" s="222" t="s">
        <v>158</v>
      </c>
      <c r="H587" s="223">
        <v>10.9</v>
      </c>
      <c r="I587" s="224"/>
      <c r="J587" s="225">
        <f>ROUND(I587*H587,2)</f>
        <v>0</v>
      </c>
      <c r="K587" s="226"/>
      <c r="L587" s="44"/>
      <c r="M587" s="227" t="s">
        <v>1</v>
      </c>
      <c r="N587" s="228" t="s">
        <v>41</v>
      </c>
      <c r="O587" s="91"/>
      <c r="P587" s="229">
        <f>O587*H587</f>
        <v>0</v>
      </c>
      <c r="Q587" s="229">
        <v>0.0075799999999999999</v>
      </c>
      <c r="R587" s="229">
        <f>Q587*H587</f>
        <v>0.082622000000000001</v>
      </c>
      <c r="S587" s="229">
        <v>0</v>
      </c>
      <c r="T587" s="230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31" t="s">
        <v>233</v>
      </c>
      <c r="AT587" s="231" t="s">
        <v>155</v>
      </c>
      <c r="AU587" s="231" t="s">
        <v>86</v>
      </c>
      <c r="AY587" s="17" t="s">
        <v>153</v>
      </c>
      <c r="BE587" s="232">
        <f>IF(N587="základní",J587,0)</f>
        <v>0</v>
      </c>
      <c r="BF587" s="232">
        <f>IF(N587="snížená",J587,0)</f>
        <v>0</v>
      </c>
      <c r="BG587" s="232">
        <f>IF(N587="zákl. přenesená",J587,0)</f>
        <v>0</v>
      </c>
      <c r="BH587" s="232">
        <f>IF(N587="sníž. přenesená",J587,0)</f>
        <v>0</v>
      </c>
      <c r="BI587" s="232">
        <f>IF(N587="nulová",J587,0)</f>
        <v>0</v>
      </c>
      <c r="BJ587" s="17" t="s">
        <v>84</v>
      </c>
      <c r="BK587" s="232">
        <f>ROUND(I587*H587,2)</f>
        <v>0</v>
      </c>
      <c r="BL587" s="17" t="s">
        <v>233</v>
      </c>
      <c r="BM587" s="231" t="s">
        <v>1073</v>
      </c>
    </row>
    <row r="588" s="13" customFormat="1">
      <c r="A588" s="13"/>
      <c r="B588" s="233"/>
      <c r="C588" s="234"/>
      <c r="D588" s="235" t="s">
        <v>161</v>
      </c>
      <c r="E588" s="236" t="s">
        <v>1</v>
      </c>
      <c r="F588" s="237" t="s">
        <v>630</v>
      </c>
      <c r="G588" s="234"/>
      <c r="H588" s="238">
        <v>10.9</v>
      </c>
      <c r="I588" s="239"/>
      <c r="J588" s="234"/>
      <c r="K588" s="234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161</v>
      </c>
      <c r="AU588" s="244" t="s">
        <v>86</v>
      </c>
      <c r="AV588" s="13" t="s">
        <v>86</v>
      </c>
      <c r="AW588" s="13" t="s">
        <v>32</v>
      </c>
      <c r="AX588" s="13" t="s">
        <v>84</v>
      </c>
      <c r="AY588" s="244" t="s">
        <v>153</v>
      </c>
    </row>
    <row r="589" s="2" customFormat="1" ht="14.4" customHeight="1">
      <c r="A589" s="38"/>
      <c r="B589" s="39"/>
      <c r="C589" s="219" t="s">
        <v>1074</v>
      </c>
      <c r="D589" s="219" t="s">
        <v>155</v>
      </c>
      <c r="E589" s="220" t="s">
        <v>1075</v>
      </c>
      <c r="F589" s="221" t="s">
        <v>1076</v>
      </c>
      <c r="G589" s="222" t="s">
        <v>158</v>
      </c>
      <c r="H589" s="223">
        <v>84.75</v>
      </c>
      <c r="I589" s="224"/>
      <c r="J589" s="225">
        <f>ROUND(I589*H589,2)</f>
        <v>0</v>
      </c>
      <c r="K589" s="226"/>
      <c r="L589" s="44"/>
      <c r="M589" s="227" t="s">
        <v>1</v>
      </c>
      <c r="N589" s="228" t="s">
        <v>41</v>
      </c>
      <c r="O589" s="91"/>
      <c r="P589" s="229">
        <f>O589*H589</f>
        <v>0</v>
      </c>
      <c r="Q589" s="229">
        <v>0.014999999999999999</v>
      </c>
      <c r="R589" s="229">
        <f>Q589*H589</f>
        <v>1.27125</v>
      </c>
      <c r="S589" s="229">
        <v>0</v>
      </c>
      <c r="T589" s="230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31" t="s">
        <v>233</v>
      </c>
      <c r="AT589" s="231" t="s">
        <v>155</v>
      </c>
      <c r="AU589" s="231" t="s">
        <v>86</v>
      </c>
      <c r="AY589" s="17" t="s">
        <v>153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7" t="s">
        <v>84</v>
      </c>
      <c r="BK589" s="232">
        <f>ROUND(I589*H589,2)</f>
        <v>0</v>
      </c>
      <c r="BL589" s="17" t="s">
        <v>233</v>
      </c>
      <c r="BM589" s="231" t="s">
        <v>1077</v>
      </c>
    </row>
    <row r="590" s="13" customFormat="1">
      <c r="A590" s="13"/>
      <c r="B590" s="233"/>
      <c r="C590" s="234"/>
      <c r="D590" s="235" t="s">
        <v>161</v>
      </c>
      <c r="E590" s="236" t="s">
        <v>1</v>
      </c>
      <c r="F590" s="237" t="s">
        <v>711</v>
      </c>
      <c r="G590" s="234"/>
      <c r="H590" s="238">
        <v>9.8900000000000006</v>
      </c>
      <c r="I590" s="239"/>
      <c r="J590" s="234"/>
      <c r="K590" s="234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161</v>
      </c>
      <c r="AU590" s="244" t="s">
        <v>86</v>
      </c>
      <c r="AV590" s="13" t="s">
        <v>86</v>
      </c>
      <c r="AW590" s="13" t="s">
        <v>32</v>
      </c>
      <c r="AX590" s="13" t="s">
        <v>76</v>
      </c>
      <c r="AY590" s="244" t="s">
        <v>153</v>
      </c>
    </row>
    <row r="591" s="13" customFormat="1">
      <c r="A591" s="13"/>
      <c r="B591" s="233"/>
      <c r="C591" s="234"/>
      <c r="D591" s="235" t="s">
        <v>161</v>
      </c>
      <c r="E591" s="236" t="s">
        <v>1</v>
      </c>
      <c r="F591" s="237" t="s">
        <v>712</v>
      </c>
      <c r="G591" s="234"/>
      <c r="H591" s="238">
        <v>74.859999999999999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161</v>
      </c>
      <c r="AU591" s="244" t="s">
        <v>86</v>
      </c>
      <c r="AV591" s="13" t="s">
        <v>86</v>
      </c>
      <c r="AW591" s="13" t="s">
        <v>32</v>
      </c>
      <c r="AX591" s="13" t="s">
        <v>76</v>
      </c>
      <c r="AY591" s="244" t="s">
        <v>153</v>
      </c>
    </row>
    <row r="592" s="14" customFormat="1">
      <c r="A592" s="14"/>
      <c r="B592" s="245"/>
      <c r="C592" s="246"/>
      <c r="D592" s="235" t="s">
        <v>161</v>
      </c>
      <c r="E592" s="247" t="s">
        <v>1</v>
      </c>
      <c r="F592" s="248" t="s">
        <v>213</v>
      </c>
      <c r="G592" s="246"/>
      <c r="H592" s="249">
        <v>84.75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161</v>
      </c>
      <c r="AU592" s="255" t="s">
        <v>86</v>
      </c>
      <c r="AV592" s="14" t="s">
        <v>159</v>
      </c>
      <c r="AW592" s="14" t="s">
        <v>32</v>
      </c>
      <c r="AX592" s="14" t="s">
        <v>84</v>
      </c>
      <c r="AY592" s="255" t="s">
        <v>153</v>
      </c>
    </row>
    <row r="593" s="2" customFormat="1" ht="14.4" customHeight="1">
      <c r="A593" s="38"/>
      <c r="B593" s="39"/>
      <c r="C593" s="219" t="s">
        <v>1078</v>
      </c>
      <c r="D593" s="219" t="s">
        <v>155</v>
      </c>
      <c r="E593" s="220" t="s">
        <v>1079</v>
      </c>
      <c r="F593" s="221" t="s">
        <v>1080</v>
      </c>
      <c r="G593" s="222" t="s">
        <v>170</v>
      </c>
      <c r="H593" s="223">
        <v>65</v>
      </c>
      <c r="I593" s="224"/>
      <c r="J593" s="225">
        <f>ROUND(I593*H593,2)</f>
        <v>0</v>
      </c>
      <c r="K593" s="226"/>
      <c r="L593" s="44"/>
      <c r="M593" s="227" t="s">
        <v>1</v>
      </c>
      <c r="N593" s="228" t="s">
        <v>41</v>
      </c>
      <c r="O593" s="91"/>
      <c r="P593" s="229">
        <f>O593*H593</f>
        <v>0</v>
      </c>
      <c r="Q593" s="229">
        <v>0</v>
      </c>
      <c r="R593" s="229">
        <f>Q593*H593</f>
        <v>0</v>
      </c>
      <c r="S593" s="229">
        <v>0.01174</v>
      </c>
      <c r="T593" s="230">
        <f>S593*H593</f>
        <v>0.7631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31" t="s">
        <v>233</v>
      </c>
      <c r="AT593" s="231" t="s">
        <v>155</v>
      </c>
      <c r="AU593" s="231" t="s">
        <v>86</v>
      </c>
      <c r="AY593" s="17" t="s">
        <v>153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17" t="s">
        <v>84</v>
      </c>
      <c r="BK593" s="232">
        <f>ROUND(I593*H593,2)</f>
        <v>0</v>
      </c>
      <c r="BL593" s="17" t="s">
        <v>233</v>
      </c>
      <c r="BM593" s="231" t="s">
        <v>1081</v>
      </c>
    </row>
    <row r="594" s="13" customFormat="1">
      <c r="A594" s="13"/>
      <c r="B594" s="233"/>
      <c r="C594" s="234"/>
      <c r="D594" s="235" t="s">
        <v>161</v>
      </c>
      <c r="E594" s="236" t="s">
        <v>1</v>
      </c>
      <c r="F594" s="237" t="s">
        <v>1082</v>
      </c>
      <c r="G594" s="234"/>
      <c r="H594" s="238">
        <v>25.399999999999999</v>
      </c>
      <c r="I594" s="239"/>
      <c r="J594" s="234"/>
      <c r="K594" s="234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161</v>
      </c>
      <c r="AU594" s="244" t="s">
        <v>86</v>
      </c>
      <c r="AV594" s="13" t="s">
        <v>86</v>
      </c>
      <c r="AW594" s="13" t="s">
        <v>32</v>
      </c>
      <c r="AX594" s="13" t="s">
        <v>76</v>
      </c>
      <c r="AY594" s="244" t="s">
        <v>153</v>
      </c>
    </row>
    <row r="595" s="13" customFormat="1">
      <c r="A595" s="13"/>
      <c r="B595" s="233"/>
      <c r="C595" s="234"/>
      <c r="D595" s="235" t="s">
        <v>161</v>
      </c>
      <c r="E595" s="236" t="s">
        <v>1</v>
      </c>
      <c r="F595" s="237" t="s">
        <v>1083</v>
      </c>
      <c r="G595" s="234"/>
      <c r="H595" s="238">
        <v>30.800000000000001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161</v>
      </c>
      <c r="AU595" s="244" t="s">
        <v>86</v>
      </c>
      <c r="AV595" s="13" t="s">
        <v>86</v>
      </c>
      <c r="AW595" s="13" t="s">
        <v>32</v>
      </c>
      <c r="AX595" s="13" t="s">
        <v>76</v>
      </c>
      <c r="AY595" s="244" t="s">
        <v>153</v>
      </c>
    </row>
    <row r="596" s="13" customFormat="1">
      <c r="A596" s="13"/>
      <c r="B596" s="233"/>
      <c r="C596" s="234"/>
      <c r="D596" s="235" t="s">
        <v>161</v>
      </c>
      <c r="E596" s="236" t="s">
        <v>1</v>
      </c>
      <c r="F596" s="237" t="s">
        <v>1084</v>
      </c>
      <c r="G596" s="234"/>
      <c r="H596" s="238">
        <v>8.8000000000000007</v>
      </c>
      <c r="I596" s="239"/>
      <c r="J596" s="234"/>
      <c r="K596" s="234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161</v>
      </c>
      <c r="AU596" s="244" t="s">
        <v>86</v>
      </c>
      <c r="AV596" s="13" t="s">
        <v>86</v>
      </c>
      <c r="AW596" s="13" t="s">
        <v>32</v>
      </c>
      <c r="AX596" s="13" t="s">
        <v>76</v>
      </c>
      <c r="AY596" s="244" t="s">
        <v>153</v>
      </c>
    </row>
    <row r="597" s="14" customFormat="1">
      <c r="A597" s="14"/>
      <c r="B597" s="245"/>
      <c r="C597" s="246"/>
      <c r="D597" s="235" t="s">
        <v>161</v>
      </c>
      <c r="E597" s="247" t="s">
        <v>1</v>
      </c>
      <c r="F597" s="248" t="s">
        <v>213</v>
      </c>
      <c r="G597" s="246"/>
      <c r="H597" s="249">
        <v>65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161</v>
      </c>
      <c r="AU597" s="255" t="s">
        <v>86</v>
      </c>
      <c r="AV597" s="14" t="s">
        <v>159</v>
      </c>
      <c r="AW597" s="14" t="s">
        <v>32</v>
      </c>
      <c r="AX597" s="14" t="s">
        <v>84</v>
      </c>
      <c r="AY597" s="255" t="s">
        <v>153</v>
      </c>
    </row>
    <row r="598" s="2" customFormat="1" ht="14.4" customHeight="1">
      <c r="A598" s="38"/>
      <c r="B598" s="39"/>
      <c r="C598" s="219" t="s">
        <v>1085</v>
      </c>
      <c r="D598" s="219" t="s">
        <v>155</v>
      </c>
      <c r="E598" s="220" t="s">
        <v>1086</v>
      </c>
      <c r="F598" s="221" t="s">
        <v>1087</v>
      </c>
      <c r="G598" s="222" t="s">
        <v>170</v>
      </c>
      <c r="H598" s="223">
        <v>20.25</v>
      </c>
      <c r="I598" s="224"/>
      <c r="J598" s="225">
        <f>ROUND(I598*H598,2)</f>
        <v>0</v>
      </c>
      <c r="K598" s="226"/>
      <c r="L598" s="44"/>
      <c r="M598" s="227" t="s">
        <v>1</v>
      </c>
      <c r="N598" s="228" t="s">
        <v>41</v>
      </c>
      <c r="O598" s="91"/>
      <c r="P598" s="229">
        <f>O598*H598</f>
        <v>0</v>
      </c>
      <c r="Q598" s="229">
        <v>0</v>
      </c>
      <c r="R598" s="229">
        <f>Q598*H598</f>
        <v>0</v>
      </c>
      <c r="S598" s="229">
        <v>0.01174</v>
      </c>
      <c r="T598" s="230">
        <f>S598*H598</f>
        <v>0.237735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31" t="s">
        <v>233</v>
      </c>
      <c r="AT598" s="231" t="s">
        <v>155</v>
      </c>
      <c r="AU598" s="231" t="s">
        <v>86</v>
      </c>
      <c r="AY598" s="17" t="s">
        <v>153</v>
      </c>
      <c r="BE598" s="232">
        <f>IF(N598="základní",J598,0)</f>
        <v>0</v>
      </c>
      <c r="BF598" s="232">
        <f>IF(N598="snížená",J598,0)</f>
        <v>0</v>
      </c>
      <c r="BG598" s="232">
        <f>IF(N598="zákl. přenesená",J598,0)</f>
        <v>0</v>
      </c>
      <c r="BH598" s="232">
        <f>IF(N598="sníž. přenesená",J598,0)</f>
        <v>0</v>
      </c>
      <c r="BI598" s="232">
        <f>IF(N598="nulová",J598,0)</f>
        <v>0</v>
      </c>
      <c r="BJ598" s="17" t="s">
        <v>84</v>
      </c>
      <c r="BK598" s="232">
        <f>ROUND(I598*H598,2)</f>
        <v>0</v>
      </c>
      <c r="BL598" s="17" t="s">
        <v>233</v>
      </c>
      <c r="BM598" s="231" t="s">
        <v>1088</v>
      </c>
    </row>
    <row r="599" s="13" customFormat="1">
      <c r="A599" s="13"/>
      <c r="B599" s="233"/>
      <c r="C599" s="234"/>
      <c r="D599" s="235" t="s">
        <v>161</v>
      </c>
      <c r="E599" s="236" t="s">
        <v>1</v>
      </c>
      <c r="F599" s="237" t="s">
        <v>1089</v>
      </c>
      <c r="G599" s="234"/>
      <c r="H599" s="238">
        <v>20.25</v>
      </c>
      <c r="I599" s="239"/>
      <c r="J599" s="234"/>
      <c r="K599" s="234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161</v>
      </c>
      <c r="AU599" s="244" t="s">
        <v>86</v>
      </c>
      <c r="AV599" s="13" t="s">
        <v>86</v>
      </c>
      <c r="AW599" s="13" t="s">
        <v>32</v>
      </c>
      <c r="AX599" s="13" t="s">
        <v>84</v>
      </c>
      <c r="AY599" s="244" t="s">
        <v>153</v>
      </c>
    </row>
    <row r="600" s="2" customFormat="1" ht="19.8" customHeight="1">
      <c r="A600" s="38"/>
      <c r="B600" s="39"/>
      <c r="C600" s="219" t="s">
        <v>1090</v>
      </c>
      <c r="D600" s="219" t="s">
        <v>155</v>
      </c>
      <c r="E600" s="220" t="s">
        <v>1091</v>
      </c>
      <c r="F600" s="221" t="s">
        <v>1092</v>
      </c>
      <c r="G600" s="222" t="s">
        <v>170</v>
      </c>
      <c r="H600" s="223">
        <v>69.799999999999997</v>
      </c>
      <c r="I600" s="224"/>
      <c r="J600" s="225">
        <f>ROUND(I600*H600,2)</f>
        <v>0</v>
      </c>
      <c r="K600" s="226"/>
      <c r="L600" s="44"/>
      <c r="M600" s="227" t="s">
        <v>1</v>
      </c>
      <c r="N600" s="228" t="s">
        <v>41</v>
      </c>
      <c r="O600" s="91"/>
      <c r="P600" s="229">
        <f>O600*H600</f>
        <v>0</v>
      </c>
      <c r="Q600" s="229">
        <v>0.00058</v>
      </c>
      <c r="R600" s="229">
        <f>Q600*H600</f>
        <v>0.040483999999999999</v>
      </c>
      <c r="S600" s="229">
        <v>0</v>
      </c>
      <c r="T600" s="230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1" t="s">
        <v>233</v>
      </c>
      <c r="AT600" s="231" t="s">
        <v>155</v>
      </c>
      <c r="AU600" s="231" t="s">
        <v>86</v>
      </c>
      <c r="AY600" s="17" t="s">
        <v>153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7" t="s">
        <v>84</v>
      </c>
      <c r="BK600" s="232">
        <f>ROUND(I600*H600,2)</f>
        <v>0</v>
      </c>
      <c r="BL600" s="17" t="s">
        <v>233</v>
      </c>
      <c r="BM600" s="231" t="s">
        <v>1093</v>
      </c>
    </row>
    <row r="601" s="13" customFormat="1">
      <c r="A601" s="13"/>
      <c r="B601" s="233"/>
      <c r="C601" s="234"/>
      <c r="D601" s="235" t="s">
        <v>161</v>
      </c>
      <c r="E601" s="236" t="s">
        <v>1</v>
      </c>
      <c r="F601" s="237" t="s">
        <v>1094</v>
      </c>
      <c r="G601" s="234"/>
      <c r="H601" s="238">
        <v>23.399999999999999</v>
      </c>
      <c r="I601" s="239"/>
      <c r="J601" s="234"/>
      <c r="K601" s="234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161</v>
      </c>
      <c r="AU601" s="244" t="s">
        <v>86</v>
      </c>
      <c r="AV601" s="13" t="s">
        <v>86</v>
      </c>
      <c r="AW601" s="13" t="s">
        <v>32</v>
      </c>
      <c r="AX601" s="13" t="s">
        <v>76</v>
      </c>
      <c r="AY601" s="244" t="s">
        <v>153</v>
      </c>
    </row>
    <row r="602" s="13" customFormat="1">
      <c r="A602" s="13"/>
      <c r="B602" s="233"/>
      <c r="C602" s="234"/>
      <c r="D602" s="235" t="s">
        <v>161</v>
      </c>
      <c r="E602" s="236" t="s">
        <v>1</v>
      </c>
      <c r="F602" s="237" t="s">
        <v>1095</v>
      </c>
      <c r="G602" s="234"/>
      <c r="H602" s="238">
        <v>46.399999999999999</v>
      </c>
      <c r="I602" s="239"/>
      <c r="J602" s="234"/>
      <c r="K602" s="234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161</v>
      </c>
      <c r="AU602" s="244" t="s">
        <v>86</v>
      </c>
      <c r="AV602" s="13" t="s">
        <v>86</v>
      </c>
      <c r="AW602" s="13" t="s">
        <v>32</v>
      </c>
      <c r="AX602" s="13" t="s">
        <v>76</v>
      </c>
      <c r="AY602" s="244" t="s">
        <v>153</v>
      </c>
    </row>
    <row r="603" s="14" customFormat="1">
      <c r="A603" s="14"/>
      <c r="B603" s="245"/>
      <c r="C603" s="246"/>
      <c r="D603" s="235" t="s">
        <v>161</v>
      </c>
      <c r="E603" s="247" t="s">
        <v>1</v>
      </c>
      <c r="F603" s="248" t="s">
        <v>213</v>
      </c>
      <c r="G603" s="246"/>
      <c r="H603" s="249">
        <v>69.799999999999997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161</v>
      </c>
      <c r="AU603" s="255" t="s">
        <v>86</v>
      </c>
      <c r="AV603" s="14" t="s">
        <v>159</v>
      </c>
      <c r="AW603" s="14" t="s">
        <v>32</v>
      </c>
      <c r="AX603" s="14" t="s">
        <v>84</v>
      </c>
      <c r="AY603" s="255" t="s">
        <v>153</v>
      </c>
    </row>
    <row r="604" s="2" customFormat="1" ht="22.2" customHeight="1">
      <c r="A604" s="38"/>
      <c r="B604" s="39"/>
      <c r="C604" s="219" t="s">
        <v>1096</v>
      </c>
      <c r="D604" s="219" t="s">
        <v>155</v>
      </c>
      <c r="E604" s="220" t="s">
        <v>1097</v>
      </c>
      <c r="F604" s="221" t="s">
        <v>1098</v>
      </c>
      <c r="G604" s="222" t="s">
        <v>170</v>
      </c>
      <c r="H604" s="223">
        <v>20.25</v>
      </c>
      <c r="I604" s="224"/>
      <c r="J604" s="225">
        <f>ROUND(I604*H604,2)</f>
        <v>0</v>
      </c>
      <c r="K604" s="226"/>
      <c r="L604" s="44"/>
      <c r="M604" s="227" t="s">
        <v>1</v>
      </c>
      <c r="N604" s="228" t="s">
        <v>41</v>
      </c>
      <c r="O604" s="91"/>
      <c r="P604" s="229">
        <f>O604*H604</f>
        <v>0</v>
      </c>
      <c r="Q604" s="229">
        <v>0.00058</v>
      </c>
      <c r="R604" s="229">
        <f>Q604*H604</f>
        <v>0.011745</v>
      </c>
      <c r="S604" s="229">
        <v>0</v>
      </c>
      <c r="T604" s="230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31" t="s">
        <v>233</v>
      </c>
      <c r="AT604" s="231" t="s">
        <v>155</v>
      </c>
      <c r="AU604" s="231" t="s">
        <v>86</v>
      </c>
      <c r="AY604" s="17" t="s">
        <v>153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7" t="s">
        <v>84</v>
      </c>
      <c r="BK604" s="232">
        <f>ROUND(I604*H604,2)</f>
        <v>0</v>
      </c>
      <c r="BL604" s="17" t="s">
        <v>233</v>
      </c>
      <c r="BM604" s="231" t="s">
        <v>1099</v>
      </c>
    </row>
    <row r="605" s="13" customFormat="1">
      <c r="A605" s="13"/>
      <c r="B605" s="233"/>
      <c r="C605" s="234"/>
      <c r="D605" s="235" t="s">
        <v>161</v>
      </c>
      <c r="E605" s="236" t="s">
        <v>1</v>
      </c>
      <c r="F605" s="237" t="s">
        <v>1089</v>
      </c>
      <c r="G605" s="234"/>
      <c r="H605" s="238">
        <v>20.25</v>
      </c>
      <c r="I605" s="239"/>
      <c r="J605" s="234"/>
      <c r="K605" s="234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161</v>
      </c>
      <c r="AU605" s="244" t="s">
        <v>86</v>
      </c>
      <c r="AV605" s="13" t="s">
        <v>86</v>
      </c>
      <c r="AW605" s="13" t="s">
        <v>32</v>
      </c>
      <c r="AX605" s="13" t="s">
        <v>84</v>
      </c>
      <c r="AY605" s="244" t="s">
        <v>153</v>
      </c>
    </row>
    <row r="606" s="2" customFormat="1" ht="14.4" customHeight="1">
      <c r="A606" s="38"/>
      <c r="B606" s="39"/>
      <c r="C606" s="219" t="s">
        <v>1100</v>
      </c>
      <c r="D606" s="219" t="s">
        <v>155</v>
      </c>
      <c r="E606" s="220" t="s">
        <v>1101</v>
      </c>
      <c r="F606" s="221" t="s">
        <v>1102</v>
      </c>
      <c r="G606" s="222" t="s">
        <v>158</v>
      </c>
      <c r="H606" s="223">
        <v>1.9710000000000001</v>
      </c>
      <c r="I606" s="224"/>
      <c r="J606" s="225">
        <f>ROUND(I606*H606,2)</f>
        <v>0</v>
      </c>
      <c r="K606" s="226"/>
      <c r="L606" s="44"/>
      <c r="M606" s="227" t="s">
        <v>1</v>
      </c>
      <c r="N606" s="228" t="s">
        <v>41</v>
      </c>
      <c r="O606" s="91"/>
      <c r="P606" s="229">
        <f>O606*H606</f>
        <v>0</v>
      </c>
      <c r="Q606" s="229">
        <v>0</v>
      </c>
      <c r="R606" s="229">
        <f>Q606*H606</f>
        <v>0</v>
      </c>
      <c r="S606" s="229">
        <v>0.083169999999999994</v>
      </c>
      <c r="T606" s="230">
        <f>S606*H606</f>
        <v>0.16392806999999998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1" t="s">
        <v>233</v>
      </c>
      <c r="AT606" s="231" t="s">
        <v>155</v>
      </c>
      <c r="AU606" s="231" t="s">
        <v>86</v>
      </c>
      <c r="AY606" s="17" t="s">
        <v>153</v>
      </c>
      <c r="BE606" s="232">
        <f>IF(N606="základní",J606,0)</f>
        <v>0</v>
      </c>
      <c r="BF606" s="232">
        <f>IF(N606="snížená",J606,0)</f>
        <v>0</v>
      </c>
      <c r="BG606" s="232">
        <f>IF(N606="zákl. přenesená",J606,0)</f>
        <v>0</v>
      </c>
      <c r="BH606" s="232">
        <f>IF(N606="sníž. přenesená",J606,0)</f>
        <v>0</v>
      </c>
      <c r="BI606" s="232">
        <f>IF(N606="nulová",J606,0)</f>
        <v>0</v>
      </c>
      <c r="BJ606" s="17" t="s">
        <v>84</v>
      </c>
      <c r="BK606" s="232">
        <f>ROUND(I606*H606,2)</f>
        <v>0</v>
      </c>
      <c r="BL606" s="17" t="s">
        <v>233</v>
      </c>
      <c r="BM606" s="231" t="s">
        <v>1103</v>
      </c>
    </row>
    <row r="607" s="13" customFormat="1">
      <c r="A607" s="13"/>
      <c r="B607" s="233"/>
      <c r="C607" s="234"/>
      <c r="D607" s="235" t="s">
        <v>161</v>
      </c>
      <c r="E607" s="236" t="s">
        <v>1</v>
      </c>
      <c r="F607" s="237" t="s">
        <v>1104</v>
      </c>
      <c r="G607" s="234"/>
      <c r="H607" s="238">
        <v>1.9710000000000001</v>
      </c>
      <c r="I607" s="239"/>
      <c r="J607" s="234"/>
      <c r="K607" s="234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161</v>
      </c>
      <c r="AU607" s="244" t="s">
        <v>86</v>
      </c>
      <c r="AV607" s="13" t="s">
        <v>86</v>
      </c>
      <c r="AW607" s="13" t="s">
        <v>32</v>
      </c>
      <c r="AX607" s="13" t="s">
        <v>84</v>
      </c>
      <c r="AY607" s="244" t="s">
        <v>153</v>
      </c>
    </row>
    <row r="608" s="2" customFormat="1" ht="14.4" customHeight="1">
      <c r="A608" s="38"/>
      <c r="B608" s="39"/>
      <c r="C608" s="219" t="s">
        <v>1105</v>
      </c>
      <c r="D608" s="219" t="s">
        <v>155</v>
      </c>
      <c r="E608" s="220" t="s">
        <v>1106</v>
      </c>
      <c r="F608" s="221" t="s">
        <v>1107</v>
      </c>
      <c r="G608" s="222" t="s">
        <v>158</v>
      </c>
      <c r="H608" s="223">
        <v>16.399999999999999</v>
      </c>
      <c r="I608" s="224"/>
      <c r="J608" s="225">
        <f>ROUND(I608*H608,2)</f>
        <v>0</v>
      </c>
      <c r="K608" s="226"/>
      <c r="L608" s="44"/>
      <c r="M608" s="227" t="s">
        <v>1</v>
      </c>
      <c r="N608" s="228" t="s">
        <v>41</v>
      </c>
      <c r="O608" s="91"/>
      <c r="P608" s="229">
        <f>O608*H608</f>
        <v>0</v>
      </c>
      <c r="Q608" s="229">
        <v>0.0060000000000000001</v>
      </c>
      <c r="R608" s="229">
        <f>Q608*H608</f>
        <v>0.098399999999999987</v>
      </c>
      <c r="S608" s="229">
        <v>0</v>
      </c>
      <c r="T608" s="230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1" t="s">
        <v>233</v>
      </c>
      <c r="AT608" s="231" t="s">
        <v>155</v>
      </c>
      <c r="AU608" s="231" t="s">
        <v>86</v>
      </c>
      <c r="AY608" s="17" t="s">
        <v>153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7" t="s">
        <v>84</v>
      </c>
      <c r="BK608" s="232">
        <f>ROUND(I608*H608,2)</f>
        <v>0</v>
      </c>
      <c r="BL608" s="17" t="s">
        <v>233</v>
      </c>
      <c r="BM608" s="231" t="s">
        <v>1108</v>
      </c>
    </row>
    <row r="609" s="13" customFormat="1">
      <c r="A609" s="13"/>
      <c r="B609" s="233"/>
      <c r="C609" s="234"/>
      <c r="D609" s="235" t="s">
        <v>161</v>
      </c>
      <c r="E609" s="236" t="s">
        <v>1</v>
      </c>
      <c r="F609" s="237" t="s">
        <v>862</v>
      </c>
      <c r="G609" s="234"/>
      <c r="H609" s="238">
        <v>16.399999999999999</v>
      </c>
      <c r="I609" s="239"/>
      <c r="J609" s="234"/>
      <c r="K609" s="234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161</v>
      </c>
      <c r="AU609" s="244" t="s">
        <v>86</v>
      </c>
      <c r="AV609" s="13" t="s">
        <v>86</v>
      </c>
      <c r="AW609" s="13" t="s">
        <v>32</v>
      </c>
      <c r="AX609" s="13" t="s">
        <v>84</v>
      </c>
      <c r="AY609" s="244" t="s">
        <v>153</v>
      </c>
    </row>
    <row r="610" s="2" customFormat="1" ht="14.4" customHeight="1">
      <c r="A610" s="38"/>
      <c r="B610" s="39"/>
      <c r="C610" s="256" t="s">
        <v>1109</v>
      </c>
      <c r="D610" s="256" t="s">
        <v>238</v>
      </c>
      <c r="E610" s="257" t="s">
        <v>1110</v>
      </c>
      <c r="F610" s="258" t="s">
        <v>1111</v>
      </c>
      <c r="G610" s="259" t="s">
        <v>158</v>
      </c>
      <c r="H610" s="260">
        <v>18.039999999999999</v>
      </c>
      <c r="I610" s="261"/>
      <c r="J610" s="262">
        <f>ROUND(I610*H610,2)</f>
        <v>0</v>
      </c>
      <c r="K610" s="263"/>
      <c r="L610" s="264"/>
      <c r="M610" s="265" t="s">
        <v>1</v>
      </c>
      <c r="N610" s="266" t="s">
        <v>41</v>
      </c>
      <c r="O610" s="91"/>
      <c r="P610" s="229">
        <f>O610*H610</f>
        <v>0</v>
      </c>
      <c r="Q610" s="229">
        <v>0.021999999999999999</v>
      </c>
      <c r="R610" s="229">
        <f>Q610*H610</f>
        <v>0.39687999999999996</v>
      </c>
      <c r="S610" s="229">
        <v>0</v>
      </c>
      <c r="T610" s="230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31" t="s">
        <v>318</v>
      </c>
      <c r="AT610" s="231" t="s">
        <v>238</v>
      </c>
      <c r="AU610" s="231" t="s">
        <v>86</v>
      </c>
      <c r="AY610" s="17" t="s">
        <v>153</v>
      </c>
      <c r="BE610" s="232">
        <f>IF(N610="základní",J610,0)</f>
        <v>0</v>
      </c>
      <c r="BF610" s="232">
        <f>IF(N610="snížená",J610,0)</f>
        <v>0</v>
      </c>
      <c r="BG610" s="232">
        <f>IF(N610="zákl. přenesená",J610,0)</f>
        <v>0</v>
      </c>
      <c r="BH610" s="232">
        <f>IF(N610="sníž. přenesená",J610,0)</f>
        <v>0</v>
      </c>
      <c r="BI610" s="232">
        <f>IF(N610="nulová",J610,0)</f>
        <v>0</v>
      </c>
      <c r="BJ610" s="17" t="s">
        <v>84</v>
      </c>
      <c r="BK610" s="232">
        <f>ROUND(I610*H610,2)</f>
        <v>0</v>
      </c>
      <c r="BL610" s="17" t="s">
        <v>233</v>
      </c>
      <c r="BM610" s="231" t="s">
        <v>1112</v>
      </c>
    </row>
    <row r="611" s="13" customFormat="1">
      <c r="A611" s="13"/>
      <c r="B611" s="233"/>
      <c r="C611" s="234"/>
      <c r="D611" s="235" t="s">
        <v>161</v>
      </c>
      <c r="E611" s="236" t="s">
        <v>1</v>
      </c>
      <c r="F611" s="237" t="s">
        <v>1113</v>
      </c>
      <c r="G611" s="234"/>
      <c r="H611" s="238">
        <v>16.399999999999999</v>
      </c>
      <c r="I611" s="239"/>
      <c r="J611" s="234"/>
      <c r="K611" s="234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161</v>
      </c>
      <c r="AU611" s="244" t="s">
        <v>86</v>
      </c>
      <c r="AV611" s="13" t="s">
        <v>86</v>
      </c>
      <c r="AW611" s="13" t="s">
        <v>32</v>
      </c>
      <c r="AX611" s="13" t="s">
        <v>84</v>
      </c>
      <c r="AY611" s="244" t="s">
        <v>153</v>
      </c>
    </row>
    <row r="612" s="13" customFormat="1">
      <c r="A612" s="13"/>
      <c r="B612" s="233"/>
      <c r="C612" s="234"/>
      <c r="D612" s="235" t="s">
        <v>161</v>
      </c>
      <c r="E612" s="234"/>
      <c r="F612" s="237" t="s">
        <v>1114</v>
      </c>
      <c r="G612" s="234"/>
      <c r="H612" s="238">
        <v>18.039999999999999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161</v>
      </c>
      <c r="AU612" s="244" t="s">
        <v>86</v>
      </c>
      <c r="AV612" s="13" t="s">
        <v>86</v>
      </c>
      <c r="AW612" s="13" t="s">
        <v>4</v>
      </c>
      <c r="AX612" s="13" t="s">
        <v>84</v>
      </c>
      <c r="AY612" s="244" t="s">
        <v>153</v>
      </c>
    </row>
    <row r="613" s="2" customFormat="1" ht="14.4" customHeight="1">
      <c r="A613" s="38"/>
      <c r="B613" s="39"/>
      <c r="C613" s="219" t="s">
        <v>1115</v>
      </c>
      <c r="D613" s="219" t="s">
        <v>155</v>
      </c>
      <c r="E613" s="220" t="s">
        <v>1116</v>
      </c>
      <c r="F613" s="221" t="s">
        <v>1117</v>
      </c>
      <c r="G613" s="222" t="s">
        <v>158</v>
      </c>
      <c r="H613" s="223">
        <v>95.650000000000006</v>
      </c>
      <c r="I613" s="224"/>
      <c r="J613" s="225">
        <f>ROUND(I613*H613,2)</f>
        <v>0</v>
      </c>
      <c r="K613" s="226"/>
      <c r="L613" s="44"/>
      <c r="M613" s="227" t="s">
        <v>1</v>
      </c>
      <c r="N613" s="228" t="s">
        <v>41</v>
      </c>
      <c r="O613" s="91"/>
      <c r="P613" s="229">
        <f>O613*H613</f>
        <v>0</v>
      </c>
      <c r="Q613" s="229">
        <v>0.0053</v>
      </c>
      <c r="R613" s="229">
        <f>Q613*H613</f>
        <v>0.50694499999999998</v>
      </c>
      <c r="S613" s="229">
        <v>0</v>
      </c>
      <c r="T613" s="23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1" t="s">
        <v>233</v>
      </c>
      <c r="AT613" s="231" t="s">
        <v>155</v>
      </c>
      <c r="AU613" s="231" t="s">
        <v>86</v>
      </c>
      <c r="AY613" s="17" t="s">
        <v>153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7" t="s">
        <v>84</v>
      </c>
      <c r="BK613" s="232">
        <f>ROUND(I613*H613,2)</f>
        <v>0</v>
      </c>
      <c r="BL613" s="17" t="s">
        <v>233</v>
      </c>
      <c r="BM613" s="231" t="s">
        <v>1118</v>
      </c>
    </row>
    <row r="614" s="13" customFormat="1">
      <c r="A614" s="13"/>
      <c r="B614" s="233"/>
      <c r="C614" s="234"/>
      <c r="D614" s="235" t="s">
        <v>161</v>
      </c>
      <c r="E614" s="236" t="s">
        <v>1</v>
      </c>
      <c r="F614" s="237" t="s">
        <v>630</v>
      </c>
      <c r="G614" s="234"/>
      <c r="H614" s="238">
        <v>10.9</v>
      </c>
      <c r="I614" s="239"/>
      <c r="J614" s="234"/>
      <c r="K614" s="234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161</v>
      </c>
      <c r="AU614" s="244" t="s">
        <v>86</v>
      </c>
      <c r="AV614" s="13" t="s">
        <v>86</v>
      </c>
      <c r="AW614" s="13" t="s">
        <v>32</v>
      </c>
      <c r="AX614" s="13" t="s">
        <v>76</v>
      </c>
      <c r="AY614" s="244" t="s">
        <v>153</v>
      </c>
    </row>
    <row r="615" s="13" customFormat="1">
      <c r="A615" s="13"/>
      <c r="B615" s="233"/>
      <c r="C615" s="234"/>
      <c r="D615" s="235" t="s">
        <v>161</v>
      </c>
      <c r="E615" s="236" t="s">
        <v>1</v>
      </c>
      <c r="F615" s="237" t="s">
        <v>711</v>
      </c>
      <c r="G615" s="234"/>
      <c r="H615" s="238">
        <v>9.8900000000000006</v>
      </c>
      <c r="I615" s="239"/>
      <c r="J615" s="234"/>
      <c r="K615" s="234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161</v>
      </c>
      <c r="AU615" s="244" t="s">
        <v>86</v>
      </c>
      <c r="AV615" s="13" t="s">
        <v>86</v>
      </c>
      <c r="AW615" s="13" t="s">
        <v>32</v>
      </c>
      <c r="AX615" s="13" t="s">
        <v>76</v>
      </c>
      <c r="AY615" s="244" t="s">
        <v>153</v>
      </c>
    </row>
    <row r="616" s="13" customFormat="1">
      <c r="A616" s="13"/>
      <c r="B616" s="233"/>
      <c r="C616" s="234"/>
      <c r="D616" s="235" t="s">
        <v>161</v>
      </c>
      <c r="E616" s="236" t="s">
        <v>1</v>
      </c>
      <c r="F616" s="237" t="s">
        <v>712</v>
      </c>
      <c r="G616" s="234"/>
      <c r="H616" s="238">
        <v>74.859999999999999</v>
      </c>
      <c r="I616" s="239"/>
      <c r="J616" s="234"/>
      <c r="K616" s="234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161</v>
      </c>
      <c r="AU616" s="244" t="s">
        <v>86</v>
      </c>
      <c r="AV616" s="13" t="s">
        <v>86</v>
      </c>
      <c r="AW616" s="13" t="s">
        <v>32</v>
      </c>
      <c r="AX616" s="13" t="s">
        <v>76</v>
      </c>
      <c r="AY616" s="244" t="s">
        <v>153</v>
      </c>
    </row>
    <row r="617" s="14" customFormat="1">
      <c r="A617" s="14"/>
      <c r="B617" s="245"/>
      <c r="C617" s="246"/>
      <c r="D617" s="235" t="s">
        <v>161</v>
      </c>
      <c r="E617" s="247" t="s">
        <v>1</v>
      </c>
      <c r="F617" s="248" t="s">
        <v>213</v>
      </c>
      <c r="G617" s="246"/>
      <c r="H617" s="249">
        <v>95.650000000000006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161</v>
      </c>
      <c r="AU617" s="255" t="s">
        <v>86</v>
      </c>
      <c r="AV617" s="14" t="s">
        <v>159</v>
      </c>
      <c r="AW617" s="14" t="s">
        <v>32</v>
      </c>
      <c r="AX617" s="14" t="s">
        <v>84</v>
      </c>
      <c r="AY617" s="255" t="s">
        <v>153</v>
      </c>
    </row>
    <row r="618" s="2" customFormat="1" ht="14.4" customHeight="1">
      <c r="A618" s="38"/>
      <c r="B618" s="39"/>
      <c r="C618" s="256" t="s">
        <v>1119</v>
      </c>
      <c r="D618" s="256" t="s">
        <v>238</v>
      </c>
      <c r="E618" s="257" t="s">
        <v>1120</v>
      </c>
      <c r="F618" s="258" t="s">
        <v>1121</v>
      </c>
      <c r="G618" s="259" t="s">
        <v>158</v>
      </c>
      <c r="H618" s="260">
        <v>115.121</v>
      </c>
      <c r="I618" s="261"/>
      <c r="J618" s="262">
        <f>ROUND(I618*H618,2)</f>
        <v>0</v>
      </c>
      <c r="K618" s="263"/>
      <c r="L618" s="264"/>
      <c r="M618" s="265" t="s">
        <v>1</v>
      </c>
      <c r="N618" s="266" t="s">
        <v>41</v>
      </c>
      <c r="O618" s="91"/>
      <c r="P618" s="229">
        <f>O618*H618</f>
        <v>0</v>
      </c>
      <c r="Q618" s="229">
        <v>0.021999999999999999</v>
      </c>
      <c r="R618" s="229">
        <f>Q618*H618</f>
        <v>2.5326619999999997</v>
      </c>
      <c r="S618" s="229">
        <v>0</v>
      </c>
      <c r="T618" s="230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1" t="s">
        <v>318</v>
      </c>
      <c r="AT618" s="231" t="s">
        <v>238</v>
      </c>
      <c r="AU618" s="231" t="s">
        <v>86</v>
      </c>
      <c r="AY618" s="17" t="s">
        <v>153</v>
      </c>
      <c r="BE618" s="232">
        <f>IF(N618="základní",J618,0)</f>
        <v>0</v>
      </c>
      <c r="BF618" s="232">
        <f>IF(N618="snížená",J618,0)</f>
        <v>0</v>
      </c>
      <c r="BG618" s="232">
        <f>IF(N618="zákl. přenesená",J618,0)</f>
        <v>0</v>
      </c>
      <c r="BH618" s="232">
        <f>IF(N618="sníž. přenesená",J618,0)</f>
        <v>0</v>
      </c>
      <c r="BI618" s="232">
        <f>IF(N618="nulová",J618,0)</f>
        <v>0</v>
      </c>
      <c r="BJ618" s="17" t="s">
        <v>84</v>
      </c>
      <c r="BK618" s="232">
        <f>ROUND(I618*H618,2)</f>
        <v>0</v>
      </c>
      <c r="BL618" s="17" t="s">
        <v>233</v>
      </c>
      <c r="BM618" s="231" t="s">
        <v>1122</v>
      </c>
    </row>
    <row r="619" s="13" customFormat="1">
      <c r="A619" s="13"/>
      <c r="B619" s="233"/>
      <c r="C619" s="234"/>
      <c r="D619" s="235" t="s">
        <v>161</v>
      </c>
      <c r="E619" s="236" t="s">
        <v>1</v>
      </c>
      <c r="F619" s="237" t="s">
        <v>1123</v>
      </c>
      <c r="G619" s="234"/>
      <c r="H619" s="238">
        <v>9.0050000000000008</v>
      </c>
      <c r="I619" s="239"/>
      <c r="J619" s="234"/>
      <c r="K619" s="234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161</v>
      </c>
      <c r="AU619" s="244" t="s">
        <v>86</v>
      </c>
      <c r="AV619" s="13" t="s">
        <v>86</v>
      </c>
      <c r="AW619" s="13" t="s">
        <v>32</v>
      </c>
      <c r="AX619" s="13" t="s">
        <v>76</v>
      </c>
      <c r="AY619" s="244" t="s">
        <v>153</v>
      </c>
    </row>
    <row r="620" s="13" customFormat="1">
      <c r="A620" s="13"/>
      <c r="B620" s="233"/>
      <c r="C620" s="234"/>
      <c r="D620" s="235" t="s">
        <v>161</v>
      </c>
      <c r="E620" s="236" t="s">
        <v>1</v>
      </c>
      <c r="F620" s="237" t="s">
        <v>1124</v>
      </c>
      <c r="G620" s="234"/>
      <c r="H620" s="238">
        <v>95.650000000000006</v>
      </c>
      <c r="I620" s="239"/>
      <c r="J620" s="234"/>
      <c r="K620" s="234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161</v>
      </c>
      <c r="AU620" s="244" t="s">
        <v>86</v>
      </c>
      <c r="AV620" s="13" t="s">
        <v>86</v>
      </c>
      <c r="AW620" s="13" t="s">
        <v>32</v>
      </c>
      <c r="AX620" s="13" t="s">
        <v>76</v>
      </c>
      <c r="AY620" s="244" t="s">
        <v>153</v>
      </c>
    </row>
    <row r="621" s="14" customFormat="1">
      <c r="A621" s="14"/>
      <c r="B621" s="245"/>
      <c r="C621" s="246"/>
      <c r="D621" s="235" t="s">
        <v>161</v>
      </c>
      <c r="E621" s="247" t="s">
        <v>1</v>
      </c>
      <c r="F621" s="248" t="s">
        <v>213</v>
      </c>
      <c r="G621" s="246"/>
      <c r="H621" s="249">
        <v>104.655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161</v>
      </c>
      <c r="AU621" s="255" t="s">
        <v>86</v>
      </c>
      <c r="AV621" s="14" t="s">
        <v>159</v>
      </c>
      <c r="AW621" s="14" t="s">
        <v>32</v>
      </c>
      <c r="AX621" s="14" t="s">
        <v>84</v>
      </c>
      <c r="AY621" s="255" t="s">
        <v>153</v>
      </c>
    </row>
    <row r="622" s="13" customFormat="1">
      <c r="A622" s="13"/>
      <c r="B622" s="233"/>
      <c r="C622" s="234"/>
      <c r="D622" s="235" t="s">
        <v>161</v>
      </c>
      <c r="E622" s="234"/>
      <c r="F622" s="237" t="s">
        <v>1125</v>
      </c>
      <c r="G622" s="234"/>
      <c r="H622" s="238">
        <v>115.121</v>
      </c>
      <c r="I622" s="239"/>
      <c r="J622" s="234"/>
      <c r="K622" s="234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161</v>
      </c>
      <c r="AU622" s="244" t="s">
        <v>86</v>
      </c>
      <c r="AV622" s="13" t="s">
        <v>86</v>
      </c>
      <c r="AW622" s="13" t="s">
        <v>4</v>
      </c>
      <c r="AX622" s="13" t="s">
        <v>84</v>
      </c>
      <c r="AY622" s="244" t="s">
        <v>153</v>
      </c>
    </row>
    <row r="623" s="2" customFormat="1" ht="14.4" customHeight="1">
      <c r="A623" s="38"/>
      <c r="B623" s="39"/>
      <c r="C623" s="219" t="s">
        <v>1126</v>
      </c>
      <c r="D623" s="219" t="s">
        <v>155</v>
      </c>
      <c r="E623" s="220" t="s">
        <v>1127</v>
      </c>
      <c r="F623" s="221" t="s">
        <v>1128</v>
      </c>
      <c r="G623" s="222" t="s">
        <v>158</v>
      </c>
      <c r="H623" s="223">
        <v>1</v>
      </c>
      <c r="I623" s="224"/>
      <c r="J623" s="225">
        <f>ROUND(I623*H623,2)</f>
        <v>0</v>
      </c>
      <c r="K623" s="226"/>
      <c r="L623" s="44"/>
      <c r="M623" s="227" t="s">
        <v>1</v>
      </c>
      <c r="N623" s="228" t="s">
        <v>41</v>
      </c>
      <c r="O623" s="91"/>
      <c r="P623" s="229">
        <f>O623*H623</f>
        <v>0</v>
      </c>
      <c r="Q623" s="229">
        <v>0</v>
      </c>
      <c r="R623" s="229">
        <f>Q623*H623</f>
        <v>0</v>
      </c>
      <c r="S623" s="229">
        <v>0</v>
      </c>
      <c r="T623" s="230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31" t="s">
        <v>233</v>
      </c>
      <c r="AT623" s="231" t="s">
        <v>155</v>
      </c>
      <c r="AU623" s="231" t="s">
        <v>86</v>
      </c>
      <c r="AY623" s="17" t="s">
        <v>153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17" t="s">
        <v>84</v>
      </c>
      <c r="BK623" s="232">
        <f>ROUND(I623*H623,2)</f>
        <v>0</v>
      </c>
      <c r="BL623" s="17" t="s">
        <v>233</v>
      </c>
      <c r="BM623" s="231" t="s">
        <v>1129</v>
      </c>
    </row>
    <row r="624" s="2" customFormat="1" ht="14.4" customHeight="1">
      <c r="A624" s="38"/>
      <c r="B624" s="39"/>
      <c r="C624" s="219" t="s">
        <v>1130</v>
      </c>
      <c r="D624" s="219" t="s">
        <v>155</v>
      </c>
      <c r="E624" s="220" t="s">
        <v>1131</v>
      </c>
      <c r="F624" s="221" t="s">
        <v>1132</v>
      </c>
      <c r="G624" s="222" t="s">
        <v>158</v>
      </c>
      <c r="H624" s="223">
        <v>111.15000000000001</v>
      </c>
      <c r="I624" s="224"/>
      <c r="J624" s="225">
        <f>ROUND(I624*H624,2)</f>
        <v>0</v>
      </c>
      <c r="K624" s="226"/>
      <c r="L624" s="44"/>
      <c r="M624" s="227" t="s">
        <v>1</v>
      </c>
      <c r="N624" s="228" t="s">
        <v>41</v>
      </c>
      <c r="O624" s="91"/>
      <c r="P624" s="229">
        <f>O624*H624</f>
        <v>0</v>
      </c>
      <c r="Q624" s="229">
        <v>0</v>
      </c>
      <c r="R624" s="229">
        <f>Q624*H624</f>
        <v>0</v>
      </c>
      <c r="S624" s="229">
        <v>0.075880000000000003</v>
      </c>
      <c r="T624" s="230">
        <f>S624*H624</f>
        <v>8.4340620000000008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1" t="s">
        <v>233</v>
      </c>
      <c r="AT624" s="231" t="s">
        <v>155</v>
      </c>
      <c r="AU624" s="231" t="s">
        <v>86</v>
      </c>
      <c r="AY624" s="17" t="s">
        <v>153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17" t="s">
        <v>84</v>
      </c>
      <c r="BK624" s="232">
        <f>ROUND(I624*H624,2)</f>
        <v>0</v>
      </c>
      <c r="BL624" s="17" t="s">
        <v>233</v>
      </c>
      <c r="BM624" s="231" t="s">
        <v>1133</v>
      </c>
    </row>
    <row r="625" s="13" customFormat="1">
      <c r="A625" s="13"/>
      <c r="B625" s="233"/>
      <c r="C625" s="234"/>
      <c r="D625" s="235" t="s">
        <v>161</v>
      </c>
      <c r="E625" s="236" t="s">
        <v>1</v>
      </c>
      <c r="F625" s="237" t="s">
        <v>1134</v>
      </c>
      <c r="G625" s="234"/>
      <c r="H625" s="238">
        <v>39.549999999999997</v>
      </c>
      <c r="I625" s="239"/>
      <c r="J625" s="234"/>
      <c r="K625" s="234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161</v>
      </c>
      <c r="AU625" s="244" t="s">
        <v>86</v>
      </c>
      <c r="AV625" s="13" t="s">
        <v>86</v>
      </c>
      <c r="AW625" s="13" t="s">
        <v>32</v>
      </c>
      <c r="AX625" s="13" t="s">
        <v>76</v>
      </c>
      <c r="AY625" s="244" t="s">
        <v>153</v>
      </c>
    </row>
    <row r="626" s="13" customFormat="1">
      <c r="A626" s="13"/>
      <c r="B626" s="233"/>
      <c r="C626" s="234"/>
      <c r="D626" s="235" t="s">
        <v>161</v>
      </c>
      <c r="E626" s="236" t="s">
        <v>1</v>
      </c>
      <c r="F626" s="237" t="s">
        <v>1135</v>
      </c>
      <c r="G626" s="234"/>
      <c r="H626" s="238">
        <v>48.899999999999999</v>
      </c>
      <c r="I626" s="239"/>
      <c r="J626" s="234"/>
      <c r="K626" s="234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161</v>
      </c>
      <c r="AU626" s="244" t="s">
        <v>86</v>
      </c>
      <c r="AV626" s="13" t="s">
        <v>86</v>
      </c>
      <c r="AW626" s="13" t="s">
        <v>32</v>
      </c>
      <c r="AX626" s="13" t="s">
        <v>76</v>
      </c>
      <c r="AY626" s="244" t="s">
        <v>153</v>
      </c>
    </row>
    <row r="627" s="13" customFormat="1">
      <c r="A627" s="13"/>
      <c r="B627" s="233"/>
      <c r="C627" s="234"/>
      <c r="D627" s="235" t="s">
        <v>161</v>
      </c>
      <c r="E627" s="236" t="s">
        <v>1</v>
      </c>
      <c r="F627" s="237" t="s">
        <v>1136</v>
      </c>
      <c r="G627" s="234"/>
      <c r="H627" s="238">
        <v>22.699999999999999</v>
      </c>
      <c r="I627" s="239"/>
      <c r="J627" s="234"/>
      <c r="K627" s="234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161</v>
      </c>
      <c r="AU627" s="244" t="s">
        <v>86</v>
      </c>
      <c r="AV627" s="13" t="s">
        <v>86</v>
      </c>
      <c r="AW627" s="13" t="s">
        <v>32</v>
      </c>
      <c r="AX627" s="13" t="s">
        <v>76</v>
      </c>
      <c r="AY627" s="244" t="s">
        <v>153</v>
      </c>
    </row>
    <row r="628" s="14" customFormat="1">
      <c r="A628" s="14"/>
      <c r="B628" s="245"/>
      <c r="C628" s="246"/>
      <c r="D628" s="235" t="s">
        <v>161</v>
      </c>
      <c r="E628" s="247" t="s">
        <v>1</v>
      </c>
      <c r="F628" s="248" t="s">
        <v>213</v>
      </c>
      <c r="G628" s="246"/>
      <c r="H628" s="249">
        <v>111.14999999999999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161</v>
      </c>
      <c r="AU628" s="255" t="s">
        <v>86</v>
      </c>
      <c r="AV628" s="14" t="s">
        <v>159</v>
      </c>
      <c r="AW628" s="14" t="s">
        <v>32</v>
      </c>
      <c r="AX628" s="14" t="s">
        <v>84</v>
      </c>
      <c r="AY628" s="255" t="s">
        <v>153</v>
      </c>
    </row>
    <row r="629" s="2" customFormat="1" ht="14.4" customHeight="1">
      <c r="A629" s="38"/>
      <c r="B629" s="39"/>
      <c r="C629" s="219" t="s">
        <v>1137</v>
      </c>
      <c r="D629" s="219" t="s">
        <v>155</v>
      </c>
      <c r="E629" s="220" t="s">
        <v>1138</v>
      </c>
      <c r="F629" s="221" t="s">
        <v>1139</v>
      </c>
      <c r="G629" s="222" t="s">
        <v>170</v>
      </c>
      <c r="H629" s="223">
        <v>85.25</v>
      </c>
      <c r="I629" s="224"/>
      <c r="J629" s="225">
        <f>ROUND(I629*H629,2)</f>
        <v>0</v>
      </c>
      <c r="K629" s="226"/>
      <c r="L629" s="44"/>
      <c r="M629" s="227" t="s">
        <v>1</v>
      </c>
      <c r="N629" s="228" t="s">
        <v>41</v>
      </c>
      <c r="O629" s="91"/>
      <c r="P629" s="229">
        <f>O629*H629</f>
        <v>0</v>
      </c>
      <c r="Q629" s="229">
        <v>0.00012</v>
      </c>
      <c r="R629" s="229">
        <f>Q629*H629</f>
        <v>0.01023</v>
      </c>
      <c r="S629" s="229">
        <v>0</v>
      </c>
      <c r="T629" s="230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31" t="s">
        <v>233</v>
      </c>
      <c r="AT629" s="231" t="s">
        <v>155</v>
      </c>
      <c r="AU629" s="231" t="s">
        <v>86</v>
      </c>
      <c r="AY629" s="17" t="s">
        <v>153</v>
      </c>
      <c r="BE629" s="232">
        <f>IF(N629="základní",J629,0)</f>
        <v>0</v>
      </c>
      <c r="BF629" s="232">
        <f>IF(N629="snížená",J629,0)</f>
        <v>0</v>
      </c>
      <c r="BG629" s="232">
        <f>IF(N629="zákl. přenesená",J629,0)</f>
        <v>0</v>
      </c>
      <c r="BH629" s="232">
        <f>IF(N629="sníž. přenesená",J629,0)</f>
        <v>0</v>
      </c>
      <c r="BI629" s="232">
        <f>IF(N629="nulová",J629,0)</f>
        <v>0</v>
      </c>
      <c r="BJ629" s="17" t="s">
        <v>84</v>
      </c>
      <c r="BK629" s="232">
        <f>ROUND(I629*H629,2)</f>
        <v>0</v>
      </c>
      <c r="BL629" s="17" t="s">
        <v>233</v>
      </c>
      <c r="BM629" s="231" t="s">
        <v>1140</v>
      </c>
    </row>
    <row r="630" s="13" customFormat="1">
      <c r="A630" s="13"/>
      <c r="B630" s="233"/>
      <c r="C630" s="234"/>
      <c r="D630" s="235" t="s">
        <v>161</v>
      </c>
      <c r="E630" s="236" t="s">
        <v>1</v>
      </c>
      <c r="F630" s="237" t="s">
        <v>1141</v>
      </c>
      <c r="G630" s="234"/>
      <c r="H630" s="238">
        <v>85.25</v>
      </c>
      <c r="I630" s="239"/>
      <c r="J630" s="234"/>
      <c r="K630" s="234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161</v>
      </c>
      <c r="AU630" s="244" t="s">
        <v>86</v>
      </c>
      <c r="AV630" s="13" t="s">
        <v>86</v>
      </c>
      <c r="AW630" s="13" t="s">
        <v>32</v>
      </c>
      <c r="AX630" s="13" t="s">
        <v>84</v>
      </c>
      <c r="AY630" s="244" t="s">
        <v>153</v>
      </c>
    </row>
    <row r="631" s="2" customFormat="1" ht="14.4" customHeight="1">
      <c r="A631" s="38"/>
      <c r="B631" s="39"/>
      <c r="C631" s="219" t="s">
        <v>1142</v>
      </c>
      <c r="D631" s="219" t="s">
        <v>155</v>
      </c>
      <c r="E631" s="220" t="s">
        <v>1143</v>
      </c>
      <c r="F631" s="221" t="s">
        <v>1144</v>
      </c>
      <c r="G631" s="222" t="s">
        <v>158</v>
      </c>
      <c r="H631" s="223">
        <v>89.549999999999997</v>
      </c>
      <c r="I631" s="224"/>
      <c r="J631" s="225">
        <f>ROUND(I631*H631,2)</f>
        <v>0</v>
      </c>
      <c r="K631" s="226"/>
      <c r="L631" s="44"/>
      <c r="M631" s="227" t="s">
        <v>1</v>
      </c>
      <c r="N631" s="228" t="s">
        <v>41</v>
      </c>
      <c r="O631" s="91"/>
      <c r="P631" s="229">
        <f>O631*H631</f>
        <v>0</v>
      </c>
      <c r="Q631" s="229">
        <v>0.024</v>
      </c>
      <c r="R631" s="229">
        <f>Q631*H631</f>
        <v>2.1492</v>
      </c>
      <c r="S631" s="229">
        <v>0</v>
      </c>
      <c r="T631" s="230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31" t="s">
        <v>233</v>
      </c>
      <c r="AT631" s="231" t="s">
        <v>155</v>
      </c>
      <c r="AU631" s="231" t="s">
        <v>86</v>
      </c>
      <c r="AY631" s="17" t="s">
        <v>153</v>
      </c>
      <c r="BE631" s="232">
        <f>IF(N631="základní",J631,0)</f>
        <v>0</v>
      </c>
      <c r="BF631" s="232">
        <f>IF(N631="snížená",J631,0)</f>
        <v>0</v>
      </c>
      <c r="BG631" s="232">
        <f>IF(N631="zákl. přenesená",J631,0)</f>
        <v>0</v>
      </c>
      <c r="BH631" s="232">
        <f>IF(N631="sníž. přenesená",J631,0)</f>
        <v>0</v>
      </c>
      <c r="BI631" s="232">
        <f>IF(N631="nulová",J631,0)</f>
        <v>0</v>
      </c>
      <c r="BJ631" s="17" t="s">
        <v>84</v>
      </c>
      <c r="BK631" s="232">
        <f>ROUND(I631*H631,2)</f>
        <v>0</v>
      </c>
      <c r="BL631" s="17" t="s">
        <v>233</v>
      </c>
      <c r="BM631" s="231" t="s">
        <v>1145</v>
      </c>
    </row>
    <row r="632" s="13" customFormat="1">
      <c r="A632" s="13"/>
      <c r="B632" s="233"/>
      <c r="C632" s="234"/>
      <c r="D632" s="235" t="s">
        <v>161</v>
      </c>
      <c r="E632" s="236" t="s">
        <v>1</v>
      </c>
      <c r="F632" s="237" t="s">
        <v>711</v>
      </c>
      <c r="G632" s="234"/>
      <c r="H632" s="238">
        <v>9.8900000000000006</v>
      </c>
      <c r="I632" s="239"/>
      <c r="J632" s="234"/>
      <c r="K632" s="234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161</v>
      </c>
      <c r="AU632" s="244" t="s">
        <v>86</v>
      </c>
      <c r="AV632" s="13" t="s">
        <v>86</v>
      </c>
      <c r="AW632" s="13" t="s">
        <v>32</v>
      </c>
      <c r="AX632" s="13" t="s">
        <v>76</v>
      </c>
      <c r="AY632" s="244" t="s">
        <v>153</v>
      </c>
    </row>
    <row r="633" s="13" customFormat="1">
      <c r="A633" s="13"/>
      <c r="B633" s="233"/>
      <c r="C633" s="234"/>
      <c r="D633" s="235" t="s">
        <v>161</v>
      </c>
      <c r="E633" s="236" t="s">
        <v>1</v>
      </c>
      <c r="F633" s="237" t="s">
        <v>712</v>
      </c>
      <c r="G633" s="234"/>
      <c r="H633" s="238">
        <v>74.859999999999999</v>
      </c>
      <c r="I633" s="239"/>
      <c r="J633" s="234"/>
      <c r="K633" s="234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161</v>
      </c>
      <c r="AU633" s="244" t="s">
        <v>86</v>
      </c>
      <c r="AV633" s="13" t="s">
        <v>86</v>
      </c>
      <c r="AW633" s="13" t="s">
        <v>32</v>
      </c>
      <c r="AX633" s="13" t="s">
        <v>76</v>
      </c>
      <c r="AY633" s="244" t="s">
        <v>153</v>
      </c>
    </row>
    <row r="634" s="13" customFormat="1">
      <c r="A634" s="13"/>
      <c r="B634" s="233"/>
      <c r="C634" s="234"/>
      <c r="D634" s="235" t="s">
        <v>161</v>
      </c>
      <c r="E634" s="236" t="s">
        <v>1</v>
      </c>
      <c r="F634" s="237" t="s">
        <v>713</v>
      </c>
      <c r="G634" s="234"/>
      <c r="H634" s="238">
        <v>4.7999999999999998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161</v>
      </c>
      <c r="AU634" s="244" t="s">
        <v>86</v>
      </c>
      <c r="AV634" s="13" t="s">
        <v>86</v>
      </c>
      <c r="AW634" s="13" t="s">
        <v>32</v>
      </c>
      <c r="AX634" s="13" t="s">
        <v>76</v>
      </c>
      <c r="AY634" s="244" t="s">
        <v>153</v>
      </c>
    </row>
    <row r="635" s="14" customFormat="1">
      <c r="A635" s="14"/>
      <c r="B635" s="245"/>
      <c r="C635" s="246"/>
      <c r="D635" s="235" t="s">
        <v>161</v>
      </c>
      <c r="E635" s="247" t="s">
        <v>1</v>
      </c>
      <c r="F635" s="248" t="s">
        <v>213</v>
      </c>
      <c r="G635" s="246"/>
      <c r="H635" s="249">
        <v>89.549999999999997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161</v>
      </c>
      <c r="AU635" s="255" t="s">
        <v>86</v>
      </c>
      <c r="AV635" s="14" t="s">
        <v>159</v>
      </c>
      <c r="AW635" s="14" t="s">
        <v>32</v>
      </c>
      <c r="AX635" s="14" t="s">
        <v>84</v>
      </c>
      <c r="AY635" s="255" t="s">
        <v>153</v>
      </c>
    </row>
    <row r="636" s="2" customFormat="1" ht="19.8" customHeight="1">
      <c r="A636" s="38"/>
      <c r="B636" s="39"/>
      <c r="C636" s="219" t="s">
        <v>1146</v>
      </c>
      <c r="D636" s="219" t="s">
        <v>155</v>
      </c>
      <c r="E636" s="220" t="s">
        <v>1147</v>
      </c>
      <c r="F636" s="221" t="s">
        <v>1148</v>
      </c>
      <c r="G636" s="222" t="s">
        <v>216</v>
      </c>
      <c r="H636" s="223">
        <v>7.1349999999999998</v>
      </c>
      <c r="I636" s="224"/>
      <c r="J636" s="225">
        <f>ROUND(I636*H636,2)</f>
        <v>0</v>
      </c>
      <c r="K636" s="226"/>
      <c r="L636" s="44"/>
      <c r="M636" s="227" t="s">
        <v>1</v>
      </c>
      <c r="N636" s="228" t="s">
        <v>41</v>
      </c>
      <c r="O636" s="91"/>
      <c r="P636" s="229">
        <f>O636*H636</f>
        <v>0</v>
      </c>
      <c r="Q636" s="229">
        <v>0</v>
      </c>
      <c r="R636" s="229">
        <f>Q636*H636</f>
        <v>0</v>
      </c>
      <c r="S636" s="229">
        <v>0</v>
      </c>
      <c r="T636" s="230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31" t="s">
        <v>233</v>
      </c>
      <c r="AT636" s="231" t="s">
        <v>155</v>
      </c>
      <c r="AU636" s="231" t="s">
        <v>86</v>
      </c>
      <c r="AY636" s="17" t="s">
        <v>153</v>
      </c>
      <c r="BE636" s="232">
        <f>IF(N636="základní",J636,0)</f>
        <v>0</v>
      </c>
      <c r="BF636" s="232">
        <f>IF(N636="snížená",J636,0)</f>
        <v>0</v>
      </c>
      <c r="BG636" s="232">
        <f>IF(N636="zákl. přenesená",J636,0)</f>
        <v>0</v>
      </c>
      <c r="BH636" s="232">
        <f>IF(N636="sníž. přenesená",J636,0)</f>
        <v>0</v>
      </c>
      <c r="BI636" s="232">
        <f>IF(N636="nulová",J636,0)</f>
        <v>0</v>
      </c>
      <c r="BJ636" s="17" t="s">
        <v>84</v>
      </c>
      <c r="BK636" s="232">
        <f>ROUND(I636*H636,2)</f>
        <v>0</v>
      </c>
      <c r="BL636" s="17" t="s">
        <v>233</v>
      </c>
      <c r="BM636" s="231" t="s">
        <v>1149</v>
      </c>
    </row>
    <row r="637" s="12" customFormat="1" ht="22.8" customHeight="1">
      <c r="A637" s="12"/>
      <c r="B637" s="203"/>
      <c r="C637" s="204"/>
      <c r="D637" s="205" t="s">
        <v>75</v>
      </c>
      <c r="E637" s="217" t="s">
        <v>1150</v>
      </c>
      <c r="F637" s="217" t="s">
        <v>1151</v>
      </c>
      <c r="G637" s="204"/>
      <c r="H637" s="204"/>
      <c r="I637" s="207"/>
      <c r="J637" s="218">
        <f>BK637</f>
        <v>0</v>
      </c>
      <c r="K637" s="204"/>
      <c r="L637" s="209"/>
      <c r="M637" s="210"/>
      <c r="N637" s="211"/>
      <c r="O637" s="211"/>
      <c r="P637" s="212">
        <f>SUM(P638:P663)</f>
        <v>0</v>
      </c>
      <c r="Q637" s="211"/>
      <c r="R637" s="212">
        <f>SUM(R638:R663)</f>
        <v>0.18255639999999998</v>
      </c>
      <c r="S637" s="211"/>
      <c r="T637" s="213">
        <f>SUM(T638:T663)</f>
        <v>0.0045000000000000005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14" t="s">
        <v>86</v>
      </c>
      <c r="AT637" s="215" t="s">
        <v>75</v>
      </c>
      <c r="AU637" s="215" t="s">
        <v>84</v>
      </c>
      <c r="AY637" s="214" t="s">
        <v>153</v>
      </c>
      <c r="BK637" s="216">
        <f>SUM(BK638:BK663)</f>
        <v>0</v>
      </c>
    </row>
    <row r="638" s="2" customFormat="1" ht="14.4" customHeight="1">
      <c r="A638" s="38"/>
      <c r="B638" s="39"/>
      <c r="C638" s="219" t="s">
        <v>1152</v>
      </c>
      <c r="D638" s="219" t="s">
        <v>155</v>
      </c>
      <c r="E638" s="220" t="s">
        <v>1153</v>
      </c>
      <c r="F638" s="221" t="s">
        <v>1154</v>
      </c>
      <c r="G638" s="222" t="s">
        <v>158</v>
      </c>
      <c r="H638" s="223">
        <v>1.8</v>
      </c>
      <c r="I638" s="224"/>
      <c r="J638" s="225">
        <f>ROUND(I638*H638,2)</f>
        <v>0</v>
      </c>
      <c r="K638" s="226"/>
      <c r="L638" s="44"/>
      <c r="M638" s="227" t="s">
        <v>1</v>
      </c>
      <c r="N638" s="228" t="s">
        <v>41</v>
      </c>
      <c r="O638" s="91"/>
      <c r="P638" s="229">
        <f>O638*H638</f>
        <v>0</v>
      </c>
      <c r="Q638" s="229">
        <v>0</v>
      </c>
      <c r="R638" s="229">
        <f>Q638*H638</f>
        <v>0</v>
      </c>
      <c r="S638" s="229">
        <v>0</v>
      </c>
      <c r="T638" s="230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31" t="s">
        <v>233</v>
      </c>
      <c r="AT638" s="231" t="s">
        <v>155</v>
      </c>
      <c r="AU638" s="231" t="s">
        <v>86</v>
      </c>
      <c r="AY638" s="17" t="s">
        <v>153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17" t="s">
        <v>84</v>
      </c>
      <c r="BK638" s="232">
        <f>ROUND(I638*H638,2)</f>
        <v>0</v>
      </c>
      <c r="BL638" s="17" t="s">
        <v>233</v>
      </c>
      <c r="BM638" s="231" t="s">
        <v>1155</v>
      </c>
    </row>
    <row r="639" s="13" customFormat="1">
      <c r="A639" s="13"/>
      <c r="B639" s="233"/>
      <c r="C639" s="234"/>
      <c r="D639" s="235" t="s">
        <v>161</v>
      </c>
      <c r="E639" s="236" t="s">
        <v>1</v>
      </c>
      <c r="F639" s="237" t="s">
        <v>1156</v>
      </c>
      <c r="G639" s="234"/>
      <c r="H639" s="238">
        <v>1.8</v>
      </c>
      <c r="I639" s="239"/>
      <c r="J639" s="234"/>
      <c r="K639" s="234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161</v>
      </c>
      <c r="AU639" s="244" t="s">
        <v>86</v>
      </c>
      <c r="AV639" s="13" t="s">
        <v>86</v>
      </c>
      <c r="AW639" s="13" t="s">
        <v>32</v>
      </c>
      <c r="AX639" s="13" t="s">
        <v>84</v>
      </c>
      <c r="AY639" s="244" t="s">
        <v>153</v>
      </c>
    </row>
    <row r="640" s="2" customFormat="1" ht="14.4" customHeight="1">
      <c r="A640" s="38"/>
      <c r="B640" s="39"/>
      <c r="C640" s="219" t="s">
        <v>1157</v>
      </c>
      <c r="D640" s="219" t="s">
        <v>155</v>
      </c>
      <c r="E640" s="220" t="s">
        <v>1158</v>
      </c>
      <c r="F640" s="221" t="s">
        <v>1159</v>
      </c>
      <c r="G640" s="222" t="s">
        <v>158</v>
      </c>
      <c r="H640" s="223">
        <v>6.5999999999999996</v>
      </c>
      <c r="I640" s="224"/>
      <c r="J640" s="225">
        <f>ROUND(I640*H640,2)</f>
        <v>0</v>
      </c>
      <c r="K640" s="226"/>
      <c r="L640" s="44"/>
      <c r="M640" s="227" t="s">
        <v>1</v>
      </c>
      <c r="N640" s="228" t="s">
        <v>41</v>
      </c>
      <c r="O640" s="91"/>
      <c r="P640" s="229">
        <f>O640*H640</f>
        <v>0</v>
      </c>
      <c r="Q640" s="229">
        <v>0.00020000000000000001</v>
      </c>
      <c r="R640" s="229">
        <f>Q640*H640</f>
        <v>0.00132</v>
      </c>
      <c r="S640" s="229">
        <v>0</v>
      </c>
      <c r="T640" s="230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1" t="s">
        <v>233</v>
      </c>
      <c r="AT640" s="231" t="s">
        <v>155</v>
      </c>
      <c r="AU640" s="231" t="s">
        <v>86</v>
      </c>
      <c r="AY640" s="17" t="s">
        <v>153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7" t="s">
        <v>84</v>
      </c>
      <c r="BK640" s="232">
        <f>ROUND(I640*H640,2)</f>
        <v>0</v>
      </c>
      <c r="BL640" s="17" t="s">
        <v>233</v>
      </c>
      <c r="BM640" s="231" t="s">
        <v>1160</v>
      </c>
    </row>
    <row r="641" s="13" customFormat="1">
      <c r="A641" s="13"/>
      <c r="B641" s="233"/>
      <c r="C641" s="234"/>
      <c r="D641" s="235" t="s">
        <v>161</v>
      </c>
      <c r="E641" s="236" t="s">
        <v>1</v>
      </c>
      <c r="F641" s="237" t="s">
        <v>713</v>
      </c>
      <c r="G641" s="234"/>
      <c r="H641" s="238">
        <v>4.7999999999999998</v>
      </c>
      <c r="I641" s="239"/>
      <c r="J641" s="234"/>
      <c r="K641" s="234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161</v>
      </c>
      <c r="AU641" s="244" t="s">
        <v>86</v>
      </c>
      <c r="AV641" s="13" t="s">
        <v>86</v>
      </c>
      <c r="AW641" s="13" t="s">
        <v>32</v>
      </c>
      <c r="AX641" s="13" t="s">
        <v>76</v>
      </c>
      <c r="AY641" s="244" t="s">
        <v>153</v>
      </c>
    </row>
    <row r="642" s="13" customFormat="1">
      <c r="A642" s="13"/>
      <c r="B642" s="233"/>
      <c r="C642" s="234"/>
      <c r="D642" s="235" t="s">
        <v>161</v>
      </c>
      <c r="E642" s="236" t="s">
        <v>1</v>
      </c>
      <c r="F642" s="237" t="s">
        <v>1156</v>
      </c>
      <c r="G642" s="234"/>
      <c r="H642" s="238">
        <v>1.8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161</v>
      </c>
      <c r="AU642" s="244" t="s">
        <v>86</v>
      </c>
      <c r="AV642" s="13" t="s">
        <v>86</v>
      </c>
      <c r="AW642" s="13" t="s">
        <v>32</v>
      </c>
      <c r="AX642" s="13" t="s">
        <v>76</v>
      </c>
      <c r="AY642" s="244" t="s">
        <v>153</v>
      </c>
    </row>
    <row r="643" s="14" customFormat="1">
      <c r="A643" s="14"/>
      <c r="B643" s="245"/>
      <c r="C643" s="246"/>
      <c r="D643" s="235" t="s">
        <v>161</v>
      </c>
      <c r="E643" s="247" t="s">
        <v>1</v>
      </c>
      <c r="F643" s="248" t="s">
        <v>213</v>
      </c>
      <c r="G643" s="246"/>
      <c r="H643" s="249">
        <v>6.5999999999999996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161</v>
      </c>
      <c r="AU643" s="255" t="s">
        <v>86</v>
      </c>
      <c r="AV643" s="14" t="s">
        <v>159</v>
      </c>
      <c r="AW643" s="14" t="s">
        <v>32</v>
      </c>
      <c r="AX643" s="14" t="s">
        <v>84</v>
      </c>
      <c r="AY643" s="255" t="s">
        <v>153</v>
      </c>
    </row>
    <row r="644" s="2" customFormat="1" ht="14.4" customHeight="1">
      <c r="A644" s="38"/>
      <c r="B644" s="39"/>
      <c r="C644" s="219" t="s">
        <v>1161</v>
      </c>
      <c r="D644" s="219" t="s">
        <v>155</v>
      </c>
      <c r="E644" s="220" t="s">
        <v>1162</v>
      </c>
      <c r="F644" s="221" t="s">
        <v>1163</v>
      </c>
      <c r="G644" s="222" t="s">
        <v>158</v>
      </c>
      <c r="H644" s="223">
        <v>1.8</v>
      </c>
      <c r="I644" s="224"/>
      <c r="J644" s="225">
        <f>ROUND(I644*H644,2)</f>
        <v>0</v>
      </c>
      <c r="K644" s="226"/>
      <c r="L644" s="44"/>
      <c r="M644" s="227" t="s">
        <v>1</v>
      </c>
      <c r="N644" s="228" t="s">
        <v>41</v>
      </c>
      <c r="O644" s="91"/>
      <c r="P644" s="229">
        <f>O644*H644</f>
        <v>0</v>
      </c>
      <c r="Q644" s="229">
        <v>0.0045500000000000002</v>
      </c>
      <c r="R644" s="229">
        <f>Q644*H644</f>
        <v>0.0081900000000000011</v>
      </c>
      <c r="S644" s="229">
        <v>0</v>
      </c>
      <c r="T644" s="230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31" t="s">
        <v>233</v>
      </c>
      <c r="AT644" s="231" t="s">
        <v>155</v>
      </c>
      <c r="AU644" s="231" t="s">
        <v>86</v>
      </c>
      <c r="AY644" s="17" t="s">
        <v>153</v>
      </c>
      <c r="BE644" s="232">
        <f>IF(N644="základní",J644,0)</f>
        <v>0</v>
      </c>
      <c r="BF644" s="232">
        <f>IF(N644="snížená",J644,0)</f>
        <v>0</v>
      </c>
      <c r="BG644" s="232">
        <f>IF(N644="zákl. přenesená",J644,0)</f>
        <v>0</v>
      </c>
      <c r="BH644" s="232">
        <f>IF(N644="sníž. přenesená",J644,0)</f>
        <v>0</v>
      </c>
      <c r="BI644" s="232">
        <f>IF(N644="nulová",J644,0)</f>
        <v>0</v>
      </c>
      <c r="BJ644" s="17" t="s">
        <v>84</v>
      </c>
      <c r="BK644" s="232">
        <f>ROUND(I644*H644,2)</f>
        <v>0</v>
      </c>
      <c r="BL644" s="17" t="s">
        <v>233</v>
      </c>
      <c r="BM644" s="231" t="s">
        <v>1164</v>
      </c>
    </row>
    <row r="645" s="13" customFormat="1">
      <c r="A645" s="13"/>
      <c r="B645" s="233"/>
      <c r="C645" s="234"/>
      <c r="D645" s="235" t="s">
        <v>161</v>
      </c>
      <c r="E645" s="236" t="s">
        <v>1</v>
      </c>
      <c r="F645" s="237" t="s">
        <v>1156</v>
      </c>
      <c r="G645" s="234"/>
      <c r="H645" s="238">
        <v>1.8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161</v>
      </c>
      <c r="AU645" s="244" t="s">
        <v>86</v>
      </c>
      <c r="AV645" s="13" t="s">
        <v>86</v>
      </c>
      <c r="AW645" s="13" t="s">
        <v>32</v>
      </c>
      <c r="AX645" s="13" t="s">
        <v>84</v>
      </c>
      <c r="AY645" s="244" t="s">
        <v>153</v>
      </c>
    </row>
    <row r="646" s="2" customFormat="1" ht="19.8" customHeight="1">
      <c r="A646" s="38"/>
      <c r="B646" s="39"/>
      <c r="C646" s="219" t="s">
        <v>1165</v>
      </c>
      <c r="D646" s="219" t="s">
        <v>155</v>
      </c>
      <c r="E646" s="220" t="s">
        <v>1166</v>
      </c>
      <c r="F646" s="221" t="s">
        <v>1167</v>
      </c>
      <c r="G646" s="222" t="s">
        <v>158</v>
      </c>
      <c r="H646" s="223">
        <v>4.7999999999999998</v>
      </c>
      <c r="I646" s="224"/>
      <c r="J646" s="225">
        <f>ROUND(I646*H646,2)</f>
        <v>0</v>
      </c>
      <c r="K646" s="226"/>
      <c r="L646" s="44"/>
      <c r="M646" s="227" t="s">
        <v>1</v>
      </c>
      <c r="N646" s="228" t="s">
        <v>41</v>
      </c>
      <c r="O646" s="91"/>
      <c r="P646" s="229">
        <f>O646*H646</f>
        <v>0</v>
      </c>
      <c r="Q646" s="229">
        <v>0.029999999999999999</v>
      </c>
      <c r="R646" s="229">
        <f>Q646*H646</f>
        <v>0.14399999999999999</v>
      </c>
      <c r="S646" s="229">
        <v>0</v>
      </c>
      <c r="T646" s="230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31" t="s">
        <v>233</v>
      </c>
      <c r="AT646" s="231" t="s">
        <v>155</v>
      </c>
      <c r="AU646" s="231" t="s">
        <v>86</v>
      </c>
      <c r="AY646" s="17" t="s">
        <v>153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17" t="s">
        <v>84</v>
      </c>
      <c r="BK646" s="232">
        <f>ROUND(I646*H646,2)</f>
        <v>0</v>
      </c>
      <c r="BL646" s="17" t="s">
        <v>233</v>
      </c>
      <c r="BM646" s="231" t="s">
        <v>1168</v>
      </c>
    </row>
    <row r="647" s="13" customFormat="1">
      <c r="A647" s="13"/>
      <c r="B647" s="233"/>
      <c r="C647" s="234"/>
      <c r="D647" s="235" t="s">
        <v>161</v>
      </c>
      <c r="E647" s="236" t="s">
        <v>1</v>
      </c>
      <c r="F647" s="237" t="s">
        <v>713</v>
      </c>
      <c r="G647" s="234"/>
      <c r="H647" s="238">
        <v>4.7999999999999998</v>
      </c>
      <c r="I647" s="239"/>
      <c r="J647" s="234"/>
      <c r="K647" s="234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161</v>
      </c>
      <c r="AU647" s="244" t="s">
        <v>86</v>
      </c>
      <c r="AV647" s="13" t="s">
        <v>86</v>
      </c>
      <c r="AW647" s="13" t="s">
        <v>32</v>
      </c>
      <c r="AX647" s="13" t="s">
        <v>84</v>
      </c>
      <c r="AY647" s="244" t="s">
        <v>153</v>
      </c>
    </row>
    <row r="648" s="2" customFormat="1" ht="14.4" customHeight="1">
      <c r="A648" s="38"/>
      <c r="B648" s="39"/>
      <c r="C648" s="219" t="s">
        <v>1169</v>
      </c>
      <c r="D648" s="219" t="s">
        <v>155</v>
      </c>
      <c r="E648" s="220" t="s">
        <v>1170</v>
      </c>
      <c r="F648" s="221" t="s">
        <v>1171</v>
      </c>
      <c r="G648" s="222" t="s">
        <v>158</v>
      </c>
      <c r="H648" s="223">
        <v>1.8</v>
      </c>
      <c r="I648" s="224"/>
      <c r="J648" s="225">
        <f>ROUND(I648*H648,2)</f>
        <v>0</v>
      </c>
      <c r="K648" s="226"/>
      <c r="L648" s="44"/>
      <c r="M648" s="227" t="s">
        <v>1</v>
      </c>
      <c r="N648" s="228" t="s">
        <v>41</v>
      </c>
      <c r="O648" s="91"/>
      <c r="P648" s="229">
        <f>O648*H648</f>
        <v>0</v>
      </c>
      <c r="Q648" s="229">
        <v>0</v>
      </c>
      <c r="R648" s="229">
        <f>Q648*H648</f>
        <v>0</v>
      </c>
      <c r="S648" s="229">
        <v>0.0025000000000000001</v>
      </c>
      <c r="T648" s="230">
        <f>S648*H648</f>
        <v>0.0045000000000000005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1" t="s">
        <v>233</v>
      </c>
      <c r="AT648" s="231" t="s">
        <v>155</v>
      </c>
      <c r="AU648" s="231" t="s">
        <v>86</v>
      </c>
      <c r="AY648" s="17" t="s">
        <v>153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17" t="s">
        <v>84</v>
      </c>
      <c r="BK648" s="232">
        <f>ROUND(I648*H648,2)</f>
        <v>0</v>
      </c>
      <c r="BL648" s="17" t="s">
        <v>233</v>
      </c>
      <c r="BM648" s="231" t="s">
        <v>1172</v>
      </c>
    </row>
    <row r="649" s="13" customFormat="1">
      <c r="A649" s="13"/>
      <c r="B649" s="233"/>
      <c r="C649" s="234"/>
      <c r="D649" s="235" t="s">
        <v>161</v>
      </c>
      <c r="E649" s="236" t="s">
        <v>1</v>
      </c>
      <c r="F649" s="237" t="s">
        <v>1156</v>
      </c>
      <c r="G649" s="234"/>
      <c r="H649" s="238">
        <v>1.8</v>
      </c>
      <c r="I649" s="239"/>
      <c r="J649" s="234"/>
      <c r="K649" s="234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161</v>
      </c>
      <c r="AU649" s="244" t="s">
        <v>86</v>
      </c>
      <c r="AV649" s="13" t="s">
        <v>86</v>
      </c>
      <c r="AW649" s="13" t="s">
        <v>32</v>
      </c>
      <c r="AX649" s="13" t="s">
        <v>84</v>
      </c>
      <c r="AY649" s="244" t="s">
        <v>153</v>
      </c>
    </row>
    <row r="650" s="2" customFormat="1" ht="14.4" customHeight="1">
      <c r="A650" s="38"/>
      <c r="B650" s="39"/>
      <c r="C650" s="219" t="s">
        <v>1173</v>
      </c>
      <c r="D650" s="219" t="s">
        <v>155</v>
      </c>
      <c r="E650" s="220" t="s">
        <v>1174</v>
      </c>
      <c r="F650" s="221" t="s">
        <v>1175</v>
      </c>
      <c r="G650" s="222" t="s">
        <v>158</v>
      </c>
      <c r="H650" s="223">
        <v>6.5999999999999996</v>
      </c>
      <c r="I650" s="224"/>
      <c r="J650" s="225">
        <f>ROUND(I650*H650,2)</f>
        <v>0</v>
      </c>
      <c r="K650" s="226"/>
      <c r="L650" s="44"/>
      <c r="M650" s="227" t="s">
        <v>1</v>
      </c>
      <c r="N650" s="228" t="s">
        <v>41</v>
      </c>
      <c r="O650" s="91"/>
      <c r="P650" s="229">
        <f>O650*H650</f>
        <v>0</v>
      </c>
      <c r="Q650" s="229">
        <v>0.00029999999999999997</v>
      </c>
      <c r="R650" s="229">
        <f>Q650*H650</f>
        <v>0.0019799999999999996</v>
      </c>
      <c r="S650" s="229">
        <v>0</v>
      </c>
      <c r="T650" s="230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1" t="s">
        <v>233</v>
      </c>
      <c r="AT650" s="231" t="s">
        <v>155</v>
      </c>
      <c r="AU650" s="231" t="s">
        <v>86</v>
      </c>
      <c r="AY650" s="17" t="s">
        <v>153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7" t="s">
        <v>84</v>
      </c>
      <c r="BK650" s="232">
        <f>ROUND(I650*H650,2)</f>
        <v>0</v>
      </c>
      <c r="BL650" s="17" t="s">
        <v>233</v>
      </c>
      <c r="BM650" s="231" t="s">
        <v>1176</v>
      </c>
    </row>
    <row r="651" s="13" customFormat="1">
      <c r="A651" s="13"/>
      <c r="B651" s="233"/>
      <c r="C651" s="234"/>
      <c r="D651" s="235" t="s">
        <v>161</v>
      </c>
      <c r="E651" s="236" t="s">
        <v>1</v>
      </c>
      <c r="F651" s="237" t="s">
        <v>713</v>
      </c>
      <c r="G651" s="234"/>
      <c r="H651" s="238">
        <v>4.7999999999999998</v>
      </c>
      <c r="I651" s="239"/>
      <c r="J651" s="234"/>
      <c r="K651" s="234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161</v>
      </c>
      <c r="AU651" s="244" t="s">
        <v>86</v>
      </c>
      <c r="AV651" s="13" t="s">
        <v>86</v>
      </c>
      <c r="AW651" s="13" t="s">
        <v>32</v>
      </c>
      <c r="AX651" s="13" t="s">
        <v>76</v>
      </c>
      <c r="AY651" s="244" t="s">
        <v>153</v>
      </c>
    </row>
    <row r="652" s="13" customFormat="1">
      <c r="A652" s="13"/>
      <c r="B652" s="233"/>
      <c r="C652" s="234"/>
      <c r="D652" s="235" t="s">
        <v>161</v>
      </c>
      <c r="E652" s="236" t="s">
        <v>1</v>
      </c>
      <c r="F652" s="237" t="s">
        <v>1156</v>
      </c>
      <c r="G652" s="234"/>
      <c r="H652" s="238">
        <v>1.8</v>
      </c>
      <c r="I652" s="239"/>
      <c r="J652" s="234"/>
      <c r="K652" s="234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161</v>
      </c>
      <c r="AU652" s="244" t="s">
        <v>86</v>
      </c>
      <c r="AV652" s="13" t="s">
        <v>86</v>
      </c>
      <c r="AW652" s="13" t="s">
        <v>32</v>
      </c>
      <c r="AX652" s="13" t="s">
        <v>76</v>
      </c>
      <c r="AY652" s="244" t="s">
        <v>153</v>
      </c>
    </row>
    <row r="653" s="14" customFormat="1">
      <c r="A653" s="14"/>
      <c r="B653" s="245"/>
      <c r="C653" s="246"/>
      <c r="D653" s="235" t="s">
        <v>161</v>
      </c>
      <c r="E653" s="247" t="s">
        <v>1</v>
      </c>
      <c r="F653" s="248" t="s">
        <v>213</v>
      </c>
      <c r="G653" s="246"/>
      <c r="H653" s="249">
        <v>6.5999999999999996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161</v>
      </c>
      <c r="AU653" s="255" t="s">
        <v>86</v>
      </c>
      <c r="AV653" s="14" t="s">
        <v>159</v>
      </c>
      <c r="AW653" s="14" t="s">
        <v>32</v>
      </c>
      <c r="AX653" s="14" t="s">
        <v>84</v>
      </c>
      <c r="AY653" s="255" t="s">
        <v>153</v>
      </c>
    </row>
    <row r="654" s="2" customFormat="1" ht="14.4" customHeight="1">
      <c r="A654" s="38"/>
      <c r="B654" s="39"/>
      <c r="C654" s="256" t="s">
        <v>1177</v>
      </c>
      <c r="D654" s="256" t="s">
        <v>238</v>
      </c>
      <c r="E654" s="257" t="s">
        <v>1178</v>
      </c>
      <c r="F654" s="258" t="s">
        <v>1179</v>
      </c>
      <c r="G654" s="259" t="s">
        <v>158</v>
      </c>
      <c r="H654" s="260">
        <v>7.2599999999999998</v>
      </c>
      <c r="I654" s="261"/>
      <c r="J654" s="262">
        <f>ROUND(I654*H654,2)</f>
        <v>0</v>
      </c>
      <c r="K654" s="263"/>
      <c r="L654" s="264"/>
      <c r="M654" s="265" t="s">
        <v>1</v>
      </c>
      <c r="N654" s="266" t="s">
        <v>41</v>
      </c>
      <c r="O654" s="91"/>
      <c r="P654" s="229">
        <f>O654*H654</f>
        <v>0</v>
      </c>
      <c r="Q654" s="229">
        <v>0.00264</v>
      </c>
      <c r="R654" s="229">
        <f>Q654*H654</f>
        <v>0.0191664</v>
      </c>
      <c r="S654" s="229">
        <v>0</v>
      </c>
      <c r="T654" s="230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31" t="s">
        <v>318</v>
      </c>
      <c r="AT654" s="231" t="s">
        <v>238</v>
      </c>
      <c r="AU654" s="231" t="s">
        <v>86</v>
      </c>
      <c r="AY654" s="17" t="s">
        <v>153</v>
      </c>
      <c r="BE654" s="232">
        <f>IF(N654="základní",J654,0)</f>
        <v>0</v>
      </c>
      <c r="BF654" s="232">
        <f>IF(N654="snížená",J654,0)</f>
        <v>0</v>
      </c>
      <c r="BG654" s="232">
        <f>IF(N654="zákl. přenesená",J654,0)</f>
        <v>0</v>
      </c>
      <c r="BH654" s="232">
        <f>IF(N654="sníž. přenesená",J654,0)</f>
        <v>0</v>
      </c>
      <c r="BI654" s="232">
        <f>IF(N654="nulová",J654,0)</f>
        <v>0</v>
      </c>
      <c r="BJ654" s="17" t="s">
        <v>84</v>
      </c>
      <c r="BK654" s="232">
        <f>ROUND(I654*H654,2)</f>
        <v>0</v>
      </c>
      <c r="BL654" s="17" t="s">
        <v>233</v>
      </c>
      <c r="BM654" s="231" t="s">
        <v>1180</v>
      </c>
    </row>
    <row r="655" s="13" customFormat="1">
      <c r="A655" s="13"/>
      <c r="B655" s="233"/>
      <c r="C655" s="234"/>
      <c r="D655" s="235" t="s">
        <v>161</v>
      </c>
      <c r="E655" s="234"/>
      <c r="F655" s="237" t="s">
        <v>1181</v>
      </c>
      <c r="G655" s="234"/>
      <c r="H655" s="238">
        <v>7.2599999999999998</v>
      </c>
      <c r="I655" s="239"/>
      <c r="J655" s="234"/>
      <c r="K655" s="234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161</v>
      </c>
      <c r="AU655" s="244" t="s">
        <v>86</v>
      </c>
      <c r="AV655" s="13" t="s">
        <v>86</v>
      </c>
      <c r="AW655" s="13" t="s">
        <v>4</v>
      </c>
      <c r="AX655" s="13" t="s">
        <v>84</v>
      </c>
      <c r="AY655" s="244" t="s">
        <v>153</v>
      </c>
    </row>
    <row r="656" s="2" customFormat="1" ht="14.4" customHeight="1">
      <c r="A656" s="38"/>
      <c r="B656" s="39"/>
      <c r="C656" s="219" t="s">
        <v>1182</v>
      </c>
      <c r="D656" s="219" t="s">
        <v>155</v>
      </c>
      <c r="E656" s="220" t="s">
        <v>1183</v>
      </c>
      <c r="F656" s="221" t="s">
        <v>1184</v>
      </c>
      <c r="G656" s="222" t="s">
        <v>170</v>
      </c>
      <c r="H656" s="223">
        <v>25</v>
      </c>
      <c r="I656" s="224"/>
      <c r="J656" s="225">
        <f>ROUND(I656*H656,2)</f>
        <v>0</v>
      </c>
      <c r="K656" s="226"/>
      <c r="L656" s="44"/>
      <c r="M656" s="227" t="s">
        <v>1</v>
      </c>
      <c r="N656" s="228" t="s">
        <v>41</v>
      </c>
      <c r="O656" s="91"/>
      <c r="P656" s="229">
        <f>O656*H656</f>
        <v>0</v>
      </c>
      <c r="Q656" s="229">
        <v>1.0000000000000001E-05</v>
      </c>
      <c r="R656" s="229">
        <f>Q656*H656</f>
        <v>0.00025000000000000001</v>
      </c>
      <c r="S656" s="229">
        <v>0</v>
      </c>
      <c r="T656" s="230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31" t="s">
        <v>233</v>
      </c>
      <c r="AT656" s="231" t="s">
        <v>155</v>
      </c>
      <c r="AU656" s="231" t="s">
        <v>86</v>
      </c>
      <c r="AY656" s="17" t="s">
        <v>153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7" t="s">
        <v>84</v>
      </c>
      <c r="BK656" s="232">
        <f>ROUND(I656*H656,2)</f>
        <v>0</v>
      </c>
      <c r="BL656" s="17" t="s">
        <v>233</v>
      </c>
      <c r="BM656" s="231" t="s">
        <v>1185</v>
      </c>
    </row>
    <row r="657" s="15" customFormat="1">
      <c r="A657" s="15"/>
      <c r="B657" s="268"/>
      <c r="C657" s="269"/>
      <c r="D657" s="235" t="s">
        <v>161</v>
      </c>
      <c r="E657" s="270" t="s">
        <v>1</v>
      </c>
      <c r="F657" s="271" t="s">
        <v>1186</v>
      </c>
      <c r="G657" s="269"/>
      <c r="H657" s="270" t="s">
        <v>1</v>
      </c>
      <c r="I657" s="272"/>
      <c r="J657" s="269"/>
      <c r="K657" s="269"/>
      <c r="L657" s="273"/>
      <c r="M657" s="274"/>
      <c r="N657" s="275"/>
      <c r="O657" s="275"/>
      <c r="P657" s="275"/>
      <c r="Q657" s="275"/>
      <c r="R657" s="275"/>
      <c r="S657" s="275"/>
      <c r="T657" s="27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7" t="s">
        <v>161</v>
      </c>
      <c r="AU657" s="277" t="s">
        <v>86</v>
      </c>
      <c r="AV657" s="15" t="s">
        <v>84</v>
      </c>
      <c r="AW657" s="15" t="s">
        <v>32</v>
      </c>
      <c r="AX657" s="15" t="s">
        <v>76</v>
      </c>
      <c r="AY657" s="277" t="s">
        <v>153</v>
      </c>
    </row>
    <row r="658" s="13" customFormat="1">
      <c r="A658" s="13"/>
      <c r="B658" s="233"/>
      <c r="C658" s="234"/>
      <c r="D658" s="235" t="s">
        <v>161</v>
      </c>
      <c r="E658" s="236" t="s">
        <v>1</v>
      </c>
      <c r="F658" s="237" t="s">
        <v>1187</v>
      </c>
      <c r="G658" s="234"/>
      <c r="H658" s="238">
        <v>2</v>
      </c>
      <c r="I658" s="239"/>
      <c r="J658" s="234"/>
      <c r="K658" s="234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161</v>
      </c>
      <c r="AU658" s="244" t="s">
        <v>86</v>
      </c>
      <c r="AV658" s="13" t="s">
        <v>86</v>
      </c>
      <c r="AW658" s="13" t="s">
        <v>32</v>
      </c>
      <c r="AX658" s="13" t="s">
        <v>76</v>
      </c>
      <c r="AY658" s="244" t="s">
        <v>153</v>
      </c>
    </row>
    <row r="659" s="13" customFormat="1">
      <c r="A659" s="13"/>
      <c r="B659" s="233"/>
      <c r="C659" s="234"/>
      <c r="D659" s="235" t="s">
        <v>161</v>
      </c>
      <c r="E659" s="236" t="s">
        <v>1</v>
      </c>
      <c r="F659" s="237" t="s">
        <v>1188</v>
      </c>
      <c r="G659" s="234"/>
      <c r="H659" s="238">
        <v>23</v>
      </c>
      <c r="I659" s="239"/>
      <c r="J659" s="234"/>
      <c r="K659" s="234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161</v>
      </c>
      <c r="AU659" s="244" t="s">
        <v>86</v>
      </c>
      <c r="AV659" s="13" t="s">
        <v>86</v>
      </c>
      <c r="AW659" s="13" t="s">
        <v>32</v>
      </c>
      <c r="AX659" s="13" t="s">
        <v>76</v>
      </c>
      <c r="AY659" s="244" t="s">
        <v>153</v>
      </c>
    </row>
    <row r="660" s="14" customFormat="1">
      <c r="A660" s="14"/>
      <c r="B660" s="245"/>
      <c r="C660" s="246"/>
      <c r="D660" s="235" t="s">
        <v>161</v>
      </c>
      <c r="E660" s="247" t="s">
        <v>1</v>
      </c>
      <c r="F660" s="248" t="s">
        <v>213</v>
      </c>
      <c r="G660" s="246"/>
      <c r="H660" s="249">
        <v>25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161</v>
      </c>
      <c r="AU660" s="255" t="s">
        <v>86</v>
      </c>
      <c r="AV660" s="14" t="s">
        <v>159</v>
      </c>
      <c r="AW660" s="14" t="s">
        <v>32</v>
      </c>
      <c r="AX660" s="14" t="s">
        <v>84</v>
      </c>
      <c r="AY660" s="255" t="s">
        <v>153</v>
      </c>
    </row>
    <row r="661" s="2" customFormat="1" ht="14.4" customHeight="1">
      <c r="A661" s="38"/>
      <c r="B661" s="39"/>
      <c r="C661" s="256" t="s">
        <v>1189</v>
      </c>
      <c r="D661" s="256" t="s">
        <v>238</v>
      </c>
      <c r="E661" s="257" t="s">
        <v>1190</v>
      </c>
      <c r="F661" s="258" t="s">
        <v>1191</v>
      </c>
      <c r="G661" s="259" t="s">
        <v>170</v>
      </c>
      <c r="H661" s="260">
        <v>25.5</v>
      </c>
      <c r="I661" s="261"/>
      <c r="J661" s="262">
        <f>ROUND(I661*H661,2)</f>
        <v>0</v>
      </c>
      <c r="K661" s="263"/>
      <c r="L661" s="264"/>
      <c r="M661" s="265" t="s">
        <v>1</v>
      </c>
      <c r="N661" s="266" t="s">
        <v>41</v>
      </c>
      <c r="O661" s="91"/>
      <c r="P661" s="229">
        <f>O661*H661</f>
        <v>0</v>
      </c>
      <c r="Q661" s="229">
        <v>0.00029999999999999997</v>
      </c>
      <c r="R661" s="229">
        <f>Q661*H661</f>
        <v>0.0076499999999999997</v>
      </c>
      <c r="S661" s="229">
        <v>0</v>
      </c>
      <c r="T661" s="230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31" t="s">
        <v>318</v>
      </c>
      <c r="AT661" s="231" t="s">
        <v>238</v>
      </c>
      <c r="AU661" s="231" t="s">
        <v>86</v>
      </c>
      <c r="AY661" s="17" t="s">
        <v>153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7" t="s">
        <v>84</v>
      </c>
      <c r="BK661" s="232">
        <f>ROUND(I661*H661,2)</f>
        <v>0</v>
      </c>
      <c r="BL661" s="17" t="s">
        <v>233</v>
      </c>
      <c r="BM661" s="231" t="s">
        <v>1192</v>
      </c>
    </row>
    <row r="662" s="13" customFormat="1">
      <c r="A662" s="13"/>
      <c r="B662" s="233"/>
      <c r="C662" s="234"/>
      <c r="D662" s="235" t="s">
        <v>161</v>
      </c>
      <c r="E662" s="234"/>
      <c r="F662" s="237" t="s">
        <v>1193</v>
      </c>
      <c r="G662" s="234"/>
      <c r="H662" s="238">
        <v>25.5</v>
      </c>
      <c r="I662" s="239"/>
      <c r="J662" s="234"/>
      <c r="K662" s="234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161</v>
      </c>
      <c r="AU662" s="244" t="s">
        <v>86</v>
      </c>
      <c r="AV662" s="13" t="s">
        <v>86</v>
      </c>
      <c r="AW662" s="13" t="s">
        <v>4</v>
      </c>
      <c r="AX662" s="13" t="s">
        <v>84</v>
      </c>
      <c r="AY662" s="244" t="s">
        <v>153</v>
      </c>
    </row>
    <row r="663" s="2" customFormat="1" ht="19.8" customHeight="1">
      <c r="A663" s="38"/>
      <c r="B663" s="39"/>
      <c r="C663" s="219" t="s">
        <v>1194</v>
      </c>
      <c r="D663" s="219" t="s">
        <v>155</v>
      </c>
      <c r="E663" s="220" t="s">
        <v>1195</v>
      </c>
      <c r="F663" s="221" t="s">
        <v>1196</v>
      </c>
      <c r="G663" s="222" t="s">
        <v>216</v>
      </c>
      <c r="H663" s="223">
        <v>0.183</v>
      </c>
      <c r="I663" s="224"/>
      <c r="J663" s="225">
        <f>ROUND(I663*H663,2)</f>
        <v>0</v>
      </c>
      <c r="K663" s="226"/>
      <c r="L663" s="44"/>
      <c r="M663" s="227" t="s">
        <v>1</v>
      </c>
      <c r="N663" s="228" t="s">
        <v>41</v>
      </c>
      <c r="O663" s="91"/>
      <c r="P663" s="229">
        <f>O663*H663</f>
        <v>0</v>
      </c>
      <c r="Q663" s="229">
        <v>0</v>
      </c>
      <c r="R663" s="229">
        <f>Q663*H663</f>
        <v>0</v>
      </c>
      <c r="S663" s="229">
        <v>0</v>
      </c>
      <c r="T663" s="230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31" t="s">
        <v>233</v>
      </c>
      <c r="AT663" s="231" t="s">
        <v>155</v>
      </c>
      <c r="AU663" s="231" t="s">
        <v>86</v>
      </c>
      <c r="AY663" s="17" t="s">
        <v>153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17" t="s">
        <v>84</v>
      </c>
      <c r="BK663" s="232">
        <f>ROUND(I663*H663,2)</f>
        <v>0</v>
      </c>
      <c r="BL663" s="17" t="s">
        <v>233</v>
      </c>
      <c r="BM663" s="231" t="s">
        <v>1197</v>
      </c>
    </row>
    <row r="664" s="12" customFormat="1" ht="22.8" customHeight="1">
      <c r="A664" s="12"/>
      <c r="B664" s="203"/>
      <c r="C664" s="204"/>
      <c r="D664" s="205" t="s">
        <v>75</v>
      </c>
      <c r="E664" s="217" t="s">
        <v>1198</v>
      </c>
      <c r="F664" s="217" t="s">
        <v>1199</v>
      </c>
      <c r="G664" s="204"/>
      <c r="H664" s="204"/>
      <c r="I664" s="207"/>
      <c r="J664" s="218">
        <f>BK664</f>
        <v>0</v>
      </c>
      <c r="K664" s="204"/>
      <c r="L664" s="209"/>
      <c r="M664" s="210"/>
      <c r="N664" s="211"/>
      <c r="O664" s="211"/>
      <c r="P664" s="212">
        <f>SUM(P665:P683)</f>
        <v>0</v>
      </c>
      <c r="Q664" s="211"/>
      <c r="R664" s="212">
        <f>SUM(R665:R683)</f>
        <v>0.067080839999999989</v>
      </c>
      <c r="S664" s="211"/>
      <c r="T664" s="213">
        <f>SUM(T665:T683)</f>
        <v>0.39095040000000003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14" t="s">
        <v>86</v>
      </c>
      <c r="AT664" s="215" t="s">
        <v>75</v>
      </c>
      <c r="AU664" s="215" t="s">
        <v>84</v>
      </c>
      <c r="AY664" s="214" t="s">
        <v>153</v>
      </c>
      <c r="BK664" s="216">
        <f>SUM(BK665:BK683)</f>
        <v>0</v>
      </c>
    </row>
    <row r="665" s="2" customFormat="1" ht="14.4" customHeight="1">
      <c r="A665" s="38"/>
      <c r="B665" s="39"/>
      <c r="C665" s="219" t="s">
        <v>1200</v>
      </c>
      <c r="D665" s="219" t="s">
        <v>155</v>
      </c>
      <c r="E665" s="220" t="s">
        <v>1201</v>
      </c>
      <c r="F665" s="221" t="s">
        <v>1202</v>
      </c>
      <c r="G665" s="222" t="s">
        <v>158</v>
      </c>
      <c r="H665" s="223">
        <v>3.4199999999999999</v>
      </c>
      <c r="I665" s="224"/>
      <c r="J665" s="225">
        <f>ROUND(I665*H665,2)</f>
        <v>0</v>
      </c>
      <c r="K665" s="226"/>
      <c r="L665" s="44"/>
      <c r="M665" s="227" t="s">
        <v>1</v>
      </c>
      <c r="N665" s="228" t="s">
        <v>41</v>
      </c>
      <c r="O665" s="91"/>
      <c r="P665" s="229">
        <f>O665*H665</f>
        <v>0</v>
      </c>
      <c r="Q665" s="229">
        <v>0.00029999999999999997</v>
      </c>
      <c r="R665" s="229">
        <f>Q665*H665</f>
        <v>0.0010259999999999998</v>
      </c>
      <c r="S665" s="229">
        <v>0</v>
      </c>
      <c r="T665" s="230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31" t="s">
        <v>233</v>
      </c>
      <c r="AT665" s="231" t="s">
        <v>155</v>
      </c>
      <c r="AU665" s="231" t="s">
        <v>86</v>
      </c>
      <c r="AY665" s="17" t="s">
        <v>153</v>
      </c>
      <c r="BE665" s="232">
        <f>IF(N665="základní",J665,0)</f>
        <v>0</v>
      </c>
      <c r="BF665" s="232">
        <f>IF(N665="snížená",J665,0)</f>
        <v>0</v>
      </c>
      <c r="BG665" s="232">
        <f>IF(N665="zákl. přenesená",J665,0)</f>
        <v>0</v>
      </c>
      <c r="BH665" s="232">
        <f>IF(N665="sníž. přenesená",J665,0)</f>
        <v>0</v>
      </c>
      <c r="BI665" s="232">
        <f>IF(N665="nulová",J665,0)</f>
        <v>0</v>
      </c>
      <c r="BJ665" s="17" t="s">
        <v>84</v>
      </c>
      <c r="BK665" s="232">
        <f>ROUND(I665*H665,2)</f>
        <v>0</v>
      </c>
      <c r="BL665" s="17" t="s">
        <v>233</v>
      </c>
      <c r="BM665" s="231" t="s">
        <v>1203</v>
      </c>
    </row>
    <row r="666" s="13" customFormat="1">
      <c r="A666" s="13"/>
      <c r="B666" s="233"/>
      <c r="C666" s="234"/>
      <c r="D666" s="235" t="s">
        <v>161</v>
      </c>
      <c r="E666" s="236" t="s">
        <v>1</v>
      </c>
      <c r="F666" s="237" t="s">
        <v>1204</v>
      </c>
      <c r="G666" s="234"/>
      <c r="H666" s="238">
        <v>3.4199999999999999</v>
      </c>
      <c r="I666" s="239"/>
      <c r="J666" s="234"/>
      <c r="K666" s="234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161</v>
      </c>
      <c r="AU666" s="244" t="s">
        <v>86</v>
      </c>
      <c r="AV666" s="13" t="s">
        <v>86</v>
      </c>
      <c r="AW666" s="13" t="s">
        <v>32</v>
      </c>
      <c r="AX666" s="13" t="s">
        <v>84</v>
      </c>
      <c r="AY666" s="244" t="s">
        <v>153</v>
      </c>
    </row>
    <row r="667" s="2" customFormat="1" ht="14.4" customHeight="1">
      <c r="A667" s="38"/>
      <c r="B667" s="39"/>
      <c r="C667" s="219" t="s">
        <v>1205</v>
      </c>
      <c r="D667" s="219" t="s">
        <v>155</v>
      </c>
      <c r="E667" s="220" t="s">
        <v>1206</v>
      </c>
      <c r="F667" s="221" t="s">
        <v>1207</v>
      </c>
      <c r="G667" s="222" t="s">
        <v>158</v>
      </c>
      <c r="H667" s="223">
        <v>0.29999999999999999</v>
      </c>
      <c r="I667" s="224"/>
      <c r="J667" s="225">
        <f>ROUND(I667*H667,2)</f>
        <v>0</v>
      </c>
      <c r="K667" s="226"/>
      <c r="L667" s="44"/>
      <c r="M667" s="227" t="s">
        <v>1</v>
      </c>
      <c r="N667" s="228" t="s">
        <v>41</v>
      </c>
      <c r="O667" s="91"/>
      <c r="P667" s="229">
        <f>O667*H667</f>
        <v>0</v>
      </c>
      <c r="Q667" s="229">
        <v>0</v>
      </c>
      <c r="R667" s="229">
        <f>Q667*H667</f>
        <v>0</v>
      </c>
      <c r="S667" s="229">
        <v>0.081500000000000003</v>
      </c>
      <c r="T667" s="230">
        <f>S667*H667</f>
        <v>0.02445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31" t="s">
        <v>233</v>
      </c>
      <c r="AT667" s="231" t="s">
        <v>155</v>
      </c>
      <c r="AU667" s="231" t="s">
        <v>86</v>
      </c>
      <c r="AY667" s="17" t="s">
        <v>153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17" t="s">
        <v>84</v>
      </c>
      <c r="BK667" s="232">
        <f>ROUND(I667*H667,2)</f>
        <v>0</v>
      </c>
      <c r="BL667" s="17" t="s">
        <v>233</v>
      </c>
      <c r="BM667" s="231" t="s">
        <v>1208</v>
      </c>
    </row>
    <row r="668" s="13" customFormat="1">
      <c r="A668" s="13"/>
      <c r="B668" s="233"/>
      <c r="C668" s="234"/>
      <c r="D668" s="235" t="s">
        <v>161</v>
      </c>
      <c r="E668" s="236" t="s">
        <v>1</v>
      </c>
      <c r="F668" s="237" t="s">
        <v>1209</v>
      </c>
      <c r="G668" s="234"/>
      <c r="H668" s="238">
        <v>0.29999999999999999</v>
      </c>
      <c r="I668" s="239"/>
      <c r="J668" s="234"/>
      <c r="K668" s="234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161</v>
      </c>
      <c r="AU668" s="244" t="s">
        <v>86</v>
      </c>
      <c r="AV668" s="13" t="s">
        <v>86</v>
      </c>
      <c r="AW668" s="13" t="s">
        <v>32</v>
      </c>
      <c r="AX668" s="13" t="s">
        <v>84</v>
      </c>
      <c r="AY668" s="244" t="s">
        <v>153</v>
      </c>
    </row>
    <row r="669" s="2" customFormat="1" ht="19.8" customHeight="1">
      <c r="A669" s="38"/>
      <c r="B669" s="39"/>
      <c r="C669" s="219" t="s">
        <v>1210</v>
      </c>
      <c r="D669" s="219" t="s">
        <v>155</v>
      </c>
      <c r="E669" s="220" t="s">
        <v>1211</v>
      </c>
      <c r="F669" s="221" t="s">
        <v>1212</v>
      </c>
      <c r="G669" s="222" t="s">
        <v>158</v>
      </c>
      <c r="H669" s="223">
        <v>3.4199999999999999</v>
      </c>
      <c r="I669" s="224"/>
      <c r="J669" s="225">
        <f>ROUND(I669*H669,2)</f>
        <v>0</v>
      </c>
      <c r="K669" s="226"/>
      <c r="L669" s="44"/>
      <c r="M669" s="227" t="s">
        <v>1</v>
      </c>
      <c r="N669" s="228" t="s">
        <v>41</v>
      </c>
      <c r="O669" s="91"/>
      <c r="P669" s="229">
        <f>O669*H669</f>
        <v>0</v>
      </c>
      <c r="Q669" s="229">
        <v>0.0053</v>
      </c>
      <c r="R669" s="229">
        <f>Q669*H669</f>
        <v>0.018126</v>
      </c>
      <c r="S669" s="229">
        <v>0</v>
      </c>
      <c r="T669" s="230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31" t="s">
        <v>233</v>
      </c>
      <c r="AT669" s="231" t="s">
        <v>155</v>
      </c>
      <c r="AU669" s="231" t="s">
        <v>86</v>
      </c>
      <c r="AY669" s="17" t="s">
        <v>153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17" t="s">
        <v>84</v>
      </c>
      <c r="BK669" s="232">
        <f>ROUND(I669*H669,2)</f>
        <v>0</v>
      </c>
      <c r="BL669" s="17" t="s">
        <v>233</v>
      </c>
      <c r="BM669" s="231" t="s">
        <v>1213</v>
      </c>
    </row>
    <row r="670" s="13" customFormat="1">
      <c r="A670" s="13"/>
      <c r="B670" s="233"/>
      <c r="C670" s="234"/>
      <c r="D670" s="235" t="s">
        <v>161</v>
      </c>
      <c r="E670" s="236" t="s">
        <v>1</v>
      </c>
      <c r="F670" s="237" t="s">
        <v>1204</v>
      </c>
      <c r="G670" s="234"/>
      <c r="H670" s="238">
        <v>3.4199999999999999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161</v>
      </c>
      <c r="AU670" s="244" t="s">
        <v>86</v>
      </c>
      <c r="AV670" s="13" t="s">
        <v>86</v>
      </c>
      <c r="AW670" s="13" t="s">
        <v>32</v>
      </c>
      <c r="AX670" s="13" t="s">
        <v>84</v>
      </c>
      <c r="AY670" s="244" t="s">
        <v>153</v>
      </c>
    </row>
    <row r="671" s="2" customFormat="1" ht="14.4" customHeight="1">
      <c r="A671" s="38"/>
      <c r="B671" s="39"/>
      <c r="C671" s="256" t="s">
        <v>1214</v>
      </c>
      <c r="D671" s="256" t="s">
        <v>238</v>
      </c>
      <c r="E671" s="257" t="s">
        <v>1215</v>
      </c>
      <c r="F671" s="258" t="s">
        <v>1216</v>
      </c>
      <c r="G671" s="259" t="s">
        <v>158</v>
      </c>
      <c r="H671" s="260">
        <v>3.762</v>
      </c>
      <c r="I671" s="261"/>
      <c r="J671" s="262">
        <f>ROUND(I671*H671,2)</f>
        <v>0</v>
      </c>
      <c r="K671" s="263"/>
      <c r="L671" s="264"/>
      <c r="M671" s="265" t="s">
        <v>1</v>
      </c>
      <c r="N671" s="266" t="s">
        <v>41</v>
      </c>
      <c r="O671" s="91"/>
      <c r="P671" s="229">
        <f>O671*H671</f>
        <v>0</v>
      </c>
      <c r="Q671" s="229">
        <v>0.012319999999999999</v>
      </c>
      <c r="R671" s="229">
        <f>Q671*H671</f>
        <v>0.046347839999999994</v>
      </c>
      <c r="S671" s="229">
        <v>0</v>
      </c>
      <c r="T671" s="23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31" t="s">
        <v>318</v>
      </c>
      <c r="AT671" s="231" t="s">
        <v>238</v>
      </c>
      <c r="AU671" s="231" t="s">
        <v>86</v>
      </c>
      <c r="AY671" s="17" t="s">
        <v>153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17" t="s">
        <v>84</v>
      </c>
      <c r="BK671" s="232">
        <f>ROUND(I671*H671,2)</f>
        <v>0</v>
      </c>
      <c r="BL671" s="17" t="s">
        <v>233</v>
      </c>
      <c r="BM671" s="231" t="s">
        <v>1217</v>
      </c>
    </row>
    <row r="672" s="13" customFormat="1">
      <c r="A672" s="13"/>
      <c r="B672" s="233"/>
      <c r="C672" s="234"/>
      <c r="D672" s="235" t="s">
        <v>161</v>
      </c>
      <c r="E672" s="234"/>
      <c r="F672" s="237" t="s">
        <v>1218</v>
      </c>
      <c r="G672" s="234"/>
      <c r="H672" s="238">
        <v>3.762</v>
      </c>
      <c r="I672" s="239"/>
      <c r="J672" s="234"/>
      <c r="K672" s="234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161</v>
      </c>
      <c r="AU672" s="244" t="s">
        <v>86</v>
      </c>
      <c r="AV672" s="13" t="s">
        <v>86</v>
      </c>
      <c r="AW672" s="13" t="s">
        <v>4</v>
      </c>
      <c r="AX672" s="13" t="s">
        <v>84</v>
      </c>
      <c r="AY672" s="244" t="s">
        <v>153</v>
      </c>
    </row>
    <row r="673" s="2" customFormat="1" ht="14.4" customHeight="1">
      <c r="A673" s="38"/>
      <c r="B673" s="39"/>
      <c r="C673" s="219" t="s">
        <v>1219</v>
      </c>
      <c r="D673" s="219" t="s">
        <v>155</v>
      </c>
      <c r="E673" s="220" t="s">
        <v>1220</v>
      </c>
      <c r="F673" s="221" t="s">
        <v>1221</v>
      </c>
      <c r="G673" s="222" t="s">
        <v>158</v>
      </c>
      <c r="H673" s="223">
        <v>5.6349999999999998</v>
      </c>
      <c r="I673" s="224"/>
      <c r="J673" s="225">
        <f>ROUND(I673*H673,2)</f>
        <v>0</v>
      </c>
      <c r="K673" s="226"/>
      <c r="L673" s="44"/>
      <c r="M673" s="227" t="s">
        <v>1</v>
      </c>
      <c r="N673" s="228" t="s">
        <v>41</v>
      </c>
      <c r="O673" s="91"/>
      <c r="P673" s="229">
        <f>O673*H673</f>
        <v>0</v>
      </c>
      <c r="Q673" s="229">
        <v>0</v>
      </c>
      <c r="R673" s="229">
        <f>Q673*H673</f>
        <v>0</v>
      </c>
      <c r="S673" s="229">
        <v>0.065040000000000001</v>
      </c>
      <c r="T673" s="230">
        <f>S673*H673</f>
        <v>0.3665004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1" t="s">
        <v>233</v>
      </c>
      <c r="AT673" s="231" t="s">
        <v>155</v>
      </c>
      <c r="AU673" s="231" t="s">
        <v>86</v>
      </c>
      <c r="AY673" s="17" t="s">
        <v>153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17" t="s">
        <v>84</v>
      </c>
      <c r="BK673" s="232">
        <f>ROUND(I673*H673,2)</f>
        <v>0</v>
      </c>
      <c r="BL673" s="17" t="s">
        <v>233</v>
      </c>
      <c r="BM673" s="231" t="s">
        <v>1222</v>
      </c>
    </row>
    <row r="674" s="13" customFormat="1">
      <c r="A674" s="13"/>
      <c r="B674" s="233"/>
      <c r="C674" s="234"/>
      <c r="D674" s="235" t="s">
        <v>161</v>
      </c>
      <c r="E674" s="236" t="s">
        <v>1</v>
      </c>
      <c r="F674" s="237" t="s">
        <v>1223</v>
      </c>
      <c r="G674" s="234"/>
      <c r="H674" s="238">
        <v>5.6349999999999998</v>
      </c>
      <c r="I674" s="239"/>
      <c r="J674" s="234"/>
      <c r="K674" s="234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161</v>
      </c>
      <c r="AU674" s="244" t="s">
        <v>86</v>
      </c>
      <c r="AV674" s="13" t="s">
        <v>86</v>
      </c>
      <c r="AW674" s="13" t="s">
        <v>32</v>
      </c>
      <c r="AX674" s="13" t="s">
        <v>84</v>
      </c>
      <c r="AY674" s="244" t="s">
        <v>153</v>
      </c>
    </row>
    <row r="675" s="2" customFormat="1" ht="14.4" customHeight="1">
      <c r="A675" s="38"/>
      <c r="B675" s="39"/>
      <c r="C675" s="219" t="s">
        <v>1224</v>
      </c>
      <c r="D675" s="219" t="s">
        <v>155</v>
      </c>
      <c r="E675" s="220" t="s">
        <v>1225</v>
      </c>
      <c r="F675" s="221" t="s">
        <v>1226</v>
      </c>
      <c r="G675" s="222" t="s">
        <v>170</v>
      </c>
      <c r="H675" s="223">
        <v>3.6000000000000001</v>
      </c>
      <c r="I675" s="224"/>
      <c r="J675" s="225">
        <f>ROUND(I675*H675,2)</f>
        <v>0</v>
      </c>
      <c r="K675" s="226"/>
      <c r="L675" s="44"/>
      <c r="M675" s="227" t="s">
        <v>1</v>
      </c>
      <c r="N675" s="228" t="s">
        <v>41</v>
      </c>
      <c r="O675" s="91"/>
      <c r="P675" s="229">
        <f>O675*H675</f>
        <v>0</v>
      </c>
      <c r="Q675" s="229">
        <v>0.00020000000000000001</v>
      </c>
      <c r="R675" s="229">
        <f>Q675*H675</f>
        <v>0.00072000000000000005</v>
      </c>
      <c r="S675" s="229">
        <v>0</v>
      </c>
      <c r="T675" s="230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1" t="s">
        <v>233</v>
      </c>
      <c r="AT675" s="231" t="s">
        <v>155</v>
      </c>
      <c r="AU675" s="231" t="s">
        <v>86</v>
      </c>
      <c r="AY675" s="17" t="s">
        <v>153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17" t="s">
        <v>84</v>
      </c>
      <c r="BK675" s="232">
        <f>ROUND(I675*H675,2)</f>
        <v>0</v>
      </c>
      <c r="BL675" s="17" t="s">
        <v>233</v>
      </c>
      <c r="BM675" s="231" t="s">
        <v>1227</v>
      </c>
    </row>
    <row r="676" s="13" customFormat="1">
      <c r="A676" s="13"/>
      <c r="B676" s="233"/>
      <c r="C676" s="234"/>
      <c r="D676" s="235" t="s">
        <v>161</v>
      </c>
      <c r="E676" s="236" t="s">
        <v>1</v>
      </c>
      <c r="F676" s="237" t="s">
        <v>1228</v>
      </c>
      <c r="G676" s="234"/>
      <c r="H676" s="238">
        <v>3.6000000000000001</v>
      </c>
      <c r="I676" s="239"/>
      <c r="J676" s="234"/>
      <c r="K676" s="234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161</v>
      </c>
      <c r="AU676" s="244" t="s">
        <v>86</v>
      </c>
      <c r="AV676" s="13" t="s">
        <v>86</v>
      </c>
      <c r="AW676" s="13" t="s">
        <v>32</v>
      </c>
      <c r="AX676" s="13" t="s">
        <v>84</v>
      </c>
      <c r="AY676" s="244" t="s">
        <v>153</v>
      </c>
    </row>
    <row r="677" s="2" customFormat="1" ht="14.4" customHeight="1">
      <c r="A677" s="38"/>
      <c r="B677" s="39"/>
      <c r="C677" s="256" t="s">
        <v>1229</v>
      </c>
      <c r="D677" s="256" t="s">
        <v>238</v>
      </c>
      <c r="E677" s="257" t="s">
        <v>1230</v>
      </c>
      <c r="F677" s="258" t="s">
        <v>1231</v>
      </c>
      <c r="G677" s="259" t="s">
        <v>170</v>
      </c>
      <c r="H677" s="260">
        <v>3.7799999999999998</v>
      </c>
      <c r="I677" s="261"/>
      <c r="J677" s="262">
        <f>ROUND(I677*H677,2)</f>
        <v>0</v>
      </c>
      <c r="K677" s="263"/>
      <c r="L677" s="264"/>
      <c r="M677" s="265" t="s">
        <v>1</v>
      </c>
      <c r="N677" s="266" t="s">
        <v>41</v>
      </c>
      <c r="O677" s="91"/>
      <c r="P677" s="229">
        <f>O677*H677</f>
        <v>0</v>
      </c>
      <c r="Q677" s="229">
        <v>8.0000000000000007E-05</v>
      </c>
      <c r="R677" s="229">
        <f>Q677*H677</f>
        <v>0.00030240000000000003</v>
      </c>
      <c r="S677" s="229">
        <v>0</v>
      </c>
      <c r="T677" s="230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31" t="s">
        <v>318</v>
      </c>
      <c r="AT677" s="231" t="s">
        <v>238</v>
      </c>
      <c r="AU677" s="231" t="s">
        <v>86</v>
      </c>
      <c r="AY677" s="17" t="s">
        <v>153</v>
      </c>
      <c r="BE677" s="232">
        <f>IF(N677="základní",J677,0)</f>
        <v>0</v>
      </c>
      <c r="BF677" s="232">
        <f>IF(N677="snížená",J677,0)</f>
        <v>0</v>
      </c>
      <c r="BG677" s="232">
        <f>IF(N677="zákl. přenesená",J677,0)</f>
        <v>0</v>
      </c>
      <c r="BH677" s="232">
        <f>IF(N677="sníž. přenesená",J677,0)</f>
        <v>0</v>
      </c>
      <c r="BI677" s="232">
        <f>IF(N677="nulová",J677,0)</f>
        <v>0</v>
      </c>
      <c r="BJ677" s="17" t="s">
        <v>84</v>
      </c>
      <c r="BK677" s="232">
        <f>ROUND(I677*H677,2)</f>
        <v>0</v>
      </c>
      <c r="BL677" s="17" t="s">
        <v>233</v>
      </c>
      <c r="BM677" s="231" t="s">
        <v>1232</v>
      </c>
    </row>
    <row r="678" s="13" customFormat="1">
      <c r="A678" s="13"/>
      <c r="B678" s="233"/>
      <c r="C678" s="234"/>
      <c r="D678" s="235" t="s">
        <v>161</v>
      </c>
      <c r="E678" s="234"/>
      <c r="F678" s="237" t="s">
        <v>1233</v>
      </c>
      <c r="G678" s="234"/>
      <c r="H678" s="238">
        <v>3.7799999999999998</v>
      </c>
      <c r="I678" s="239"/>
      <c r="J678" s="234"/>
      <c r="K678" s="234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161</v>
      </c>
      <c r="AU678" s="244" t="s">
        <v>86</v>
      </c>
      <c r="AV678" s="13" t="s">
        <v>86</v>
      </c>
      <c r="AW678" s="13" t="s">
        <v>4</v>
      </c>
      <c r="AX678" s="13" t="s">
        <v>84</v>
      </c>
      <c r="AY678" s="244" t="s">
        <v>153</v>
      </c>
    </row>
    <row r="679" s="2" customFormat="1" ht="14.4" customHeight="1">
      <c r="A679" s="38"/>
      <c r="B679" s="39"/>
      <c r="C679" s="219" t="s">
        <v>1234</v>
      </c>
      <c r="D679" s="219" t="s">
        <v>155</v>
      </c>
      <c r="E679" s="220" t="s">
        <v>1235</v>
      </c>
      <c r="F679" s="221" t="s">
        <v>1236</v>
      </c>
      <c r="G679" s="222" t="s">
        <v>170</v>
      </c>
      <c r="H679" s="223">
        <v>1.8999999999999999</v>
      </c>
      <c r="I679" s="224"/>
      <c r="J679" s="225">
        <f>ROUND(I679*H679,2)</f>
        <v>0</v>
      </c>
      <c r="K679" s="226"/>
      <c r="L679" s="44"/>
      <c r="M679" s="227" t="s">
        <v>1</v>
      </c>
      <c r="N679" s="228" t="s">
        <v>41</v>
      </c>
      <c r="O679" s="91"/>
      <c r="P679" s="229">
        <f>O679*H679</f>
        <v>0</v>
      </c>
      <c r="Q679" s="229">
        <v>0.00018000000000000001</v>
      </c>
      <c r="R679" s="229">
        <f>Q679*H679</f>
        <v>0.00034200000000000002</v>
      </c>
      <c r="S679" s="229">
        <v>0</v>
      </c>
      <c r="T679" s="230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31" t="s">
        <v>233</v>
      </c>
      <c r="AT679" s="231" t="s">
        <v>155</v>
      </c>
      <c r="AU679" s="231" t="s">
        <v>86</v>
      </c>
      <c r="AY679" s="17" t="s">
        <v>153</v>
      </c>
      <c r="BE679" s="232">
        <f>IF(N679="základní",J679,0)</f>
        <v>0</v>
      </c>
      <c r="BF679" s="232">
        <f>IF(N679="snížená",J679,0)</f>
        <v>0</v>
      </c>
      <c r="BG679" s="232">
        <f>IF(N679="zákl. přenesená",J679,0)</f>
        <v>0</v>
      </c>
      <c r="BH679" s="232">
        <f>IF(N679="sníž. přenesená",J679,0)</f>
        <v>0</v>
      </c>
      <c r="BI679" s="232">
        <f>IF(N679="nulová",J679,0)</f>
        <v>0</v>
      </c>
      <c r="BJ679" s="17" t="s">
        <v>84</v>
      </c>
      <c r="BK679" s="232">
        <f>ROUND(I679*H679,2)</f>
        <v>0</v>
      </c>
      <c r="BL679" s="17" t="s">
        <v>233</v>
      </c>
      <c r="BM679" s="231" t="s">
        <v>1237</v>
      </c>
    </row>
    <row r="680" s="2" customFormat="1" ht="14.4" customHeight="1">
      <c r="A680" s="38"/>
      <c r="B680" s="39"/>
      <c r="C680" s="256" t="s">
        <v>1238</v>
      </c>
      <c r="D680" s="256" t="s">
        <v>238</v>
      </c>
      <c r="E680" s="257" t="s">
        <v>1230</v>
      </c>
      <c r="F680" s="258" t="s">
        <v>1231</v>
      </c>
      <c r="G680" s="259" t="s">
        <v>170</v>
      </c>
      <c r="H680" s="260">
        <v>1.9950000000000001</v>
      </c>
      <c r="I680" s="261"/>
      <c r="J680" s="262">
        <f>ROUND(I680*H680,2)</f>
        <v>0</v>
      </c>
      <c r="K680" s="263"/>
      <c r="L680" s="264"/>
      <c r="M680" s="265" t="s">
        <v>1</v>
      </c>
      <c r="N680" s="266" t="s">
        <v>41</v>
      </c>
      <c r="O680" s="91"/>
      <c r="P680" s="229">
        <f>O680*H680</f>
        <v>0</v>
      </c>
      <c r="Q680" s="229">
        <v>8.0000000000000007E-05</v>
      </c>
      <c r="R680" s="229">
        <f>Q680*H680</f>
        <v>0.00015960000000000003</v>
      </c>
      <c r="S680" s="229">
        <v>0</v>
      </c>
      <c r="T680" s="230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1" t="s">
        <v>318</v>
      </c>
      <c r="AT680" s="231" t="s">
        <v>238</v>
      </c>
      <c r="AU680" s="231" t="s">
        <v>86</v>
      </c>
      <c r="AY680" s="17" t="s">
        <v>153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7" t="s">
        <v>84</v>
      </c>
      <c r="BK680" s="232">
        <f>ROUND(I680*H680,2)</f>
        <v>0</v>
      </c>
      <c r="BL680" s="17" t="s">
        <v>233</v>
      </c>
      <c r="BM680" s="231" t="s">
        <v>1239</v>
      </c>
    </row>
    <row r="681" s="13" customFormat="1">
      <c r="A681" s="13"/>
      <c r="B681" s="233"/>
      <c r="C681" s="234"/>
      <c r="D681" s="235" t="s">
        <v>161</v>
      </c>
      <c r="E681" s="234"/>
      <c r="F681" s="237" t="s">
        <v>1240</v>
      </c>
      <c r="G681" s="234"/>
      <c r="H681" s="238">
        <v>1.9950000000000001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161</v>
      </c>
      <c r="AU681" s="244" t="s">
        <v>86</v>
      </c>
      <c r="AV681" s="13" t="s">
        <v>86</v>
      </c>
      <c r="AW681" s="13" t="s">
        <v>4</v>
      </c>
      <c r="AX681" s="13" t="s">
        <v>84</v>
      </c>
      <c r="AY681" s="244" t="s">
        <v>153</v>
      </c>
    </row>
    <row r="682" s="2" customFormat="1" ht="14.4" customHeight="1">
      <c r="A682" s="38"/>
      <c r="B682" s="39"/>
      <c r="C682" s="219" t="s">
        <v>1241</v>
      </c>
      <c r="D682" s="219" t="s">
        <v>155</v>
      </c>
      <c r="E682" s="220" t="s">
        <v>1242</v>
      </c>
      <c r="F682" s="221" t="s">
        <v>1243</v>
      </c>
      <c r="G682" s="222" t="s">
        <v>170</v>
      </c>
      <c r="H682" s="223">
        <v>1.8999999999999999</v>
      </c>
      <c r="I682" s="224"/>
      <c r="J682" s="225">
        <f>ROUND(I682*H682,2)</f>
        <v>0</v>
      </c>
      <c r="K682" s="226"/>
      <c r="L682" s="44"/>
      <c r="M682" s="227" t="s">
        <v>1</v>
      </c>
      <c r="N682" s="228" t="s">
        <v>41</v>
      </c>
      <c r="O682" s="91"/>
      <c r="P682" s="229">
        <f>O682*H682</f>
        <v>0</v>
      </c>
      <c r="Q682" s="229">
        <v>3.0000000000000001E-05</v>
      </c>
      <c r="R682" s="229">
        <f>Q682*H682</f>
        <v>5.6999999999999996E-05</v>
      </c>
      <c r="S682" s="229">
        <v>0</v>
      </c>
      <c r="T682" s="23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31" t="s">
        <v>233</v>
      </c>
      <c r="AT682" s="231" t="s">
        <v>155</v>
      </c>
      <c r="AU682" s="231" t="s">
        <v>86</v>
      </c>
      <c r="AY682" s="17" t="s">
        <v>153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17" t="s">
        <v>84</v>
      </c>
      <c r="BK682" s="232">
        <f>ROUND(I682*H682,2)</f>
        <v>0</v>
      </c>
      <c r="BL682" s="17" t="s">
        <v>233</v>
      </c>
      <c r="BM682" s="231" t="s">
        <v>1244</v>
      </c>
    </row>
    <row r="683" s="2" customFormat="1" ht="19.8" customHeight="1">
      <c r="A683" s="38"/>
      <c r="B683" s="39"/>
      <c r="C683" s="219" t="s">
        <v>1245</v>
      </c>
      <c r="D683" s="219" t="s">
        <v>155</v>
      </c>
      <c r="E683" s="220" t="s">
        <v>1246</v>
      </c>
      <c r="F683" s="221" t="s">
        <v>1247</v>
      </c>
      <c r="G683" s="222" t="s">
        <v>216</v>
      </c>
      <c r="H683" s="223">
        <v>0.067000000000000004</v>
      </c>
      <c r="I683" s="224"/>
      <c r="J683" s="225">
        <f>ROUND(I683*H683,2)</f>
        <v>0</v>
      </c>
      <c r="K683" s="226"/>
      <c r="L683" s="44"/>
      <c r="M683" s="227" t="s">
        <v>1</v>
      </c>
      <c r="N683" s="228" t="s">
        <v>41</v>
      </c>
      <c r="O683" s="91"/>
      <c r="P683" s="229">
        <f>O683*H683</f>
        <v>0</v>
      </c>
      <c r="Q683" s="229">
        <v>0</v>
      </c>
      <c r="R683" s="229">
        <f>Q683*H683</f>
        <v>0</v>
      </c>
      <c r="S683" s="229">
        <v>0</v>
      </c>
      <c r="T683" s="230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31" t="s">
        <v>233</v>
      </c>
      <c r="AT683" s="231" t="s">
        <v>155</v>
      </c>
      <c r="AU683" s="231" t="s">
        <v>86</v>
      </c>
      <c r="AY683" s="17" t="s">
        <v>153</v>
      </c>
      <c r="BE683" s="232">
        <f>IF(N683="základní",J683,0)</f>
        <v>0</v>
      </c>
      <c r="BF683" s="232">
        <f>IF(N683="snížená",J683,0)</f>
        <v>0</v>
      </c>
      <c r="BG683" s="232">
        <f>IF(N683="zákl. přenesená",J683,0)</f>
        <v>0</v>
      </c>
      <c r="BH683" s="232">
        <f>IF(N683="sníž. přenesená",J683,0)</f>
        <v>0</v>
      </c>
      <c r="BI683" s="232">
        <f>IF(N683="nulová",J683,0)</f>
        <v>0</v>
      </c>
      <c r="BJ683" s="17" t="s">
        <v>84</v>
      </c>
      <c r="BK683" s="232">
        <f>ROUND(I683*H683,2)</f>
        <v>0</v>
      </c>
      <c r="BL683" s="17" t="s">
        <v>233</v>
      </c>
      <c r="BM683" s="231" t="s">
        <v>1248</v>
      </c>
    </row>
    <row r="684" s="12" customFormat="1" ht="22.8" customHeight="1">
      <c r="A684" s="12"/>
      <c r="B684" s="203"/>
      <c r="C684" s="204"/>
      <c r="D684" s="205" t="s">
        <v>75</v>
      </c>
      <c r="E684" s="217" t="s">
        <v>1249</v>
      </c>
      <c r="F684" s="217" t="s">
        <v>1250</v>
      </c>
      <c r="G684" s="204"/>
      <c r="H684" s="204"/>
      <c r="I684" s="207"/>
      <c r="J684" s="218">
        <f>BK684</f>
        <v>0</v>
      </c>
      <c r="K684" s="204"/>
      <c r="L684" s="209"/>
      <c r="M684" s="210"/>
      <c r="N684" s="211"/>
      <c r="O684" s="211"/>
      <c r="P684" s="212">
        <f>SUM(P685:P690)</f>
        <v>0</v>
      </c>
      <c r="Q684" s="211"/>
      <c r="R684" s="212">
        <f>SUM(R685:R690)</f>
        <v>0.0019963999999999997</v>
      </c>
      <c r="S684" s="211"/>
      <c r="T684" s="213">
        <f>SUM(T685:T690)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14" t="s">
        <v>86</v>
      </c>
      <c r="AT684" s="215" t="s">
        <v>75</v>
      </c>
      <c r="AU684" s="215" t="s">
        <v>84</v>
      </c>
      <c r="AY684" s="214" t="s">
        <v>153</v>
      </c>
      <c r="BK684" s="216">
        <f>SUM(BK685:BK690)</f>
        <v>0</v>
      </c>
    </row>
    <row r="685" s="2" customFormat="1" ht="14.4" customHeight="1">
      <c r="A685" s="38"/>
      <c r="B685" s="39"/>
      <c r="C685" s="219" t="s">
        <v>1251</v>
      </c>
      <c r="D685" s="219" t="s">
        <v>155</v>
      </c>
      <c r="E685" s="220" t="s">
        <v>1252</v>
      </c>
      <c r="F685" s="221" t="s">
        <v>1253</v>
      </c>
      <c r="G685" s="222" t="s">
        <v>158</v>
      </c>
      <c r="H685" s="223">
        <v>4.3399999999999999</v>
      </c>
      <c r="I685" s="224"/>
      <c r="J685" s="225">
        <f>ROUND(I685*H685,2)</f>
        <v>0</v>
      </c>
      <c r="K685" s="226"/>
      <c r="L685" s="44"/>
      <c r="M685" s="227" t="s">
        <v>1</v>
      </c>
      <c r="N685" s="228" t="s">
        <v>41</v>
      </c>
      <c r="O685" s="91"/>
      <c r="P685" s="229">
        <f>O685*H685</f>
        <v>0</v>
      </c>
      <c r="Q685" s="229">
        <v>8.0000000000000007E-05</v>
      </c>
      <c r="R685" s="229">
        <f>Q685*H685</f>
        <v>0.00034720000000000004</v>
      </c>
      <c r="S685" s="229">
        <v>0</v>
      </c>
      <c r="T685" s="230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1" t="s">
        <v>233</v>
      </c>
      <c r="AT685" s="231" t="s">
        <v>155</v>
      </c>
      <c r="AU685" s="231" t="s">
        <v>86</v>
      </c>
      <c r="AY685" s="17" t="s">
        <v>153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17" t="s">
        <v>84</v>
      </c>
      <c r="BK685" s="232">
        <f>ROUND(I685*H685,2)</f>
        <v>0</v>
      </c>
      <c r="BL685" s="17" t="s">
        <v>233</v>
      </c>
      <c r="BM685" s="231" t="s">
        <v>1254</v>
      </c>
    </row>
    <row r="686" s="13" customFormat="1">
      <c r="A686" s="13"/>
      <c r="B686" s="233"/>
      <c r="C686" s="234"/>
      <c r="D686" s="235" t="s">
        <v>161</v>
      </c>
      <c r="E686" s="236" t="s">
        <v>1</v>
      </c>
      <c r="F686" s="237" t="s">
        <v>1255</v>
      </c>
      <c r="G686" s="234"/>
      <c r="H686" s="238">
        <v>4.3399999999999999</v>
      </c>
      <c r="I686" s="239"/>
      <c r="J686" s="234"/>
      <c r="K686" s="234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161</v>
      </c>
      <c r="AU686" s="244" t="s">
        <v>86</v>
      </c>
      <c r="AV686" s="13" t="s">
        <v>86</v>
      </c>
      <c r="AW686" s="13" t="s">
        <v>32</v>
      </c>
      <c r="AX686" s="13" t="s">
        <v>84</v>
      </c>
      <c r="AY686" s="244" t="s">
        <v>153</v>
      </c>
    </row>
    <row r="687" s="2" customFormat="1" ht="14.4" customHeight="1">
      <c r="A687" s="38"/>
      <c r="B687" s="39"/>
      <c r="C687" s="219" t="s">
        <v>1256</v>
      </c>
      <c r="D687" s="219" t="s">
        <v>155</v>
      </c>
      <c r="E687" s="220" t="s">
        <v>1257</v>
      </c>
      <c r="F687" s="221" t="s">
        <v>1258</v>
      </c>
      <c r="G687" s="222" t="s">
        <v>158</v>
      </c>
      <c r="H687" s="223">
        <v>4.3399999999999999</v>
      </c>
      <c r="I687" s="224"/>
      <c r="J687" s="225">
        <f>ROUND(I687*H687,2)</f>
        <v>0</v>
      </c>
      <c r="K687" s="226"/>
      <c r="L687" s="44"/>
      <c r="M687" s="227" t="s">
        <v>1</v>
      </c>
      <c r="N687" s="228" t="s">
        <v>41</v>
      </c>
      <c r="O687" s="91"/>
      <c r="P687" s="229">
        <f>O687*H687</f>
        <v>0</v>
      </c>
      <c r="Q687" s="229">
        <v>0.00013999999999999999</v>
      </c>
      <c r="R687" s="229">
        <f>Q687*H687</f>
        <v>0.00060759999999999992</v>
      </c>
      <c r="S687" s="229">
        <v>0</v>
      </c>
      <c r="T687" s="230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31" t="s">
        <v>233</v>
      </c>
      <c r="AT687" s="231" t="s">
        <v>155</v>
      </c>
      <c r="AU687" s="231" t="s">
        <v>86</v>
      </c>
      <c r="AY687" s="17" t="s">
        <v>153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17" t="s">
        <v>84</v>
      </c>
      <c r="BK687" s="232">
        <f>ROUND(I687*H687,2)</f>
        <v>0</v>
      </c>
      <c r="BL687" s="17" t="s">
        <v>233</v>
      </c>
      <c r="BM687" s="231" t="s">
        <v>1259</v>
      </c>
    </row>
    <row r="688" s="13" customFormat="1">
      <c r="A688" s="13"/>
      <c r="B688" s="233"/>
      <c r="C688" s="234"/>
      <c r="D688" s="235" t="s">
        <v>161</v>
      </c>
      <c r="E688" s="236" t="s">
        <v>1</v>
      </c>
      <c r="F688" s="237" t="s">
        <v>1260</v>
      </c>
      <c r="G688" s="234"/>
      <c r="H688" s="238">
        <v>4.3399999999999999</v>
      </c>
      <c r="I688" s="239"/>
      <c r="J688" s="234"/>
      <c r="K688" s="234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161</v>
      </c>
      <c r="AU688" s="244" t="s">
        <v>86</v>
      </c>
      <c r="AV688" s="13" t="s">
        <v>86</v>
      </c>
      <c r="AW688" s="13" t="s">
        <v>32</v>
      </c>
      <c r="AX688" s="13" t="s">
        <v>84</v>
      </c>
      <c r="AY688" s="244" t="s">
        <v>153</v>
      </c>
    </row>
    <row r="689" s="2" customFormat="1" ht="14.4" customHeight="1">
      <c r="A689" s="38"/>
      <c r="B689" s="39"/>
      <c r="C689" s="219" t="s">
        <v>1261</v>
      </c>
      <c r="D689" s="219" t="s">
        <v>155</v>
      </c>
      <c r="E689" s="220" t="s">
        <v>1262</v>
      </c>
      <c r="F689" s="221" t="s">
        <v>1263</v>
      </c>
      <c r="G689" s="222" t="s">
        <v>158</v>
      </c>
      <c r="H689" s="223">
        <v>8.6799999999999997</v>
      </c>
      <c r="I689" s="224"/>
      <c r="J689" s="225">
        <f>ROUND(I689*H689,2)</f>
        <v>0</v>
      </c>
      <c r="K689" s="226"/>
      <c r="L689" s="44"/>
      <c r="M689" s="227" t="s">
        <v>1</v>
      </c>
      <c r="N689" s="228" t="s">
        <v>41</v>
      </c>
      <c r="O689" s="91"/>
      <c r="P689" s="229">
        <f>O689*H689</f>
        <v>0</v>
      </c>
      <c r="Q689" s="229">
        <v>0.00012</v>
      </c>
      <c r="R689" s="229">
        <f>Q689*H689</f>
        <v>0.0010416</v>
      </c>
      <c r="S689" s="229">
        <v>0</v>
      </c>
      <c r="T689" s="230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1" t="s">
        <v>233</v>
      </c>
      <c r="AT689" s="231" t="s">
        <v>155</v>
      </c>
      <c r="AU689" s="231" t="s">
        <v>86</v>
      </c>
      <c r="AY689" s="17" t="s">
        <v>153</v>
      </c>
      <c r="BE689" s="232">
        <f>IF(N689="základní",J689,0)</f>
        <v>0</v>
      </c>
      <c r="BF689" s="232">
        <f>IF(N689="snížená",J689,0)</f>
        <v>0</v>
      </c>
      <c r="BG689" s="232">
        <f>IF(N689="zákl. přenesená",J689,0)</f>
        <v>0</v>
      </c>
      <c r="BH689" s="232">
        <f>IF(N689="sníž. přenesená",J689,0)</f>
        <v>0</v>
      </c>
      <c r="BI689" s="232">
        <f>IF(N689="nulová",J689,0)</f>
        <v>0</v>
      </c>
      <c r="BJ689" s="17" t="s">
        <v>84</v>
      </c>
      <c r="BK689" s="232">
        <f>ROUND(I689*H689,2)</f>
        <v>0</v>
      </c>
      <c r="BL689" s="17" t="s">
        <v>233</v>
      </c>
      <c r="BM689" s="231" t="s">
        <v>1264</v>
      </c>
    </row>
    <row r="690" s="13" customFormat="1">
      <c r="A690" s="13"/>
      <c r="B690" s="233"/>
      <c r="C690" s="234"/>
      <c r="D690" s="235" t="s">
        <v>161</v>
      </c>
      <c r="E690" s="236" t="s">
        <v>1</v>
      </c>
      <c r="F690" s="237" t="s">
        <v>1265</v>
      </c>
      <c r="G690" s="234"/>
      <c r="H690" s="238">
        <v>8.6799999999999997</v>
      </c>
      <c r="I690" s="239"/>
      <c r="J690" s="234"/>
      <c r="K690" s="234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161</v>
      </c>
      <c r="AU690" s="244" t="s">
        <v>86</v>
      </c>
      <c r="AV690" s="13" t="s">
        <v>86</v>
      </c>
      <c r="AW690" s="13" t="s">
        <v>32</v>
      </c>
      <c r="AX690" s="13" t="s">
        <v>84</v>
      </c>
      <c r="AY690" s="244" t="s">
        <v>153</v>
      </c>
    </row>
    <row r="691" s="12" customFormat="1" ht="22.8" customHeight="1">
      <c r="A691" s="12"/>
      <c r="B691" s="203"/>
      <c r="C691" s="204"/>
      <c r="D691" s="205" t="s">
        <v>75</v>
      </c>
      <c r="E691" s="217" t="s">
        <v>1266</v>
      </c>
      <c r="F691" s="217" t="s">
        <v>1267</v>
      </c>
      <c r="G691" s="204"/>
      <c r="H691" s="204"/>
      <c r="I691" s="207"/>
      <c r="J691" s="218">
        <f>BK691</f>
        <v>0</v>
      </c>
      <c r="K691" s="204"/>
      <c r="L691" s="209"/>
      <c r="M691" s="210"/>
      <c r="N691" s="211"/>
      <c r="O691" s="211"/>
      <c r="P691" s="212">
        <f>SUM(P692:P725)</f>
        <v>0</v>
      </c>
      <c r="Q691" s="211"/>
      <c r="R691" s="212">
        <f>SUM(R692:R725)</f>
        <v>1.2430664199999999</v>
      </c>
      <c r="S691" s="211"/>
      <c r="T691" s="213">
        <f>SUM(T692:T725)</f>
        <v>0.16637421000000002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4" t="s">
        <v>86</v>
      </c>
      <c r="AT691" s="215" t="s">
        <v>75</v>
      </c>
      <c r="AU691" s="215" t="s">
        <v>84</v>
      </c>
      <c r="AY691" s="214" t="s">
        <v>153</v>
      </c>
      <c r="BK691" s="216">
        <f>SUM(BK692:BK725)</f>
        <v>0</v>
      </c>
    </row>
    <row r="692" s="2" customFormat="1" ht="14.4" customHeight="1">
      <c r="A692" s="38"/>
      <c r="B692" s="39"/>
      <c r="C692" s="219" t="s">
        <v>1268</v>
      </c>
      <c r="D692" s="219" t="s">
        <v>155</v>
      </c>
      <c r="E692" s="220" t="s">
        <v>1269</v>
      </c>
      <c r="F692" s="221" t="s">
        <v>1270</v>
      </c>
      <c r="G692" s="222" t="s">
        <v>158</v>
      </c>
      <c r="H692" s="223">
        <v>536.69100000000003</v>
      </c>
      <c r="I692" s="224"/>
      <c r="J692" s="225">
        <f>ROUND(I692*H692,2)</f>
        <v>0</v>
      </c>
      <c r="K692" s="226"/>
      <c r="L692" s="44"/>
      <c r="M692" s="227" t="s">
        <v>1</v>
      </c>
      <c r="N692" s="228" t="s">
        <v>41</v>
      </c>
      <c r="O692" s="91"/>
      <c r="P692" s="229">
        <f>O692*H692</f>
        <v>0</v>
      </c>
      <c r="Q692" s="229">
        <v>0.001</v>
      </c>
      <c r="R692" s="229">
        <f>Q692*H692</f>
        <v>0.53669100000000003</v>
      </c>
      <c r="S692" s="229">
        <v>0.00031</v>
      </c>
      <c r="T692" s="230">
        <f>S692*H692</f>
        <v>0.16637421000000002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1" t="s">
        <v>233</v>
      </c>
      <c r="AT692" s="231" t="s">
        <v>155</v>
      </c>
      <c r="AU692" s="231" t="s">
        <v>86</v>
      </c>
      <c r="AY692" s="17" t="s">
        <v>153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17" t="s">
        <v>84</v>
      </c>
      <c r="BK692" s="232">
        <f>ROUND(I692*H692,2)</f>
        <v>0</v>
      </c>
      <c r="BL692" s="17" t="s">
        <v>233</v>
      </c>
      <c r="BM692" s="231" t="s">
        <v>1271</v>
      </c>
    </row>
    <row r="693" s="13" customFormat="1">
      <c r="A693" s="13"/>
      <c r="B693" s="233"/>
      <c r="C693" s="234"/>
      <c r="D693" s="235" t="s">
        <v>161</v>
      </c>
      <c r="E693" s="236" t="s">
        <v>1</v>
      </c>
      <c r="F693" s="237" t="s">
        <v>1272</v>
      </c>
      <c r="G693" s="234"/>
      <c r="H693" s="238">
        <v>52.329999999999998</v>
      </c>
      <c r="I693" s="239"/>
      <c r="J693" s="234"/>
      <c r="K693" s="234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161</v>
      </c>
      <c r="AU693" s="244" t="s">
        <v>86</v>
      </c>
      <c r="AV693" s="13" t="s">
        <v>86</v>
      </c>
      <c r="AW693" s="13" t="s">
        <v>32</v>
      </c>
      <c r="AX693" s="13" t="s">
        <v>76</v>
      </c>
      <c r="AY693" s="244" t="s">
        <v>153</v>
      </c>
    </row>
    <row r="694" s="13" customFormat="1">
      <c r="A694" s="13"/>
      <c r="B694" s="233"/>
      <c r="C694" s="234"/>
      <c r="D694" s="235" t="s">
        <v>161</v>
      </c>
      <c r="E694" s="236" t="s">
        <v>1</v>
      </c>
      <c r="F694" s="237" t="s">
        <v>1273</v>
      </c>
      <c r="G694" s="234"/>
      <c r="H694" s="238">
        <v>57.689999999999998</v>
      </c>
      <c r="I694" s="239"/>
      <c r="J694" s="234"/>
      <c r="K694" s="234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161</v>
      </c>
      <c r="AU694" s="244" t="s">
        <v>86</v>
      </c>
      <c r="AV694" s="13" t="s">
        <v>86</v>
      </c>
      <c r="AW694" s="13" t="s">
        <v>32</v>
      </c>
      <c r="AX694" s="13" t="s">
        <v>76</v>
      </c>
      <c r="AY694" s="244" t="s">
        <v>153</v>
      </c>
    </row>
    <row r="695" s="13" customFormat="1">
      <c r="A695" s="13"/>
      <c r="B695" s="233"/>
      <c r="C695" s="234"/>
      <c r="D695" s="235" t="s">
        <v>161</v>
      </c>
      <c r="E695" s="236" t="s">
        <v>1</v>
      </c>
      <c r="F695" s="237" t="s">
        <v>1274</v>
      </c>
      <c r="G695" s="234"/>
      <c r="H695" s="238">
        <v>138.68000000000001</v>
      </c>
      <c r="I695" s="239"/>
      <c r="J695" s="234"/>
      <c r="K695" s="234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161</v>
      </c>
      <c r="AU695" s="244" t="s">
        <v>86</v>
      </c>
      <c r="AV695" s="13" t="s">
        <v>86</v>
      </c>
      <c r="AW695" s="13" t="s">
        <v>32</v>
      </c>
      <c r="AX695" s="13" t="s">
        <v>76</v>
      </c>
      <c r="AY695" s="244" t="s">
        <v>153</v>
      </c>
    </row>
    <row r="696" s="13" customFormat="1">
      <c r="A696" s="13"/>
      <c r="B696" s="233"/>
      <c r="C696" s="234"/>
      <c r="D696" s="235" t="s">
        <v>161</v>
      </c>
      <c r="E696" s="236" t="s">
        <v>1</v>
      </c>
      <c r="F696" s="237" t="s">
        <v>1275</v>
      </c>
      <c r="G696" s="234"/>
      <c r="H696" s="238">
        <v>287.99099999999999</v>
      </c>
      <c r="I696" s="239"/>
      <c r="J696" s="234"/>
      <c r="K696" s="234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161</v>
      </c>
      <c r="AU696" s="244" t="s">
        <v>86</v>
      </c>
      <c r="AV696" s="13" t="s">
        <v>86</v>
      </c>
      <c r="AW696" s="13" t="s">
        <v>32</v>
      </c>
      <c r="AX696" s="13" t="s">
        <v>76</v>
      </c>
      <c r="AY696" s="244" t="s">
        <v>153</v>
      </c>
    </row>
    <row r="697" s="14" customFormat="1">
      <c r="A697" s="14"/>
      <c r="B697" s="245"/>
      <c r="C697" s="246"/>
      <c r="D697" s="235" t="s">
        <v>161</v>
      </c>
      <c r="E697" s="247" t="s">
        <v>1</v>
      </c>
      <c r="F697" s="248" t="s">
        <v>213</v>
      </c>
      <c r="G697" s="246"/>
      <c r="H697" s="249">
        <v>536.69100000000003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161</v>
      </c>
      <c r="AU697" s="255" t="s">
        <v>86</v>
      </c>
      <c r="AV697" s="14" t="s">
        <v>159</v>
      </c>
      <c r="AW697" s="14" t="s">
        <v>32</v>
      </c>
      <c r="AX697" s="14" t="s">
        <v>84</v>
      </c>
      <c r="AY697" s="255" t="s">
        <v>153</v>
      </c>
    </row>
    <row r="698" s="2" customFormat="1" ht="14.4" customHeight="1">
      <c r="A698" s="38"/>
      <c r="B698" s="39"/>
      <c r="C698" s="219" t="s">
        <v>1276</v>
      </c>
      <c r="D698" s="219" t="s">
        <v>155</v>
      </c>
      <c r="E698" s="220" t="s">
        <v>1277</v>
      </c>
      <c r="F698" s="221" t="s">
        <v>1278</v>
      </c>
      <c r="G698" s="222" t="s">
        <v>158</v>
      </c>
      <c r="H698" s="223">
        <v>654.67700000000002</v>
      </c>
      <c r="I698" s="224"/>
      <c r="J698" s="225">
        <f>ROUND(I698*H698,2)</f>
        <v>0</v>
      </c>
      <c r="K698" s="226"/>
      <c r="L698" s="44"/>
      <c r="M698" s="227" t="s">
        <v>1</v>
      </c>
      <c r="N698" s="228" t="s">
        <v>41</v>
      </c>
      <c r="O698" s="91"/>
      <c r="P698" s="229">
        <f>O698*H698</f>
        <v>0</v>
      </c>
      <c r="Q698" s="229">
        <v>0.00020000000000000001</v>
      </c>
      <c r="R698" s="229">
        <f>Q698*H698</f>
        <v>0.13093540000000001</v>
      </c>
      <c r="S698" s="229">
        <v>0</v>
      </c>
      <c r="T698" s="230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1" t="s">
        <v>233</v>
      </c>
      <c r="AT698" s="231" t="s">
        <v>155</v>
      </c>
      <c r="AU698" s="231" t="s">
        <v>86</v>
      </c>
      <c r="AY698" s="17" t="s">
        <v>153</v>
      </c>
      <c r="BE698" s="232">
        <f>IF(N698="základní",J698,0)</f>
        <v>0</v>
      </c>
      <c r="BF698" s="232">
        <f>IF(N698="snížená",J698,0)</f>
        <v>0</v>
      </c>
      <c r="BG698" s="232">
        <f>IF(N698="zákl. přenesená",J698,0)</f>
        <v>0</v>
      </c>
      <c r="BH698" s="232">
        <f>IF(N698="sníž. přenesená",J698,0)</f>
        <v>0</v>
      </c>
      <c r="BI698" s="232">
        <f>IF(N698="nulová",J698,0)</f>
        <v>0</v>
      </c>
      <c r="BJ698" s="17" t="s">
        <v>84</v>
      </c>
      <c r="BK698" s="232">
        <f>ROUND(I698*H698,2)</f>
        <v>0</v>
      </c>
      <c r="BL698" s="17" t="s">
        <v>233</v>
      </c>
      <c r="BM698" s="231" t="s">
        <v>1279</v>
      </c>
    </row>
    <row r="699" s="13" customFormat="1">
      <c r="A699" s="13"/>
      <c r="B699" s="233"/>
      <c r="C699" s="234"/>
      <c r="D699" s="235" t="s">
        <v>161</v>
      </c>
      <c r="E699" s="236" t="s">
        <v>1</v>
      </c>
      <c r="F699" s="237" t="s">
        <v>1280</v>
      </c>
      <c r="G699" s="234"/>
      <c r="H699" s="238">
        <v>3.2999999999999998</v>
      </c>
      <c r="I699" s="239"/>
      <c r="J699" s="234"/>
      <c r="K699" s="234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161</v>
      </c>
      <c r="AU699" s="244" t="s">
        <v>86</v>
      </c>
      <c r="AV699" s="13" t="s">
        <v>86</v>
      </c>
      <c r="AW699" s="13" t="s">
        <v>32</v>
      </c>
      <c r="AX699" s="13" t="s">
        <v>76</v>
      </c>
      <c r="AY699" s="244" t="s">
        <v>153</v>
      </c>
    </row>
    <row r="700" s="13" customFormat="1">
      <c r="A700" s="13"/>
      <c r="B700" s="233"/>
      <c r="C700" s="234"/>
      <c r="D700" s="235" t="s">
        <v>161</v>
      </c>
      <c r="E700" s="236" t="s">
        <v>1</v>
      </c>
      <c r="F700" s="237" t="s">
        <v>1272</v>
      </c>
      <c r="G700" s="234"/>
      <c r="H700" s="238">
        <v>52.329999999999998</v>
      </c>
      <c r="I700" s="239"/>
      <c r="J700" s="234"/>
      <c r="K700" s="234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161</v>
      </c>
      <c r="AU700" s="244" t="s">
        <v>86</v>
      </c>
      <c r="AV700" s="13" t="s">
        <v>86</v>
      </c>
      <c r="AW700" s="13" t="s">
        <v>32</v>
      </c>
      <c r="AX700" s="13" t="s">
        <v>76</v>
      </c>
      <c r="AY700" s="244" t="s">
        <v>153</v>
      </c>
    </row>
    <row r="701" s="13" customFormat="1">
      <c r="A701" s="13"/>
      <c r="B701" s="233"/>
      <c r="C701" s="234"/>
      <c r="D701" s="235" t="s">
        <v>161</v>
      </c>
      <c r="E701" s="236" t="s">
        <v>1</v>
      </c>
      <c r="F701" s="237" t="s">
        <v>1273</v>
      </c>
      <c r="G701" s="234"/>
      <c r="H701" s="238">
        <v>57.689999999999998</v>
      </c>
      <c r="I701" s="239"/>
      <c r="J701" s="234"/>
      <c r="K701" s="234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161</v>
      </c>
      <c r="AU701" s="244" t="s">
        <v>86</v>
      </c>
      <c r="AV701" s="13" t="s">
        <v>86</v>
      </c>
      <c r="AW701" s="13" t="s">
        <v>32</v>
      </c>
      <c r="AX701" s="13" t="s">
        <v>76</v>
      </c>
      <c r="AY701" s="244" t="s">
        <v>153</v>
      </c>
    </row>
    <row r="702" s="13" customFormat="1">
      <c r="A702" s="13"/>
      <c r="B702" s="233"/>
      <c r="C702" s="234"/>
      <c r="D702" s="235" t="s">
        <v>161</v>
      </c>
      <c r="E702" s="236" t="s">
        <v>1</v>
      </c>
      <c r="F702" s="237" t="s">
        <v>1281</v>
      </c>
      <c r="G702" s="234"/>
      <c r="H702" s="238">
        <v>82.590999999999994</v>
      </c>
      <c r="I702" s="239"/>
      <c r="J702" s="234"/>
      <c r="K702" s="234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161</v>
      </c>
      <c r="AU702" s="244" t="s">
        <v>86</v>
      </c>
      <c r="AV702" s="13" t="s">
        <v>86</v>
      </c>
      <c r="AW702" s="13" t="s">
        <v>32</v>
      </c>
      <c r="AX702" s="13" t="s">
        <v>76</v>
      </c>
      <c r="AY702" s="244" t="s">
        <v>153</v>
      </c>
    </row>
    <row r="703" s="13" customFormat="1">
      <c r="A703" s="13"/>
      <c r="B703" s="233"/>
      <c r="C703" s="234"/>
      <c r="D703" s="235" t="s">
        <v>161</v>
      </c>
      <c r="E703" s="236" t="s">
        <v>1</v>
      </c>
      <c r="F703" s="237" t="s">
        <v>1282</v>
      </c>
      <c r="G703" s="234"/>
      <c r="H703" s="238">
        <v>155.88</v>
      </c>
      <c r="I703" s="239"/>
      <c r="J703" s="234"/>
      <c r="K703" s="234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161</v>
      </c>
      <c r="AU703" s="244" t="s">
        <v>86</v>
      </c>
      <c r="AV703" s="13" t="s">
        <v>86</v>
      </c>
      <c r="AW703" s="13" t="s">
        <v>32</v>
      </c>
      <c r="AX703" s="13" t="s">
        <v>76</v>
      </c>
      <c r="AY703" s="244" t="s">
        <v>153</v>
      </c>
    </row>
    <row r="704" s="13" customFormat="1">
      <c r="A704" s="13"/>
      <c r="B704" s="233"/>
      <c r="C704" s="234"/>
      <c r="D704" s="235" t="s">
        <v>161</v>
      </c>
      <c r="E704" s="236" t="s">
        <v>1</v>
      </c>
      <c r="F704" s="237" t="s">
        <v>1283</v>
      </c>
      <c r="G704" s="234"/>
      <c r="H704" s="238">
        <v>302.88600000000002</v>
      </c>
      <c r="I704" s="239"/>
      <c r="J704" s="234"/>
      <c r="K704" s="234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161</v>
      </c>
      <c r="AU704" s="244" t="s">
        <v>86</v>
      </c>
      <c r="AV704" s="13" t="s">
        <v>86</v>
      </c>
      <c r="AW704" s="13" t="s">
        <v>32</v>
      </c>
      <c r="AX704" s="13" t="s">
        <v>76</v>
      </c>
      <c r="AY704" s="244" t="s">
        <v>153</v>
      </c>
    </row>
    <row r="705" s="14" customFormat="1">
      <c r="A705" s="14"/>
      <c r="B705" s="245"/>
      <c r="C705" s="246"/>
      <c r="D705" s="235" t="s">
        <v>161</v>
      </c>
      <c r="E705" s="247" t="s">
        <v>1</v>
      </c>
      <c r="F705" s="248" t="s">
        <v>213</v>
      </c>
      <c r="G705" s="246"/>
      <c r="H705" s="249">
        <v>654.67700000000002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161</v>
      </c>
      <c r="AU705" s="255" t="s">
        <v>86</v>
      </c>
      <c r="AV705" s="14" t="s">
        <v>159</v>
      </c>
      <c r="AW705" s="14" t="s">
        <v>32</v>
      </c>
      <c r="AX705" s="14" t="s">
        <v>84</v>
      </c>
      <c r="AY705" s="255" t="s">
        <v>153</v>
      </c>
    </row>
    <row r="706" s="2" customFormat="1" ht="14.4" customHeight="1">
      <c r="A706" s="38"/>
      <c r="B706" s="39"/>
      <c r="C706" s="219" t="s">
        <v>1284</v>
      </c>
      <c r="D706" s="219" t="s">
        <v>155</v>
      </c>
      <c r="E706" s="220" t="s">
        <v>1285</v>
      </c>
      <c r="F706" s="221" t="s">
        <v>1286</v>
      </c>
      <c r="G706" s="222" t="s">
        <v>158</v>
      </c>
      <c r="H706" s="223">
        <v>664.87699999999995</v>
      </c>
      <c r="I706" s="224"/>
      <c r="J706" s="225">
        <f>ROUND(I706*H706,2)</f>
        <v>0</v>
      </c>
      <c r="K706" s="226"/>
      <c r="L706" s="44"/>
      <c r="M706" s="227" t="s">
        <v>1</v>
      </c>
      <c r="N706" s="228" t="s">
        <v>41</v>
      </c>
      <c r="O706" s="91"/>
      <c r="P706" s="229">
        <f>O706*H706</f>
        <v>0</v>
      </c>
      <c r="Q706" s="229">
        <v>0.00025999999999999998</v>
      </c>
      <c r="R706" s="229">
        <f>Q706*H706</f>
        <v>0.17286801999999998</v>
      </c>
      <c r="S706" s="229">
        <v>0</v>
      </c>
      <c r="T706" s="230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31" t="s">
        <v>233</v>
      </c>
      <c r="AT706" s="231" t="s">
        <v>155</v>
      </c>
      <c r="AU706" s="231" t="s">
        <v>86</v>
      </c>
      <c r="AY706" s="17" t="s">
        <v>153</v>
      </c>
      <c r="BE706" s="232">
        <f>IF(N706="základní",J706,0)</f>
        <v>0</v>
      </c>
      <c r="BF706" s="232">
        <f>IF(N706="snížená",J706,0)</f>
        <v>0</v>
      </c>
      <c r="BG706" s="232">
        <f>IF(N706="zákl. přenesená",J706,0)</f>
        <v>0</v>
      </c>
      <c r="BH706" s="232">
        <f>IF(N706="sníž. přenesená",J706,0)</f>
        <v>0</v>
      </c>
      <c r="BI706" s="232">
        <f>IF(N706="nulová",J706,0)</f>
        <v>0</v>
      </c>
      <c r="BJ706" s="17" t="s">
        <v>84</v>
      </c>
      <c r="BK706" s="232">
        <f>ROUND(I706*H706,2)</f>
        <v>0</v>
      </c>
      <c r="BL706" s="17" t="s">
        <v>233</v>
      </c>
      <c r="BM706" s="231" t="s">
        <v>1287</v>
      </c>
    </row>
    <row r="707" s="13" customFormat="1">
      <c r="A707" s="13"/>
      <c r="B707" s="233"/>
      <c r="C707" s="234"/>
      <c r="D707" s="235" t="s">
        <v>161</v>
      </c>
      <c r="E707" s="236" t="s">
        <v>1</v>
      </c>
      <c r="F707" s="237" t="s">
        <v>1280</v>
      </c>
      <c r="G707" s="234"/>
      <c r="H707" s="238">
        <v>3.2999999999999998</v>
      </c>
      <c r="I707" s="239"/>
      <c r="J707" s="234"/>
      <c r="K707" s="234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161</v>
      </c>
      <c r="AU707" s="244" t="s">
        <v>86</v>
      </c>
      <c r="AV707" s="13" t="s">
        <v>86</v>
      </c>
      <c r="AW707" s="13" t="s">
        <v>32</v>
      </c>
      <c r="AX707" s="13" t="s">
        <v>76</v>
      </c>
      <c r="AY707" s="244" t="s">
        <v>153</v>
      </c>
    </row>
    <row r="708" s="13" customFormat="1">
      <c r="A708" s="13"/>
      <c r="B708" s="233"/>
      <c r="C708" s="234"/>
      <c r="D708" s="235" t="s">
        <v>161</v>
      </c>
      <c r="E708" s="236" t="s">
        <v>1</v>
      </c>
      <c r="F708" s="237" t="s">
        <v>1288</v>
      </c>
      <c r="G708" s="234"/>
      <c r="H708" s="238">
        <v>9</v>
      </c>
      <c r="I708" s="239"/>
      <c r="J708" s="234"/>
      <c r="K708" s="234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161</v>
      </c>
      <c r="AU708" s="244" t="s">
        <v>86</v>
      </c>
      <c r="AV708" s="13" t="s">
        <v>86</v>
      </c>
      <c r="AW708" s="13" t="s">
        <v>32</v>
      </c>
      <c r="AX708" s="13" t="s">
        <v>76</v>
      </c>
      <c r="AY708" s="244" t="s">
        <v>153</v>
      </c>
    </row>
    <row r="709" s="13" customFormat="1">
      <c r="A709" s="13"/>
      <c r="B709" s="233"/>
      <c r="C709" s="234"/>
      <c r="D709" s="235" t="s">
        <v>161</v>
      </c>
      <c r="E709" s="236" t="s">
        <v>1</v>
      </c>
      <c r="F709" s="237" t="s">
        <v>1272</v>
      </c>
      <c r="G709" s="234"/>
      <c r="H709" s="238">
        <v>52.329999999999998</v>
      </c>
      <c r="I709" s="239"/>
      <c r="J709" s="234"/>
      <c r="K709" s="234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161</v>
      </c>
      <c r="AU709" s="244" t="s">
        <v>86</v>
      </c>
      <c r="AV709" s="13" t="s">
        <v>86</v>
      </c>
      <c r="AW709" s="13" t="s">
        <v>32</v>
      </c>
      <c r="AX709" s="13" t="s">
        <v>76</v>
      </c>
      <c r="AY709" s="244" t="s">
        <v>153</v>
      </c>
    </row>
    <row r="710" s="13" customFormat="1">
      <c r="A710" s="13"/>
      <c r="B710" s="233"/>
      <c r="C710" s="234"/>
      <c r="D710" s="235" t="s">
        <v>161</v>
      </c>
      <c r="E710" s="236" t="s">
        <v>1</v>
      </c>
      <c r="F710" s="237" t="s">
        <v>1273</v>
      </c>
      <c r="G710" s="234"/>
      <c r="H710" s="238">
        <v>57.689999999999998</v>
      </c>
      <c r="I710" s="239"/>
      <c r="J710" s="234"/>
      <c r="K710" s="234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161</v>
      </c>
      <c r="AU710" s="244" t="s">
        <v>86</v>
      </c>
      <c r="AV710" s="13" t="s">
        <v>86</v>
      </c>
      <c r="AW710" s="13" t="s">
        <v>32</v>
      </c>
      <c r="AX710" s="13" t="s">
        <v>76</v>
      </c>
      <c r="AY710" s="244" t="s">
        <v>153</v>
      </c>
    </row>
    <row r="711" s="13" customFormat="1">
      <c r="A711" s="13"/>
      <c r="B711" s="233"/>
      <c r="C711" s="234"/>
      <c r="D711" s="235" t="s">
        <v>161</v>
      </c>
      <c r="E711" s="236" t="s">
        <v>1</v>
      </c>
      <c r="F711" s="237" t="s">
        <v>1289</v>
      </c>
      <c r="G711" s="234"/>
      <c r="H711" s="238">
        <v>82.590999999999994</v>
      </c>
      <c r="I711" s="239"/>
      <c r="J711" s="234"/>
      <c r="K711" s="234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161</v>
      </c>
      <c r="AU711" s="244" t="s">
        <v>86</v>
      </c>
      <c r="AV711" s="13" t="s">
        <v>86</v>
      </c>
      <c r="AW711" s="13" t="s">
        <v>32</v>
      </c>
      <c r="AX711" s="13" t="s">
        <v>76</v>
      </c>
      <c r="AY711" s="244" t="s">
        <v>153</v>
      </c>
    </row>
    <row r="712" s="13" customFormat="1">
      <c r="A712" s="13"/>
      <c r="B712" s="233"/>
      <c r="C712" s="234"/>
      <c r="D712" s="235" t="s">
        <v>161</v>
      </c>
      <c r="E712" s="236" t="s">
        <v>1</v>
      </c>
      <c r="F712" s="237" t="s">
        <v>1290</v>
      </c>
      <c r="G712" s="234"/>
      <c r="H712" s="238">
        <v>15.800000000000001</v>
      </c>
      <c r="I712" s="239"/>
      <c r="J712" s="234"/>
      <c r="K712" s="234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161</v>
      </c>
      <c r="AU712" s="244" t="s">
        <v>86</v>
      </c>
      <c r="AV712" s="13" t="s">
        <v>86</v>
      </c>
      <c r="AW712" s="13" t="s">
        <v>32</v>
      </c>
      <c r="AX712" s="13" t="s">
        <v>76</v>
      </c>
      <c r="AY712" s="244" t="s">
        <v>153</v>
      </c>
    </row>
    <row r="713" s="13" customFormat="1">
      <c r="A713" s="13"/>
      <c r="B713" s="233"/>
      <c r="C713" s="234"/>
      <c r="D713" s="235" t="s">
        <v>161</v>
      </c>
      <c r="E713" s="236" t="s">
        <v>1</v>
      </c>
      <c r="F713" s="237" t="s">
        <v>1282</v>
      </c>
      <c r="G713" s="234"/>
      <c r="H713" s="238">
        <v>155.88</v>
      </c>
      <c r="I713" s="239"/>
      <c r="J713" s="234"/>
      <c r="K713" s="234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161</v>
      </c>
      <c r="AU713" s="244" t="s">
        <v>86</v>
      </c>
      <c r="AV713" s="13" t="s">
        <v>86</v>
      </c>
      <c r="AW713" s="13" t="s">
        <v>32</v>
      </c>
      <c r="AX713" s="13" t="s">
        <v>76</v>
      </c>
      <c r="AY713" s="244" t="s">
        <v>153</v>
      </c>
    </row>
    <row r="714" s="13" customFormat="1">
      <c r="A714" s="13"/>
      <c r="B714" s="233"/>
      <c r="C714" s="234"/>
      <c r="D714" s="235" t="s">
        <v>161</v>
      </c>
      <c r="E714" s="236" t="s">
        <v>1</v>
      </c>
      <c r="F714" s="237" t="s">
        <v>1291</v>
      </c>
      <c r="G714" s="234"/>
      <c r="H714" s="238">
        <v>288.286</v>
      </c>
      <c r="I714" s="239"/>
      <c r="J714" s="234"/>
      <c r="K714" s="234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161</v>
      </c>
      <c r="AU714" s="244" t="s">
        <v>86</v>
      </c>
      <c r="AV714" s="13" t="s">
        <v>86</v>
      </c>
      <c r="AW714" s="13" t="s">
        <v>32</v>
      </c>
      <c r="AX714" s="13" t="s">
        <v>76</v>
      </c>
      <c r="AY714" s="244" t="s">
        <v>153</v>
      </c>
    </row>
    <row r="715" s="14" customFormat="1">
      <c r="A715" s="14"/>
      <c r="B715" s="245"/>
      <c r="C715" s="246"/>
      <c r="D715" s="235" t="s">
        <v>161</v>
      </c>
      <c r="E715" s="247" t="s">
        <v>1</v>
      </c>
      <c r="F715" s="248" t="s">
        <v>213</v>
      </c>
      <c r="G715" s="246"/>
      <c r="H715" s="249">
        <v>664.87699999999995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161</v>
      </c>
      <c r="AU715" s="255" t="s">
        <v>86</v>
      </c>
      <c r="AV715" s="14" t="s">
        <v>159</v>
      </c>
      <c r="AW715" s="14" t="s">
        <v>32</v>
      </c>
      <c r="AX715" s="14" t="s">
        <v>84</v>
      </c>
      <c r="AY715" s="255" t="s">
        <v>153</v>
      </c>
    </row>
    <row r="716" s="2" customFormat="1" ht="14.4" customHeight="1">
      <c r="A716" s="38"/>
      <c r="B716" s="39"/>
      <c r="C716" s="219" t="s">
        <v>1292</v>
      </c>
      <c r="D716" s="219" t="s">
        <v>155</v>
      </c>
      <c r="E716" s="220" t="s">
        <v>1293</v>
      </c>
      <c r="F716" s="221" t="s">
        <v>1294</v>
      </c>
      <c r="G716" s="222" t="s">
        <v>158</v>
      </c>
      <c r="H716" s="223">
        <v>14.6</v>
      </c>
      <c r="I716" s="224"/>
      <c r="J716" s="225">
        <f>ROUND(I716*H716,2)</f>
        <v>0</v>
      </c>
      <c r="K716" s="226"/>
      <c r="L716" s="44"/>
      <c r="M716" s="227" t="s">
        <v>1</v>
      </c>
      <c r="N716" s="228" t="s">
        <v>41</v>
      </c>
      <c r="O716" s="91"/>
      <c r="P716" s="229">
        <f>O716*H716</f>
        <v>0</v>
      </c>
      <c r="Q716" s="229">
        <v>0.00025999999999999998</v>
      </c>
      <c r="R716" s="229">
        <f>Q716*H716</f>
        <v>0.0037959999999999995</v>
      </c>
      <c r="S716" s="229">
        <v>0</v>
      </c>
      <c r="T716" s="230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1" t="s">
        <v>233</v>
      </c>
      <c r="AT716" s="231" t="s">
        <v>155</v>
      </c>
      <c r="AU716" s="231" t="s">
        <v>86</v>
      </c>
      <c r="AY716" s="17" t="s">
        <v>153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17" t="s">
        <v>84</v>
      </c>
      <c r="BK716" s="232">
        <f>ROUND(I716*H716,2)</f>
        <v>0</v>
      </c>
      <c r="BL716" s="17" t="s">
        <v>233</v>
      </c>
      <c r="BM716" s="231" t="s">
        <v>1295</v>
      </c>
    </row>
    <row r="717" s="13" customFormat="1">
      <c r="A717" s="13"/>
      <c r="B717" s="233"/>
      <c r="C717" s="234"/>
      <c r="D717" s="235" t="s">
        <v>161</v>
      </c>
      <c r="E717" s="236" t="s">
        <v>1</v>
      </c>
      <c r="F717" s="237" t="s">
        <v>1296</v>
      </c>
      <c r="G717" s="234"/>
      <c r="H717" s="238">
        <v>14.6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161</v>
      </c>
      <c r="AU717" s="244" t="s">
        <v>86</v>
      </c>
      <c r="AV717" s="13" t="s">
        <v>86</v>
      </c>
      <c r="AW717" s="13" t="s">
        <v>32</v>
      </c>
      <c r="AX717" s="13" t="s">
        <v>84</v>
      </c>
      <c r="AY717" s="244" t="s">
        <v>153</v>
      </c>
    </row>
    <row r="718" s="2" customFormat="1" ht="14.4" customHeight="1">
      <c r="A718" s="38"/>
      <c r="B718" s="39"/>
      <c r="C718" s="219" t="s">
        <v>1297</v>
      </c>
      <c r="D718" s="219" t="s">
        <v>155</v>
      </c>
      <c r="E718" s="220" t="s">
        <v>1298</v>
      </c>
      <c r="F718" s="221" t="s">
        <v>1299</v>
      </c>
      <c r="G718" s="222" t="s">
        <v>158</v>
      </c>
      <c r="H718" s="223">
        <v>43.200000000000003</v>
      </c>
      <c r="I718" s="224"/>
      <c r="J718" s="225">
        <f>ROUND(I718*H718,2)</f>
        <v>0</v>
      </c>
      <c r="K718" s="226"/>
      <c r="L718" s="44"/>
      <c r="M718" s="227" t="s">
        <v>1</v>
      </c>
      <c r="N718" s="228" t="s">
        <v>41</v>
      </c>
      <c r="O718" s="91"/>
      <c r="P718" s="229">
        <f>O718*H718</f>
        <v>0</v>
      </c>
      <c r="Q718" s="229">
        <v>0.0089300000000000004</v>
      </c>
      <c r="R718" s="229">
        <f>Q718*H718</f>
        <v>0.38577600000000006</v>
      </c>
      <c r="S718" s="229">
        <v>0</v>
      </c>
      <c r="T718" s="230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31" t="s">
        <v>233</v>
      </c>
      <c r="AT718" s="231" t="s">
        <v>155</v>
      </c>
      <c r="AU718" s="231" t="s">
        <v>86</v>
      </c>
      <c r="AY718" s="17" t="s">
        <v>153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17" t="s">
        <v>84</v>
      </c>
      <c r="BK718" s="232">
        <f>ROUND(I718*H718,2)</f>
        <v>0</v>
      </c>
      <c r="BL718" s="17" t="s">
        <v>233</v>
      </c>
      <c r="BM718" s="231" t="s">
        <v>1300</v>
      </c>
    </row>
    <row r="719" s="13" customFormat="1">
      <c r="A719" s="13"/>
      <c r="B719" s="233"/>
      <c r="C719" s="234"/>
      <c r="D719" s="235" t="s">
        <v>161</v>
      </c>
      <c r="E719" s="236" t="s">
        <v>1</v>
      </c>
      <c r="F719" s="237" t="s">
        <v>1301</v>
      </c>
      <c r="G719" s="234"/>
      <c r="H719" s="238">
        <v>3.2000000000000002</v>
      </c>
      <c r="I719" s="239"/>
      <c r="J719" s="234"/>
      <c r="K719" s="234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161</v>
      </c>
      <c r="AU719" s="244" t="s">
        <v>86</v>
      </c>
      <c r="AV719" s="13" t="s">
        <v>86</v>
      </c>
      <c r="AW719" s="13" t="s">
        <v>32</v>
      </c>
      <c r="AX719" s="13" t="s">
        <v>76</v>
      </c>
      <c r="AY719" s="244" t="s">
        <v>153</v>
      </c>
    </row>
    <row r="720" s="13" customFormat="1">
      <c r="A720" s="13"/>
      <c r="B720" s="233"/>
      <c r="C720" s="234"/>
      <c r="D720" s="235" t="s">
        <v>161</v>
      </c>
      <c r="E720" s="236" t="s">
        <v>1</v>
      </c>
      <c r="F720" s="237" t="s">
        <v>1302</v>
      </c>
      <c r="G720" s="234"/>
      <c r="H720" s="238">
        <v>14.08</v>
      </c>
      <c r="I720" s="239"/>
      <c r="J720" s="234"/>
      <c r="K720" s="234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161</v>
      </c>
      <c r="AU720" s="244" t="s">
        <v>86</v>
      </c>
      <c r="AV720" s="13" t="s">
        <v>86</v>
      </c>
      <c r="AW720" s="13" t="s">
        <v>32</v>
      </c>
      <c r="AX720" s="13" t="s">
        <v>76</v>
      </c>
      <c r="AY720" s="244" t="s">
        <v>153</v>
      </c>
    </row>
    <row r="721" s="13" customFormat="1">
      <c r="A721" s="13"/>
      <c r="B721" s="233"/>
      <c r="C721" s="234"/>
      <c r="D721" s="235" t="s">
        <v>161</v>
      </c>
      <c r="E721" s="236" t="s">
        <v>1</v>
      </c>
      <c r="F721" s="237" t="s">
        <v>1303</v>
      </c>
      <c r="G721" s="234"/>
      <c r="H721" s="238">
        <v>20.52</v>
      </c>
      <c r="I721" s="239"/>
      <c r="J721" s="234"/>
      <c r="K721" s="234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161</v>
      </c>
      <c r="AU721" s="244" t="s">
        <v>86</v>
      </c>
      <c r="AV721" s="13" t="s">
        <v>86</v>
      </c>
      <c r="AW721" s="13" t="s">
        <v>32</v>
      </c>
      <c r="AX721" s="13" t="s">
        <v>76</v>
      </c>
      <c r="AY721" s="244" t="s">
        <v>153</v>
      </c>
    </row>
    <row r="722" s="13" customFormat="1">
      <c r="A722" s="13"/>
      <c r="B722" s="233"/>
      <c r="C722" s="234"/>
      <c r="D722" s="235" t="s">
        <v>161</v>
      </c>
      <c r="E722" s="236" t="s">
        <v>1</v>
      </c>
      <c r="F722" s="237" t="s">
        <v>1304</v>
      </c>
      <c r="G722" s="234"/>
      <c r="H722" s="238">
        <v>5.4000000000000004</v>
      </c>
      <c r="I722" s="239"/>
      <c r="J722" s="234"/>
      <c r="K722" s="234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161</v>
      </c>
      <c r="AU722" s="244" t="s">
        <v>86</v>
      </c>
      <c r="AV722" s="13" t="s">
        <v>86</v>
      </c>
      <c r="AW722" s="13" t="s">
        <v>32</v>
      </c>
      <c r="AX722" s="13" t="s">
        <v>76</v>
      </c>
      <c r="AY722" s="244" t="s">
        <v>153</v>
      </c>
    </row>
    <row r="723" s="14" customFormat="1">
      <c r="A723" s="14"/>
      <c r="B723" s="245"/>
      <c r="C723" s="246"/>
      <c r="D723" s="235" t="s">
        <v>161</v>
      </c>
      <c r="E723" s="247" t="s">
        <v>1</v>
      </c>
      <c r="F723" s="248" t="s">
        <v>213</v>
      </c>
      <c r="G723" s="246"/>
      <c r="H723" s="249">
        <v>43.199999999999996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161</v>
      </c>
      <c r="AU723" s="255" t="s">
        <v>86</v>
      </c>
      <c r="AV723" s="14" t="s">
        <v>159</v>
      </c>
      <c r="AW723" s="14" t="s">
        <v>32</v>
      </c>
      <c r="AX723" s="14" t="s">
        <v>84</v>
      </c>
      <c r="AY723" s="255" t="s">
        <v>153</v>
      </c>
    </row>
    <row r="724" s="2" customFormat="1" ht="14.4" customHeight="1">
      <c r="A724" s="38"/>
      <c r="B724" s="39"/>
      <c r="C724" s="219" t="s">
        <v>1305</v>
      </c>
      <c r="D724" s="219" t="s">
        <v>155</v>
      </c>
      <c r="E724" s="220" t="s">
        <v>1306</v>
      </c>
      <c r="F724" s="221" t="s">
        <v>1307</v>
      </c>
      <c r="G724" s="222" t="s">
        <v>158</v>
      </c>
      <c r="H724" s="223">
        <v>50</v>
      </c>
      <c r="I724" s="224"/>
      <c r="J724" s="225">
        <f>ROUND(I724*H724,2)</f>
        <v>0</v>
      </c>
      <c r="K724" s="226"/>
      <c r="L724" s="44"/>
      <c r="M724" s="227" t="s">
        <v>1</v>
      </c>
      <c r="N724" s="228" t="s">
        <v>41</v>
      </c>
      <c r="O724" s="91"/>
      <c r="P724" s="229">
        <f>O724*H724</f>
        <v>0</v>
      </c>
      <c r="Q724" s="229">
        <v>0.00025999999999999998</v>
      </c>
      <c r="R724" s="229">
        <f>Q724*H724</f>
        <v>0.012999999999999999</v>
      </c>
      <c r="S724" s="229">
        <v>0</v>
      </c>
      <c r="T724" s="230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1" t="s">
        <v>233</v>
      </c>
      <c r="AT724" s="231" t="s">
        <v>155</v>
      </c>
      <c r="AU724" s="231" t="s">
        <v>86</v>
      </c>
      <c r="AY724" s="17" t="s">
        <v>153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17" t="s">
        <v>84</v>
      </c>
      <c r="BK724" s="232">
        <f>ROUND(I724*H724,2)</f>
        <v>0</v>
      </c>
      <c r="BL724" s="17" t="s">
        <v>233</v>
      </c>
      <c r="BM724" s="231" t="s">
        <v>1308</v>
      </c>
    </row>
    <row r="725" s="13" customFormat="1">
      <c r="A725" s="13"/>
      <c r="B725" s="233"/>
      <c r="C725" s="234"/>
      <c r="D725" s="235" t="s">
        <v>161</v>
      </c>
      <c r="E725" s="236" t="s">
        <v>1</v>
      </c>
      <c r="F725" s="237" t="s">
        <v>1309</v>
      </c>
      <c r="G725" s="234"/>
      <c r="H725" s="238">
        <v>50</v>
      </c>
      <c r="I725" s="239"/>
      <c r="J725" s="234"/>
      <c r="K725" s="234"/>
      <c r="L725" s="240"/>
      <c r="M725" s="278"/>
      <c r="N725" s="279"/>
      <c r="O725" s="279"/>
      <c r="P725" s="279"/>
      <c r="Q725" s="279"/>
      <c r="R725" s="279"/>
      <c r="S725" s="279"/>
      <c r="T725" s="28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161</v>
      </c>
      <c r="AU725" s="244" t="s">
        <v>86</v>
      </c>
      <c r="AV725" s="13" t="s">
        <v>86</v>
      </c>
      <c r="AW725" s="13" t="s">
        <v>32</v>
      </c>
      <c r="AX725" s="13" t="s">
        <v>84</v>
      </c>
      <c r="AY725" s="244" t="s">
        <v>153</v>
      </c>
    </row>
    <row r="726" s="2" customFormat="1" ht="6.96" customHeight="1">
      <c r="A726" s="38"/>
      <c r="B726" s="66"/>
      <c r="C726" s="67"/>
      <c r="D726" s="67"/>
      <c r="E726" s="67"/>
      <c r="F726" s="67"/>
      <c r="G726" s="67"/>
      <c r="H726" s="67"/>
      <c r="I726" s="67"/>
      <c r="J726" s="67"/>
      <c r="K726" s="67"/>
      <c r="L726" s="44"/>
      <c r="M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</row>
  </sheetData>
  <sheetProtection sheet="1" autoFilter="0" formatColumns="0" formatRows="0" objects="1" scenarios="1" spinCount="100000" saltValue="TOPm9gQBgCsdi1PvW2L8QZ5bLW55Fui9/fkPzIVVIendEP8w4tWv2WhwN29Lq3v+JGwBNuz9fdy2VcfTJgTd8Q==" hashValue="jRPuIXESh7njGNyiMqXRszEUkXpTAQ3M2tmHF+oZzDgf7Q8n6Q0yCo1aTkSx/7Fghnt/nuvBPsJcAds2TgHbbQ==" algorithmName="SHA-512" password="CC35"/>
  <autoFilter ref="C137:K725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7" customHeight="1">
      <c r="B7" s="20"/>
      <c r="E7" s="141" t="str">
        <f>'Rekapitulace stavby'!K6</f>
        <v>Karlovy Vary, ZŠ J.A.Komenského, I.stupeň -Stavební úpravy související s PBŘ (aktualizováno 02/2025)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1310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26. 2. 2025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ROUND((SUM(BE129:BE230)),  2)</f>
        <v>0</v>
      </c>
      <c r="G33" s="38"/>
      <c r="H33" s="38"/>
      <c r="I33" s="155">
        <v>0.20999999999999999</v>
      </c>
      <c r="J33" s="154">
        <f>ROUND(((SUM(BE129:BE230))*I33),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ROUND((SUM(BF129:BF230)),  2)</f>
        <v>0</v>
      </c>
      <c r="G34" s="38"/>
      <c r="H34" s="38"/>
      <c r="I34" s="155">
        <v>0.12</v>
      </c>
      <c r="J34" s="154">
        <f>ROUND(((SUM(BF129:BF230))*I34),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ROUND((SUM(BG129:BG230)),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ROUND((SUM(BH129:BH230)),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ROUND((SUM(BI129:BI230)),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7" customHeight="1">
      <c r="A85" s="38"/>
      <c r="B85" s="39"/>
      <c r="C85" s="40"/>
      <c r="D85" s="40"/>
      <c r="E85" s="174" t="str">
        <f>E7</f>
        <v>Karlovy Vary, ZŠ J.A.Komenského, I.stupeň -Stavební úpravy související s PBŘ (aktualizováno 02/2025)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02 - Zdravotechnika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26. 2. 2025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Statutární město K.Vary</v>
      </c>
      <c r="G91" s="40"/>
      <c r="H91" s="40"/>
      <c r="I91" s="32" t="s">
        <v>30</v>
      </c>
      <c r="J91" s="36" t="str">
        <f>E21</f>
        <v>Porticus s.r.o. K.Vary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1311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1312</v>
      </c>
      <c r="E98" s="182"/>
      <c r="F98" s="182"/>
      <c r="G98" s="182"/>
      <c r="H98" s="182"/>
      <c r="I98" s="182"/>
      <c r="J98" s="183">
        <f>J138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1313</v>
      </c>
      <c r="E99" s="182"/>
      <c r="F99" s="182"/>
      <c r="G99" s="182"/>
      <c r="H99" s="182"/>
      <c r="I99" s="182"/>
      <c r="J99" s="183">
        <f>J142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1314</v>
      </c>
      <c r="E100" s="182"/>
      <c r="F100" s="182"/>
      <c r="G100" s="182"/>
      <c r="H100" s="182"/>
      <c r="I100" s="182"/>
      <c r="J100" s="183">
        <f>J146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1315</v>
      </c>
      <c r="E101" s="182"/>
      <c r="F101" s="182"/>
      <c r="G101" s="182"/>
      <c r="H101" s="182"/>
      <c r="I101" s="182"/>
      <c r="J101" s="183">
        <f>J154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1316</v>
      </c>
      <c r="E102" s="182"/>
      <c r="F102" s="182"/>
      <c r="G102" s="182"/>
      <c r="H102" s="182"/>
      <c r="I102" s="182"/>
      <c r="J102" s="183">
        <f>J160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1317</v>
      </c>
      <c r="E103" s="182"/>
      <c r="F103" s="182"/>
      <c r="G103" s="182"/>
      <c r="H103" s="182"/>
      <c r="I103" s="182"/>
      <c r="J103" s="183">
        <f>J165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1318</v>
      </c>
      <c r="E104" s="182"/>
      <c r="F104" s="182"/>
      <c r="G104" s="182"/>
      <c r="H104" s="182"/>
      <c r="I104" s="182"/>
      <c r="J104" s="183">
        <f>J175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1319</v>
      </c>
      <c r="E105" s="182"/>
      <c r="F105" s="182"/>
      <c r="G105" s="182"/>
      <c r="H105" s="182"/>
      <c r="I105" s="182"/>
      <c r="J105" s="183">
        <f>J183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9"/>
      <c r="C106" s="180"/>
      <c r="D106" s="181" t="s">
        <v>1320</v>
      </c>
      <c r="E106" s="182"/>
      <c r="F106" s="182"/>
      <c r="G106" s="182"/>
      <c r="H106" s="182"/>
      <c r="I106" s="182"/>
      <c r="J106" s="183">
        <f>J203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9"/>
      <c r="C107" s="180"/>
      <c r="D107" s="181" t="s">
        <v>1321</v>
      </c>
      <c r="E107" s="182"/>
      <c r="F107" s="182"/>
      <c r="G107" s="182"/>
      <c r="H107" s="182"/>
      <c r="I107" s="182"/>
      <c r="J107" s="183">
        <f>J219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9"/>
      <c r="C108" s="180"/>
      <c r="D108" s="181" t="s">
        <v>1322</v>
      </c>
      <c r="E108" s="182"/>
      <c r="F108" s="182"/>
      <c r="G108" s="182"/>
      <c r="H108" s="182"/>
      <c r="I108" s="182"/>
      <c r="J108" s="183">
        <f>J223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9"/>
      <c r="C109" s="180"/>
      <c r="D109" s="181" t="s">
        <v>1323</v>
      </c>
      <c r="E109" s="182"/>
      <c r="F109" s="182"/>
      <c r="G109" s="182"/>
      <c r="H109" s="182"/>
      <c r="I109" s="182"/>
      <c r="J109" s="183">
        <f>J226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7" customHeight="1">
      <c r="A119" s="38"/>
      <c r="B119" s="39"/>
      <c r="C119" s="40"/>
      <c r="D119" s="40"/>
      <c r="E119" s="174" t="str">
        <f>E7</f>
        <v>Karlovy Vary, ZŠ J.A.Komenského, I.stupeň -Stavební úpravy související s PBŘ (aktualizováno 02/2025)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109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6" customHeight="1">
      <c r="A121" s="38"/>
      <c r="B121" s="39"/>
      <c r="C121" s="40"/>
      <c r="D121" s="40"/>
      <c r="E121" s="76" t="str">
        <f>E9</f>
        <v>02 - Zdravotechnika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26. 2. 2025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6" customHeight="1">
      <c r="A125" s="38"/>
      <c r="B125" s="39"/>
      <c r="C125" s="32" t="s">
        <v>24</v>
      </c>
      <c r="D125" s="40"/>
      <c r="E125" s="40"/>
      <c r="F125" s="27" t="str">
        <f>E15</f>
        <v>Statutární město K.Vary</v>
      </c>
      <c r="G125" s="40"/>
      <c r="H125" s="40"/>
      <c r="I125" s="32" t="s">
        <v>30</v>
      </c>
      <c r="J125" s="36" t="str">
        <f>E21</f>
        <v>Porticus s.r.o. K.Vary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6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>Šimková Dita, K.Vary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139</v>
      </c>
      <c r="D128" s="194" t="s">
        <v>61</v>
      </c>
      <c r="E128" s="194" t="s">
        <v>57</v>
      </c>
      <c r="F128" s="194" t="s">
        <v>58</v>
      </c>
      <c r="G128" s="194" t="s">
        <v>140</v>
      </c>
      <c r="H128" s="194" t="s">
        <v>141</v>
      </c>
      <c r="I128" s="194" t="s">
        <v>142</v>
      </c>
      <c r="J128" s="195" t="s">
        <v>113</v>
      </c>
      <c r="K128" s="196" t="s">
        <v>143</v>
      </c>
      <c r="L128" s="197"/>
      <c r="M128" s="100" t="s">
        <v>1</v>
      </c>
      <c r="N128" s="101" t="s">
        <v>40</v>
      </c>
      <c r="O128" s="101" t="s">
        <v>144</v>
      </c>
      <c r="P128" s="101" t="s">
        <v>145</v>
      </c>
      <c r="Q128" s="101" t="s">
        <v>146</v>
      </c>
      <c r="R128" s="101" t="s">
        <v>147</v>
      </c>
      <c r="S128" s="101" t="s">
        <v>148</v>
      </c>
      <c r="T128" s="102" t="s">
        <v>149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150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P130+P138+P142+P146+P154+P160+P165+P175+P183+P203+P219+P223+P226</f>
        <v>0</v>
      </c>
      <c r="Q129" s="104"/>
      <c r="R129" s="200">
        <f>R130+R138+R142+R146+R154+R160+R165+R175+R183+R203+R219+R223+R226</f>
        <v>0</v>
      </c>
      <c r="S129" s="104"/>
      <c r="T129" s="201">
        <f>T130+T138+T142+T146+T154+T160+T165+T175+T183+T203+T219+T223+T226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115</v>
      </c>
      <c r="BK129" s="202">
        <f>BK130+BK138+BK142+BK146+BK154+BK160+BK165+BK175+BK183+BK203+BK219+BK223+BK226</f>
        <v>0</v>
      </c>
    </row>
    <row r="130" s="12" customFormat="1" ht="25.92" customHeight="1">
      <c r="A130" s="12"/>
      <c r="B130" s="203"/>
      <c r="C130" s="204"/>
      <c r="D130" s="205" t="s">
        <v>75</v>
      </c>
      <c r="E130" s="206" t="s">
        <v>202</v>
      </c>
      <c r="F130" s="206" t="s">
        <v>1324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SUM(P131:P137)</f>
        <v>0</v>
      </c>
      <c r="Q130" s="211"/>
      <c r="R130" s="212">
        <f>SUM(R131:R137)</f>
        <v>0</v>
      </c>
      <c r="S130" s="211"/>
      <c r="T130" s="213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76</v>
      </c>
      <c r="AY130" s="214" t="s">
        <v>153</v>
      </c>
      <c r="BK130" s="216">
        <f>SUM(BK131:BK137)</f>
        <v>0</v>
      </c>
    </row>
    <row r="131" s="2" customFormat="1" ht="14.4" customHeight="1">
      <c r="A131" s="38"/>
      <c r="B131" s="39"/>
      <c r="C131" s="219" t="s">
        <v>84</v>
      </c>
      <c r="D131" s="219" t="s">
        <v>155</v>
      </c>
      <c r="E131" s="220" t="s">
        <v>1325</v>
      </c>
      <c r="F131" s="221" t="s">
        <v>1326</v>
      </c>
      <c r="G131" s="222" t="s">
        <v>170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159</v>
      </c>
      <c r="AT131" s="231" t="s">
        <v>155</v>
      </c>
      <c r="AU131" s="231" t="s">
        <v>84</v>
      </c>
      <c r="AY131" s="17" t="s">
        <v>153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159</v>
      </c>
      <c r="BM131" s="231" t="s">
        <v>1327</v>
      </c>
    </row>
    <row r="132" s="2" customFormat="1" ht="14.4" customHeight="1">
      <c r="A132" s="38"/>
      <c r="B132" s="39"/>
      <c r="C132" s="219" t="s">
        <v>86</v>
      </c>
      <c r="D132" s="219" t="s">
        <v>155</v>
      </c>
      <c r="E132" s="220" t="s">
        <v>1328</v>
      </c>
      <c r="F132" s="221" t="s">
        <v>1329</v>
      </c>
      <c r="G132" s="222" t="s">
        <v>170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159</v>
      </c>
      <c r="AT132" s="231" t="s">
        <v>155</v>
      </c>
      <c r="AU132" s="231" t="s">
        <v>84</v>
      </c>
      <c r="AY132" s="17" t="s">
        <v>153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159</v>
      </c>
      <c r="BM132" s="231" t="s">
        <v>1330</v>
      </c>
    </row>
    <row r="133" s="2" customFormat="1" ht="14.4" customHeight="1">
      <c r="A133" s="38"/>
      <c r="B133" s="39"/>
      <c r="C133" s="219" t="s">
        <v>167</v>
      </c>
      <c r="D133" s="219" t="s">
        <v>155</v>
      </c>
      <c r="E133" s="220" t="s">
        <v>1331</v>
      </c>
      <c r="F133" s="221" t="s">
        <v>1332</v>
      </c>
      <c r="G133" s="222" t="s">
        <v>170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159</v>
      </c>
      <c r="AT133" s="231" t="s">
        <v>155</v>
      </c>
      <c r="AU133" s="231" t="s">
        <v>84</v>
      </c>
      <c r="AY133" s="17" t="s">
        <v>153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159</v>
      </c>
      <c r="BM133" s="231" t="s">
        <v>1333</v>
      </c>
    </row>
    <row r="134" s="2" customFormat="1" ht="14.4" customHeight="1">
      <c r="A134" s="38"/>
      <c r="B134" s="39"/>
      <c r="C134" s="219" t="s">
        <v>159</v>
      </c>
      <c r="D134" s="219" t="s">
        <v>155</v>
      </c>
      <c r="E134" s="220" t="s">
        <v>1334</v>
      </c>
      <c r="F134" s="221" t="s">
        <v>1335</v>
      </c>
      <c r="G134" s="222" t="s">
        <v>1336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159</v>
      </c>
      <c r="AT134" s="231" t="s">
        <v>155</v>
      </c>
      <c r="AU134" s="231" t="s">
        <v>84</v>
      </c>
      <c r="AY134" s="17" t="s">
        <v>153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159</v>
      </c>
      <c r="BM134" s="231" t="s">
        <v>1337</v>
      </c>
    </row>
    <row r="135" s="2" customFormat="1" ht="14.4" customHeight="1">
      <c r="A135" s="38"/>
      <c r="B135" s="39"/>
      <c r="C135" s="219" t="s">
        <v>177</v>
      </c>
      <c r="D135" s="219" t="s">
        <v>155</v>
      </c>
      <c r="E135" s="220" t="s">
        <v>1338</v>
      </c>
      <c r="F135" s="221" t="s">
        <v>1339</v>
      </c>
      <c r="G135" s="222" t="s">
        <v>170</v>
      </c>
      <c r="H135" s="223">
        <v>3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159</v>
      </c>
      <c r="AT135" s="231" t="s">
        <v>155</v>
      </c>
      <c r="AU135" s="231" t="s">
        <v>84</v>
      </c>
      <c r="AY135" s="17" t="s">
        <v>153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159</v>
      </c>
      <c r="BM135" s="231" t="s">
        <v>1340</v>
      </c>
    </row>
    <row r="136" s="2" customFormat="1" ht="14.4" customHeight="1">
      <c r="A136" s="38"/>
      <c r="B136" s="39"/>
      <c r="C136" s="256" t="s">
        <v>183</v>
      </c>
      <c r="D136" s="256" t="s">
        <v>238</v>
      </c>
      <c r="E136" s="257" t="s">
        <v>1341</v>
      </c>
      <c r="F136" s="258" t="s">
        <v>1342</v>
      </c>
      <c r="G136" s="259" t="s">
        <v>170</v>
      </c>
      <c r="H136" s="260">
        <v>3</v>
      </c>
      <c r="I136" s="261"/>
      <c r="J136" s="262">
        <f>ROUND(I136*H136,2)</f>
        <v>0</v>
      </c>
      <c r="K136" s="263"/>
      <c r="L136" s="264"/>
      <c r="M136" s="265" t="s">
        <v>1</v>
      </c>
      <c r="N136" s="266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193</v>
      </c>
      <c r="AT136" s="231" t="s">
        <v>238</v>
      </c>
      <c r="AU136" s="231" t="s">
        <v>84</v>
      </c>
      <c r="AY136" s="17" t="s">
        <v>153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159</v>
      </c>
      <c r="BM136" s="231" t="s">
        <v>1343</v>
      </c>
    </row>
    <row r="137" s="2" customFormat="1" ht="14.4" customHeight="1">
      <c r="A137" s="38"/>
      <c r="B137" s="39"/>
      <c r="C137" s="219" t="s">
        <v>188</v>
      </c>
      <c r="D137" s="219" t="s">
        <v>155</v>
      </c>
      <c r="E137" s="220" t="s">
        <v>1344</v>
      </c>
      <c r="F137" s="221" t="s">
        <v>1345</v>
      </c>
      <c r="G137" s="222" t="s">
        <v>1346</v>
      </c>
      <c r="H137" s="223">
        <v>0.017999999999999999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159</v>
      </c>
      <c r="AT137" s="231" t="s">
        <v>155</v>
      </c>
      <c r="AU137" s="231" t="s">
        <v>84</v>
      </c>
      <c r="AY137" s="17" t="s">
        <v>153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159</v>
      </c>
      <c r="BM137" s="231" t="s">
        <v>1347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207</v>
      </c>
      <c r="F138" s="206" t="s">
        <v>1348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SUM(P139:P141)</f>
        <v>0</v>
      </c>
      <c r="Q138" s="211"/>
      <c r="R138" s="212">
        <f>SUM(R139:R141)</f>
        <v>0</v>
      </c>
      <c r="S138" s="211"/>
      <c r="T138" s="213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153</v>
      </c>
      <c r="BK138" s="216">
        <f>SUM(BK139:BK141)</f>
        <v>0</v>
      </c>
    </row>
    <row r="139" s="2" customFormat="1" ht="14.4" customHeight="1">
      <c r="A139" s="38"/>
      <c r="B139" s="39"/>
      <c r="C139" s="219" t="s">
        <v>193</v>
      </c>
      <c r="D139" s="219" t="s">
        <v>155</v>
      </c>
      <c r="E139" s="220" t="s">
        <v>1349</v>
      </c>
      <c r="F139" s="221" t="s">
        <v>1350</v>
      </c>
      <c r="G139" s="222" t="s">
        <v>170</v>
      </c>
      <c r="H139" s="223">
        <v>1.5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159</v>
      </c>
      <c r="AT139" s="231" t="s">
        <v>155</v>
      </c>
      <c r="AU139" s="231" t="s">
        <v>84</v>
      </c>
      <c r="AY139" s="17" t="s">
        <v>153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159</v>
      </c>
      <c r="BM139" s="231" t="s">
        <v>1351</v>
      </c>
    </row>
    <row r="140" s="2" customFormat="1" ht="14.4" customHeight="1">
      <c r="A140" s="38"/>
      <c r="B140" s="39"/>
      <c r="C140" s="219" t="s">
        <v>197</v>
      </c>
      <c r="D140" s="219" t="s">
        <v>155</v>
      </c>
      <c r="E140" s="220" t="s">
        <v>1352</v>
      </c>
      <c r="F140" s="221" t="s">
        <v>1353</v>
      </c>
      <c r="G140" s="222" t="s">
        <v>1336</v>
      </c>
      <c r="H140" s="223">
        <v>1.5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159</v>
      </c>
      <c r="AT140" s="231" t="s">
        <v>155</v>
      </c>
      <c r="AU140" s="231" t="s">
        <v>84</v>
      </c>
      <c r="AY140" s="17" t="s">
        <v>153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159</v>
      </c>
      <c r="BM140" s="231" t="s">
        <v>1354</v>
      </c>
    </row>
    <row r="141" s="2" customFormat="1" ht="14.4" customHeight="1">
      <c r="A141" s="38"/>
      <c r="B141" s="39"/>
      <c r="C141" s="219" t="s">
        <v>202</v>
      </c>
      <c r="D141" s="219" t="s">
        <v>155</v>
      </c>
      <c r="E141" s="220" t="s">
        <v>1355</v>
      </c>
      <c r="F141" s="221" t="s">
        <v>1345</v>
      </c>
      <c r="G141" s="222" t="s">
        <v>1346</v>
      </c>
      <c r="H141" s="223">
        <v>0.017999999999999999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159</v>
      </c>
      <c r="AT141" s="231" t="s">
        <v>155</v>
      </c>
      <c r="AU141" s="231" t="s">
        <v>84</v>
      </c>
      <c r="AY141" s="17" t="s">
        <v>153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159</v>
      </c>
      <c r="BM141" s="231" t="s">
        <v>1356</v>
      </c>
    </row>
    <row r="142" s="12" customFormat="1" ht="25.92" customHeight="1">
      <c r="A142" s="12"/>
      <c r="B142" s="203"/>
      <c r="C142" s="204"/>
      <c r="D142" s="205" t="s">
        <v>75</v>
      </c>
      <c r="E142" s="206" t="s">
        <v>8</v>
      </c>
      <c r="F142" s="206" t="s">
        <v>1357</v>
      </c>
      <c r="G142" s="204"/>
      <c r="H142" s="204"/>
      <c r="I142" s="207"/>
      <c r="J142" s="208">
        <f>BK142</f>
        <v>0</v>
      </c>
      <c r="K142" s="204"/>
      <c r="L142" s="209"/>
      <c r="M142" s="210"/>
      <c r="N142" s="211"/>
      <c r="O142" s="211"/>
      <c r="P142" s="212">
        <f>SUM(P143:P145)</f>
        <v>0</v>
      </c>
      <c r="Q142" s="211"/>
      <c r="R142" s="212">
        <f>SUM(R143:R145)</f>
        <v>0</v>
      </c>
      <c r="S142" s="211"/>
      <c r="T142" s="213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84</v>
      </c>
      <c r="AT142" s="215" t="s">
        <v>75</v>
      </c>
      <c r="AU142" s="215" t="s">
        <v>76</v>
      </c>
      <c r="AY142" s="214" t="s">
        <v>153</v>
      </c>
      <c r="BK142" s="216">
        <f>SUM(BK143:BK145)</f>
        <v>0</v>
      </c>
    </row>
    <row r="143" s="2" customFormat="1" ht="14.4" customHeight="1">
      <c r="A143" s="38"/>
      <c r="B143" s="39"/>
      <c r="C143" s="219" t="s">
        <v>207</v>
      </c>
      <c r="D143" s="219" t="s">
        <v>155</v>
      </c>
      <c r="E143" s="220" t="s">
        <v>1358</v>
      </c>
      <c r="F143" s="221" t="s">
        <v>1359</v>
      </c>
      <c r="G143" s="222" t="s">
        <v>1336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159</v>
      </c>
      <c r="AT143" s="231" t="s">
        <v>155</v>
      </c>
      <c r="AU143" s="231" t="s">
        <v>84</v>
      </c>
      <c r="AY143" s="17" t="s">
        <v>153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159</v>
      </c>
      <c r="BM143" s="231" t="s">
        <v>1360</v>
      </c>
    </row>
    <row r="144" s="2" customFormat="1" ht="14.4" customHeight="1">
      <c r="A144" s="38"/>
      <c r="B144" s="39"/>
      <c r="C144" s="219" t="s">
        <v>8</v>
      </c>
      <c r="D144" s="219" t="s">
        <v>155</v>
      </c>
      <c r="E144" s="220" t="s">
        <v>1361</v>
      </c>
      <c r="F144" s="221" t="s">
        <v>1362</v>
      </c>
      <c r="G144" s="222" t="s">
        <v>1336</v>
      </c>
      <c r="H144" s="223">
        <v>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159</v>
      </c>
      <c r="AT144" s="231" t="s">
        <v>155</v>
      </c>
      <c r="AU144" s="231" t="s">
        <v>84</v>
      </c>
      <c r="AY144" s="17" t="s">
        <v>153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159</v>
      </c>
      <c r="BM144" s="231" t="s">
        <v>1363</v>
      </c>
    </row>
    <row r="145" s="2" customFormat="1" ht="14.4" customHeight="1">
      <c r="A145" s="38"/>
      <c r="B145" s="39"/>
      <c r="C145" s="219" t="s">
        <v>219</v>
      </c>
      <c r="D145" s="219" t="s">
        <v>155</v>
      </c>
      <c r="E145" s="220" t="s">
        <v>1364</v>
      </c>
      <c r="F145" s="221" t="s">
        <v>1365</v>
      </c>
      <c r="G145" s="222" t="s">
        <v>1336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159</v>
      </c>
      <c r="AT145" s="231" t="s">
        <v>155</v>
      </c>
      <c r="AU145" s="231" t="s">
        <v>84</v>
      </c>
      <c r="AY145" s="17" t="s">
        <v>153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159</v>
      </c>
      <c r="BM145" s="231" t="s">
        <v>1366</v>
      </c>
    </row>
    <row r="146" s="12" customFormat="1" ht="25.92" customHeight="1">
      <c r="A146" s="12"/>
      <c r="B146" s="203"/>
      <c r="C146" s="204"/>
      <c r="D146" s="205" t="s">
        <v>75</v>
      </c>
      <c r="E146" s="206" t="s">
        <v>219</v>
      </c>
      <c r="F146" s="206" t="s">
        <v>1367</v>
      </c>
      <c r="G146" s="204"/>
      <c r="H146" s="204"/>
      <c r="I146" s="207"/>
      <c r="J146" s="208">
        <f>BK146</f>
        <v>0</v>
      </c>
      <c r="K146" s="204"/>
      <c r="L146" s="209"/>
      <c r="M146" s="210"/>
      <c r="N146" s="211"/>
      <c r="O146" s="211"/>
      <c r="P146" s="212">
        <f>SUM(P147:P153)</f>
        <v>0</v>
      </c>
      <c r="Q146" s="211"/>
      <c r="R146" s="212">
        <f>SUM(R147:R153)</f>
        <v>0</v>
      </c>
      <c r="S146" s="211"/>
      <c r="T146" s="213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84</v>
      </c>
      <c r="AT146" s="215" t="s">
        <v>75</v>
      </c>
      <c r="AU146" s="215" t="s">
        <v>76</v>
      </c>
      <c r="AY146" s="214" t="s">
        <v>153</v>
      </c>
      <c r="BK146" s="216">
        <f>SUM(BK147:BK153)</f>
        <v>0</v>
      </c>
    </row>
    <row r="147" s="2" customFormat="1" ht="34.8" customHeight="1">
      <c r="A147" s="38"/>
      <c r="B147" s="39"/>
      <c r="C147" s="219" t="s">
        <v>223</v>
      </c>
      <c r="D147" s="219" t="s">
        <v>155</v>
      </c>
      <c r="E147" s="220" t="s">
        <v>1368</v>
      </c>
      <c r="F147" s="221" t="s">
        <v>1369</v>
      </c>
      <c r="G147" s="222" t="s">
        <v>170</v>
      </c>
      <c r="H147" s="223">
        <v>4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159</v>
      </c>
      <c r="AT147" s="231" t="s">
        <v>155</v>
      </c>
      <c r="AU147" s="231" t="s">
        <v>84</v>
      </c>
      <c r="AY147" s="17" t="s">
        <v>153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159</v>
      </c>
      <c r="BM147" s="231" t="s">
        <v>1370</v>
      </c>
    </row>
    <row r="148" s="2" customFormat="1" ht="34.8" customHeight="1">
      <c r="A148" s="38"/>
      <c r="B148" s="39"/>
      <c r="C148" s="219" t="s">
        <v>228</v>
      </c>
      <c r="D148" s="219" t="s">
        <v>155</v>
      </c>
      <c r="E148" s="220" t="s">
        <v>1371</v>
      </c>
      <c r="F148" s="221" t="s">
        <v>1372</v>
      </c>
      <c r="G148" s="222" t="s">
        <v>170</v>
      </c>
      <c r="H148" s="223">
        <v>4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159</v>
      </c>
      <c r="AT148" s="231" t="s">
        <v>155</v>
      </c>
      <c r="AU148" s="231" t="s">
        <v>84</v>
      </c>
      <c r="AY148" s="17" t="s">
        <v>153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159</v>
      </c>
      <c r="BM148" s="231" t="s">
        <v>1373</v>
      </c>
    </row>
    <row r="149" s="2" customFormat="1" ht="14.4" customHeight="1">
      <c r="A149" s="38"/>
      <c r="B149" s="39"/>
      <c r="C149" s="219" t="s">
        <v>233</v>
      </c>
      <c r="D149" s="219" t="s">
        <v>155</v>
      </c>
      <c r="E149" s="220" t="s">
        <v>1374</v>
      </c>
      <c r="F149" s="221" t="s">
        <v>1375</v>
      </c>
      <c r="G149" s="222" t="s">
        <v>1376</v>
      </c>
      <c r="H149" s="223">
        <v>2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159</v>
      </c>
      <c r="AT149" s="231" t="s">
        <v>155</v>
      </c>
      <c r="AU149" s="231" t="s">
        <v>84</v>
      </c>
      <c r="AY149" s="17" t="s">
        <v>153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159</v>
      </c>
      <c r="BM149" s="231" t="s">
        <v>1377</v>
      </c>
    </row>
    <row r="150" s="2" customFormat="1" ht="14.4" customHeight="1">
      <c r="A150" s="38"/>
      <c r="B150" s="39"/>
      <c r="C150" s="219" t="s">
        <v>237</v>
      </c>
      <c r="D150" s="219" t="s">
        <v>155</v>
      </c>
      <c r="E150" s="220" t="s">
        <v>1378</v>
      </c>
      <c r="F150" s="221" t="s">
        <v>1379</v>
      </c>
      <c r="G150" s="222" t="s">
        <v>321</v>
      </c>
      <c r="H150" s="223">
        <v>2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159</v>
      </c>
      <c r="AT150" s="231" t="s">
        <v>155</v>
      </c>
      <c r="AU150" s="231" t="s">
        <v>84</v>
      </c>
      <c r="AY150" s="17" t="s">
        <v>153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159</v>
      </c>
      <c r="BM150" s="231" t="s">
        <v>1380</v>
      </c>
    </row>
    <row r="151" s="2" customFormat="1" ht="14.4" customHeight="1">
      <c r="A151" s="38"/>
      <c r="B151" s="39"/>
      <c r="C151" s="219" t="s">
        <v>244</v>
      </c>
      <c r="D151" s="219" t="s">
        <v>155</v>
      </c>
      <c r="E151" s="220" t="s">
        <v>1381</v>
      </c>
      <c r="F151" s="221" t="s">
        <v>1382</v>
      </c>
      <c r="G151" s="222" t="s">
        <v>170</v>
      </c>
      <c r="H151" s="223">
        <v>4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159</v>
      </c>
      <c r="AT151" s="231" t="s">
        <v>155</v>
      </c>
      <c r="AU151" s="231" t="s">
        <v>84</v>
      </c>
      <c r="AY151" s="17" t="s">
        <v>153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159</v>
      </c>
      <c r="BM151" s="231" t="s">
        <v>1383</v>
      </c>
    </row>
    <row r="152" s="2" customFormat="1" ht="14.4" customHeight="1">
      <c r="A152" s="38"/>
      <c r="B152" s="39"/>
      <c r="C152" s="219" t="s">
        <v>249</v>
      </c>
      <c r="D152" s="219" t="s">
        <v>155</v>
      </c>
      <c r="E152" s="220" t="s">
        <v>1384</v>
      </c>
      <c r="F152" s="221" t="s">
        <v>1385</v>
      </c>
      <c r="G152" s="222" t="s">
        <v>170</v>
      </c>
      <c r="H152" s="223">
        <v>4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159</v>
      </c>
      <c r="AT152" s="231" t="s">
        <v>155</v>
      </c>
      <c r="AU152" s="231" t="s">
        <v>84</v>
      </c>
      <c r="AY152" s="17" t="s">
        <v>153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159</v>
      </c>
      <c r="BM152" s="231" t="s">
        <v>1386</v>
      </c>
    </row>
    <row r="153" s="2" customFormat="1" ht="14.4" customHeight="1">
      <c r="A153" s="38"/>
      <c r="B153" s="39"/>
      <c r="C153" s="219" t="s">
        <v>257</v>
      </c>
      <c r="D153" s="219" t="s">
        <v>155</v>
      </c>
      <c r="E153" s="220" t="s">
        <v>1387</v>
      </c>
      <c r="F153" s="221" t="s">
        <v>1388</v>
      </c>
      <c r="G153" s="222" t="s">
        <v>1346</v>
      </c>
      <c r="H153" s="223">
        <v>0.010999999999999999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159</v>
      </c>
      <c r="AT153" s="231" t="s">
        <v>155</v>
      </c>
      <c r="AU153" s="231" t="s">
        <v>84</v>
      </c>
      <c r="AY153" s="17" t="s">
        <v>153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159</v>
      </c>
      <c r="BM153" s="231" t="s">
        <v>1389</v>
      </c>
    </row>
    <row r="154" s="12" customFormat="1" ht="25.92" customHeight="1">
      <c r="A154" s="12"/>
      <c r="B154" s="203"/>
      <c r="C154" s="204"/>
      <c r="D154" s="205" t="s">
        <v>75</v>
      </c>
      <c r="E154" s="206" t="s">
        <v>223</v>
      </c>
      <c r="F154" s="206" t="s">
        <v>1390</v>
      </c>
      <c r="G154" s="204"/>
      <c r="H154" s="204"/>
      <c r="I154" s="207"/>
      <c r="J154" s="208">
        <f>BK154</f>
        <v>0</v>
      </c>
      <c r="K154" s="204"/>
      <c r="L154" s="209"/>
      <c r="M154" s="210"/>
      <c r="N154" s="211"/>
      <c r="O154" s="211"/>
      <c r="P154" s="212">
        <f>SUM(P155:P159)</f>
        <v>0</v>
      </c>
      <c r="Q154" s="211"/>
      <c r="R154" s="212">
        <f>SUM(R155:R159)</f>
        <v>0</v>
      </c>
      <c r="S154" s="211"/>
      <c r="T154" s="213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84</v>
      </c>
      <c r="AT154" s="215" t="s">
        <v>75</v>
      </c>
      <c r="AU154" s="215" t="s">
        <v>76</v>
      </c>
      <c r="AY154" s="214" t="s">
        <v>153</v>
      </c>
      <c r="BK154" s="216">
        <f>SUM(BK155:BK159)</f>
        <v>0</v>
      </c>
    </row>
    <row r="155" s="2" customFormat="1" ht="14.4" customHeight="1">
      <c r="A155" s="38"/>
      <c r="B155" s="39"/>
      <c r="C155" s="219" t="s">
        <v>7</v>
      </c>
      <c r="D155" s="219" t="s">
        <v>155</v>
      </c>
      <c r="E155" s="220" t="s">
        <v>1391</v>
      </c>
      <c r="F155" s="221" t="s">
        <v>1392</v>
      </c>
      <c r="G155" s="222" t="s">
        <v>170</v>
      </c>
      <c r="H155" s="223">
        <v>2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159</v>
      </c>
      <c r="AT155" s="231" t="s">
        <v>155</v>
      </c>
      <c r="AU155" s="231" t="s">
        <v>84</v>
      </c>
      <c r="AY155" s="17" t="s">
        <v>153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159</v>
      </c>
      <c r="BM155" s="231" t="s">
        <v>1393</v>
      </c>
    </row>
    <row r="156" s="2" customFormat="1" ht="14.4" customHeight="1">
      <c r="A156" s="38"/>
      <c r="B156" s="39"/>
      <c r="C156" s="219" t="s">
        <v>267</v>
      </c>
      <c r="D156" s="219" t="s">
        <v>155</v>
      </c>
      <c r="E156" s="220" t="s">
        <v>1394</v>
      </c>
      <c r="F156" s="221" t="s">
        <v>1395</v>
      </c>
      <c r="G156" s="222" t="s">
        <v>1336</v>
      </c>
      <c r="H156" s="223">
        <v>2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159</v>
      </c>
      <c r="AT156" s="231" t="s">
        <v>155</v>
      </c>
      <c r="AU156" s="231" t="s">
        <v>84</v>
      </c>
      <c r="AY156" s="17" t="s">
        <v>153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159</v>
      </c>
      <c r="BM156" s="231" t="s">
        <v>1396</v>
      </c>
    </row>
    <row r="157" s="2" customFormat="1" ht="14.4" customHeight="1">
      <c r="A157" s="38"/>
      <c r="B157" s="39"/>
      <c r="C157" s="219" t="s">
        <v>273</v>
      </c>
      <c r="D157" s="219" t="s">
        <v>155</v>
      </c>
      <c r="E157" s="220" t="s">
        <v>1397</v>
      </c>
      <c r="F157" s="221" t="s">
        <v>1398</v>
      </c>
      <c r="G157" s="222" t="s">
        <v>170</v>
      </c>
      <c r="H157" s="223">
        <v>2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159</v>
      </c>
      <c r="AT157" s="231" t="s">
        <v>155</v>
      </c>
      <c r="AU157" s="231" t="s">
        <v>84</v>
      </c>
      <c r="AY157" s="17" t="s">
        <v>153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159</v>
      </c>
      <c r="BM157" s="231" t="s">
        <v>1399</v>
      </c>
    </row>
    <row r="158" s="2" customFormat="1" ht="14.4" customHeight="1">
      <c r="A158" s="38"/>
      <c r="B158" s="39"/>
      <c r="C158" s="219" t="s">
        <v>279</v>
      </c>
      <c r="D158" s="219" t="s">
        <v>155</v>
      </c>
      <c r="E158" s="220" t="s">
        <v>1400</v>
      </c>
      <c r="F158" s="221" t="s">
        <v>1401</v>
      </c>
      <c r="G158" s="222" t="s">
        <v>1336</v>
      </c>
      <c r="H158" s="223">
        <v>4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159</v>
      </c>
      <c r="AT158" s="231" t="s">
        <v>155</v>
      </c>
      <c r="AU158" s="231" t="s">
        <v>84</v>
      </c>
      <c r="AY158" s="17" t="s">
        <v>153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159</v>
      </c>
      <c r="BM158" s="231" t="s">
        <v>1402</v>
      </c>
    </row>
    <row r="159" s="2" customFormat="1" ht="14.4" customHeight="1">
      <c r="A159" s="38"/>
      <c r="B159" s="39"/>
      <c r="C159" s="219" t="s">
        <v>284</v>
      </c>
      <c r="D159" s="219" t="s">
        <v>155</v>
      </c>
      <c r="E159" s="220" t="s">
        <v>1403</v>
      </c>
      <c r="F159" s="221" t="s">
        <v>1388</v>
      </c>
      <c r="G159" s="222" t="s">
        <v>1346</v>
      </c>
      <c r="H159" s="223">
        <v>0.010999999999999999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159</v>
      </c>
      <c r="AT159" s="231" t="s">
        <v>155</v>
      </c>
      <c r="AU159" s="231" t="s">
        <v>84</v>
      </c>
      <c r="AY159" s="17" t="s">
        <v>153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159</v>
      </c>
      <c r="BM159" s="231" t="s">
        <v>1404</v>
      </c>
    </row>
    <row r="160" s="12" customFormat="1" ht="25.92" customHeight="1">
      <c r="A160" s="12"/>
      <c r="B160" s="203"/>
      <c r="C160" s="204"/>
      <c r="D160" s="205" t="s">
        <v>75</v>
      </c>
      <c r="E160" s="206" t="s">
        <v>228</v>
      </c>
      <c r="F160" s="206" t="s">
        <v>1405</v>
      </c>
      <c r="G160" s="204"/>
      <c r="H160" s="204"/>
      <c r="I160" s="207"/>
      <c r="J160" s="208">
        <f>BK160</f>
        <v>0</v>
      </c>
      <c r="K160" s="204"/>
      <c r="L160" s="209"/>
      <c r="M160" s="210"/>
      <c r="N160" s="211"/>
      <c r="O160" s="211"/>
      <c r="P160" s="212">
        <f>SUM(P161:P164)</f>
        <v>0</v>
      </c>
      <c r="Q160" s="211"/>
      <c r="R160" s="212">
        <f>SUM(R161:R164)</f>
        <v>0</v>
      </c>
      <c r="S160" s="211"/>
      <c r="T160" s="213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76</v>
      </c>
      <c r="AY160" s="214" t="s">
        <v>153</v>
      </c>
      <c r="BK160" s="216">
        <f>SUM(BK161:BK164)</f>
        <v>0</v>
      </c>
    </row>
    <row r="161" s="2" customFormat="1" ht="14.4" customHeight="1">
      <c r="A161" s="38"/>
      <c r="B161" s="39"/>
      <c r="C161" s="219" t="s">
        <v>288</v>
      </c>
      <c r="D161" s="219" t="s">
        <v>155</v>
      </c>
      <c r="E161" s="220" t="s">
        <v>1406</v>
      </c>
      <c r="F161" s="221" t="s">
        <v>1407</v>
      </c>
      <c r="G161" s="222" t="s">
        <v>1336</v>
      </c>
      <c r="H161" s="223">
        <v>2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159</v>
      </c>
      <c r="AT161" s="231" t="s">
        <v>155</v>
      </c>
      <c r="AU161" s="231" t="s">
        <v>84</v>
      </c>
      <c r="AY161" s="17" t="s">
        <v>153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159</v>
      </c>
      <c r="BM161" s="231" t="s">
        <v>1408</v>
      </c>
    </row>
    <row r="162" s="2" customFormat="1" ht="14.4" customHeight="1">
      <c r="A162" s="38"/>
      <c r="B162" s="39"/>
      <c r="C162" s="219" t="s">
        <v>293</v>
      </c>
      <c r="D162" s="219" t="s">
        <v>155</v>
      </c>
      <c r="E162" s="220" t="s">
        <v>1409</v>
      </c>
      <c r="F162" s="221" t="s">
        <v>1410</v>
      </c>
      <c r="G162" s="222" t="s">
        <v>1336</v>
      </c>
      <c r="H162" s="223">
        <v>4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159</v>
      </c>
      <c r="AT162" s="231" t="s">
        <v>155</v>
      </c>
      <c r="AU162" s="231" t="s">
        <v>84</v>
      </c>
      <c r="AY162" s="17" t="s">
        <v>153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159</v>
      </c>
      <c r="BM162" s="231" t="s">
        <v>1411</v>
      </c>
    </row>
    <row r="163" s="2" customFormat="1" ht="14.4" customHeight="1">
      <c r="A163" s="38"/>
      <c r="B163" s="39"/>
      <c r="C163" s="219" t="s">
        <v>298</v>
      </c>
      <c r="D163" s="219" t="s">
        <v>155</v>
      </c>
      <c r="E163" s="220" t="s">
        <v>1412</v>
      </c>
      <c r="F163" s="221" t="s">
        <v>1413</v>
      </c>
      <c r="G163" s="222" t="s">
        <v>1336</v>
      </c>
      <c r="H163" s="223">
        <v>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159</v>
      </c>
      <c r="AT163" s="231" t="s">
        <v>155</v>
      </c>
      <c r="AU163" s="231" t="s">
        <v>84</v>
      </c>
      <c r="AY163" s="17" t="s">
        <v>153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159</v>
      </c>
      <c r="BM163" s="231" t="s">
        <v>1414</v>
      </c>
    </row>
    <row r="164" s="2" customFormat="1" ht="14.4" customHeight="1">
      <c r="A164" s="38"/>
      <c r="B164" s="39"/>
      <c r="C164" s="219" t="s">
        <v>303</v>
      </c>
      <c r="D164" s="219" t="s">
        <v>155</v>
      </c>
      <c r="E164" s="220" t="s">
        <v>1415</v>
      </c>
      <c r="F164" s="221" t="s">
        <v>1388</v>
      </c>
      <c r="G164" s="222" t="s">
        <v>1346</v>
      </c>
      <c r="H164" s="223">
        <v>0.012999999999999999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159</v>
      </c>
      <c r="AT164" s="231" t="s">
        <v>155</v>
      </c>
      <c r="AU164" s="231" t="s">
        <v>84</v>
      </c>
      <c r="AY164" s="17" t="s">
        <v>153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159</v>
      </c>
      <c r="BM164" s="231" t="s">
        <v>1416</v>
      </c>
    </row>
    <row r="165" s="12" customFormat="1" ht="25.92" customHeight="1">
      <c r="A165" s="12"/>
      <c r="B165" s="203"/>
      <c r="C165" s="204"/>
      <c r="D165" s="205" t="s">
        <v>75</v>
      </c>
      <c r="E165" s="206" t="s">
        <v>233</v>
      </c>
      <c r="F165" s="206" t="s">
        <v>1417</v>
      </c>
      <c r="G165" s="204"/>
      <c r="H165" s="204"/>
      <c r="I165" s="207"/>
      <c r="J165" s="208">
        <f>BK165</f>
        <v>0</v>
      </c>
      <c r="K165" s="204"/>
      <c r="L165" s="209"/>
      <c r="M165" s="210"/>
      <c r="N165" s="211"/>
      <c r="O165" s="211"/>
      <c r="P165" s="212">
        <f>SUM(P166:P174)</f>
        <v>0</v>
      </c>
      <c r="Q165" s="211"/>
      <c r="R165" s="212">
        <f>SUM(R166:R174)</f>
        <v>0</v>
      </c>
      <c r="S165" s="211"/>
      <c r="T165" s="213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84</v>
      </c>
      <c r="AT165" s="215" t="s">
        <v>75</v>
      </c>
      <c r="AU165" s="215" t="s">
        <v>76</v>
      </c>
      <c r="AY165" s="214" t="s">
        <v>153</v>
      </c>
      <c r="BK165" s="216">
        <f>SUM(BK166:BK174)</f>
        <v>0</v>
      </c>
    </row>
    <row r="166" s="2" customFormat="1" ht="22.2" customHeight="1">
      <c r="A166" s="38"/>
      <c r="B166" s="39"/>
      <c r="C166" s="256" t="s">
        <v>308</v>
      </c>
      <c r="D166" s="256" t="s">
        <v>238</v>
      </c>
      <c r="E166" s="257" t="s">
        <v>1418</v>
      </c>
      <c r="F166" s="258" t="s">
        <v>1419</v>
      </c>
      <c r="G166" s="259" t="s">
        <v>1376</v>
      </c>
      <c r="H166" s="260">
        <v>1</v>
      </c>
      <c r="I166" s="261"/>
      <c r="J166" s="262">
        <f>ROUND(I166*H166,2)</f>
        <v>0</v>
      </c>
      <c r="K166" s="263"/>
      <c r="L166" s="264"/>
      <c r="M166" s="265" t="s">
        <v>1</v>
      </c>
      <c r="N166" s="266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193</v>
      </c>
      <c r="AT166" s="231" t="s">
        <v>238</v>
      </c>
      <c r="AU166" s="231" t="s">
        <v>84</v>
      </c>
      <c r="AY166" s="17" t="s">
        <v>153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159</v>
      </c>
      <c r="BM166" s="231" t="s">
        <v>1420</v>
      </c>
    </row>
    <row r="167" s="2" customFormat="1" ht="14.4" customHeight="1">
      <c r="A167" s="38"/>
      <c r="B167" s="39"/>
      <c r="C167" s="219" t="s">
        <v>313</v>
      </c>
      <c r="D167" s="219" t="s">
        <v>155</v>
      </c>
      <c r="E167" s="220" t="s">
        <v>1421</v>
      </c>
      <c r="F167" s="221" t="s">
        <v>1422</v>
      </c>
      <c r="G167" s="222" t="s">
        <v>1376</v>
      </c>
      <c r="H167" s="223">
        <v>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159</v>
      </c>
      <c r="AT167" s="231" t="s">
        <v>155</v>
      </c>
      <c r="AU167" s="231" t="s">
        <v>84</v>
      </c>
      <c r="AY167" s="17" t="s">
        <v>153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159</v>
      </c>
      <c r="BM167" s="231" t="s">
        <v>1423</v>
      </c>
    </row>
    <row r="168" s="2" customFormat="1" ht="14.4" customHeight="1">
      <c r="A168" s="38"/>
      <c r="B168" s="39"/>
      <c r="C168" s="219" t="s">
        <v>318</v>
      </c>
      <c r="D168" s="219" t="s">
        <v>155</v>
      </c>
      <c r="E168" s="220" t="s">
        <v>1424</v>
      </c>
      <c r="F168" s="221" t="s">
        <v>1425</v>
      </c>
      <c r="G168" s="222" t="s">
        <v>1336</v>
      </c>
      <c r="H168" s="223">
        <v>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159</v>
      </c>
      <c r="AT168" s="231" t="s">
        <v>155</v>
      </c>
      <c r="AU168" s="231" t="s">
        <v>84</v>
      </c>
      <c r="AY168" s="17" t="s">
        <v>153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159</v>
      </c>
      <c r="BM168" s="231" t="s">
        <v>1426</v>
      </c>
    </row>
    <row r="169" s="2" customFormat="1" ht="14.4" customHeight="1">
      <c r="A169" s="38"/>
      <c r="B169" s="39"/>
      <c r="C169" s="256" t="s">
        <v>323</v>
      </c>
      <c r="D169" s="256" t="s">
        <v>238</v>
      </c>
      <c r="E169" s="257" t="s">
        <v>1427</v>
      </c>
      <c r="F169" s="258" t="s">
        <v>1428</v>
      </c>
      <c r="G169" s="259" t="s">
        <v>1429</v>
      </c>
      <c r="H169" s="260">
        <v>1</v>
      </c>
      <c r="I169" s="261"/>
      <c r="J169" s="262">
        <f>ROUND(I169*H169,2)</f>
        <v>0</v>
      </c>
      <c r="K169" s="263"/>
      <c r="L169" s="264"/>
      <c r="M169" s="265" t="s">
        <v>1</v>
      </c>
      <c r="N169" s="266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193</v>
      </c>
      <c r="AT169" s="231" t="s">
        <v>238</v>
      </c>
      <c r="AU169" s="231" t="s">
        <v>84</v>
      </c>
      <c r="AY169" s="17" t="s">
        <v>153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159</v>
      </c>
      <c r="BM169" s="231" t="s">
        <v>1430</v>
      </c>
    </row>
    <row r="170" s="2" customFormat="1" ht="22.2" customHeight="1">
      <c r="A170" s="38"/>
      <c r="B170" s="39"/>
      <c r="C170" s="219" t="s">
        <v>327</v>
      </c>
      <c r="D170" s="219" t="s">
        <v>155</v>
      </c>
      <c r="E170" s="220" t="s">
        <v>1431</v>
      </c>
      <c r="F170" s="221" t="s">
        <v>1432</v>
      </c>
      <c r="G170" s="222" t="s">
        <v>1336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159</v>
      </c>
      <c r="AT170" s="231" t="s">
        <v>155</v>
      </c>
      <c r="AU170" s="231" t="s">
        <v>84</v>
      </c>
      <c r="AY170" s="17" t="s">
        <v>153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159</v>
      </c>
      <c r="BM170" s="231" t="s">
        <v>1433</v>
      </c>
    </row>
    <row r="171" s="2" customFormat="1" ht="14.4" customHeight="1">
      <c r="A171" s="38"/>
      <c r="B171" s="39"/>
      <c r="C171" s="219" t="s">
        <v>331</v>
      </c>
      <c r="D171" s="219" t="s">
        <v>155</v>
      </c>
      <c r="E171" s="220" t="s">
        <v>1434</v>
      </c>
      <c r="F171" s="221" t="s">
        <v>1435</v>
      </c>
      <c r="G171" s="222" t="s">
        <v>1376</v>
      </c>
      <c r="H171" s="223">
        <v>2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159</v>
      </c>
      <c r="AT171" s="231" t="s">
        <v>155</v>
      </c>
      <c r="AU171" s="231" t="s">
        <v>84</v>
      </c>
      <c r="AY171" s="17" t="s">
        <v>153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159</v>
      </c>
      <c r="BM171" s="231" t="s">
        <v>1436</v>
      </c>
    </row>
    <row r="172" s="2" customFormat="1" ht="14.4" customHeight="1">
      <c r="A172" s="38"/>
      <c r="B172" s="39"/>
      <c r="C172" s="219" t="s">
        <v>335</v>
      </c>
      <c r="D172" s="219" t="s">
        <v>155</v>
      </c>
      <c r="E172" s="220" t="s">
        <v>1437</v>
      </c>
      <c r="F172" s="221" t="s">
        <v>1438</v>
      </c>
      <c r="G172" s="222" t="s">
        <v>1336</v>
      </c>
      <c r="H172" s="223">
        <v>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159</v>
      </c>
      <c r="AT172" s="231" t="s">
        <v>155</v>
      </c>
      <c r="AU172" s="231" t="s">
        <v>84</v>
      </c>
      <c r="AY172" s="17" t="s">
        <v>153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159</v>
      </c>
      <c r="BM172" s="231" t="s">
        <v>1439</v>
      </c>
    </row>
    <row r="173" s="2" customFormat="1" ht="14.4" customHeight="1">
      <c r="A173" s="38"/>
      <c r="B173" s="39"/>
      <c r="C173" s="219" t="s">
        <v>339</v>
      </c>
      <c r="D173" s="219" t="s">
        <v>155</v>
      </c>
      <c r="E173" s="220" t="s">
        <v>1440</v>
      </c>
      <c r="F173" s="221" t="s">
        <v>1441</v>
      </c>
      <c r="G173" s="222" t="s">
        <v>1376</v>
      </c>
      <c r="H173" s="223">
        <v>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159</v>
      </c>
      <c r="AT173" s="231" t="s">
        <v>155</v>
      </c>
      <c r="AU173" s="231" t="s">
        <v>84</v>
      </c>
      <c r="AY173" s="17" t="s">
        <v>153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159</v>
      </c>
      <c r="BM173" s="231" t="s">
        <v>1442</v>
      </c>
    </row>
    <row r="174" s="2" customFormat="1" ht="14.4" customHeight="1">
      <c r="A174" s="38"/>
      <c r="B174" s="39"/>
      <c r="C174" s="219" t="s">
        <v>345</v>
      </c>
      <c r="D174" s="219" t="s">
        <v>155</v>
      </c>
      <c r="E174" s="220" t="s">
        <v>1443</v>
      </c>
      <c r="F174" s="221" t="s">
        <v>1444</v>
      </c>
      <c r="G174" s="222" t="s">
        <v>1346</v>
      </c>
      <c r="H174" s="223">
        <v>0.0030000000000000001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159</v>
      </c>
      <c r="AT174" s="231" t="s">
        <v>155</v>
      </c>
      <c r="AU174" s="231" t="s">
        <v>84</v>
      </c>
      <c r="AY174" s="17" t="s">
        <v>153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159</v>
      </c>
      <c r="BM174" s="231" t="s">
        <v>1445</v>
      </c>
    </row>
    <row r="175" s="12" customFormat="1" ht="25.92" customHeight="1">
      <c r="A175" s="12"/>
      <c r="B175" s="203"/>
      <c r="C175" s="204"/>
      <c r="D175" s="205" t="s">
        <v>75</v>
      </c>
      <c r="E175" s="206" t="s">
        <v>237</v>
      </c>
      <c r="F175" s="206" t="s">
        <v>1446</v>
      </c>
      <c r="G175" s="204"/>
      <c r="H175" s="204"/>
      <c r="I175" s="207"/>
      <c r="J175" s="208">
        <f>BK175</f>
        <v>0</v>
      </c>
      <c r="K175" s="204"/>
      <c r="L175" s="209"/>
      <c r="M175" s="210"/>
      <c r="N175" s="211"/>
      <c r="O175" s="211"/>
      <c r="P175" s="212">
        <f>SUM(P176:P182)</f>
        <v>0</v>
      </c>
      <c r="Q175" s="211"/>
      <c r="R175" s="212">
        <f>SUM(R176:R182)</f>
        <v>0</v>
      </c>
      <c r="S175" s="211"/>
      <c r="T175" s="213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84</v>
      </c>
      <c r="AT175" s="215" t="s">
        <v>75</v>
      </c>
      <c r="AU175" s="215" t="s">
        <v>76</v>
      </c>
      <c r="AY175" s="214" t="s">
        <v>153</v>
      </c>
      <c r="BK175" s="216">
        <f>SUM(BK176:BK182)</f>
        <v>0</v>
      </c>
    </row>
    <row r="176" s="2" customFormat="1" ht="14.4" customHeight="1">
      <c r="A176" s="38"/>
      <c r="B176" s="39"/>
      <c r="C176" s="219" t="s">
        <v>350</v>
      </c>
      <c r="D176" s="219" t="s">
        <v>155</v>
      </c>
      <c r="E176" s="220" t="s">
        <v>1447</v>
      </c>
      <c r="F176" s="221" t="s">
        <v>1448</v>
      </c>
      <c r="G176" s="222" t="s">
        <v>1336</v>
      </c>
      <c r="H176" s="223">
        <v>1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159</v>
      </c>
      <c r="AT176" s="231" t="s">
        <v>155</v>
      </c>
      <c r="AU176" s="231" t="s">
        <v>84</v>
      </c>
      <c r="AY176" s="17" t="s">
        <v>153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159</v>
      </c>
      <c r="BM176" s="231" t="s">
        <v>1449</v>
      </c>
    </row>
    <row r="177" s="2" customFormat="1" ht="14.4" customHeight="1">
      <c r="A177" s="38"/>
      <c r="B177" s="39"/>
      <c r="C177" s="219" t="s">
        <v>358</v>
      </c>
      <c r="D177" s="219" t="s">
        <v>155</v>
      </c>
      <c r="E177" s="220" t="s">
        <v>1450</v>
      </c>
      <c r="F177" s="221" t="s">
        <v>1451</v>
      </c>
      <c r="G177" s="222" t="s">
        <v>1336</v>
      </c>
      <c r="H177" s="223">
        <v>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159</v>
      </c>
      <c r="AT177" s="231" t="s">
        <v>155</v>
      </c>
      <c r="AU177" s="231" t="s">
        <v>84</v>
      </c>
      <c r="AY177" s="17" t="s">
        <v>153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159</v>
      </c>
      <c r="BM177" s="231" t="s">
        <v>1452</v>
      </c>
    </row>
    <row r="178" s="2" customFormat="1" ht="14.4" customHeight="1">
      <c r="A178" s="38"/>
      <c r="B178" s="39"/>
      <c r="C178" s="219" t="s">
        <v>363</v>
      </c>
      <c r="D178" s="219" t="s">
        <v>155</v>
      </c>
      <c r="E178" s="220" t="s">
        <v>1453</v>
      </c>
      <c r="F178" s="221" t="s">
        <v>1454</v>
      </c>
      <c r="G178" s="222" t="s">
        <v>1336</v>
      </c>
      <c r="H178" s="223">
        <v>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159</v>
      </c>
      <c r="AT178" s="231" t="s">
        <v>155</v>
      </c>
      <c r="AU178" s="231" t="s">
        <v>84</v>
      </c>
      <c r="AY178" s="17" t="s">
        <v>153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159</v>
      </c>
      <c r="BM178" s="231" t="s">
        <v>1455</v>
      </c>
    </row>
    <row r="179" s="2" customFormat="1" ht="14.4" customHeight="1">
      <c r="A179" s="38"/>
      <c r="B179" s="39"/>
      <c r="C179" s="219" t="s">
        <v>368</v>
      </c>
      <c r="D179" s="219" t="s">
        <v>155</v>
      </c>
      <c r="E179" s="220" t="s">
        <v>1456</v>
      </c>
      <c r="F179" s="221" t="s">
        <v>1457</v>
      </c>
      <c r="G179" s="222" t="s">
        <v>1336</v>
      </c>
      <c r="H179" s="223">
        <v>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159</v>
      </c>
      <c r="AT179" s="231" t="s">
        <v>155</v>
      </c>
      <c r="AU179" s="231" t="s">
        <v>84</v>
      </c>
      <c r="AY179" s="17" t="s">
        <v>153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159</v>
      </c>
      <c r="BM179" s="231" t="s">
        <v>1458</v>
      </c>
    </row>
    <row r="180" s="2" customFormat="1" ht="14.4" customHeight="1">
      <c r="A180" s="38"/>
      <c r="B180" s="39"/>
      <c r="C180" s="219" t="s">
        <v>374</v>
      </c>
      <c r="D180" s="219" t="s">
        <v>155</v>
      </c>
      <c r="E180" s="220" t="s">
        <v>1459</v>
      </c>
      <c r="F180" s="221" t="s">
        <v>1460</v>
      </c>
      <c r="G180" s="222" t="s">
        <v>1336</v>
      </c>
      <c r="H180" s="223">
        <v>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159</v>
      </c>
      <c r="AT180" s="231" t="s">
        <v>155</v>
      </c>
      <c r="AU180" s="231" t="s">
        <v>84</v>
      </c>
      <c r="AY180" s="17" t="s">
        <v>153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159</v>
      </c>
      <c r="BM180" s="231" t="s">
        <v>1461</v>
      </c>
    </row>
    <row r="181" s="2" customFormat="1" ht="22.2" customHeight="1">
      <c r="A181" s="38"/>
      <c r="B181" s="39"/>
      <c r="C181" s="219" t="s">
        <v>380</v>
      </c>
      <c r="D181" s="219" t="s">
        <v>155</v>
      </c>
      <c r="E181" s="220" t="s">
        <v>1462</v>
      </c>
      <c r="F181" s="221" t="s">
        <v>1463</v>
      </c>
      <c r="G181" s="222" t="s">
        <v>1376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159</v>
      </c>
      <c r="AT181" s="231" t="s">
        <v>155</v>
      </c>
      <c r="AU181" s="231" t="s">
        <v>84</v>
      </c>
      <c r="AY181" s="17" t="s">
        <v>153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159</v>
      </c>
      <c r="BM181" s="231" t="s">
        <v>1464</v>
      </c>
    </row>
    <row r="182" s="2" customFormat="1" ht="14.4" customHeight="1">
      <c r="A182" s="38"/>
      <c r="B182" s="39"/>
      <c r="C182" s="219" t="s">
        <v>387</v>
      </c>
      <c r="D182" s="219" t="s">
        <v>155</v>
      </c>
      <c r="E182" s="220" t="s">
        <v>1465</v>
      </c>
      <c r="F182" s="221" t="s">
        <v>1466</v>
      </c>
      <c r="G182" s="222" t="s">
        <v>1346</v>
      </c>
      <c r="H182" s="223">
        <v>0.0030000000000000001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159</v>
      </c>
      <c r="AT182" s="231" t="s">
        <v>155</v>
      </c>
      <c r="AU182" s="231" t="s">
        <v>84</v>
      </c>
      <c r="AY182" s="17" t="s">
        <v>153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159</v>
      </c>
      <c r="BM182" s="231" t="s">
        <v>1467</v>
      </c>
    </row>
    <row r="183" s="12" customFormat="1" ht="25.92" customHeight="1">
      <c r="A183" s="12"/>
      <c r="B183" s="203"/>
      <c r="C183" s="204"/>
      <c r="D183" s="205" t="s">
        <v>75</v>
      </c>
      <c r="E183" s="206" t="s">
        <v>244</v>
      </c>
      <c r="F183" s="206" t="s">
        <v>1468</v>
      </c>
      <c r="G183" s="204"/>
      <c r="H183" s="204"/>
      <c r="I183" s="207"/>
      <c r="J183" s="208">
        <f>BK183</f>
        <v>0</v>
      </c>
      <c r="K183" s="204"/>
      <c r="L183" s="209"/>
      <c r="M183" s="210"/>
      <c r="N183" s="211"/>
      <c r="O183" s="211"/>
      <c r="P183" s="212">
        <f>SUM(P184:P202)</f>
        <v>0</v>
      </c>
      <c r="Q183" s="211"/>
      <c r="R183" s="212">
        <f>SUM(R184:R202)</f>
        <v>0</v>
      </c>
      <c r="S183" s="211"/>
      <c r="T183" s="213">
        <f>SUM(T184:T202)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84</v>
      </c>
      <c r="AT183" s="215" t="s">
        <v>75</v>
      </c>
      <c r="AU183" s="215" t="s">
        <v>76</v>
      </c>
      <c r="AY183" s="214" t="s">
        <v>153</v>
      </c>
      <c r="BK183" s="216">
        <f>SUM(BK184:BK202)</f>
        <v>0</v>
      </c>
    </row>
    <row r="184" s="2" customFormat="1" ht="14.4" customHeight="1">
      <c r="A184" s="38"/>
      <c r="B184" s="39"/>
      <c r="C184" s="219" t="s">
        <v>392</v>
      </c>
      <c r="D184" s="219" t="s">
        <v>155</v>
      </c>
      <c r="E184" s="220" t="s">
        <v>1469</v>
      </c>
      <c r="F184" s="221" t="s">
        <v>1470</v>
      </c>
      <c r="G184" s="222" t="s">
        <v>170</v>
      </c>
      <c r="H184" s="223">
        <v>30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159</v>
      </c>
      <c r="AT184" s="231" t="s">
        <v>155</v>
      </c>
      <c r="AU184" s="231" t="s">
        <v>84</v>
      </c>
      <c r="AY184" s="17" t="s">
        <v>153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159</v>
      </c>
      <c r="BM184" s="231" t="s">
        <v>1471</v>
      </c>
    </row>
    <row r="185" s="2" customFormat="1" ht="14.4" customHeight="1">
      <c r="A185" s="38"/>
      <c r="B185" s="39"/>
      <c r="C185" s="219" t="s">
        <v>396</v>
      </c>
      <c r="D185" s="219" t="s">
        <v>155</v>
      </c>
      <c r="E185" s="220" t="s">
        <v>1472</v>
      </c>
      <c r="F185" s="221" t="s">
        <v>1473</v>
      </c>
      <c r="G185" s="222" t="s">
        <v>1474</v>
      </c>
      <c r="H185" s="223">
        <v>20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159</v>
      </c>
      <c r="AT185" s="231" t="s">
        <v>155</v>
      </c>
      <c r="AU185" s="231" t="s">
        <v>84</v>
      </c>
      <c r="AY185" s="17" t="s">
        <v>153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159</v>
      </c>
      <c r="BM185" s="231" t="s">
        <v>1475</v>
      </c>
    </row>
    <row r="186" s="2" customFormat="1" ht="14.4" customHeight="1">
      <c r="A186" s="38"/>
      <c r="B186" s="39"/>
      <c r="C186" s="219" t="s">
        <v>400</v>
      </c>
      <c r="D186" s="219" t="s">
        <v>155</v>
      </c>
      <c r="E186" s="220" t="s">
        <v>1476</v>
      </c>
      <c r="F186" s="221" t="s">
        <v>1477</v>
      </c>
      <c r="G186" s="222" t="s">
        <v>1478</v>
      </c>
      <c r="H186" s="223">
        <v>2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159</v>
      </c>
      <c r="AT186" s="231" t="s">
        <v>155</v>
      </c>
      <c r="AU186" s="231" t="s">
        <v>84</v>
      </c>
      <c r="AY186" s="17" t="s">
        <v>153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159</v>
      </c>
      <c r="BM186" s="231" t="s">
        <v>1479</v>
      </c>
    </row>
    <row r="187" s="2" customFormat="1" ht="14.4" customHeight="1">
      <c r="A187" s="38"/>
      <c r="B187" s="39"/>
      <c r="C187" s="219" t="s">
        <v>406</v>
      </c>
      <c r="D187" s="219" t="s">
        <v>155</v>
      </c>
      <c r="E187" s="220" t="s">
        <v>1480</v>
      </c>
      <c r="F187" s="221" t="s">
        <v>1481</v>
      </c>
      <c r="G187" s="222" t="s">
        <v>170</v>
      </c>
      <c r="H187" s="223">
        <v>30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159</v>
      </c>
      <c r="AT187" s="231" t="s">
        <v>155</v>
      </c>
      <c r="AU187" s="231" t="s">
        <v>84</v>
      </c>
      <c r="AY187" s="17" t="s">
        <v>153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159</v>
      </c>
      <c r="BM187" s="231" t="s">
        <v>1482</v>
      </c>
    </row>
    <row r="188" s="2" customFormat="1" ht="14.4" customHeight="1">
      <c r="A188" s="38"/>
      <c r="B188" s="39"/>
      <c r="C188" s="219" t="s">
        <v>411</v>
      </c>
      <c r="D188" s="219" t="s">
        <v>155</v>
      </c>
      <c r="E188" s="220" t="s">
        <v>1483</v>
      </c>
      <c r="F188" s="221" t="s">
        <v>1484</v>
      </c>
      <c r="G188" s="222" t="s">
        <v>170</v>
      </c>
      <c r="H188" s="223">
        <v>30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159</v>
      </c>
      <c r="AT188" s="231" t="s">
        <v>155</v>
      </c>
      <c r="AU188" s="231" t="s">
        <v>84</v>
      </c>
      <c r="AY188" s="17" t="s">
        <v>153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159</v>
      </c>
      <c r="BM188" s="231" t="s">
        <v>1485</v>
      </c>
    </row>
    <row r="189" s="2" customFormat="1" ht="14.4" customHeight="1">
      <c r="A189" s="38"/>
      <c r="B189" s="39"/>
      <c r="C189" s="219" t="s">
        <v>415</v>
      </c>
      <c r="D189" s="219" t="s">
        <v>155</v>
      </c>
      <c r="E189" s="220" t="s">
        <v>1486</v>
      </c>
      <c r="F189" s="221" t="s">
        <v>1487</v>
      </c>
      <c r="G189" s="222" t="s">
        <v>170</v>
      </c>
      <c r="H189" s="223">
        <v>2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159</v>
      </c>
      <c r="AT189" s="231" t="s">
        <v>155</v>
      </c>
      <c r="AU189" s="231" t="s">
        <v>84</v>
      </c>
      <c r="AY189" s="17" t="s">
        <v>153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159</v>
      </c>
      <c r="BM189" s="231" t="s">
        <v>1488</v>
      </c>
    </row>
    <row r="190" s="2" customFormat="1" ht="14.4" customHeight="1">
      <c r="A190" s="38"/>
      <c r="B190" s="39"/>
      <c r="C190" s="219" t="s">
        <v>424</v>
      </c>
      <c r="D190" s="219" t="s">
        <v>155</v>
      </c>
      <c r="E190" s="220" t="s">
        <v>1489</v>
      </c>
      <c r="F190" s="221" t="s">
        <v>1490</v>
      </c>
      <c r="G190" s="222" t="s">
        <v>170</v>
      </c>
      <c r="H190" s="223">
        <v>2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159</v>
      </c>
      <c r="AT190" s="231" t="s">
        <v>155</v>
      </c>
      <c r="AU190" s="231" t="s">
        <v>84</v>
      </c>
      <c r="AY190" s="17" t="s">
        <v>153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159</v>
      </c>
      <c r="BM190" s="231" t="s">
        <v>1491</v>
      </c>
    </row>
    <row r="191" s="2" customFormat="1" ht="22.2" customHeight="1">
      <c r="A191" s="38"/>
      <c r="B191" s="39"/>
      <c r="C191" s="219" t="s">
        <v>429</v>
      </c>
      <c r="D191" s="219" t="s">
        <v>155</v>
      </c>
      <c r="E191" s="220" t="s">
        <v>1492</v>
      </c>
      <c r="F191" s="221" t="s">
        <v>1493</v>
      </c>
      <c r="G191" s="222" t="s">
        <v>180</v>
      </c>
      <c r="H191" s="223">
        <v>4.9500000000000002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159</v>
      </c>
      <c r="AT191" s="231" t="s">
        <v>155</v>
      </c>
      <c r="AU191" s="231" t="s">
        <v>84</v>
      </c>
      <c r="AY191" s="17" t="s">
        <v>153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159</v>
      </c>
      <c r="BM191" s="231" t="s">
        <v>1494</v>
      </c>
    </row>
    <row r="192" s="2" customFormat="1" ht="14.4" customHeight="1">
      <c r="A192" s="38"/>
      <c r="B192" s="39"/>
      <c r="C192" s="219" t="s">
        <v>434</v>
      </c>
      <c r="D192" s="219" t="s">
        <v>155</v>
      </c>
      <c r="E192" s="220" t="s">
        <v>1495</v>
      </c>
      <c r="F192" s="221" t="s">
        <v>1496</v>
      </c>
      <c r="G192" s="222" t="s">
        <v>180</v>
      </c>
      <c r="H192" s="223">
        <v>4.9500000000000002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159</v>
      </c>
      <c r="AT192" s="231" t="s">
        <v>155</v>
      </c>
      <c r="AU192" s="231" t="s">
        <v>84</v>
      </c>
      <c r="AY192" s="17" t="s">
        <v>153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159</v>
      </c>
      <c r="BM192" s="231" t="s">
        <v>1497</v>
      </c>
    </row>
    <row r="193" s="2" customFormat="1" ht="14.4" customHeight="1">
      <c r="A193" s="38"/>
      <c r="B193" s="39"/>
      <c r="C193" s="219" t="s">
        <v>439</v>
      </c>
      <c r="D193" s="219" t="s">
        <v>155</v>
      </c>
      <c r="E193" s="220" t="s">
        <v>1498</v>
      </c>
      <c r="F193" s="221" t="s">
        <v>1499</v>
      </c>
      <c r="G193" s="222" t="s">
        <v>158</v>
      </c>
      <c r="H193" s="223">
        <v>9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159</v>
      </c>
      <c r="AT193" s="231" t="s">
        <v>155</v>
      </c>
      <c r="AU193" s="231" t="s">
        <v>84</v>
      </c>
      <c r="AY193" s="17" t="s">
        <v>153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159</v>
      </c>
      <c r="BM193" s="231" t="s">
        <v>1500</v>
      </c>
    </row>
    <row r="194" s="2" customFormat="1" ht="14.4" customHeight="1">
      <c r="A194" s="38"/>
      <c r="B194" s="39"/>
      <c r="C194" s="219" t="s">
        <v>443</v>
      </c>
      <c r="D194" s="219" t="s">
        <v>155</v>
      </c>
      <c r="E194" s="220" t="s">
        <v>1501</v>
      </c>
      <c r="F194" s="221" t="s">
        <v>1502</v>
      </c>
      <c r="G194" s="222" t="s">
        <v>158</v>
      </c>
      <c r="H194" s="223">
        <v>9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159</v>
      </c>
      <c r="AT194" s="231" t="s">
        <v>155</v>
      </c>
      <c r="AU194" s="231" t="s">
        <v>84</v>
      </c>
      <c r="AY194" s="17" t="s">
        <v>153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159</v>
      </c>
      <c r="BM194" s="231" t="s">
        <v>1503</v>
      </c>
    </row>
    <row r="195" s="2" customFormat="1" ht="14.4" customHeight="1">
      <c r="A195" s="38"/>
      <c r="B195" s="39"/>
      <c r="C195" s="219" t="s">
        <v>447</v>
      </c>
      <c r="D195" s="219" t="s">
        <v>155</v>
      </c>
      <c r="E195" s="220" t="s">
        <v>1504</v>
      </c>
      <c r="F195" s="221" t="s">
        <v>1505</v>
      </c>
      <c r="G195" s="222" t="s">
        <v>180</v>
      </c>
      <c r="H195" s="223">
        <v>4.9500000000000002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159</v>
      </c>
      <c r="AT195" s="231" t="s">
        <v>155</v>
      </c>
      <c r="AU195" s="231" t="s">
        <v>84</v>
      </c>
      <c r="AY195" s="17" t="s">
        <v>153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159</v>
      </c>
      <c r="BM195" s="231" t="s">
        <v>1506</v>
      </c>
    </row>
    <row r="196" s="2" customFormat="1" ht="14.4" customHeight="1">
      <c r="A196" s="38"/>
      <c r="B196" s="39"/>
      <c r="C196" s="219" t="s">
        <v>452</v>
      </c>
      <c r="D196" s="219" t="s">
        <v>155</v>
      </c>
      <c r="E196" s="220" t="s">
        <v>1507</v>
      </c>
      <c r="F196" s="221" t="s">
        <v>1508</v>
      </c>
      <c r="G196" s="222" t="s">
        <v>180</v>
      </c>
      <c r="H196" s="223">
        <v>1.6499999999999999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159</v>
      </c>
      <c r="AT196" s="231" t="s">
        <v>155</v>
      </c>
      <c r="AU196" s="231" t="s">
        <v>84</v>
      </c>
      <c r="AY196" s="17" t="s">
        <v>153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159</v>
      </c>
      <c r="BM196" s="231" t="s">
        <v>1509</v>
      </c>
    </row>
    <row r="197" s="2" customFormat="1" ht="14.4" customHeight="1">
      <c r="A197" s="38"/>
      <c r="B197" s="39"/>
      <c r="C197" s="219" t="s">
        <v>457</v>
      </c>
      <c r="D197" s="219" t="s">
        <v>155</v>
      </c>
      <c r="E197" s="220" t="s">
        <v>1510</v>
      </c>
      <c r="F197" s="221" t="s">
        <v>1511</v>
      </c>
      <c r="G197" s="222" t="s">
        <v>180</v>
      </c>
      <c r="H197" s="223">
        <v>165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159</v>
      </c>
      <c r="AT197" s="231" t="s">
        <v>155</v>
      </c>
      <c r="AU197" s="231" t="s">
        <v>84</v>
      </c>
      <c r="AY197" s="17" t="s">
        <v>153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159</v>
      </c>
      <c r="BM197" s="231" t="s">
        <v>1512</v>
      </c>
    </row>
    <row r="198" s="2" customFormat="1" ht="14.4" customHeight="1">
      <c r="A198" s="38"/>
      <c r="B198" s="39"/>
      <c r="C198" s="219" t="s">
        <v>462</v>
      </c>
      <c r="D198" s="219" t="s">
        <v>155</v>
      </c>
      <c r="E198" s="220" t="s">
        <v>1513</v>
      </c>
      <c r="F198" s="221" t="s">
        <v>1514</v>
      </c>
      <c r="G198" s="222" t="s">
        <v>180</v>
      </c>
      <c r="H198" s="223">
        <v>1.6499999999999999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159</v>
      </c>
      <c r="AT198" s="231" t="s">
        <v>155</v>
      </c>
      <c r="AU198" s="231" t="s">
        <v>84</v>
      </c>
      <c r="AY198" s="17" t="s">
        <v>153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159</v>
      </c>
      <c r="BM198" s="231" t="s">
        <v>1515</v>
      </c>
    </row>
    <row r="199" s="2" customFormat="1" ht="14.4" customHeight="1">
      <c r="A199" s="38"/>
      <c r="B199" s="39"/>
      <c r="C199" s="219" t="s">
        <v>476</v>
      </c>
      <c r="D199" s="219" t="s">
        <v>155</v>
      </c>
      <c r="E199" s="220" t="s">
        <v>1516</v>
      </c>
      <c r="F199" s="221" t="s">
        <v>1517</v>
      </c>
      <c r="G199" s="222" t="s">
        <v>180</v>
      </c>
      <c r="H199" s="223">
        <v>1.6499999999999999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159</v>
      </c>
      <c r="AT199" s="231" t="s">
        <v>155</v>
      </c>
      <c r="AU199" s="231" t="s">
        <v>84</v>
      </c>
      <c r="AY199" s="17" t="s">
        <v>153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159</v>
      </c>
      <c r="BM199" s="231" t="s">
        <v>1518</v>
      </c>
    </row>
    <row r="200" s="2" customFormat="1" ht="14.4" customHeight="1">
      <c r="A200" s="38"/>
      <c r="B200" s="39"/>
      <c r="C200" s="219" t="s">
        <v>481</v>
      </c>
      <c r="D200" s="219" t="s">
        <v>155</v>
      </c>
      <c r="E200" s="220" t="s">
        <v>1519</v>
      </c>
      <c r="F200" s="221" t="s">
        <v>1520</v>
      </c>
      <c r="G200" s="222" t="s">
        <v>180</v>
      </c>
      <c r="H200" s="223">
        <v>3.2999999999999998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159</v>
      </c>
      <c r="AT200" s="231" t="s">
        <v>155</v>
      </c>
      <c r="AU200" s="231" t="s">
        <v>84</v>
      </c>
      <c r="AY200" s="17" t="s">
        <v>153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159</v>
      </c>
      <c r="BM200" s="231" t="s">
        <v>1521</v>
      </c>
    </row>
    <row r="201" s="2" customFormat="1" ht="14.4" customHeight="1">
      <c r="A201" s="38"/>
      <c r="B201" s="39"/>
      <c r="C201" s="219" t="s">
        <v>486</v>
      </c>
      <c r="D201" s="219" t="s">
        <v>155</v>
      </c>
      <c r="E201" s="220" t="s">
        <v>1522</v>
      </c>
      <c r="F201" s="221" t="s">
        <v>1523</v>
      </c>
      <c r="G201" s="222" t="s">
        <v>180</v>
      </c>
      <c r="H201" s="223">
        <v>0.59999999999999998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159</v>
      </c>
      <c r="AT201" s="231" t="s">
        <v>155</v>
      </c>
      <c r="AU201" s="231" t="s">
        <v>84</v>
      </c>
      <c r="AY201" s="17" t="s">
        <v>153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159</v>
      </c>
      <c r="BM201" s="231" t="s">
        <v>1524</v>
      </c>
    </row>
    <row r="202" s="2" customFormat="1" ht="14.4" customHeight="1">
      <c r="A202" s="38"/>
      <c r="B202" s="39"/>
      <c r="C202" s="219" t="s">
        <v>491</v>
      </c>
      <c r="D202" s="219" t="s">
        <v>155</v>
      </c>
      <c r="E202" s="220" t="s">
        <v>1525</v>
      </c>
      <c r="F202" s="221" t="s">
        <v>1526</v>
      </c>
      <c r="G202" s="222" t="s">
        <v>216</v>
      </c>
      <c r="H202" s="223">
        <v>3.1400000000000001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159</v>
      </c>
      <c r="AT202" s="231" t="s">
        <v>155</v>
      </c>
      <c r="AU202" s="231" t="s">
        <v>84</v>
      </c>
      <c r="AY202" s="17" t="s">
        <v>153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159</v>
      </c>
      <c r="BM202" s="231" t="s">
        <v>1527</v>
      </c>
    </row>
    <row r="203" s="12" customFormat="1" ht="25.92" customHeight="1">
      <c r="A203" s="12"/>
      <c r="B203" s="203"/>
      <c r="C203" s="204"/>
      <c r="D203" s="205" t="s">
        <v>75</v>
      </c>
      <c r="E203" s="206" t="s">
        <v>249</v>
      </c>
      <c r="F203" s="206" t="s">
        <v>1528</v>
      </c>
      <c r="G203" s="204"/>
      <c r="H203" s="204"/>
      <c r="I203" s="207"/>
      <c r="J203" s="208">
        <f>BK203</f>
        <v>0</v>
      </c>
      <c r="K203" s="204"/>
      <c r="L203" s="209"/>
      <c r="M203" s="210"/>
      <c r="N203" s="211"/>
      <c r="O203" s="211"/>
      <c r="P203" s="212">
        <f>SUM(P204:P218)</f>
        <v>0</v>
      </c>
      <c r="Q203" s="211"/>
      <c r="R203" s="212">
        <f>SUM(R204:R218)</f>
        <v>0</v>
      </c>
      <c r="S203" s="211"/>
      <c r="T203" s="213">
        <f>SUM(T204:T218)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4" t="s">
        <v>84</v>
      </c>
      <c r="AT203" s="215" t="s">
        <v>75</v>
      </c>
      <c r="AU203" s="215" t="s">
        <v>76</v>
      </c>
      <c r="AY203" s="214" t="s">
        <v>153</v>
      </c>
      <c r="BK203" s="216">
        <f>SUM(BK204:BK218)</f>
        <v>0</v>
      </c>
    </row>
    <row r="204" s="2" customFormat="1" ht="14.4" customHeight="1">
      <c r="A204" s="38"/>
      <c r="B204" s="39"/>
      <c r="C204" s="219" t="s">
        <v>497</v>
      </c>
      <c r="D204" s="219" t="s">
        <v>155</v>
      </c>
      <c r="E204" s="220" t="s">
        <v>1529</v>
      </c>
      <c r="F204" s="221" t="s">
        <v>1530</v>
      </c>
      <c r="G204" s="222" t="s">
        <v>1336</v>
      </c>
      <c r="H204" s="223">
        <v>2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159</v>
      </c>
      <c r="AT204" s="231" t="s">
        <v>155</v>
      </c>
      <c r="AU204" s="231" t="s">
        <v>84</v>
      </c>
      <c r="AY204" s="17" t="s">
        <v>153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159</v>
      </c>
      <c r="BM204" s="231" t="s">
        <v>1531</v>
      </c>
    </row>
    <row r="205" s="2" customFormat="1" ht="14.4" customHeight="1">
      <c r="A205" s="38"/>
      <c r="B205" s="39"/>
      <c r="C205" s="219" t="s">
        <v>503</v>
      </c>
      <c r="D205" s="219" t="s">
        <v>155</v>
      </c>
      <c r="E205" s="220" t="s">
        <v>1532</v>
      </c>
      <c r="F205" s="221" t="s">
        <v>1533</v>
      </c>
      <c r="G205" s="222" t="s">
        <v>1336</v>
      </c>
      <c r="H205" s="223">
        <v>2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159</v>
      </c>
      <c r="AT205" s="231" t="s">
        <v>155</v>
      </c>
      <c r="AU205" s="231" t="s">
        <v>84</v>
      </c>
      <c r="AY205" s="17" t="s">
        <v>153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159</v>
      </c>
      <c r="BM205" s="231" t="s">
        <v>1534</v>
      </c>
    </row>
    <row r="206" s="2" customFormat="1" ht="14.4" customHeight="1">
      <c r="A206" s="38"/>
      <c r="B206" s="39"/>
      <c r="C206" s="219" t="s">
        <v>509</v>
      </c>
      <c r="D206" s="219" t="s">
        <v>155</v>
      </c>
      <c r="E206" s="220" t="s">
        <v>1535</v>
      </c>
      <c r="F206" s="221" t="s">
        <v>1536</v>
      </c>
      <c r="G206" s="222" t="s">
        <v>1336</v>
      </c>
      <c r="H206" s="223">
        <v>2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159</v>
      </c>
      <c r="AT206" s="231" t="s">
        <v>155</v>
      </c>
      <c r="AU206" s="231" t="s">
        <v>84</v>
      </c>
      <c r="AY206" s="17" t="s">
        <v>153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159</v>
      </c>
      <c r="BM206" s="231" t="s">
        <v>1537</v>
      </c>
    </row>
    <row r="207" s="2" customFormat="1" ht="14.4" customHeight="1">
      <c r="A207" s="38"/>
      <c r="B207" s="39"/>
      <c r="C207" s="219" t="s">
        <v>515</v>
      </c>
      <c r="D207" s="219" t="s">
        <v>155</v>
      </c>
      <c r="E207" s="220" t="s">
        <v>1538</v>
      </c>
      <c r="F207" s="221" t="s">
        <v>1539</v>
      </c>
      <c r="G207" s="222" t="s">
        <v>1336</v>
      </c>
      <c r="H207" s="223">
        <v>2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159</v>
      </c>
      <c r="AT207" s="231" t="s">
        <v>155</v>
      </c>
      <c r="AU207" s="231" t="s">
        <v>84</v>
      </c>
      <c r="AY207" s="17" t="s">
        <v>153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159</v>
      </c>
      <c r="BM207" s="231" t="s">
        <v>1540</v>
      </c>
    </row>
    <row r="208" s="2" customFormat="1" ht="14.4" customHeight="1">
      <c r="A208" s="38"/>
      <c r="B208" s="39"/>
      <c r="C208" s="219" t="s">
        <v>521</v>
      </c>
      <c r="D208" s="219" t="s">
        <v>155</v>
      </c>
      <c r="E208" s="220" t="s">
        <v>1541</v>
      </c>
      <c r="F208" s="221" t="s">
        <v>1542</v>
      </c>
      <c r="G208" s="222" t="s">
        <v>1336</v>
      </c>
      <c r="H208" s="223">
        <v>2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159</v>
      </c>
      <c r="AT208" s="231" t="s">
        <v>155</v>
      </c>
      <c r="AU208" s="231" t="s">
        <v>84</v>
      </c>
      <c r="AY208" s="17" t="s">
        <v>153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159</v>
      </c>
      <c r="BM208" s="231" t="s">
        <v>1543</v>
      </c>
    </row>
    <row r="209" s="2" customFormat="1" ht="14.4" customHeight="1">
      <c r="A209" s="38"/>
      <c r="B209" s="39"/>
      <c r="C209" s="219" t="s">
        <v>527</v>
      </c>
      <c r="D209" s="219" t="s">
        <v>155</v>
      </c>
      <c r="E209" s="220" t="s">
        <v>1544</v>
      </c>
      <c r="F209" s="221" t="s">
        <v>1545</v>
      </c>
      <c r="G209" s="222" t="s">
        <v>1336</v>
      </c>
      <c r="H209" s="223">
        <v>2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159</v>
      </c>
      <c r="AT209" s="231" t="s">
        <v>155</v>
      </c>
      <c r="AU209" s="231" t="s">
        <v>84</v>
      </c>
      <c r="AY209" s="17" t="s">
        <v>153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159</v>
      </c>
      <c r="BM209" s="231" t="s">
        <v>1546</v>
      </c>
    </row>
    <row r="210" s="2" customFormat="1" ht="14.4" customHeight="1">
      <c r="A210" s="38"/>
      <c r="B210" s="39"/>
      <c r="C210" s="219" t="s">
        <v>533</v>
      </c>
      <c r="D210" s="219" t="s">
        <v>155</v>
      </c>
      <c r="E210" s="220" t="s">
        <v>1547</v>
      </c>
      <c r="F210" s="221" t="s">
        <v>1548</v>
      </c>
      <c r="G210" s="222" t="s">
        <v>1336</v>
      </c>
      <c r="H210" s="223">
        <v>2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159</v>
      </c>
      <c r="AT210" s="231" t="s">
        <v>155</v>
      </c>
      <c r="AU210" s="231" t="s">
        <v>84</v>
      </c>
      <c r="AY210" s="17" t="s">
        <v>153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159</v>
      </c>
      <c r="BM210" s="231" t="s">
        <v>1549</v>
      </c>
    </row>
    <row r="211" s="2" customFormat="1" ht="14.4" customHeight="1">
      <c r="A211" s="38"/>
      <c r="B211" s="39"/>
      <c r="C211" s="219" t="s">
        <v>539</v>
      </c>
      <c r="D211" s="219" t="s">
        <v>155</v>
      </c>
      <c r="E211" s="220" t="s">
        <v>1550</v>
      </c>
      <c r="F211" s="221" t="s">
        <v>1551</v>
      </c>
      <c r="G211" s="222" t="s">
        <v>1336</v>
      </c>
      <c r="H211" s="223">
        <v>2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159</v>
      </c>
      <c r="AT211" s="231" t="s">
        <v>155</v>
      </c>
      <c r="AU211" s="231" t="s">
        <v>84</v>
      </c>
      <c r="AY211" s="17" t="s">
        <v>153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159</v>
      </c>
      <c r="BM211" s="231" t="s">
        <v>1552</v>
      </c>
    </row>
    <row r="212" s="2" customFormat="1" ht="14.4" customHeight="1">
      <c r="A212" s="38"/>
      <c r="B212" s="39"/>
      <c r="C212" s="219" t="s">
        <v>545</v>
      </c>
      <c r="D212" s="219" t="s">
        <v>155</v>
      </c>
      <c r="E212" s="220" t="s">
        <v>1553</v>
      </c>
      <c r="F212" s="221" t="s">
        <v>1554</v>
      </c>
      <c r="G212" s="222" t="s">
        <v>1336</v>
      </c>
      <c r="H212" s="223">
        <v>2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159</v>
      </c>
      <c r="AT212" s="231" t="s">
        <v>155</v>
      </c>
      <c r="AU212" s="231" t="s">
        <v>84</v>
      </c>
      <c r="AY212" s="17" t="s">
        <v>153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159</v>
      </c>
      <c r="BM212" s="231" t="s">
        <v>1555</v>
      </c>
    </row>
    <row r="213" s="2" customFormat="1" ht="14.4" customHeight="1">
      <c r="A213" s="38"/>
      <c r="B213" s="39"/>
      <c r="C213" s="219" t="s">
        <v>550</v>
      </c>
      <c r="D213" s="219" t="s">
        <v>155</v>
      </c>
      <c r="E213" s="220" t="s">
        <v>1556</v>
      </c>
      <c r="F213" s="221" t="s">
        <v>1557</v>
      </c>
      <c r="G213" s="222" t="s">
        <v>1336</v>
      </c>
      <c r="H213" s="223">
        <v>2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41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159</v>
      </c>
      <c r="AT213" s="231" t="s">
        <v>155</v>
      </c>
      <c r="AU213" s="231" t="s">
        <v>84</v>
      </c>
      <c r="AY213" s="17" t="s">
        <v>153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159</v>
      </c>
      <c r="BM213" s="231" t="s">
        <v>1558</v>
      </c>
    </row>
    <row r="214" s="2" customFormat="1" ht="14.4" customHeight="1">
      <c r="A214" s="38"/>
      <c r="B214" s="39"/>
      <c r="C214" s="219" t="s">
        <v>554</v>
      </c>
      <c r="D214" s="219" t="s">
        <v>155</v>
      </c>
      <c r="E214" s="220" t="s">
        <v>1559</v>
      </c>
      <c r="F214" s="221" t="s">
        <v>1560</v>
      </c>
      <c r="G214" s="222" t="s">
        <v>1376</v>
      </c>
      <c r="H214" s="223">
        <v>2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159</v>
      </c>
      <c r="AT214" s="231" t="s">
        <v>155</v>
      </c>
      <c r="AU214" s="231" t="s">
        <v>84</v>
      </c>
      <c r="AY214" s="17" t="s">
        <v>153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159</v>
      </c>
      <c r="BM214" s="231" t="s">
        <v>1561</v>
      </c>
    </row>
    <row r="215" s="2" customFormat="1" ht="22.2" customHeight="1">
      <c r="A215" s="38"/>
      <c r="B215" s="39"/>
      <c r="C215" s="219" t="s">
        <v>559</v>
      </c>
      <c r="D215" s="219" t="s">
        <v>155</v>
      </c>
      <c r="E215" s="220" t="s">
        <v>1562</v>
      </c>
      <c r="F215" s="221" t="s">
        <v>1563</v>
      </c>
      <c r="G215" s="222" t="s">
        <v>170</v>
      </c>
      <c r="H215" s="223">
        <v>10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159</v>
      </c>
      <c r="AT215" s="231" t="s">
        <v>155</v>
      </c>
      <c r="AU215" s="231" t="s">
        <v>84</v>
      </c>
      <c r="AY215" s="17" t="s">
        <v>153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159</v>
      </c>
      <c r="BM215" s="231" t="s">
        <v>1564</v>
      </c>
    </row>
    <row r="216" s="2" customFormat="1" ht="14.4" customHeight="1">
      <c r="A216" s="38"/>
      <c r="B216" s="39"/>
      <c r="C216" s="219" t="s">
        <v>564</v>
      </c>
      <c r="D216" s="219" t="s">
        <v>155</v>
      </c>
      <c r="E216" s="220" t="s">
        <v>1565</v>
      </c>
      <c r="F216" s="221" t="s">
        <v>1566</v>
      </c>
      <c r="G216" s="222" t="s">
        <v>170</v>
      </c>
      <c r="H216" s="223">
        <v>32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159</v>
      </c>
      <c r="AT216" s="231" t="s">
        <v>155</v>
      </c>
      <c r="AU216" s="231" t="s">
        <v>84</v>
      </c>
      <c r="AY216" s="17" t="s">
        <v>153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159</v>
      </c>
      <c r="BM216" s="231" t="s">
        <v>1567</v>
      </c>
    </row>
    <row r="217" s="2" customFormat="1" ht="14.4" customHeight="1">
      <c r="A217" s="38"/>
      <c r="B217" s="39"/>
      <c r="C217" s="219" t="s">
        <v>570</v>
      </c>
      <c r="D217" s="219" t="s">
        <v>155</v>
      </c>
      <c r="E217" s="220" t="s">
        <v>1568</v>
      </c>
      <c r="F217" s="221" t="s">
        <v>1569</v>
      </c>
      <c r="G217" s="222" t="s">
        <v>170</v>
      </c>
      <c r="H217" s="223">
        <v>32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159</v>
      </c>
      <c r="AT217" s="231" t="s">
        <v>155</v>
      </c>
      <c r="AU217" s="231" t="s">
        <v>84</v>
      </c>
      <c r="AY217" s="17" t="s">
        <v>153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159</v>
      </c>
      <c r="BM217" s="231" t="s">
        <v>1570</v>
      </c>
    </row>
    <row r="218" s="2" customFormat="1" ht="14.4" customHeight="1">
      <c r="A218" s="38"/>
      <c r="B218" s="39"/>
      <c r="C218" s="219" t="s">
        <v>576</v>
      </c>
      <c r="D218" s="219" t="s">
        <v>155</v>
      </c>
      <c r="E218" s="220" t="s">
        <v>1571</v>
      </c>
      <c r="F218" s="221" t="s">
        <v>1572</v>
      </c>
      <c r="G218" s="222" t="s">
        <v>1336</v>
      </c>
      <c r="H218" s="223">
        <v>2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159</v>
      </c>
      <c r="AT218" s="231" t="s">
        <v>155</v>
      </c>
      <c r="AU218" s="231" t="s">
        <v>84</v>
      </c>
      <c r="AY218" s="17" t="s">
        <v>153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159</v>
      </c>
      <c r="BM218" s="231" t="s">
        <v>1573</v>
      </c>
    </row>
    <row r="219" s="12" customFormat="1" ht="25.92" customHeight="1">
      <c r="A219" s="12"/>
      <c r="B219" s="203"/>
      <c r="C219" s="204"/>
      <c r="D219" s="205" t="s">
        <v>75</v>
      </c>
      <c r="E219" s="206" t="s">
        <v>257</v>
      </c>
      <c r="F219" s="206" t="s">
        <v>1574</v>
      </c>
      <c r="G219" s="204"/>
      <c r="H219" s="204"/>
      <c r="I219" s="207"/>
      <c r="J219" s="208">
        <f>BK219</f>
        <v>0</v>
      </c>
      <c r="K219" s="204"/>
      <c r="L219" s="209"/>
      <c r="M219" s="210"/>
      <c r="N219" s="211"/>
      <c r="O219" s="211"/>
      <c r="P219" s="212">
        <f>SUM(P220:P222)</f>
        <v>0</v>
      </c>
      <c r="Q219" s="211"/>
      <c r="R219" s="212">
        <f>SUM(R220:R222)</f>
        <v>0</v>
      </c>
      <c r="S219" s="211"/>
      <c r="T219" s="213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84</v>
      </c>
      <c r="AT219" s="215" t="s">
        <v>75</v>
      </c>
      <c r="AU219" s="215" t="s">
        <v>76</v>
      </c>
      <c r="AY219" s="214" t="s">
        <v>153</v>
      </c>
      <c r="BK219" s="216">
        <f>SUM(BK220:BK222)</f>
        <v>0</v>
      </c>
    </row>
    <row r="220" s="2" customFormat="1" ht="14.4" customHeight="1">
      <c r="A220" s="38"/>
      <c r="B220" s="39"/>
      <c r="C220" s="219" t="s">
        <v>583</v>
      </c>
      <c r="D220" s="219" t="s">
        <v>155</v>
      </c>
      <c r="E220" s="220" t="s">
        <v>1575</v>
      </c>
      <c r="F220" s="221" t="s">
        <v>1576</v>
      </c>
      <c r="G220" s="222" t="s">
        <v>180</v>
      </c>
      <c r="H220" s="223">
        <v>1.5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159</v>
      </c>
      <c r="AT220" s="231" t="s">
        <v>155</v>
      </c>
      <c r="AU220" s="231" t="s">
        <v>84</v>
      </c>
      <c r="AY220" s="17" t="s">
        <v>153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159</v>
      </c>
      <c r="BM220" s="231" t="s">
        <v>1577</v>
      </c>
    </row>
    <row r="221" s="2" customFormat="1" ht="14.4" customHeight="1">
      <c r="A221" s="38"/>
      <c r="B221" s="39"/>
      <c r="C221" s="219" t="s">
        <v>589</v>
      </c>
      <c r="D221" s="219" t="s">
        <v>155</v>
      </c>
      <c r="E221" s="220" t="s">
        <v>1578</v>
      </c>
      <c r="F221" s="221" t="s">
        <v>1579</v>
      </c>
      <c r="G221" s="222" t="s">
        <v>180</v>
      </c>
      <c r="H221" s="223">
        <v>5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159</v>
      </c>
      <c r="AT221" s="231" t="s">
        <v>155</v>
      </c>
      <c r="AU221" s="231" t="s">
        <v>84</v>
      </c>
      <c r="AY221" s="17" t="s">
        <v>153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159</v>
      </c>
      <c r="BM221" s="231" t="s">
        <v>1580</v>
      </c>
    </row>
    <row r="222" s="2" customFormat="1" ht="14.4" customHeight="1">
      <c r="A222" s="38"/>
      <c r="B222" s="39"/>
      <c r="C222" s="219" t="s">
        <v>593</v>
      </c>
      <c r="D222" s="219" t="s">
        <v>155</v>
      </c>
      <c r="E222" s="220" t="s">
        <v>1581</v>
      </c>
      <c r="F222" s="221" t="s">
        <v>1582</v>
      </c>
      <c r="G222" s="222" t="s">
        <v>1583</v>
      </c>
      <c r="H222" s="223">
        <v>0.089999999999999997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159</v>
      </c>
      <c r="AT222" s="231" t="s">
        <v>155</v>
      </c>
      <c r="AU222" s="231" t="s">
        <v>84</v>
      </c>
      <c r="AY222" s="17" t="s">
        <v>153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159</v>
      </c>
      <c r="BM222" s="231" t="s">
        <v>1584</v>
      </c>
    </row>
    <row r="223" s="12" customFormat="1" ht="25.92" customHeight="1">
      <c r="A223" s="12"/>
      <c r="B223" s="203"/>
      <c r="C223" s="204"/>
      <c r="D223" s="205" t="s">
        <v>75</v>
      </c>
      <c r="E223" s="206" t="s">
        <v>7</v>
      </c>
      <c r="F223" s="206" t="s">
        <v>1585</v>
      </c>
      <c r="G223" s="204"/>
      <c r="H223" s="204"/>
      <c r="I223" s="207"/>
      <c r="J223" s="208">
        <f>BK223</f>
        <v>0</v>
      </c>
      <c r="K223" s="204"/>
      <c r="L223" s="209"/>
      <c r="M223" s="210"/>
      <c r="N223" s="211"/>
      <c r="O223" s="211"/>
      <c r="P223" s="212">
        <f>SUM(P224:P225)</f>
        <v>0</v>
      </c>
      <c r="Q223" s="211"/>
      <c r="R223" s="212">
        <f>SUM(R224:R225)</f>
        <v>0</v>
      </c>
      <c r="S223" s="211"/>
      <c r="T223" s="213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84</v>
      </c>
      <c r="AT223" s="215" t="s">
        <v>75</v>
      </c>
      <c r="AU223" s="215" t="s">
        <v>76</v>
      </c>
      <c r="AY223" s="214" t="s">
        <v>153</v>
      </c>
      <c r="BK223" s="216">
        <f>SUM(BK224:BK225)</f>
        <v>0</v>
      </c>
    </row>
    <row r="224" s="2" customFormat="1" ht="14.4" customHeight="1">
      <c r="A224" s="38"/>
      <c r="B224" s="39"/>
      <c r="C224" s="219" t="s">
        <v>597</v>
      </c>
      <c r="D224" s="219" t="s">
        <v>155</v>
      </c>
      <c r="E224" s="220" t="s">
        <v>1586</v>
      </c>
      <c r="F224" s="221" t="s">
        <v>1587</v>
      </c>
      <c r="G224" s="222" t="s">
        <v>1376</v>
      </c>
      <c r="H224" s="223">
        <v>1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159</v>
      </c>
      <c r="AT224" s="231" t="s">
        <v>155</v>
      </c>
      <c r="AU224" s="231" t="s">
        <v>84</v>
      </c>
      <c r="AY224" s="17" t="s">
        <v>153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159</v>
      </c>
      <c r="BM224" s="231" t="s">
        <v>1588</v>
      </c>
    </row>
    <row r="225" s="2" customFormat="1" ht="14.4" customHeight="1">
      <c r="A225" s="38"/>
      <c r="B225" s="39"/>
      <c r="C225" s="219" t="s">
        <v>601</v>
      </c>
      <c r="D225" s="219" t="s">
        <v>155</v>
      </c>
      <c r="E225" s="220" t="s">
        <v>1589</v>
      </c>
      <c r="F225" s="221" t="s">
        <v>1590</v>
      </c>
      <c r="G225" s="222" t="s">
        <v>1376</v>
      </c>
      <c r="H225" s="223">
        <v>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41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159</v>
      </c>
      <c r="AT225" s="231" t="s">
        <v>155</v>
      </c>
      <c r="AU225" s="231" t="s">
        <v>84</v>
      </c>
      <c r="AY225" s="17" t="s">
        <v>153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159</v>
      </c>
      <c r="BM225" s="231" t="s">
        <v>1591</v>
      </c>
    </row>
    <row r="226" s="12" customFormat="1" ht="25.92" customHeight="1">
      <c r="A226" s="12"/>
      <c r="B226" s="203"/>
      <c r="C226" s="204"/>
      <c r="D226" s="205" t="s">
        <v>75</v>
      </c>
      <c r="E226" s="206" t="s">
        <v>267</v>
      </c>
      <c r="F226" s="206" t="s">
        <v>1592</v>
      </c>
      <c r="G226" s="204"/>
      <c r="H226" s="204"/>
      <c r="I226" s="207"/>
      <c r="J226" s="208">
        <f>BK226</f>
        <v>0</v>
      </c>
      <c r="K226" s="204"/>
      <c r="L226" s="209"/>
      <c r="M226" s="210"/>
      <c r="N226" s="211"/>
      <c r="O226" s="211"/>
      <c r="P226" s="212">
        <f>SUM(P227:P230)</f>
        <v>0</v>
      </c>
      <c r="Q226" s="211"/>
      <c r="R226" s="212">
        <f>SUM(R227:R230)</f>
        <v>0</v>
      </c>
      <c r="S226" s="211"/>
      <c r="T226" s="213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84</v>
      </c>
      <c r="AT226" s="215" t="s">
        <v>75</v>
      </c>
      <c r="AU226" s="215" t="s">
        <v>76</v>
      </c>
      <c r="AY226" s="214" t="s">
        <v>153</v>
      </c>
      <c r="BK226" s="216">
        <f>SUM(BK227:BK230)</f>
        <v>0</v>
      </c>
    </row>
    <row r="227" s="2" customFormat="1" ht="19.8" customHeight="1">
      <c r="A227" s="38"/>
      <c r="B227" s="39"/>
      <c r="C227" s="219" t="s">
        <v>606</v>
      </c>
      <c r="D227" s="219" t="s">
        <v>155</v>
      </c>
      <c r="E227" s="220" t="s">
        <v>1593</v>
      </c>
      <c r="F227" s="221" t="s">
        <v>1594</v>
      </c>
      <c r="G227" s="222" t="s">
        <v>216</v>
      </c>
      <c r="H227" s="223">
        <v>0.5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41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159</v>
      </c>
      <c r="AT227" s="231" t="s">
        <v>155</v>
      </c>
      <c r="AU227" s="231" t="s">
        <v>84</v>
      </c>
      <c r="AY227" s="17" t="s">
        <v>153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159</v>
      </c>
      <c r="BM227" s="231" t="s">
        <v>1595</v>
      </c>
    </row>
    <row r="228" s="2" customFormat="1" ht="14.4" customHeight="1">
      <c r="A228" s="38"/>
      <c r="B228" s="39"/>
      <c r="C228" s="219" t="s">
        <v>611</v>
      </c>
      <c r="D228" s="219" t="s">
        <v>155</v>
      </c>
      <c r="E228" s="220" t="s">
        <v>1596</v>
      </c>
      <c r="F228" s="221" t="s">
        <v>1597</v>
      </c>
      <c r="G228" s="222" t="s">
        <v>158</v>
      </c>
      <c r="H228" s="223">
        <v>9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159</v>
      </c>
      <c r="AT228" s="231" t="s">
        <v>155</v>
      </c>
      <c r="AU228" s="231" t="s">
        <v>84</v>
      </c>
      <c r="AY228" s="17" t="s">
        <v>153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159</v>
      </c>
      <c r="BM228" s="231" t="s">
        <v>1598</v>
      </c>
    </row>
    <row r="229" s="2" customFormat="1" ht="14.4" customHeight="1">
      <c r="A229" s="38"/>
      <c r="B229" s="39"/>
      <c r="C229" s="219" t="s">
        <v>616</v>
      </c>
      <c r="D229" s="219" t="s">
        <v>155</v>
      </c>
      <c r="E229" s="220" t="s">
        <v>1599</v>
      </c>
      <c r="F229" s="221" t="s">
        <v>1600</v>
      </c>
      <c r="G229" s="222" t="s">
        <v>1601</v>
      </c>
      <c r="H229" s="223">
        <v>0.029999999999999999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41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159</v>
      </c>
      <c r="AT229" s="231" t="s">
        <v>155</v>
      </c>
      <c r="AU229" s="231" t="s">
        <v>84</v>
      </c>
      <c r="AY229" s="17" t="s">
        <v>153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159</v>
      </c>
      <c r="BM229" s="231" t="s">
        <v>1602</v>
      </c>
    </row>
    <row r="230" s="2" customFormat="1" ht="14.4" customHeight="1">
      <c r="A230" s="38"/>
      <c r="B230" s="39"/>
      <c r="C230" s="219" t="s">
        <v>621</v>
      </c>
      <c r="D230" s="219" t="s">
        <v>155</v>
      </c>
      <c r="E230" s="220" t="s">
        <v>1603</v>
      </c>
      <c r="F230" s="221" t="s">
        <v>1604</v>
      </c>
      <c r="G230" s="222" t="s">
        <v>1376</v>
      </c>
      <c r="H230" s="223">
        <v>1</v>
      </c>
      <c r="I230" s="224"/>
      <c r="J230" s="225">
        <f>ROUND(I230*H230,2)</f>
        <v>0</v>
      </c>
      <c r="K230" s="226"/>
      <c r="L230" s="44"/>
      <c r="M230" s="281" t="s">
        <v>1</v>
      </c>
      <c r="N230" s="282" t="s">
        <v>41</v>
      </c>
      <c r="O230" s="283"/>
      <c r="P230" s="284">
        <f>O230*H230</f>
        <v>0</v>
      </c>
      <c r="Q230" s="284">
        <v>0</v>
      </c>
      <c r="R230" s="284">
        <f>Q230*H230</f>
        <v>0</v>
      </c>
      <c r="S230" s="284">
        <v>0</v>
      </c>
      <c r="T230" s="28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159</v>
      </c>
      <c r="AT230" s="231" t="s">
        <v>155</v>
      </c>
      <c r="AU230" s="231" t="s">
        <v>84</v>
      </c>
      <c r="AY230" s="17" t="s">
        <v>153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159</v>
      </c>
      <c r="BM230" s="231" t="s">
        <v>1605</v>
      </c>
    </row>
    <row r="231" s="2" customFormat="1" ht="6.96" customHeight="1">
      <c r="A231" s="38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44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sheet="1" autoFilter="0" formatColumns="0" formatRows="0" objects="1" scenarios="1" spinCount="100000" saltValue="2DPRroHusl1QVDSiEzJhoyH79IAJsUN0ptm2Fg+g060imgxspkmnBE7W1fUG8VHKXy3b0hXKryhhpGa1/lP/4Q==" hashValue="t+/xyJbcPJYIITjcUKqIHtxvMS/rV+HYYVcdtRwVvoenX1qoz7N/mDtEb7R6s7Qi2ir+NamRtRNf5oVI7LZ/qQ==" algorithmName="SHA-512" password="CC35"/>
  <autoFilter ref="C128:K23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7" customHeight="1">
      <c r="B7" s="20"/>
      <c r="E7" s="141" t="str">
        <f>'Rekapitulace stavby'!K6</f>
        <v>Karlovy Vary, ZŠ J.A.Komenského, I.stupeň -Stavební úpravy související s PBŘ (aktualizováno 02/2025)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1606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26. 2. 2025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ROUND((SUM(BE122:BE153)),  2)</f>
        <v>0</v>
      </c>
      <c r="G33" s="38"/>
      <c r="H33" s="38"/>
      <c r="I33" s="155">
        <v>0.20999999999999999</v>
      </c>
      <c r="J33" s="154">
        <f>ROUND(((SUM(BE122:BE153))*I33),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ROUND((SUM(BF122:BF153)),  2)</f>
        <v>0</v>
      </c>
      <c r="G34" s="38"/>
      <c r="H34" s="38"/>
      <c r="I34" s="155">
        <v>0.12</v>
      </c>
      <c r="J34" s="154">
        <f>ROUND(((SUM(BF122:BF153))*I34),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ROUND((SUM(BG122:BG153)),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ROUND((SUM(BH122:BH153)),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ROUND((SUM(BI122:BI153)),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7" customHeight="1">
      <c r="A85" s="38"/>
      <c r="B85" s="39"/>
      <c r="C85" s="40"/>
      <c r="D85" s="40"/>
      <c r="E85" s="174" t="str">
        <f>E7</f>
        <v>Karlovy Vary, ZŠ J.A.Komenského, I.stupeň -Stavební úpravy související s PBŘ (aktualizováno 02/2025)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03 -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26. 2. 2025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Statutární město K.Vary</v>
      </c>
      <c r="G91" s="40"/>
      <c r="H91" s="40"/>
      <c r="I91" s="32" t="s">
        <v>30</v>
      </c>
      <c r="J91" s="36" t="str">
        <f>E21</f>
        <v>Porticus s.r.o. K.Vary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1607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1608</v>
      </c>
      <c r="E98" s="182"/>
      <c r="F98" s="182"/>
      <c r="G98" s="182"/>
      <c r="H98" s="182"/>
      <c r="I98" s="182"/>
      <c r="J98" s="183">
        <f>J131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1609</v>
      </c>
      <c r="E99" s="182"/>
      <c r="F99" s="182"/>
      <c r="G99" s="182"/>
      <c r="H99" s="182"/>
      <c r="I99" s="182"/>
      <c r="J99" s="183">
        <f>J136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1610</v>
      </c>
      <c r="E100" s="182"/>
      <c r="F100" s="182"/>
      <c r="G100" s="182"/>
      <c r="H100" s="182"/>
      <c r="I100" s="182"/>
      <c r="J100" s="183">
        <f>J142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1611</v>
      </c>
      <c r="E101" s="182"/>
      <c r="F101" s="182"/>
      <c r="G101" s="182"/>
      <c r="H101" s="182"/>
      <c r="I101" s="182"/>
      <c r="J101" s="183">
        <f>J145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1612</v>
      </c>
      <c r="E102" s="182"/>
      <c r="F102" s="182"/>
      <c r="G102" s="182"/>
      <c r="H102" s="182"/>
      <c r="I102" s="182"/>
      <c r="J102" s="183">
        <f>J149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7" customHeight="1">
      <c r="A112" s="38"/>
      <c r="B112" s="39"/>
      <c r="C112" s="40"/>
      <c r="D112" s="40"/>
      <c r="E112" s="174" t="str">
        <f>E7</f>
        <v>Karlovy Vary, ZŠ J.A.Komenského, I.stupeň -Stavební úpravy související s PBŘ (aktualizováno 02/2025)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40"/>
      <c r="D114" s="40"/>
      <c r="E114" s="76" t="str">
        <f>E9</f>
        <v>03 - Vytápění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26. 2. 2025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6" customHeight="1">
      <c r="A118" s="38"/>
      <c r="B118" s="39"/>
      <c r="C118" s="32" t="s">
        <v>24</v>
      </c>
      <c r="D118" s="40"/>
      <c r="E118" s="40"/>
      <c r="F118" s="27" t="str">
        <f>E15</f>
        <v>Statutární město K.Vary</v>
      </c>
      <c r="G118" s="40"/>
      <c r="H118" s="40"/>
      <c r="I118" s="32" t="s">
        <v>30</v>
      </c>
      <c r="J118" s="36" t="str">
        <f>E21</f>
        <v>Porticus s.r.o. K.Vary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Šimková Dita, K.Vary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139</v>
      </c>
      <c r="D121" s="194" t="s">
        <v>61</v>
      </c>
      <c r="E121" s="194" t="s">
        <v>57</v>
      </c>
      <c r="F121" s="194" t="s">
        <v>58</v>
      </c>
      <c r="G121" s="194" t="s">
        <v>140</v>
      </c>
      <c r="H121" s="194" t="s">
        <v>141</v>
      </c>
      <c r="I121" s="194" t="s">
        <v>142</v>
      </c>
      <c r="J121" s="195" t="s">
        <v>113</v>
      </c>
      <c r="K121" s="196" t="s">
        <v>143</v>
      </c>
      <c r="L121" s="197"/>
      <c r="M121" s="100" t="s">
        <v>1</v>
      </c>
      <c r="N121" s="101" t="s">
        <v>40</v>
      </c>
      <c r="O121" s="101" t="s">
        <v>144</v>
      </c>
      <c r="P121" s="101" t="s">
        <v>145</v>
      </c>
      <c r="Q121" s="101" t="s">
        <v>146</v>
      </c>
      <c r="R121" s="101" t="s">
        <v>147</v>
      </c>
      <c r="S121" s="101" t="s">
        <v>148</v>
      </c>
      <c r="T121" s="102" t="s">
        <v>149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150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P123+P131+P136+P142+P145+P149</f>
        <v>0</v>
      </c>
      <c r="Q122" s="104"/>
      <c r="R122" s="200">
        <f>R123+R131+R136+R142+R145+R149</f>
        <v>2690.7399999999993</v>
      </c>
      <c r="S122" s="104"/>
      <c r="T122" s="201">
        <f>T123+T131+T136+T142+T145+T149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115</v>
      </c>
      <c r="BK122" s="202">
        <f>BK123+BK131+BK136+BK142+BK145+BK149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84</v>
      </c>
      <c r="F123" s="206" t="s">
        <v>1613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SUM(P124:P130)</f>
        <v>0</v>
      </c>
      <c r="Q123" s="211"/>
      <c r="R123" s="212">
        <f>SUM(R124:R130)</f>
        <v>2569.2799999999997</v>
      </c>
      <c r="S123" s="211"/>
      <c r="T123" s="213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153</v>
      </c>
      <c r="BK123" s="216">
        <f>SUM(BK124:BK130)</f>
        <v>0</v>
      </c>
    </row>
    <row r="124" s="2" customFormat="1" ht="19.8" customHeight="1">
      <c r="A124" s="38"/>
      <c r="B124" s="39"/>
      <c r="C124" s="219" t="s">
        <v>84</v>
      </c>
      <c r="D124" s="219" t="s">
        <v>155</v>
      </c>
      <c r="E124" s="220" t="s">
        <v>1614</v>
      </c>
      <c r="F124" s="221" t="s">
        <v>1615</v>
      </c>
      <c r="G124" s="222" t="s">
        <v>158</v>
      </c>
      <c r="H124" s="223">
        <v>9.8000000000000007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260</v>
      </c>
      <c r="R124" s="229">
        <f>Q124*H124</f>
        <v>2548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233</v>
      </c>
      <c r="AT124" s="231" t="s">
        <v>155</v>
      </c>
      <c r="AU124" s="231" t="s">
        <v>84</v>
      </c>
      <c r="AY124" s="17" t="s">
        <v>153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233</v>
      </c>
      <c r="BM124" s="231" t="s">
        <v>1616</v>
      </c>
    </row>
    <row r="125" s="2" customFormat="1" ht="14.4" customHeight="1">
      <c r="A125" s="38"/>
      <c r="B125" s="39"/>
      <c r="C125" s="219" t="s">
        <v>86</v>
      </c>
      <c r="D125" s="219" t="s">
        <v>155</v>
      </c>
      <c r="E125" s="220" t="s">
        <v>1617</v>
      </c>
      <c r="F125" s="221" t="s">
        <v>1618</v>
      </c>
      <c r="G125" s="222" t="s">
        <v>1336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14</v>
      </c>
      <c r="R125" s="229">
        <f>Q125*H125</f>
        <v>14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233</v>
      </c>
      <c r="AT125" s="231" t="s">
        <v>155</v>
      </c>
      <c r="AU125" s="231" t="s">
        <v>84</v>
      </c>
      <c r="AY125" s="17" t="s">
        <v>153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233</v>
      </c>
      <c r="BM125" s="231" t="s">
        <v>1619</v>
      </c>
    </row>
    <row r="126" s="2" customFormat="1" ht="14.4" customHeight="1">
      <c r="A126" s="38"/>
      <c r="B126" s="39"/>
      <c r="C126" s="219" t="s">
        <v>167</v>
      </c>
      <c r="D126" s="219" t="s">
        <v>155</v>
      </c>
      <c r="E126" s="220" t="s">
        <v>1620</v>
      </c>
      <c r="F126" s="221" t="s">
        <v>1621</v>
      </c>
      <c r="G126" s="222" t="s">
        <v>992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5</v>
      </c>
      <c r="R126" s="229">
        <f>Q126*H126</f>
        <v>5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233</v>
      </c>
      <c r="AT126" s="231" t="s">
        <v>155</v>
      </c>
      <c r="AU126" s="231" t="s">
        <v>84</v>
      </c>
      <c r="AY126" s="17" t="s">
        <v>153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233</v>
      </c>
      <c r="BM126" s="231" t="s">
        <v>1622</v>
      </c>
    </row>
    <row r="127" s="2" customFormat="1" ht="14.4" customHeight="1">
      <c r="A127" s="38"/>
      <c r="B127" s="39"/>
      <c r="C127" s="219" t="s">
        <v>159</v>
      </c>
      <c r="D127" s="219" t="s">
        <v>155</v>
      </c>
      <c r="E127" s="220" t="s">
        <v>1623</v>
      </c>
      <c r="F127" s="221" t="s">
        <v>1624</v>
      </c>
      <c r="G127" s="222" t="s">
        <v>1336</v>
      </c>
      <c r="H127" s="223">
        <v>4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0.14999999999999999</v>
      </c>
      <c r="R127" s="229">
        <f>Q127*H127</f>
        <v>0.59999999999999998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233</v>
      </c>
      <c r="AT127" s="231" t="s">
        <v>155</v>
      </c>
      <c r="AU127" s="231" t="s">
        <v>84</v>
      </c>
      <c r="AY127" s="17" t="s">
        <v>153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233</v>
      </c>
      <c r="BM127" s="231" t="s">
        <v>1625</v>
      </c>
    </row>
    <row r="128" s="2" customFormat="1" ht="14.4" customHeight="1">
      <c r="A128" s="38"/>
      <c r="B128" s="39"/>
      <c r="C128" s="219" t="s">
        <v>177</v>
      </c>
      <c r="D128" s="219" t="s">
        <v>155</v>
      </c>
      <c r="E128" s="220" t="s">
        <v>1626</v>
      </c>
      <c r="F128" s="221" t="s">
        <v>1627</v>
      </c>
      <c r="G128" s="222" t="s">
        <v>170</v>
      </c>
      <c r="H128" s="223">
        <v>3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0.5</v>
      </c>
      <c r="R128" s="229">
        <f>Q128*H128</f>
        <v>1.5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233</v>
      </c>
      <c r="AT128" s="231" t="s">
        <v>155</v>
      </c>
      <c r="AU128" s="231" t="s">
        <v>84</v>
      </c>
      <c r="AY128" s="17" t="s">
        <v>153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233</v>
      </c>
      <c r="BM128" s="231" t="s">
        <v>1628</v>
      </c>
    </row>
    <row r="129" s="2" customFormat="1" ht="14.4" customHeight="1">
      <c r="A129" s="38"/>
      <c r="B129" s="39"/>
      <c r="C129" s="219" t="s">
        <v>183</v>
      </c>
      <c r="D129" s="219" t="s">
        <v>155</v>
      </c>
      <c r="E129" s="220" t="s">
        <v>1629</v>
      </c>
      <c r="F129" s="221" t="s">
        <v>1630</v>
      </c>
      <c r="G129" s="222" t="s">
        <v>170</v>
      </c>
      <c r="H129" s="223">
        <v>8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0.01</v>
      </c>
      <c r="R129" s="229">
        <f>Q129*H129</f>
        <v>0.080000000000000002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233</v>
      </c>
      <c r="AT129" s="231" t="s">
        <v>155</v>
      </c>
      <c r="AU129" s="231" t="s">
        <v>84</v>
      </c>
      <c r="AY129" s="17" t="s">
        <v>153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233</v>
      </c>
      <c r="BM129" s="231" t="s">
        <v>1631</v>
      </c>
    </row>
    <row r="130" s="2" customFormat="1" ht="14.4" customHeight="1">
      <c r="A130" s="38"/>
      <c r="B130" s="39"/>
      <c r="C130" s="219" t="s">
        <v>188</v>
      </c>
      <c r="D130" s="219" t="s">
        <v>155</v>
      </c>
      <c r="E130" s="220" t="s">
        <v>1632</v>
      </c>
      <c r="F130" s="221" t="s">
        <v>1633</v>
      </c>
      <c r="G130" s="222" t="s">
        <v>992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0.10000000000000001</v>
      </c>
      <c r="R130" s="229">
        <f>Q130*H130</f>
        <v>0.10000000000000001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233</v>
      </c>
      <c r="AT130" s="231" t="s">
        <v>155</v>
      </c>
      <c r="AU130" s="231" t="s">
        <v>84</v>
      </c>
      <c r="AY130" s="17" t="s">
        <v>153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233</v>
      </c>
      <c r="BM130" s="231" t="s">
        <v>1634</v>
      </c>
    </row>
    <row r="131" s="12" customFormat="1" ht="25.92" customHeight="1">
      <c r="A131" s="12"/>
      <c r="B131" s="203"/>
      <c r="C131" s="204"/>
      <c r="D131" s="205" t="s">
        <v>75</v>
      </c>
      <c r="E131" s="206" t="s">
        <v>86</v>
      </c>
      <c r="F131" s="206" t="s">
        <v>1635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SUM(P132:P135)</f>
        <v>0</v>
      </c>
      <c r="Q131" s="211"/>
      <c r="R131" s="212">
        <f>SUM(R132:R135)</f>
        <v>6</v>
      </c>
      <c r="S131" s="211"/>
      <c r="T131" s="213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76</v>
      </c>
      <c r="AY131" s="214" t="s">
        <v>153</v>
      </c>
      <c r="BK131" s="216">
        <f>SUM(BK132:BK135)</f>
        <v>0</v>
      </c>
    </row>
    <row r="132" s="2" customFormat="1" ht="14.4" customHeight="1">
      <c r="A132" s="38"/>
      <c r="B132" s="39"/>
      <c r="C132" s="219" t="s">
        <v>193</v>
      </c>
      <c r="D132" s="219" t="s">
        <v>155</v>
      </c>
      <c r="E132" s="220" t="s">
        <v>1636</v>
      </c>
      <c r="F132" s="221" t="s">
        <v>1637</v>
      </c>
      <c r="G132" s="222" t="s">
        <v>1336</v>
      </c>
      <c r="H132" s="223">
        <v>4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0.10000000000000001</v>
      </c>
      <c r="R132" s="229">
        <f>Q132*H132</f>
        <v>0.40000000000000002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233</v>
      </c>
      <c r="AT132" s="231" t="s">
        <v>155</v>
      </c>
      <c r="AU132" s="231" t="s">
        <v>84</v>
      </c>
      <c r="AY132" s="17" t="s">
        <v>153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233</v>
      </c>
      <c r="BM132" s="231" t="s">
        <v>1638</v>
      </c>
    </row>
    <row r="133" s="2" customFormat="1" ht="14.4" customHeight="1">
      <c r="A133" s="38"/>
      <c r="B133" s="39"/>
      <c r="C133" s="219" t="s">
        <v>197</v>
      </c>
      <c r="D133" s="219" t="s">
        <v>155</v>
      </c>
      <c r="E133" s="220" t="s">
        <v>1639</v>
      </c>
      <c r="F133" s="221" t="s">
        <v>1640</v>
      </c>
      <c r="G133" s="222" t="s">
        <v>992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0.10000000000000001</v>
      </c>
      <c r="R133" s="229">
        <f>Q133*H133</f>
        <v>0.10000000000000001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233</v>
      </c>
      <c r="AT133" s="231" t="s">
        <v>155</v>
      </c>
      <c r="AU133" s="231" t="s">
        <v>84</v>
      </c>
      <c r="AY133" s="17" t="s">
        <v>153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233</v>
      </c>
      <c r="BM133" s="231" t="s">
        <v>1641</v>
      </c>
    </row>
    <row r="134" s="2" customFormat="1" ht="14.4" customHeight="1">
      <c r="A134" s="38"/>
      <c r="B134" s="39"/>
      <c r="C134" s="219" t="s">
        <v>202</v>
      </c>
      <c r="D134" s="219" t="s">
        <v>155</v>
      </c>
      <c r="E134" s="220" t="s">
        <v>1642</v>
      </c>
      <c r="F134" s="221" t="s">
        <v>1643</v>
      </c>
      <c r="G134" s="222" t="s">
        <v>170</v>
      </c>
      <c r="H134" s="223">
        <v>7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0.5</v>
      </c>
      <c r="R134" s="229">
        <f>Q134*H134</f>
        <v>3.5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233</v>
      </c>
      <c r="AT134" s="231" t="s">
        <v>155</v>
      </c>
      <c r="AU134" s="231" t="s">
        <v>84</v>
      </c>
      <c r="AY134" s="17" t="s">
        <v>153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233</v>
      </c>
      <c r="BM134" s="231" t="s">
        <v>1644</v>
      </c>
    </row>
    <row r="135" s="2" customFormat="1" ht="14.4" customHeight="1">
      <c r="A135" s="38"/>
      <c r="B135" s="39"/>
      <c r="C135" s="256" t="s">
        <v>207</v>
      </c>
      <c r="D135" s="256" t="s">
        <v>238</v>
      </c>
      <c r="E135" s="257" t="s">
        <v>1645</v>
      </c>
      <c r="F135" s="258" t="s">
        <v>1646</v>
      </c>
      <c r="G135" s="259" t="s">
        <v>992</v>
      </c>
      <c r="H135" s="260">
        <v>1</v>
      </c>
      <c r="I135" s="261"/>
      <c r="J135" s="262">
        <f>ROUND(I135*H135,2)</f>
        <v>0</v>
      </c>
      <c r="K135" s="263"/>
      <c r="L135" s="264"/>
      <c r="M135" s="265" t="s">
        <v>1</v>
      </c>
      <c r="N135" s="266" t="s">
        <v>41</v>
      </c>
      <c r="O135" s="91"/>
      <c r="P135" s="229">
        <f>O135*H135</f>
        <v>0</v>
      </c>
      <c r="Q135" s="229">
        <v>2</v>
      </c>
      <c r="R135" s="229">
        <f>Q135*H135</f>
        <v>2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318</v>
      </c>
      <c r="AT135" s="231" t="s">
        <v>238</v>
      </c>
      <c r="AU135" s="231" t="s">
        <v>84</v>
      </c>
      <c r="AY135" s="17" t="s">
        <v>153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233</v>
      </c>
      <c r="BM135" s="231" t="s">
        <v>1647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167</v>
      </c>
      <c r="F136" s="206" t="s">
        <v>1648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SUM(P137:P141)</f>
        <v>0</v>
      </c>
      <c r="Q136" s="211"/>
      <c r="R136" s="212">
        <f>SUM(R137:R141)</f>
        <v>1.72</v>
      </c>
      <c r="S136" s="211"/>
      <c r="T136" s="21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153</v>
      </c>
      <c r="BK136" s="216">
        <f>SUM(BK137:BK141)</f>
        <v>0</v>
      </c>
    </row>
    <row r="137" s="2" customFormat="1" ht="19.8" customHeight="1">
      <c r="A137" s="38"/>
      <c r="B137" s="39"/>
      <c r="C137" s="219" t="s">
        <v>8</v>
      </c>
      <c r="D137" s="219" t="s">
        <v>155</v>
      </c>
      <c r="E137" s="220" t="s">
        <v>1649</v>
      </c>
      <c r="F137" s="221" t="s">
        <v>1650</v>
      </c>
      <c r="G137" s="222" t="s">
        <v>1336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0.14999999999999999</v>
      </c>
      <c r="R137" s="229">
        <f>Q137*H137</f>
        <v>0.14999999999999999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233</v>
      </c>
      <c r="AT137" s="231" t="s">
        <v>155</v>
      </c>
      <c r="AU137" s="231" t="s">
        <v>84</v>
      </c>
      <c r="AY137" s="17" t="s">
        <v>153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233</v>
      </c>
      <c r="BM137" s="231" t="s">
        <v>1651</v>
      </c>
    </row>
    <row r="138" s="2" customFormat="1" ht="14.4" customHeight="1">
      <c r="A138" s="38"/>
      <c r="B138" s="39"/>
      <c r="C138" s="219" t="s">
        <v>219</v>
      </c>
      <c r="D138" s="219" t="s">
        <v>155</v>
      </c>
      <c r="E138" s="220" t="s">
        <v>1652</v>
      </c>
      <c r="F138" s="221" t="s">
        <v>1653</v>
      </c>
      <c r="G138" s="222" t="s">
        <v>1336</v>
      </c>
      <c r="H138" s="223">
        <v>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0.12</v>
      </c>
      <c r="R138" s="229">
        <f>Q138*H138</f>
        <v>0.12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233</v>
      </c>
      <c r="AT138" s="231" t="s">
        <v>155</v>
      </c>
      <c r="AU138" s="231" t="s">
        <v>84</v>
      </c>
      <c r="AY138" s="17" t="s">
        <v>153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233</v>
      </c>
      <c r="BM138" s="231" t="s">
        <v>1654</v>
      </c>
    </row>
    <row r="139" s="2" customFormat="1" ht="19.8" customHeight="1">
      <c r="A139" s="38"/>
      <c r="B139" s="39"/>
      <c r="C139" s="219" t="s">
        <v>223</v>
      </c>
      <c r="D139" s="219" t="s">
        <v>155</v>
      </c>
      <c r="E139" s="220" t="s">
        <v>1655</v>
      </c>
      <c r="F139" s="221" t="s">
        <v>1656</v>
      </c>
      <c r="G139" s="222" t="s">
        <v>1336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0.25</v>
      </c>
      <c r="R139" s="229">
        <f>Q139*H139</f>
        <v>0.25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233</v>
      </c>
      <c r="AT139" s="231" t="s">
        <v>155</v>
      </c>
      <c r="AU139" s="231" t="s">
        <v>84</v>
      </c>
      <c r="AY139" s="17" t="s">
        <v>153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233</v>
      </c>
      <c r="BM139" s="231" t="s">
        <v>1657</v>
      </c>
    </row>
    <row r="140" s="2" customFormat="1" ht="22.2" customHeight="1">
      <c r="A140" s="38"/>
      <c r="B140" s="39"/>
      <c r="C140" s="219" t="s">
        <v>228</v>
      </c>
      <c r="D140" s="219" t="s">
        <v>155</v>
      </c>
      <c r="E140" s="220" t="s">
        <v>1658</v>
      </c>
      <c r="F140" s="221" t="s">
        <v>1659</v>
      </c>
      <c r="G140" s="222" t="s">
        <v>1336</v>
      </c>
      <c r="H140" s="223">
        <v>2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0.10000000000000001</v>
      </c>
      <c r="R140" s="229">
        <f>Q140*H140</f>
        <v>0.20000000000000001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233</v>
      </c>
      <c r="AT140" s="231" t="s">
        <v>155</v>
      </c>
      <c r="AU140" s="231" t="s">
        <v>84</v>
      </c>
      <c r="AY140" s="17" t="s">
        <v>153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233</v>
      </c>
      <c r="BM140" s="231" t="s">
        <v>1660</v>
      </c>
    </row>
    <row r="141" s="2" customFormat="1" ht="14.4" customHeight="1">
      <c r="A141" s="38"/>
      <c r="B141" s="39"/>
      <c r="C141" s="256" t="s">
        <v>233</v>
      </c>
      <c r="D141" s="256" t="s">
        <v>238</v>
      </c>
      <c r="E141" s="257" t="s">
        <v>1661</v>
      </c>
      <c r="F141" s="258" t="s">
        <v>1662</v>
      </c>
      <c r="G141" s="259" t="s">
        <v>992</v>
      </c>
      <c r="H141" s="260">
        <v>1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41</v>
      </c>
      <c r="O141" s="91"/>
      <c r="P141" s="229">
        <f>O141*H141</f>
        <v>0</v>
      </c>
      <c r="Q141" s="229">
        <v>1</v>
      </c>
      <c r="R141" s="229">
        <f>Q141*H141</f>
        <v>1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318</v>
      </c>
      <c r="AT141" s="231" t="s">
        <v>238</v>
      </c>
      <c r="AU141" s="231" t="s">
        <v>84</v>
      </c>
      <c r="AY141" s="17" t="s">
        <v>153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233</v>
      </c>
      <c r="BM141" s="231" t="s">
        <v>1663</v>
      </c>
    </row>
    <row r="142" s="12" customFormat="1" ht="25.92" customHeight="1">
      <c r="A142" s="12"/>
      <c r="B142" s="203"/>
      <c r="C142" s="204"/>
      <c r="D142" s="205" t="s">
        <v>75</v>
      </c>
      <c r="E142" s="206" t="s">
        <v>159</v>
      </c>
      <c r="F142" s="206" t="s">
        <v>1664</v>
      </c>
      <c r="G142" s="204"/>
      <c r="H142" s="204"/>
      <c r="I142" s="207"/>
      <c r="J142" s="208">
        <f>BK142</f>
        <v>0</v>
      </c>
      <c r="K142" s="204"/>
      <c r="L142" s="209"/>
      <c r="M142" s="210"/>
      <c r="N142" s="211"/>
      <c r="O142" s="211"/>
      <c r="P142" s="212">
        <f>SUM(P143:P144)</f>
        <v>0</v>
      </c>
      <c r="Q142" s="211"/>
      <c r="R142" s="212">
        <f>SUM(R143:R144)</f>
        <v>113.14000000000002</v>
      </c>
      <c r="S142" s="211"/>
      <c r="T142" s="21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84</v>
      </c>
      <c r="AT142" s="215" t="s">
        <v>75</v>
      </c>
      <c r="AU142" s="215" t="s">
        <v>76</v>
      </c>
      <c r="AY142" s="214" t="s">
        <v>153</v>
      </c>
      <c r="BK142" s="216">
        <f>SUM(BK143:BK144)</f>
        <v>0</v>
      </c>
    </row>
    <row r="143" s="2" customFormat="1" ht="22.2" customHeight="1">
      <c r="A143" s="38"/>
      <c r="B143" s="39"/>
      <c r="C143" s="219" t="s">
        <v>237</v>
      </c>
      <c r="D143" s="219" t="s">
        <v>155</v>
      </c>
      <c r="E143" s="220" t="s">
        <v>1665</v>
      </c>
      <c r="F143" s="221" t="s">
        <v>1666</v>
      </c>
      <c r="G143" s="222" t="s">
        <v>321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70.900000000000006</v>
      </c>
      <c r="R143" s="229">
        <f>Q143*H143</f>
        <v>70.900000000000006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233</v>
      </c>
      <c r="AT143" s="231" t="s">
        <v>155</v>
      </c>
      <c r="AU143" s="231" t="s">
        <v>84</v>
      </c>
      <c r="AY143" s="17" t="s">
        <v>153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233</v>
      </c>
      <c r="BM143" s="231" t="s">
        <v>1667</v>
      </c>
    </row>
    <row r="144" s="2" customFormat="1" ht="30" customHeight="1">
      <c r="A144" s="38"/>
      <c r="B144" s="39"/>
      <c r="C144" s="219" t="s">
        <v>244</v>
      </c>
      <c r="D144" s="219" t="s">
        <v>155</v>
      </c>
      <c r="E144" s="220" t="s">
        <v>1668</v>
      </c>
      <c r="F144" s="221" t="s">
        <v>1669</v>
      </c>
      <c r="G144" s="222" t="s">
        <v>321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42.240000000000002</v>
      </c>
      <c r="R144" s="229">
        <f>Q144*H144</f>
        <v>42.240000000000002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233</v>
      </c>
      <c r="AT144" s="231" t="s">
        <v>155</v>
      </c>
      <c r="AU144" s="231" t="s">
        <v>84</v>
      </c>
      <c r="AY144" s="17" t="s">
        <v>153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233</v>
      </c>
      <c r="BM144" s="231" t="s">
        <v>1670</v>
      </c>
    </row>
    <row r="145" s="12" customFormat="1" ht="25.92" customHeight="1">
      <c r="A145" s="12"/>
      <c r="B145" s="203"/>
      <c r="C145" s="204"/>
      <c r="D145" s="205" t="s">
        <v>75</v>
      </c>
      <c r="E145" s="206" t="s">
        <v>177</v>
      </c>
      <c r="F145" s="206" t="s">
        <v>1671</v>
      </c>
      <c r="G145" s="204"/>
      <c r="H145" s="204"/>
      <c r="I145" s="207"/>
      <c r="J145" s="208">
        <f>BK145</f>
        <v>0</v>
      </c>
      <c r="K145" s="204"/>
      <c r="L145" s="209"/>
      <c r="M145" s="210"/>
      <c r="N145" s="211"/>
      <c r="O145" s="211"/>
      <c r="P145" s="212">
        <f>SUM(P146:P148)</f>
        <v>0</v>
      </c>
      <c r="Q145" s="211"/>
      <c r="R145" s="212">
        <f>SUM(R146:R148)</f>
        <v>0.60000000000000009</v>
      </c>
      <c r="S145" s="211"/>
      <c r="T145" s="213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84</v>
      </c>
      <c r="AT145" s="215" t="s">
        <v>75</v>
      </c>
      <c r="AU145" s="215" t="s">
        <v>76</v>
      </c>
      <c r="AY145" s="214" t="s">
        <v>153</v>
      </c>
      <c r="BK145" s="216">
        <f>SUM(BK146:BK148)</f>
        <v>0</v>
      </c>
    </row>
    <row r="146" s="2" customFormat="1" ht="14.4" customHeight="1">
      <c r="A146" s="38"/>
      <c r="B146" s="39"/>
      <c r="C146" s="219" t="s">
        <v>249</v>
      </c>
      <c r="D146" s="219" t="s">
        <v>155</v>
      </c>
      <c r="E146" s="220" t="s">
        <v>1672</v>
      </c>
      <c r="F146" s="221" t="s">
        <v>1673</v>
      </c>
      <c r="G146" s="222" t="s">
        <v>170</v>
      </c>
      <c r="H146" s="223">
        <v>10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233</v>
      </c>
      <c r="AT146" s="231" t="s">
        <v>155</v>
      </c>
      <c r="AU146" s="231" t="s">
        <v>84</v>
      </c>
      <c r="AY146" s="17" t="s">
        <v>153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233</v>
      </c>
      <c r="BM146" s="231" t="s">
        <v>1674</v>
      </c>
    </row>
    <row r="147" s="2" customFormat="1" ht="22.2" customHeight="1">
      <c r="A147" s="38"/>
      <c r="B147" s="39"/>
      <c r="C147" s="219" t="s">
        <v>257</v>
      </c>
      <c r="D147" s="219" t="s">
        <v>155</v>
      </c>
      <c r="E147" s="220" t="s">
        <v>1675</v>
      </c>
      <c r="F147" s="221" t="s">
        <v>1676</v>
      </c>
      <c r="G147" s="222" t="s">
        <v>170</v>
      </c>
      <c r="H147" s="223">
        <v>6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0.10000000000000001</v>
      </c>
      <c r="R147" s="229">
        <f>Q147*H147</f>
        <v>0.60000000000000009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233</v>
      </c>
      <c r="AT147" s="231" t="s">
        <v>155</v>
      </c>
      <c r="AU147" s="231" t="s">
        <v>84</v>
      </c>
      <c r="AY147" s="17" t="s">
        <v>153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233</v>
      </c>
      <c r="BM147" s="231" t="s">
        <v>1677</v>
      </c>
    </row>
    <row r="148" s="2" customFormat="1" ht="14.4" customHeight="1">
      <c r="A148" s="38"/>
      <c r="B148" s="39"/>
      <c r="C148" s="256" t="s">
        <v>7</v>
      </c>
      <c r="D148" s="256" t="s">
        <v>238</v>
      </c>
      <c r="E148" s="257" t="s">
        <v>1678</v>
      </c>
      <c r="F148" s="258" t="s">
        <v>1679</v>
      </c>
      <c r="G148" s="259" t="s">
        <v>1336</v>
      </c>
      <c r="H148" s="260">
        <v>30</v>
      </c>
      <c r="I148" s="261"/>
      <c r="J148" s="262">
        <f>ROUND(I148*H148,2)</f>
        <v>0</v>
      </c>
      <c r="K148" s="263"/>
      <c r="L148" s="264"/>
      <c r="M148" s="265" t="s">
        <v>1</v>
      </c>
      <c r="N148" s="266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318</v>
      </c>
      <c r="AT148" s="231" t="s">
        <v>238</v>
      </c>
      <c r="AU148" s="231" t="s">
        <v>84</v>
      </c>
      <c r="AY148" s="17" t="s">
        <v>153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233</v>
      </c>
      <c r="BM148" s="231" t="s">
        <v>1680</v>
      </c>
    </row>
    <row r="149" s="12" customFormat="1" ht="25.92" customHeight="1">
      <c r="A149" s="12"/>
      <c r="B149" s="203"/>
      <c r="C149" s="204"/>
      <c r="D149" s="205" t="s">
        <v>75</v>
      </c>
      <c r="E149" s="206" t="s">
        <v>183</v>
      </c>
      <c r="F149" s="206" t="s">
        <v>1681</v>
      </c>
      <c r="G149" s="204"/>
      <c r="H149" s="204"/>
      <c r="I149" s="207"/>
      <c r="J149" s="208">
        <f>BK149</f>
        <v>0</v>
      </c>
      <c r="K149" s="204"/>
      <c r="L149" s="209"/>
      <c r="M149" s="210"/>
      <c r="N149" s="211"/>
      <c r="O149" s="211"/>
      <c r="P149" s="212">
        <f>SUM(P150:P153)</f>
        <v>0</v>
      </c>
      <c r="Q149" s="211"/>
      <c r="R149" s="212">
        <f>SUM(R150:R153)</f>
        <v>0</v>
      </c>
      <c r="S149" s="211"/>
      <c r="T149" s="213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84</v>
      </c>
      <c r="AT149" s="215" t="s">
        <v>75</v>
      </c>
      <c r="AU149" s="215" t="s">
        <v>76</v>
      </c>
      <c r="AY149" s="214" t="s">
        <v>153</v>
      </c>
      <c r="BK149" s="216">
        <f>SUM(BK150:BK153)</f>
        <v>0</v>
      </c>
    </row>
    <row r="150" s="2" customFormat="1" ht="14.4" customHeight="1">
      <c r="A150" s="38"/>
      <c r="B150" s="39"/>
      <c r="C150" s="219" t="s">
        <v>267</v>
      </c>
      <c r="D150" s="219" t="s">
        <v>155</v>
      </c>
      <c r="E150" s="220" t="s">
        <v>1682</v>
      </c>
      <c r="F150" s="221" t="s">
        <v>1683</v>
      </c>
      <c r="G150" s="222" t="s">
        <v>264</v>
      </c>
      <c r="H150" s="223">
        <v>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233</v>
      </c>
      <c r="AT150" s="231" t="s">
        <v>155</v>
      </c>
      <c r="AU150" s="231" t="s">
        <v>84</v>
      </c>
      <c r="AY150" s="17" t="s">
        <v>153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233</v>
      </c>
      <c r="BM150" s="231" t="s">
        <v>1684</v>
      </c>
    </row>
    <row r="151" s="2" customFormat="1" ht="14.4" customHeight="1">
      <c r="A151" s="38"/>
      <c r="B151" s="39"/>
      <c r="C151" s="219" t="s">
        <v>273</v>
      </c>
      <c r="D151" s="219" t="s">
        <v>155</v>
      </c>
      <c r="E151" s="220" t="s">
        <v>1685</v>
      </c>
      <c r="F151" s="221" t="s">
        <v>1686</v>
      </c>
      <c r="G151" s="222" t="s">
        <v>264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233</v>
      </c>
      <c r="AT151" s="231" t="s">
        <v>155</v>
      </c>
      <c r="AU151" s="231" t="s">
        <v>84</v>
      </c>
      <c r="AY151" s="17" t="s">
        <v>153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233</v>
      </c>
      <c r="BM151" s="231" t="s">
        <v>1687</v>
      </c>
    </row>
    <row r="152" s="2" customFormat="1" ht="14.4" customHeight="1">
      <c r="A152" s="38"/>
      <c r="B152" s="39"/>
      <c r="C152" s="219" t="s">
        <v>279</v>
      </c>
      <c r="D152" s="219" t="s">
        <v>155</v>
      </c>
      <c r="E152" s="220" t="s">
        <v>1688</v>
      </c>
      <c r="F152" s="221" t="s">
        <v>1689</v>
      </c>
      <c r="G152" s="222" t="s">
        <v>264</v>
      </c>
      <c r="H152" s="223">
        <v>1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233</v>
      </c>
      <c r="AT152" s="231" t="s">
        <v>155</v>
      </c>
      <c r="AU152" s="231" t="s">
        <v>84</v>
      </c>
      <c r="AY152" s="17" t="s">
        <v>153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233</v>
      </c>
      <c r="BM152" s="231" t="s">
        <v>1690</v>
      </c>
    </row>
    <row r="153" s="2" customFormat="1" ht="14.4" customHeight="1">
      <c r="A153" s="38"/>
      <c r="B153" s="39"/>
      <c r="C153" s="219" t="s">
        <v>284</v>
      </c>
      <c r="D153" s="219" t="s">
        <v>155</v>
      </c>
      <c r="E153" s="220" t="s">
        <v>1691</v>
      </c>
      <c r="F153" s="221" t="s">
        <v>1692</v>
      </c>
      <c r="G153" s="222" t="s">
        <v>264</v>
      </c>
      <c r="H153" s="223">
        <v>1</v>
      </c>
      <c r="I153" s="224"/>
      <c r="J153" s="225">
        <f>ROUND(I153*H153,2)</f>
        <v>0</v>
      </c>
      <c r="K153" s="226"/>
      <c r="L153" s="44"/>
      <c r="M153" s="281" t="s">
        <v>1</v>
      </c>
      <c r="N153" s="282" t="s">
        <v>41</v>
      </c>
      <c r="O153" s="283"/>
      <c r="P153" s="284">
        <f>O153*H153</f>
        <v>0</v>
      </c>
      <c r="Q153" s="284">
        <v>0</v>
      </c>
      <c r="R153" s="284">
        <f>Q153*H153</f>
        <v>0</v>
      </c>
      <c r="S153" s="284">
        <v>0</v>
      </c>
      <c r="T153" s="28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233</v>
      </c>
      <c r="AT153" s="231" t="s">
        <v>155</v>
      </c>
      <c r="AU153" s="231" t="s">
        <v>84</v>
      </c>
      <c r="AY153" s="17" t="s">
        <v>153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233</v>
      </c>
      <c r="BM153" s="231" t="s">
        <v>1693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67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fey5NXcDA2fwxfaxaa4Nr/CzH4ZVrLvzLJ/eOS1+Wb71inO6Qx4hfP/5M3+vbuOdNVQHwDxuFreKdkj8KwMgOw==" hashValue="yEpEAUNB4J5v3lCQ2lW73oWuR0D6Q/f+PDMAXBgAvnIm1s0avF+2Y4GGd5Qxv2+YgJDuUMs0z1PgEtxPSadAMg==" algorithmName="SHA-512" password="CC35"/>
  <autoFilter ref="C121:K15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7" customHeight="1">
      <c r="B7" s="20"/>
      <c r="E7" s="141" t="str">
        <f>'Rekapitulace stavby'!K6</f>
        <v>Karlovy Vary, ZŠ J.A.Komenského, I.stupeň -Stavební úpravy související s PBŘ (aktualizováno 02/2025)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1694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26. 2. 2025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ROUND((SUM(BE118:BE147)),  2)</f>
        <v>0</v>
      </c>
      <c r="G33" s="38"/>
      <c r="H33" s="38"/>
      <c r="I33" s="155">
        <v>0.20999999999999999</v>
      </c>
      <c r="J33" s="154">
        <f>ROUND(((SUM(BE118:BE147))*I33),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ROUND((SUM(BF118:BF147)),  2)</f>
        <v>0</v>
      </c>
      <c r="G34" s="38"/>
      <c r="H34" s="38"/>
      <c r="I34" s="155">
        <v>0.12</v>
      </c>
      <c r="J34" s="154">
        <f>ROUND(((SUM(BF118:BF147))*I34),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ROUND((SUM(BG118:BG147)),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ROUND((SUM(BH118:BH147)),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ROUND((SUM(BI118:BI147)),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7" customHeight="1">
      <c r="A85" s="38"/>
      <c r="B85" s="39"/>
      <c r="C85" s="40"/>
      <c r="D85" s="40"/>
      <c r="E85" s="174" t="str">
        <f>E7</f>
        <v>Karlovy Vary, ZŠ J.A.Komenského, I.stupeň -Stavební úpravy související s PBŘ (aktualizováno 02/2025)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04 - Přístupový systém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26. 2. 2025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Statutární město K.Vary</v>
      </c>
      <c r="G91" s="40"/>
      <c r="H91" s="40"/>
      <c r="I91" s="32" t="s">
        <v>30</v>
      </c>
      <c r="J91" s="36" t="str">
        <f>E21</f>
        <v>Porticus s.r.o. K.Vary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126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1695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7" customHeight="1">
      <c r="A108" s="38"/>
      <c r="B108" s="39"/>
      <c r="C108" s="40"/>
      <c r="D108" s="40"/>
      <c r="E108" s="174" t="str">
        <f>E7</f>
        <v>Karlovy Vary, ZŠ J.A.Komenského, I.stupeň -Stavební úpravy související s PBŘ (aktualizováno 02/2025)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5.6" customHeight="1">
      <c r="A110" s="38"/>
      <c r="B110" s="39"/>
      <c r="C110" s="40"/>
      <c r="D110" s="40"/>
      <c r="E110" s="76" t="str">
        <f>E9</f>
        <v>04 - Přístupový systém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26. 2. 2025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32" t="s">
        <v>24</v>
      </c>
      <c r="D114" s="40"/>
      <c r="E114" s="40"/>
      <c r="F114" s="27" t="str">
        <f>E15</f>
        <v>Statutární město K.Vary</v>
      </c>
      <c r="G114" s="40"/>
      <c r="H114" s="40"/>
      <c r="I114" s="32" t="s">
        <v>30</v>
      </c>
      <c r="J114" s="36" t="str">
        <f>E21</f>
        <v>Porticus s.r.o. K.Vary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6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Šimková Dita, K.Vary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139</v>
      </c>
      <c r="D117" s="194" t="s">
        <v>61</v>
      </c>
      <c r="E117" s="194" t="s">
        <v>57</v>
      </c>
      <c r="F117" s="194" t="s">
        <v>58</v>
      </c>
      <c r="G117" s="194" t="s">
        <v>140</v>
      </c>
      <c r="H117" s="194" t="s">
        <v>141</v>
      </c>
      <c r="I117" s="194" t="s">
        <v>142</v>
      </c>
      <c r="J117" s="195" t="s">
        <v>113</v>
      </c>
      <c r="K117" s="196" t="s">
        <v>143</v>
      </c>
      <c r="L117" s="197"/>
      <c r="M117" s="100" t="s">
        <v>1</v>
      </c>
      <c r="N117" s="101" t="s">
        <v>40</v>
      </c>
      <c r="O117" s="101" t="s">
        <v>144</v>
      </c>
      <c r="P117" s="101" t="s">
        <v>145</v>
      </c>
      <c r="Q117" s="101" t="s">
        <v>146</v>
      </c>
      <c r="R117" s="101" t="s">
        <v>147</v>
      </c>
      <c r="S117" s="101" t="s">
        <v>148</v>
      </c>
      <c r="T117" s="102" t="s">
        <v>149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150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115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810</v>
      </c>
      <c r="F119" s="206" t="s">
        <v>811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75</v>
      </c>
      <c r="AU119" s="215" t="s">
        <v>76</v>
      </c>
      <c r="AY119" s="214" t="s">
        <v>153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1696</v>
      </c>
      <c r="F120" s="217" t="s">
        <v>1697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SUM(P121:P147)</f>
        <v>0</v>
      </c>
      <c r="Q120" s="211"/>
      <c r="R120" s="212">
        <f>SUM(R121:R147)</f>
        <v>0</v>
      </c>
      <c r="S120" s="211"/>
      <c r="T120" s="213">
        <f>SUM(T121:T147)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75</v>
      </c>
      <c r="AU120" s="215" t="s">
        <v>84</v>
      </c>
      <c r="AY120" s="214" t="s">
        <v>153</v>
      </c>
      <c r="BK120" s="216">
        <f>SUM(BK121:BK147)</f>
        <v>0</v>
      </c>
    </row>
    <row r="121" s="2" customFormat="1" ht="14.4" customHeight="1">
      <c r="A121" s="38"/>
      <c r="B121" s="39"/>
      <c r="C121" s="219" t="s">
        <v>84</v>
      </c>
      <c r="D121" s="219" t="s">
        <v>155</v>
      </c>
      <c r="E121" s="220" t="s">
        <v>1698</v>
      </c>
      <c r="F121" s="221" t="s">
        <v>1699</v>
      </c>
      <c r="G121" s="222" t="s">
        <v>170</v>
      </c>
      <c r="H121" s="223">
        <v>20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41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233</v>
      </c>
      <c r="AT121" s="231" t="s">
        <v>155</v>
      </c>
      <c r="AU121" s="231" t="s">
        <v>86</v>
      </c>
      <c r="AY121" s="17" t="s">
        <v>153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84</v>
      </c>
      <c r="BK121" s="232">
        <f>ROUND(I121*H121,2)</f>
        <v>0</v>
      </c>
      <c r="BL121" s="17" t="s">
        <v>233</v>
      </c>
      <c r="BM121" s="231" t="s">
        <v>1700</v>
      </c>
    </row>
    <row r="122" s="2" customFormat="1" ht="14.4" customHeight="1">
      <c r="A122" s="38"/>
      <c r="B122" s="39"/>
      <c r="C122" s="256" t="s">
        <v>86</v>
      </c>
      <c r="D122" s="256" t="s">
        <v>238</v>
      </c>
      <c r="E122" s="257" t="s">
        <v>1701</v>
      </c>
      <c r="F122" s="258" t="s">
        <v>1702</v>
      </c>
      <c r="G122" s="259" t="s">
        <v>170</v>
      </c>
      <c r="H122" s="260">
        <v>21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41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318</v>
      </c>
      <c r="AT122" s="231" t="s">
        <v>238</v>
      </c>
      <c r="AU122" s="231" t="s">
        <v>86</v>
      </c>
      <c r="AY122" s="17" t="s">
        <v>153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84</v>
      </c>
      <c r="BK122" s="232">
        <f>ROUND(I122*H122,2)</f>
        <v>0</v>
      </c>
      <c r="BL122" s="17" t="s">
        <v>233</v>
      </c>
      <c r="BM122" s="231" t="s">
        <v>1703</v>
      </c>
    </row>
    <row r="123" s="13" customFormat="1">
      <c r="A123" s="13"/>
      <c r="B123" s="233"/>
      <c r="C123" s="234"/>
      <c r="D123" s="235" t="s">
        <v>161</v>
      </c>
      <c r="E123" s="236" t="s">
        <v>1</v>
      </c>
      <c r="F123" s="237" t="s">
        <v>1704</v>
      </c>
      <c r="G123" s="234"/>
      <c r="H123" s="238">
        <v>21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161</v>
      </c>
      <c r="AU123" s="244" t="s">
        <v>86</v>
      </c>
      <c r="AV123" s="13" t="s">
        <v>86</v>
      </c>
      <c r="AW123" s="13" t="s">
        <v>32</v>
      </c>
      <c r="AX123" s="13" t="s">
        <v>76</v>
      </c>
      <c r="AY123" s="244" t="s">
        <v>153</v>
      </c>
    </row>
    <row r="124" s="14" customFormat="1">
      <c r="A124" s="14"/>
      <c r="B124" s="245"/>
      <c r="C124" s="246"/>
      <c r="D124" s="235" t="s">
        <v>161</v>
      </c>
      <c r="E124" s="247" t="s">
        <v>1</v>
      </c>
      <c r="F124" s="248" t="s">
        <v>213</v>
      </c>
      <c r="G124" s="246"/>
      <c r="H124" s="249">
        <v>21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161</v>
      </c>
      <c r="AU124" s="255" t="s">
        <v>86</v>
      </c>
      <c r="AV124" s="14" t="s">
        <v>159</v>
      </c>
      <c r="AW124" s="14" t="s">
        <v>32</v>
      </c>
      <c r="AX124" s="14" t="s">
        <v>84</v>
      </c>
      <c r="AY124" s="255" t="s">
        <v>153</v>
      </c>
    </row>
    <row r="125" s="2" customFormat="1" ht="14.4" customHeight="1">
      <c r="A125" s="38"/>
      <c r="B125" s="39"/>
      <c r="C125" s="219" t="s">
        <v>167</v>
      </c>
      <c r="D125" s="219" t="s">
        <v>155</v>
      </c>
      <c r="E125" s="220" t="s">
        <v>1705</v>
      </c>
      <c r="F125" s="221" t="s">
        <v>1706</v>
      </c>
      <c r="G125" s="222" t="s">
        <v>321</v>
      </c>
      <c r="H125" s="223">
        <v>2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233</v>
      </c>
      <c r="AT125" s="231" t="s">
        <v>155</v>
      </c>
      <c r="AU125" s="231" t="s">
        <v>86</v>
      </c>
      <c r="AY125" s="17" t="s">
        <v>153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233</v>
      </c>
      <c r="BM125" s="231" t="s">
        <v>1707</v>
      </c>
    </row>
    <row r="126" s="2" customFormat="1" ht="14.4" customHeight="1">
      <c r="A126" s="38"/>
      <c r="B126" s="39"/>
      <c r="C126" s="256" t="s">
        <v>159</v>
      </c>
      <c r="D126" s="256" t="s">
        <v>238</v>
      </c>
      <c r="E126" s="257" t="s">
        <v>1708</v>
      </c>
      <c r="F126" s="258" t="s">
        <v>1709</v>
      </c>
      <c r="G126" s="259" t="s">
        <v>321</v>
      </c>
      <c r="H126" s="260">
        <v>2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318</v>
      </c>
      <c r="AT126" s="231" t="s">
        <v>238</v>
      </c>
      <c r="AU126" s="231" t="s">
        <v>86</v>
      </c>
      <c r="AY126" s="17" t="s">
        <v>153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233</v>
      </c>
      <c r="BM126" s="231" t="s">
        <v>1710</v>
      </c>
    </row>
    <row r="127" s="2" customFormat="1" ht="19.8" customHeight="1">
      <c r="A127" s="38"/>
      <c r="B127" s="39"/>
      <c r="C127" s="219" t="s">
        <v>177</v>
      </c>
      <c r="D127" s="219" t="s">
        <v>155</v>
      </c>
      <c r="E127" s="220" t="s">
        <v>1711</v>
      </c>
      <c r="F127" s="221" t="s">
        <v>1712</v>
      </c>
      <c r="G127" s="222" t="s">
        <v>321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233</v>
      </c>
      <c r="AT127" s="231" t="s">
        <v>155</v>
      </c>
      <c r="AU127" s="231" t="s">
        <v>86</v>
      </c>
      <c r="AY127" s="17" t="s">
        <v>153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233</v>
      </c>
      <c r="BM127" s="231" t="s">
        <v>1713</v>
      </c>
    </row>
    <row r="128" s="2" customFormat="1" ht="14.4" customHeight="1">
      <c r="A128" s="38"/>
      <c r="B128" s="39"/>
      <c r="C128" s="256" t="s">
        <v>183</v>
      </c>
      <c r="D128" s="256" t="s">
        <v>238</v>
      </c>
      <c r="E128" s="257" t="s">
        <v>1714</v>
      </c>
      <c r="F128" s="258" t="s">
        <v>1715</v>
      </c>
      <c r="G128" s="259" t="s">
        <v>321</v>
      </c>
      <c r="H128" s="260">
        <v>1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318</v>
      </c>
      <c r="AT128" s="231" t="s">
        <v>238</v>
      </c>
      <c r="AU128" s="231" t="s">
        <v>86</v>
      </c>
      <c r="AY128" s="17" t="s">
        <v>153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233</v>
      </c>
      <c r="BM128" s="231" t="s">
        <v>1716</v>
      </c>
    </row>
    <row r="129" s="2" customFormat="1" ht="14.4" customHeight="1">
      <c r="A129" s="38"/>
      <c r="B129" s="39"/>
      <c r="C129" s="219" t="s">
        <v>188</v>
      </c>
      <c r="D129" s="219" t="s">
        <v>155</v>
      </c>
      <c r="E129" s="220" t="s">
        <v>1717</v>
      </c>
      <c r="F129" s="221" t="s">
        <v>1718</v>
      </c>
      <c r="G129" s="222" t="s">
        <v>992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233</v>
      </c>
      <c r="AT129" s="231" t="s">
        <v>155</v>
      </c>
      <c r="AU129" s="231" t="s">
        <v>86</v>
      </c>
      <c r="AY129" s="17" t="s">
        <v>153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233</v>
      </c>
      <c r="BM129" s="231" t="s">
        <v>1719</v>
      </c>
    </row>
    <row r="130" s="2" customFormat="1" ht="22.2" customHeight="1">
      <c r="A130" s="38"/>
      <c r="B130" s="39"/>
      <c r="C130" s="219" t="s">
        <v>193</v>
      </c>
      <c r="D130" s="219" t="s">
        <v>155</v>
      </c>
      <c r="E130" s="220" t="s">
        <v>1720</v>
      </c>
      <c r="F130" s="221" t="s">
        <v>1721</v>
      </c>
      <c r="G130" s="222" t="s">
        <v>321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233</v>
      </c>
      <c r="AT130" s="231" t="s">
        <v>155</v>
      </c>
      <c r="AU130" s="231" t="s">
        <v>86</v>
      </c>
      <c r="AY130" s="17" t="s">
        <v>153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233</v>
      </c>
      <c r="BM130" s="231" t="s">
        <v>1722</v>
      </c>
    </row>
    <row r="131" s="2" customFormat="1" ht="14.4" customHeight="1">
      <c r="A131" s="38"/>
      <c r="B131" s="39"/>
      <c r="C131" s="219" t="s">
        <v>197</v>
      </c>
      <c r="D131" s="219" t="s">
        <v>155</v>
      </c>
      <c r="E131" s="220" t="s">
        <v>1723</v>
      </c>
      <c r="F131" s="221" t="s">
        <v>1724</v>
      </c>
      <c r="G131" s="222" t="s">
        <v>992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233</v>
      </c>
      <c r="AT131" s="231" t="s">
        <v>155</v>
      </c>
      <c r="AU131" s="231" t="s">
        <v>86</v>
      </c>
      <c r="AY131" s="17" t="s">
        <v>153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233</v>
      </c>
      <c r="BM131" s="231" t="s">
        <v>1725</v>
      </c>
    </row>
    <row r="132" s="2" customFormat="1" ht="14.4" customHeight="1">
      <c r="A132" s="38"/>
      <c r="B132" s="39"/>
      <c r="C132" s="219" t="s">
        <v>202</v>
      </c>
      <c r="D132" s="219" t="s">
        <v>155</v>
      </c>
      <c r="E132" s="220" t="s">
        <v>1726</v>
      </c>
      <c r="F132" s="221" t="s">
        <v>1727</v>
      </c>
      <c r="G132" s="222" t="s">
        <v>992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233</v>
      </c>
      <c r="AT132" s="231" t="s">
        <v>155</v>
      </c>
      <c r="AU132" s="231" t="s">
        <v>86</v>
      </c>
      <c r="AY132" s="17" t="s">
        <v>153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233</v>
      </c>
      <c r="BM132" s="231" t="s">
        <v>1728</v>
      </c>
    </row>
    <row r="133" s="2" customFormat="1" ht="14.4" customHeight="1">
      <c r="A133" s="38"/>
      <c r="B133" s="39"/>
      <c r="C133" s="219" t="s">
        <v>207</v>
      </c>
      <c r="D133" s="219" t="s">
        <v>155</v>
      </c>
      <c r="E133" s="220" t="s">
        <v>1729</v>
      </c>
      <c r="F133" s="221" t="s">
        <v>1730</v>
      </c>
      <c r="G133" s="222" t="s">
        <v>992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233</v>
      </c>
      <c r="AT133" s="231" t="s">
        <v>155</v>
      </c>
      <c r="AU133" s="231" t="s">
        <v>86</v>
      </c>
      <c r="AY133" s="17" t="s">
        <v>153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233</v>
      </c>
      <c r="BM133" s="231" t="s">
        <v>1731</v>
      </c>
    </row>
    <row r="134" s="2" customFormat="1" ht="14.4" customHeight="1">
      <c r="A134" s="38"/>
      <c r="B134" s="39"/>
      <c r="C134" s="219" t="s">
        <v>8</v>
      </c>
      <c r="D134" s="219" t="s">
        <v>155</v>
      </c>
      <c r="E134" s="220" t="s">
        <v>1732</v>
      </c>
      <c r="F134" s="221" t="s">
        <v>1733</v>
      </c>
      <c r="G134" s="222" t="s">
        <v>992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233</v>
      </c>
      <c r="AT134" s="231" t="s">
        <v>155</v>
      </c>
      <c r="AU134" s="231" t="s">
        <v>86</v>
      </c>
      <c r="AY134" s="17" t="s">
        <v>153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233</v>
      </c>
      <c r="BM134" s="231" t="s">
        <v>1734</v>
      </c>
    </row>
    <row r="135" s="2" customFormat="1" ht="14.4" customHeight="1">
      <c r="A135" s="38"/>
      <c r="B135" s="39"/>
      <c r="C135" s="219" t="s">
        <v>219</v>
      </c>
      <c r="D135" s="219" t="s">
        <v>155</v>
      </c>
      <c r="E135" s="220" t="s">
        <v>1735</v>
      </c>
      <c r="F135" s="221" t="s">
        <v>1736</v>
      </c>
      <c r="G135" s="222" t="s">
        <v>992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233</v>
      </c>
      <c r="AT135" s="231" t="s">
        <v>155</v>
      </c>
      <c r="AU135" s="231" t="s">
        <v>86</v>
      </c>
      <c r="AY135" s="17" t="s">
        <v>153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233</v>
      </c>
      <c r="BM135" s="231" t="s">
        <v>1737</v>
      </c>
    </row>
    <row r="136" s="2" customFormat="1" ht="14.4" customHeight="1">
      <c r="A136" s="38"/>
      <c r="B136" s="39"/>
      <c r="C136" s="219" t="s">
        <v>223</v>
      </c>
      <c r="D136" s="219" t="s">
        <v>155</v>
      </c>
      <c r="E136" s="220" t="s">
        <v>1738</v>
      </c>
      <c r="F136" s="221" t="s">
        <v>1739</v>
      </c>
      <c r="G136" s="222" t="s">
        <v>992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233</v>
      </c>
      <c r="AT136" s="231" t="s">
        <v>155</v>
      </c>
      <c r="AU136" s="231" t="s">
        <v>86</v>
      </c>
      <c r="AY136" s="17" t="s">
        <v>153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233</v>
      </c>
      <c r="BM136" s="231" t="s">
        <v>1740</v>
      </c>
    </row>
    <row r="137" s="2" customFormat="1" ht="14.4" customHeight="1">
      <c r="A137" s="38"/>
      <c r="B137" s="39"/>
      <c r="C137" s="219" t="s">
        <v>228</v>
      </c>
      <c r="D137" s="219" t="s">
        <v>155</v>
      </c>
      <c r="E137" s="220" t="s">
        <v>1741</v>
      </c>
      <c r="F137" s="221" t="s">
        <v>1742</v>
      </c>
      <c r="G137" s="222" t="s">
        <v>1474</v>
      </c>
      <c r="H137" s="223">
        <v>10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233</v>
      </c>
      <c r="AT137" s="231" t="s">
        <v>155</v>
      </c>
      <c r="AU137" s="231" t="s">
        <v>86</v>
      </c>
      <c r="AY137" s="17" t="s">
        <v>153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233</v>
      </c>
      <c r="BM137" s="231" t="s">
        <v>1743</v>
      </c>
    </row>
    <row r="138" s="2" customFormat="1" ht="14.4" customHeight="1">
      <c r="A138" s="38"/>
      <c r="B138" s="39"/>
      <c r="C138" s="219" t="s">
        <v>233</v>
      </c>
      <c r="D138" s="219" t="s">
        <v>155</v>
      </c>
      <c r="E138" s="220" t="s">
        <v>1744</v>
      </c>
      <c r="F138" s="221" t="s">
        <v>1745</v>
      </c>
      <c r="G138" s="222" t="s">
        <v>992</v>
      </c>
      <c r="H138" s="223">
        <v>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233</v>
      </c>
      <c r="AT138" s="231" t="s">
        <v>155</v>
      </c>
      <c r="AU138" s="231" t="s">
        <v>86</v>
      </c>
      <c r="AY138" s="17" t="s">
        <v>153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233</v>
      </c>
      <c r="BM138" s="231" t="s">
        <v>1746</v>
      </c>
    </row>
    <row r="139" s="2" customFormat="1" ht="14.4" customHeight="1">
      <c r="A139" s="38"/>
      <c r="B139" s="39"/>
      <c r="C139" s="219" t="s">
        <v>237</v>
      </c>
      <c r="D139" s="219" t="s">
        <v>155</v>
      </c>
      <c r="E139" s="220" t="s">
        <v>1747</v>
      </c>
      <c r="F139" s="221" t="s">
        <v>1748</v>
      </c>
      <c r="G139" s="222" t="s">
        <v>992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233</v>
      </c>
      <c r="AT139" s="231" t="s">
        <v>155</v>
      </c>
      <c r="AU139" s="231" t="s">
        <v>86</v>
      </c>
      <c r="AY139" s="17" t="s">
        <v>153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233</v>
      </c>
      <c r="BM139" s="231" t="s">
        <v>1749</v>
      </c>
    </row>
    <row r="140" s="2" customFormat="1" ht="14.4" customHeight="1">
      <c r="A140" s="38"/>
      <c r="B140" s="39"/>
      <c r="C140" s="219" t="s">
        <v>244</v>
      </c>
      <c r="D140" s="219" t="s">
        <v>155</v>
      </c>
      <c r="E140" s="220" t="s">
        <v>1750</v>
      </c>
      <c r="F140" s="221" t="s">
        <v>1751</v>
      </c>
      <c r="G140" s="222" t="s">
        <v>992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233</v>
      </c>
      <c r="AT140" s="231" t="s">
        <v>155</v>
      </c>
      <c r="AU140" s="231" t="s">
        <v>86</v>
      </c>
      <c r="AY140" s="17" t="s">
        <v>153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233</v>
      </c>
      <c r="BM140" s="231" t="s">
        <v>1752</v>
      </c>
    </row>
    <row r="141" s="2" customFormat="1" ht="14.4" customHeight="1">
      <c r="A141" s="38"/>
      <c r="B141" s="39"/>
      <c r="C141" s="219" t="s">
        <v>249</v>
      </c>
      <c r="D141" s="219" t="s">
        <v>155</v>
      </c>
      <c r="E141" s="220" t="s">
        <v>1753</v>
      </c>
      <c r="F141" s="221" t="s">
        <v>1754</v>
      </c>
      <c r="G141" s="222" t="s">
        <v>1474</v>
      </c>
      <c r="H141" s="223">
        <v>4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233</v>
      </c>
      <c r="AT141" s="231" t="s">
        <v>155</v>
      </c>
      <c r="AU141" s="231" t="s">
        <v>86</v>
      </c>
      <c r="AY141" s="17" t="s">
        <v>153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233</v>
      </c>
      <c r="BM141" s="231" t="s">
        <v>1755</v>
      </c>
    </row>
    <row r="142" s="2" customFormat="1" ht="14.4" customHeight="1">
      <c r="A142" s="38"/>
      <c r="B142" s="39"/>
      <c r="C142" s="219" t="s">
        <v>257</v>
      </c>
      <c r="D142" s="219" t="s">
        <v>155</v>
      </c>
      <c r="E142" s="220" t="s">
        <v>1756</v>
      </c>
      <c r="F142" s="221" t="s">
        <v>1757</v>
      </c>
      <c r="G142" s="222" t="s">
        <v>992</v>
      </c>
      <c r="H142" s="223">
        <v>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233</v>
      </c>
      <c r="AT142" s="231" t="s">
        <v>155</v>
      </c>
      <c r="AU142" s="231" t="s">
        <v>86</v>
      </c>
      <c r="AY142" s="17" t="s">
        <v>153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233</v>
      </c>
      <c r="BM142" s="231" t="s">
        <v>1758</v>
      </c>
    </row>
    <row r="143" s="2" customFormat="1" ht="14.4" customHeight="1">
      <c r="A143" s="38"/>
      <c r="B143" s="39"/>
      <c r="C143" s="219" t="s">
        <v>7</v>
      </c>
      <c r="D143" s="219" t="s">
        <v>155</v>
      </c>
      <c r="E143" s="220" t="s">
        <v>1759</v>
      </c>
      <c r="F143" s="221" t="s">
        <v>1760</v>
      </c>
      <c r="G143" s="222" t="s">
        <v>321</v>
      </c>
      <c r="H143" s="223">
        <v>4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233</v>
      </c>
      <c r="AT143" s="231" t="s">
        <v>155</v>
      </c>
      <c r="AU143" s="231" t="s">
        <v>86</v>
      </c>
      <c r="AY143" s="17" t="s">
        <v>153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233</v>
      </c>
      <c r="BM143" s="231" t="s">
        <v>1761</v>
      </c>
    </row>
    <row r="144" s="2" customFormat="1" ht="14.4" customHeight="1">
      <c r="A144" s="38"/>
      <c r="B144" s="39"/>
      <c r="C144" s="219" t="s">
        <v>267</v>
      </c>
      <c r="D144" s="219" t="s">
        <v>155</v>
      </c>
      <c r="E144" s="220" t="s">
        <v>1762</v>
      </c>
      <c r="F144" s="221" t="s">
        <v>1763</v>
      </c>
      <c r="G144" s="222" t="s">
        <v>992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233</v>
      </c>
      <c r="AT144" s="231" t="s">
        <v>155</v>
      </c>
      <c r="AU144" s="231" t="s">
        <v>86</v>
      </c>
      <c r="AY144" s="17" t="s">
        <v>153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233</v>
      </c>
      <c r="BM144" s="231" t="s">
        <v>1764</v>
      </c>
    </row>
    <row r="145" s="2" customFormat="1" ht="14.4" customHeight="1">
      <c r="A145" s="38"/>
      <c r="B145" s="39"/>
      <c r="C145" s="219" t="s">
        <v>273</v>
      </c>
      <c r="D145" s="219" t="s">
        <v>155</v>
      </c>
      <c r="E145" s="220" t="s">
        <v>1765</v>
      </c>
      <c r="F145" s="221" t="s">
        <v>1766</v>
      </c>
      <c r="G145" s="222" t="s">
        <v>992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233</v>
      </c>
      <c r="AT145" s="231" t="s">
        <v>155</v>
      </c>
      <c r="AU145" s="231" t="s">
        <v>86</v>
      </c>
      <c r="AY145" s="17" t="s">
        <v>153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233</v>
      </c>
      <c r="BM145" s="231" t="s">
        <v>1767</v>
      </c>
    </row>
    <row r="146" s="2" customFormat="1" ht="14.4" customHeight="1">
      <c r="A146" s="38"/>
      <c r="B146" s="39"/>
      <c r="C146" s="219" t="s">
        <v>279</v>
      </c>
      <c r="D146" s="219" t="s">
        <v>155</v>
      </c>
      <c r="E146" s="220" t="s">
        <v>1768</v>
      </c>
      <c r="F146" s="221" t="s">
        <v>1769</v>
      </c>
      <c r="G146" s="222" t="s">
        <v>992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233</v>
      </c>
      <c r="AT146" s="231" t="s">
        <v>155</v>
      </c>
      <c r="AU146" s="231" t="s">
        <v>86</v>
      </c>
      <c r="AY146" s="17" t="s">
        <v>153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233</v>
      </c>
      <c r="BM146" s="231" t="s">
        <v>1770</v>
      </c>
    </row>
    <row r="147" s="2" customFormat="1" ht="14.4" customHeight="1">
      <c r="A147" s="38"/>
      <c r="B147" s="39"/>
      <c r="C147" s="219" t="s">
        <v>284</v>
      </c>
      <c r="D147" s="219" t="s">
        <v>155</v>
      </c>
      <c r="E147" s="220" t="s">
        <v>1771</v>
      </c>
      <c r="F147" s="221" t="s">
        <v>1772</v>
      </c>
      <c r="G147" s="222" t="s">
        <v>992</v>
      </c>
      <c r="H147" s="223">
        <v>1</v>
      </c>
      <c r="I147" s="224"/>
      <c r="J147" s="225">
        <f>ROUND(I147*H147,2)</f>
        <v>0</v>
      </c>
      <c r="K147" s="226"/>
      <c r="L147" s="44"/>
      <c r="M147" s="281" t="s">
        <v>1</v>
      </c>
      <c r="N147" s="282" t="s">
        <v>41</v>
      </c>
      <c r="O147" s="283"/>
      <c r="P147" s="284">
        <f>O147*H147</f>
        <v>0</v>
      </c>
      <c r="Q147" s="284">
        <v>0</v>
      </c>
      <c r="R147" s="284">
        <f>Q147*H147</f>
        <v>0</v>
      </c>
      <c r="S147" s="284">
        <v>0</v>
      </c>
      <c r="T147" s="28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233</v>
      </c>
      <c r="AT147" s="231" t="s">
        <v>155</v>
      </c>
      <c r="AU147" s="231" t="s">
        <v>86</v>
      </c>
      <c r="AY147" s="17" t="s">
        <v>153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233</v>
      </c>
      <c r="BM147" s="231" t="s">
        <v>1773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/zeXtC9gPZHpLcwTcyGh9cqOPeG4qkCneVi8WZqBVfaeyV2ClA4Qvl6G3zcKIwz+ZcLORKfB6ydL2HqUodvLTg==" hashValue="pXMsWOBxQeDegG8ynd+OmDcgzRaHtdAQIOJrqVCMJkEib6U/hZvarLyZPQgpg9vEGL/+caLfcfv6aMOLM2ou+A==" algorithmName="SHA-512" password="CC35"/>
  <autoFilter ref="C117:K14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7" customHeight="1">
      <c r="B7" s="20"/>
      <c r="E7" s="141" t="str">
        <f>'Rekapitulace stavby'!K6</f>
        <v>Karlovy Vary, ZŠ J.A.Komenského, I.stupeň -Stavební úpravy související s PBŘ (aktualizováno 02/2025)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1774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26. 2. 2025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ROUND((SUM(BE118:BE175)),  2)</f>
        <v>0</v>
      </c>
      <c r="G33" s="38"/>
      <c r="H33" s="38"/>
      <c r="I33" s="155">
        <v>0.20999999999999999</v>
      </c>
      <c r="J33" s="154">
        <f>ROUND(((SUM(BE118:BE175))*I33),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ROUND((SUM(BF118:BF175)),  2)</f>
        <v>0</v>
      </c>
      <c r="G34" s="38"/>
      <c r="H34" s="38"/>
      <c r="I34" s="155">
        <v>0.12</v>
      </c>
      <c r="J34" s="154">
        <f>ROUND(((SUM(BF118:BF175))*I34),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ROUND((SUM(BG118:BG175)),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ROUND((SUM(BH118:BH175)),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ROUND((SUM(BI118:BI175)),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7" customHeight="1">
      <c r="A85" s="38"/>
      <c r="B85" s="39"/>
      <c r="C85" s="40"/>
      <c r="D85" s="40"/>
      <c r="E85" s="174" t="str">
        <f>E7</f>
        <v>Karlovy Vary, ZŠ J.A.Komenského, I.stupeň -Stavební úpravy související s PBŘ (aktualizováno 02/2025)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05 - Elektroinstalace -ošetřovna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26. 2. 2025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Statutární město K.Vary</v>
      </c>
      <c r="G91" s="40"/>
      <c r="H91" s="40"/>
      <c r="I91" s="32" t="s">
        <v>30</v>
      </c>
      <c r="J91" s="36" t="str">
        <f>E21</f>
        <v>Porticus s.r.o. K.Vary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126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1775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7" customHeight="1">
      <c r="A108" s="38"/>
      <c r="B108" s="39"/>
      <c r="C108" s="40"/>
      <c r="D108" s="40"/>
      <c r="E108" s="174" t="str">
        <f>E7</f>
        <v>Karlovy Vary, ZŠ J.A.Komenského, I.stupeň -Stavební úpravy související s PBŘ (aktualizováno 02/2025)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5.6" customHeight="1">
      <c r="A110" s="38"/>
      <c r="B110" s="39"/>
      <c r="C110" s="40"/>
      <c r="D110" s="40"/>
      <c r="E110" s="76" t="str">
        <f>E9</f>
        <v>05 - Elektroinstalace -ošetřovna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26. 2. 2025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32" t="s">
        <v>24</v>
      </c>
      <c r="D114" s="40"/>
      <c r="E114" s="40"/>
      <c r="F114" s="27" t="str">
        <f>E15</f>
        <v>Statutární město K.Vary</v>
      </c>
      <c r="G114" s="40"/>
      <c r="H114" s="40"/>
      <c r="I114" s="32" t="s">
        <v>30</v>
      </c>
      <c r="J114" s="36" t="str">
        <f>E21</f>
        <v>Porticus s.r.o. K.Vary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6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Šimková Dita, K.Vary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139</v>
      </c>
      <c r="D117" s="194" t="s">
        <v>61</v>
      </c>
      <c r="E117" s="194" t="s">
        <v>57</v>
      </c>
      <c r="F117" s="194" t="s">
        <v>58</v>
      </c>
      <c r="G117" s="194" t="s">
        <v>140</v>
      </c>
      <c r="H117" s="194" t="s">
        <v>141</v>
      </c>
      <c r="I117" s="194" t="s">
        <v>142</v>
      </c>
      <c r="J117" s="195" t="s">
        <v>113</v>
      </c>
      <c r="K117" s="196" t="s">
        <v>143</v>
      </c>
      <c r="L117" s="197"/>
      <c r="M117" s="100" t="s">
        <v>1</v>
      </c>
      <c r="N117" s="101" t="s">
        <v>40</v>
      </c>
      <c r="O117" s="101" t="s">
        <v>144</v>
      </c>
      <c r="P117" s="101" t="s">
        <v>145</v>
      </c>
      <c r="Q117" s="101" t="s">
        <v>146</v>
      </c>
      <c r="R117" s="101" t="s">
        <v>147</v>
      </c>
      <c r="S117" s="101" t="s">
        <v>148</v>
      </c>
      <c r="T117" s="102" t="s">
        <v>149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150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115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810</v>
      </c>
      <c r="F119" s="206" t="s">
        <v>811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75</v>
      </c>
      <c r="AU119" s="215" t="s">
        <v>76</v>
      </c>
      <c r="AY119" s="214" t="s">
        <v>153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1776</v>
      </c>
      <c r="F120" s="217" t="s">
        <v>1777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SUM(P121:P175)</f>
        <v>0</v>
      </c>
      <c r="Q120" s="211"/>
      <c r="R120" s="212">
        <f>SUM(R121:R175)</f>
        <v>0</v>
      </c>
      <c r="S120" s="211"/>
      <c r="T120" s="213">
        <f>SUM(T121:T175)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75</v>
      </c>
      <c r="AU120" s="215" t="s">
        <v>84</v>
      </c>
      <c r="AY120" s="214" t="s">
        <v>153</v>
      </c>
      <c r="BK120" s="216">
        <f>SUM(BK121:BK175)</f>
        <v>0</v>
      </c>
    </row>
    <row r="121" s="2" customFormat="1" ht="19.8" customHeight="1">
      <c r="A121" s="38"/>
      <c r="B121" s="39"/>
      <c r="C121" s="219" t="s">
        <v>84</v>
      </c>
      <c r="D121" s="219" t="s">
        <v>155</v>
      </c>
      <c r="E121" s="220" t="s">
        <v>1778</v>
      </c>
      <c r="F121" s="221" t="s">
        <v>1779</v>
      </c>
      <c r="G121" s="222" t="s">
        <v>321</v>
      </c>
      <c r="H121" s="223">
        <v>1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41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233</v>
      </c>
      <c r="AT121" s="231" t="s">
        <v>155</v>
      </c>
      <c r="AU121" s="231" t="s">
        <v>86</v>
      </c>
      <c r="AY121" s="17" t="s">
        <v>153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84</v>
      </c>
      <c r="BK121" s="232">
        <f>ROUND(I121*H121,2)</f>
        <v>0</v>
      </c>
      <c r="BL121" s="17" t="s">
        <v>233</v>
      </c>
      <c r="BM121" s="231" t="s">
        <v>1780</v>
      </c>
    </row>
    <row r="122" s="2" customFormat="1" ht="22.2" customHeight="1">
      <c r="A122" s="38"/>
      <c r="B122" s="39"/>
      <c r="C122" s="219" t="s">
        <v>86</v>
      </c>
      <c r="D122" s="219" t="s">
        <v>155</v>
      </c>
      <c r="E122" s="220" t="s">
        <v>1781</v>
      </c>
      <c r="F122" s="221" t="s">
        <v>1782</v>
      </c>
      <c r="G122" s="222" t="s">
        <v>321</v>
      </c>
      <c r="H122" s="223">
        <v>1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41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233</v>
      </c>
      <c r="AT122" s="231" t="s">
        <v>155</v>
      </c>
      <c r="AU122" s="231" t="s">
        <v>86</v>
      </c>
      <c r="AY122" s="17" t="s">
        <v>153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84</v>
      </c>
      <c r="BK122" s="232">
        <f>ROUND(I122*H122,2)</f>
        <v>0</v>
      </c>
      <c r="BL122" s="17" t="s">
        <v>233</v>
      </c>
      <c r="BM122" s="231" t="s">
        <v>1783</v>
      </c>
    </row>
    <row r="123" s="2" customFormat="1" ht="22.2" customHeight="1">
      <c r="A123" s="38"/>
      <c r="B123" s="39"/>
      <c r="C123" s="219" t="s">
        <v>167</v>
      </c>
      <c r="D123" s="219" t="s">
        <v>155</v>
      </c>
      <c r="E123" s="220" t="s">
        <v>1784</v>
      </c>
      <c r="F123" s="221" t="s">
        <v>1785</v>
      </c>
      <c r="G123" s="222" t="s">
        <v>170</v>
      </c>
      <c r="H123" s="223">
        <v>50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233</v>
      </c>
      <c r="AT123" s="231" t="s">
        <v>155</v>
      </c>
      <c r="AU123" s="231" t="s">
        <v>86</v>
      </c>
      <c r="AY123" s="17" t="s">
        <v>153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233</v>
      </c>
      <c r="BM123" s="231" t="s">
        <v>1786</v>
      </c>
    </row>
    <row r="124" s="2" customFormat="1" ht="14.4" customHeight="1">
      <c r="A124" s="38"/>
      <c r="B124" s="39"/>
      <c r="C124" s="256" t="s">
        <v>159</v>
      </c>
      <c r="D124" s="256" t="s">
        <v>238</v>
      </c>
      <c r="E124" s="257" t="s">
        <v>1787</v>
      </c>
      <c r="F124" s="258" t="s">
        <v>1788</v>
      </c>
      <c r="G124" s="259" t="s">
        <v>170</v>
      </c>
      <c r="H124" s="260">
        <v>52.5</v>
      </c>
      <c r="I124" s="261"/>
      <c r="J124" s="262">
        <f>ROUND(I124*H124,2)</f>
        <v>0</v>
      </c>
      <c r="K124" s="263"/>
      <c r="L124" s="264"/>
      <c r="M124" s="265" t="s">
        <v>1</v>
      </c>
      <c r="N124" s="266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318</v>
      </c>
      <c r="AT124" s="231" t="s">
        <v>238</v>
      </c>
      <c r="AU124" s="231" t="s">
        <v>86</v>
      </c>
      <c r="AY124" s="17" t="s">
        <v>153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233</v>
      </c>
      <c r="BM124" s="231" t="s">
        <v>1789</v>
      </c>
    </row>
    <row r="125" s="13" customFormat="1">
      <c r="A125" s="13"/>
      <c r="B125" s="233"/>
      <c r="C125" s="234"/>
      <c r="D125" s="235" t="s">
        <v>161</v>
      </c>
      <c r="E125" s="236" t="s">
        <v>1</v>
      </c>
      <c r="F125" s="237" t="s">
        <v>1790</v>
      </c>
      <c r="G125" s="234"/>
      <c r="H125" s="238">
        <v>52.5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161</v>
      </c>
      <c r="AU125" s="244" t="s">
        <v>86</v>
      </c>
      <c r="AV125" s="13" t="s">
        <v>86</v>
      </c>
      <c r="AW125" s="13" t="s">
        <v>32</v>
      </c>
      <c r="AX125" s="13" t="s">
        <v>76</v>
      </c>
      <c r="AY125" s="244" t="s">
        <v>153</v>
      </c>
    </row>
    <row r="126" s="14" customFormat="1">
      <c r="A126" s="14"/>
      <c r="B126" s="245"/>
      <c r="C126" s="246"/>
      <c r="D126" s="235" t="s">
        <v>161</v>
      </c>
      <c r="E126" s="247" t="s">
        <v>1</v>
      </c>
      <c r="F126" s="248" t="s">
        <v>213</v>
      </c>
      <c r="G126" s="246"/>
      <c r="H126" s="249">
        <v>52.5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161</v>
      </c>
      <c r="AU126" s="255" t="s">
        <v>86</v>
      </c>
      <c r="AV126" s="14" t="s">
        <v>159</v>
      </c>
      <c r="AW126" s="14" t="s">
        <v>32</v>
      </c>
      <c r="AX126" s="14" t="s">
        <v>84</v>
      </c>
      <c r="AY126" s="255" t="s">
        <v>153</v>
      </c>
    </row>
    <row r="127" s="2" customFormat="1" ht="22.2" customHeight="1">
      <c r="A127" s="38"/>
      <c r="B127" s="39"/>
      <c r="C127" s="219" t="s">
        <v>177</v>
      </c>
      <c r="D127" s="219" t="s">
        <v>155</v>
      </c>
      <c r="E127" s="220" t="s">
        <v>1791</v>
      </c>
      <c r="F127" s="221" t="s">
        <v>1792</v>
      </c>
      <c r="G127" s="222" t="s">
        <v>170</v>
      </c>
      <c r="H127" s="223">
        <v>30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233</v>
      </c>
      <c r="AT127" s="231" t="s">
        <v>155</v>
      </c>
      <c r="AU127" s="231" t="s">
        <v>86</v>
      </c>
      <c r="AY127" s="17" t="s">
        <v>153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233</v>
      </c>
      <c r="BM127" s="231" t="s">
        <v>1793</v>
      </c>
    </row>
    <row r="128" s="2" customFormat="1" ht="14.4" customHeight="1">
      <c r="A128" s="38"/>
      <c r="B128" s="39"/>
      <c r="C128" s="256" t="s">
        <v>183</v>
      </c>
      <c r="D128" s="256" t="s">
        <v>238</v>
      </c>
      <c r="E128" s="257" t="s">
        <v>1701</v>
      </c>
      <c r="F128" s="258" t="s">
        <v>1702</v>
      </c>
      <c r="G128" s="259" t="s">
        <v>170</v>
      </c>
      <c r="H128" s="260">
        <v>31.5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318</v>
      </c>
      <c r="AT128" s="231" t="s">
        <v>238</v>
      </c>
      <c r="AU128" s="231" t="s">
        <v>86</v>
      </c>
      <c r="AY128" s="17" t="s">
        <v>153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233</v>
      </c>
      <c r="BM128" s="231" t="s">
        <v>1794</v>
      </c>
    </row>
    <row r="129" s="13" customFormat="1">
      <c r="A129" s="13"/>
      <c r="B129" s="233"/>
      <c r="C129" s="234"/>
      <c r="D129" s="235" t="s">
        <v>161</v>
      </c>
      <c r="E129" s="236" t="s">
        <v>1</v>
      </c>
      <c r="F129" s="237" t="s">
        <v>1795</v>
      </c>
      <c r="G129" s="234"/>
      <c r="H129" s="238">
        <v>31.5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161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153</v>
      </c>
    </row>
    <row r="130" s="14" customFormat="1">
      <c r="A130" s="14"/>
      <c r="B130" s="245"/>
      <c r="C130" s="246"/>
      <c r="D130" s="235" t="s">
        <v>161</v>
      </c>
      <c r="E130" s="247" t="s">
        <v>1</v>
      </c>
      <c r="F130" s="248" t="s">
        <v>213</v>
      </c>
      <c r="G130" s="246"/>
      <c r="H130" s="249">
        <v>31.5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161</v>
      </c>
      <c r="AU130" s="255" t="s">
        <v>86</v>
      </c>
      <c r="AV130" s="14" t="s">
        <v>159</v>
      </c>
      <c r="AW130" s="14" t="s">
        <v>32</v>
      </c>
      <c r="AX130" s="14" t="s">
        <v>84</v>
      </c>
      <c r="AY130" s="255" t="s">
        <v>153</v>
      </c>
    </row>
    <row r="131" s="2" customFormat="1" ht="22.2" customHeight="1">
      <c r="A131" s="38"/>
      <c r="B131" s="39"/>
      <c r="C131" s="219" t="s">
        <v>188</v>
      </c>
      <c r="D131" s="219" t="s">
        <v>155</v>
      </c>
      <c r="E131" s="220" t="s">
        <v>1796</v>
      </c>
      <c r="F131" s="221" t="s">
        <v>1797</v>
      </c>
      <c r="G131" s="222" t="s">
        <v>321</v>
      </c>
      <c r="H131" s="223">
        <v>8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233</v>
      </c>
      <c r="AT131" s="231" t="s">
        <v>155</v>
      </c>
      <c r="AU131" s="231" t="s">
        <v>86</v>
      </c>
      <c r="AY131" s="17" t="s">
        <v>153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233</v>
      </c>
      <c r="BM131" s="231" t="s">
        <v>1798</v>
      </c>
    </row>
    <row r="132" s="2" customFormat="1" ht="14.4" customHeight="1">
      <c r="A132" s="38"/>
      <c r="B132" s="39"/>
      <c r="C132" s="256" t="s">
        <v>193</v>
      </c>
      <c r="D132" s="256" t="s">
        <v>238</v>
      </c>
      <c r="E132" s="257" t="s">
        <v>1799</v>
      </c>
      <c r="F132" s="258" t="s">
        <v>1800</v>
      </c>
      <c r="G132" s="259" t="s">
        <v>321</v>
      </c>
      <c r="H132" s="260">
        <v>8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318</v>
      </c>
      <c r="AT132" s="231" t="s">
        <v>238</v>
      </c>
      <c r="AU132" s="231" t="s">
        <v>86</v>
      </c>
      <c r="AY132" s="17" t="s">
        <v>153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233</v>
      </c>
      <c r="BM132" s="231" t="s">
        <v>1801</v>
      </c>
    </row>
    <row r="133" s="2" customFormat="1" ht="22.2" customHeight="1">
      <c r="A133" s="38"/>
      <c r="B133" s="39"/>
      <c r="C133" s="219" t="s">
        <v>197</v>
      </c>
      <c r="D133" s="219" t="s">
        <v>155</v>
      </c>
      <c r="E133" s="220" t="s">
        <v>1802</v>
      </c>
      <c r="F133" s="221" t="s">
        <v>1803</v>
      </c>
      <c r="G133" s="222" t="s">
        <v>321</v>
      </c>
      <c r="H133" s="223">
        <v>10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233</v>
      </c>
      <c r="AT133" s="231" t="s">
        <v>155</v>
      </c>
      <c r="AU133" s="231" t="s">
        <v>86</v>
      </c>
      <c r="AY133" s="17" t="s">
        <v>153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233</v>
      </c>
      <c r="BM133" s="231" t="s">
        <v>1804</v>
      </c>
    </row>
    <row r="134" s="2" customFormat="1" ht="14.4" customHeight="1">
      <c r="A134" s="38"/>
      <c r="B134" s="39"/>
      <c r="C134" s="256" t="s">
        <v>202</v>
      </c>
      <c r="D134" s="256" t="s">
        <v>238</v>
      </c>
      <c r="E134" s="257" t="s">
        <v>1805</v>
      </c>
      <c r="F134" s="258" t="s">
        <v>1806</v>
      </c>
      <c r="G134" s="259" t="s">
        <v>321</v>
      </c>
      <c r="H134" s="260">
        <v>10</v>
      </c>
      <c r="I134" s="261"/>
      <c r="J134" s="262">
        <f>ROUND(I134*H134,2)</f>
        <v>0</v>
      </c>
      <c r="K134" s="263"/>
      <c r="L134" s="264"/>
      <c r="M134" s="265" t="s">
        <v>1</v>
      </c>
      <c r="N134" s="266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318</v>
      </c>
      <c r="AT134" s="231" t="s">
        <v>238</v>
      </c>
      <c r="AU134" s="231" t="s">
        <v>86</v>
      </c>
      <c r="AY134" s="17" t="s">
        <v>153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233</v>
      </c>
      <c r="BM134" s="231" t="s">
        <v>1807</v>
      </c>
    </row>
    <row r="135" s="2" customFormat="1" ht="22.2" customHeight="1">
      <c r="A135" s="38"/>
      <c r="B135" s="39"/>
      <c r="C135" s="219" t="s">
        <v>207</v>
      </c>
      <c r="D135" s="219" t="s">
        <v>155</v>
      </c>
      <c r="E135" s="220" t="s">
        <v>1808</v>
      </c>
      <c r="F135" s="221" t="s">
        <v>1809</v>
      </c>
      <c r="G135" s="222" t="s">
        <v>170</v>
      </c>
      <c r="H135" s="223">
        <v>100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233</v>
      </c>
      <c r="AT135" s="231" t="s">
        <v>155</v>
      </c>
      <c r="AU135" s="231" t="s">
        <v>86</v>
      </c>
      <c r="AY135" s="17" t="s">
        <v>153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233</v>
      </c>
      <c r="BM135" s="231" t="s">
        <v>1810</v>
      </c>
    </row>
    <row r="136" s="2" customFormat="1" ht="14.4" customHeight="1">
      <c r="A136" s="38"/>
      <c r="B136" s="39"/>
      <c r="C136" s="256" t="s">
        <v>8</v>
      </c>
      <c r="D136" s="256" t="s">
        <v>238</v>
      </c>
      <c r="E136" s="257" t="s">
        <v>1811</v>
      </c>
      <c r="F136" s="258" t="s">
        <v>1812</v>
      </c>
      <c r="G136" s="259" t="s">
        <v>170</v>
      </c>
      <c r="H136" s="260">
        <v>115</v>
      </c>
      <c r="I136" s="261"/>
      <c r="J136" s="262">
        <f>ROUND(I136*H136,2)</f>
        <v>0</v>
      </c>
      <c r="K136" s="263"/>
      <c r="L136" s="264"/>
      <c r="M136" s="265" t="s">
        <v>1</v>
      </c>
      <c r="N136" s="266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318</v>
      </c>
      <c r="AT136" s="231" t="s">
        <v>238</v>
      </c>
      <c r="AU136" s="231" t="s">
        <v>86</v>
      </c>
      <c r="AY136" s="17" t="s">
        <v>153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233</v>
      </c>
      <c r="BM136" s="231" t="s">
        <v>1813</v>
      </c>
    </row>
    <row r="137" s="13" customFormat="1">
      <c r="A137" s="13"/>
      <c r="B137" s="233"/>
      <c r="C137" s="234"/>
      <c r="D137" s="235" t="s">
        <v>161</v>
      </c>
      <c r="E137" s="236" t="s">
        <v>1</v>
      </c>
      <c r="F137" s="237" t="s">
        <v>1814</v>
      </c>
      <c r="G137" s="234"/>
      <c r="H137" s="238">
        <v>115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161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153</v>
      </c>
    </row>
    <row r="138" s="14" customFormat="1">
      <c r="A138" s="14"/>
      <c r="B138" s="245"/>
      <c r="C138" s="246"/>
      <c r="D138" s="235" t="s">
        <v>161</v>
      </c>
      <c r="E138" s="247" t="s">
        <v>1</v>
      </c>
      <c r="F138" s="248" t="s">
        <v>213</v>
      </c>
      <c r="G138" s="246"/>
      <c r="H138" s="249">
        <v>115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161</v>
      </c>
      <c r="AU138" s="255" t="s">
        <v>86</v>
      </c>
      <c r="AV138" s="14" t="s">
        <v>159</v>
      </c>
      <c r="AW138" s="14" t="s">
        <v>32</v>
      </c>
      <c r="AX138" s="14" t="s">
        <v>84</v>
      </c>
      <c r="AY138" s="255" t="s">
        <v>153</v>
      </c>
    </row>
    <row r="139" s="2" customFormat="1" ht="22.2" customHeight="1">
      <c r="A139" s="38"/>
      <c r="B139" s="39"/>
      <c r="C139" s="219" t="s">
        <v>219</v>
      </c>
      <c r="D139" s="219" t="s">
        <v>155</v>
      </c>
      <c r="E139" s="220" t="s">
        <v>1815</v>
      </c>
      <c r="F139" s="221" t="s">
        <v>1816</v>
      </c>
      <c r="G139" s="222" t="s">
        <v>170</v>
      </c>
      <c r="H139" s="223">
        <v>40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233</v>
      </c>
      <c r="AT139" s="231" t="s">
        <v>155</v>
      </c>
      <c r="AU139" s="231" t="s">
        <v>86</v>
      </c>
      <c r="AY139" s="17" t="s">
        <v>153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233</v>
      </c>
      <c r="BM139" s="231" t="s">
        <v>1817</v>
      </c>
    </row>
    <row r="140" s="2" customFormat="1" ht="14.4" customHeight="1">
      <c r="A140" s="38"/>
      <c r="B140" s="39"/>
      <c r="C140" s="256" t="s">
        <v>223</v>
      </c>
      <c r="D140" s="256" t="s">
        <v>238</v>
      </c>
      <c r="E140" s="257" t="s">
        <v>1818</v>
      </c>
      <c r="F140" s="258" t="s">
        <v>1819</v>
      </c>
      <c r="G140" s="259" t="s">
        <v>170</v>
      </c>
      <c r="H140" s="260">
        <v>46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318</v>
      </c>
      <c r="AT140" s="231" t="s">
        <v>238</v>
      </c>
      <c r="AU140" s="231" t="s">
        <v>86</v>
      </c>
      <c r="AY140" s="17" t="s">
        <v>153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233</v>
      </c>
      <c r="BM140" s="231" t="s">
        <v>1820</v>
      </c>
    </row>
    <row r="141" s="13" customFormat="1">
      <c r="A141" s="13"/>
      <c r="B141" s="233"/>
      <c r="C141" s="234"/>
      <c r="D141" s="235" t="s">
        <v>161</v>
      </c>
      <c r="E141" s="236" t="s">
        <v>1</v>
      </c>
      <c r="F141" s="237" t="s">
        <v>1821</v>
      </c>
      <c r="G141" s="234"/>
      <c r="H141" s="238">
        <v>46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161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153</v>
      </c>
    </row>
    <row r="142" s="14" customFormat="1">
      <c r="A142" s="14"/>
      <c r="B142" s="245"/>
      <c r="C142" s="246"/>
      <c r="D142" s="235" t="s">
        <v>161</v>
      </c>
      <c r="E142" s="247" t="s">
        <v>1</v>
      </c>
      <c r="F142" s="248" t="s">
        <v>213</v>
      </c>
      <c r="G142" s="246"/>
      <c r="H142" s="249">
        <v>46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161</v>
      </c>
      <c r="AU142" s="255" t="s">
        <v>86</v>
      </c>
      <c r="AV142" s="14" t="s">
        <v>159</v>
      </c>
      <c r="AW142" s="14" t="s">
        <v>32</v>
      </c>
      <c r="AX142" s="14" t="s">
        <v>84</v>
      </c>
      <c r="AY142" s="255" t="s">
        <v>153</v>
      </c>
    </row>
    <row r="143" s="2" customFormat="1" ht="22.2" customHeight="1">
      <c r="A143" s="38"/>
      <c r="B143" s="39"/>
      <c r="C143" s="219" t="s">
        <v>228</v>
      </c>
      <c r="D143" s="219" t="s">
        <v>155</v>
      </c>
      <c r="E143" s="220" t="s">
        <v>1822</v>
      </c>
      <c r="F143" s="221" t="s">
        <v>1823</v>
      </c>
      <c r="G143" s="222" t="s">
        <v>170</v>
      </c>
      <c r="H143" s="223">
        <v>40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233</v>
      </c>
      <c r="AT143" s="231" t="s">
        <v>155</v>
      </c>
      <c r="AU143" s="231" t="s">
        <v>86</v>
      </c>
      <c r="AY143" s="17" t="s">
        <v>153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233</v>
      </c>
      <c r="BM143" s="231" t="s">
        <v>1824</v>
      </c>
    </row>
    <row r="144" s="2" customFormat="1" ht="14.4" customHeight="1">
      <c r="A144" s="38"/>
      <c r="B144" s="39"/>
      <c r="C144" s="256" t="s">
        <v>233</v>
      </c>
      <c r="D144" s="256" t="s">
        <v>238</v>
      </c>
      <c r="E144" s="257" t="s">
        <v>1825</v>
      </c>
      <c r="F144" s="258" t="s">
        <v>1826</v>
      </c>
      <c r="G144" s="259" t="s">
        <v>170</v>
      </c>
      <c r="H144" s="260">
        <v>46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318</v>
      </c>
      <c r="AT144" s="231" t="s">
        <v>238</v>
      </c>
      <c r="AU144" s="231" t="s">
        <v>86</v>
      </c>
      <c r="AY144" s="17" t="s">
        <v>153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233</v>
      </c>
      <c r="BM144" s="231" t="s">
        <v>1827</v>
      </c>
    </row>
    <row r="145" s="13" customFormat="1">
      <c r="A145" s="13"/>
      <c r="B145" s="233"/>
      <c r="C145" s="234"/>
      <c r="D145" s="235" t="s">
        <v>161</v>
      </c>
      <c r="E145" s="236" t="s">
        <v>1</v>
      </c>
      <c r="F145" s="237" t="s">
        <v>1821</v>
      </c>
      <c r="G145" s="234"/>
      <c r="H145" s="238">
        <v>46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161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153</v>
      </c>
    </row>
    <row r="146" s="14" customFormat="1">
      <c r="A146" s="14"/>
      <c r="B146" s="245"/>
      <c r="C146" s="246"/>
      <c r="D146" s="235" t="s">
        <v>161</v>
      </c>
      <c r="E146" s="247" t="s">
        <v>1</v>
      </c>
      <c r="F146" s="248" t="s">
        <v>213</v>
      </c>
      <c r="G146" s="246"/>
      <c r="H146" s="249">
        <v>46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161</v>
      </c>
      <c r="AU146" s="255" t="s">
        <v>86</v>
      </c>
      <c r="AV146" s="14" t="s">
        <v>159</v>
      </c>
      <c r="AW146" s="14" t="s">
        <v>32</v>
      </c>
      <c r="AX146" s="14" t="s">
        <v>84</v>
      </c>
      <c r="AY146" s="255" t="s">
        <v>153</v>
      </c>
    </row>
    <row r="147" s="2" customFormat="1" ht="22.2" customHeight="1">
      <c r="A147" s="38"/>
      <c r="B147" s="39"/>
      <c r="C147" s="219" t="s">
        <v>237</v>
      </c>
      <c r="D147" s="219" t="s">
        <v>155</v>
      </c>
      <c r="E147" s="220" t="s">
        <v>1828</v>
      </c>
      <c r="F147" s="221" t="s">
        <v>1829</v>
      </c>
      <c r="G147" s="222" t="s">
        <v>321</v>
      </c>
      <c r="H147" s="223">
        <v>3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233</v>
      </c>
      <c r="AT147" s="231" t="s">
        <v>155</v>
      </c>
      <c r="AU147" s="231" t="s">
        <v>86</v>
      </c>
      <c r="AY147" s="17" t="s">
        <v>153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233</v>
      </c>
      <c r="BM147" s="231" t="s">
        <v>1830</v>
      </c>
    </row>
    <row r="148" s="2" customFormat="1" ht="14.4" customHeight="1">
      <c r="A148" s="38"/>
      <c r="B148" s="39"/>
      <c r="C148" s="256" t="s">
        <v>244</v>
      </c>
      <c r="D148" s="256" t="s">
        <v>238</v>
      </c>
      <c r="E148" s="257" t="s">
        <v>1831</v>
      </c>
      <c r="F148" s="258" t="s">
        <v>1832</v>
      </c>
      <c r="G148" s="259" t="s">
        <v>321</v>
      </c>
      <c r="H148" s="260">
        <v>3</v>
      </c>
      <c r="I148" s="261"/>
      <c r="J148" s="262">
        <f>ROUND(I148*H148,2)</f>
        <v>0</v>
      </c>
      <c r="K148" s="263"/>
      <c r="L148" s="264"/>
      <c r="M148" s="265" t="s">
        <v>1</v>
      </c>
      <c r="N148" s="266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318</v>
      </c>
      <c r="AT148" s="231" t="s">
        <v>238</v>
      </c>
      <c r="AU148" s="231" t="s">
        <v>86</v>
      </c>
      <c r="AY148" s="17" t="s">
        <v>153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233</v>
      </c>
      <c r="BM148" s="231" t="s">
        <v>1833</v>
      </c>
    </row>
    <row r="149" s="2" customFormat="1" ht="14.4" customHeight="1">
      <c r="A149" s="38"/>
      <c r="B149" s="39"/>
      <c r="C149" s="256" t="s">
        <v>249</v>
      </c>
      <c r="D149" s="256" t="s">
        <v>238</v>
      </c>
      <c r="E149" s="257" t="s">
        <v>1834</v>
      </c>
      <c r="F149" s="258" t="s">
        <v>1835</v>
      </c>
      <c r="G149" s="259" t="s">
        <v>321</v>
      </c>
      <c r="H149" s="260">
        <v>3</v>
      </c>
      <c r="I149" s="261"/>
      <c r="J149" s="262">
        <f>ROUND(I149*H149,2)</f>
        <v>0</v>
      </c>
      <c r="K149" s="263"/>
      <c r="L149" s="264"/>
      <c r="M149" s="265" t="s">
        <v>1</v>
      </c>
      <c r="N149" s="266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318</v>
      </c>
      <c r="AT149" s="231" t="s">
        <v>238</v>
      </c>
      <c r="AU149" s="231" t="s">
        <v>86</v>
      </c>
      <c r="AY149" s="17" t="s">
        <v>153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233</v>
      </c>
      <c r="BM149" s="231" t="s">
        <v>1836</v>
      </c>
    </row>
    <row r="150" s="2" customFormat="1" ht="14.4" customHeight="1">
      <c r="A150" s="38"/>
      <c r="B150" s="39"/>
      <c r="C150" s="256" t="s">
        <v>257</v>
      </c>
      <c r="D150" s="256" t="s">
        <v>238</v>
      </c>
      <c r="E150" s="257" t="s">
        <v>1837</v>
      </c>
      <c r="F150" s="258" t="s">
        <v>1838</v>
      </c>
      <c r="G150" s="259" t="s">
        <v>321</v>
      </c>
      <c r="H150" s="260">
        <v>3</v>
      </c>
      <c r="I150" s="261"/>
      <c r="J150" s="262">
        <f>ROUND(I150*H150,2)</f>
        <v>0</v>
      </c>
      <c r="K150" s="263"/>
      <c r="L150" s="264"/>
      <c r="M150" s="265" t="s">
        <v>1</v>
      </c>
      <c r="N150" s="266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318</v>
      </c>
      <c r="AT150" s="231" t="s">
        <v>238</v>
      </c>
      <c r="AU150" s="231" t="s">
        <v>86</v>
      </c>
      <c r="AY150" s="17" t="s">
        <v>153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233</v>
      </c>
      <c r="BM150" s="231" t="s">
        <v>1839</v>
      </c>
    </row>
    <row r="151" s="2" customFormat="1" ht="14.4" customHeight="1">
      <c r="A151" s="38"/>
      <c r="B151" s="39"/>
      <c r="C151" s="219" t="s">
        <v>7</v>
      </c>
      <c r="D151" s="219" t="s">
        <v>155</v>
      </c>
      <c r="E151" s="220" t="s">
        <v>1840</v>
      </c>
      <c r="F151" s="221" t="s">
        <v>1841</v>
      </c>
      <c r="G151" s="222" t="s">
        <v>321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233</v>
      </c>
      <c r="AT151" s="231" t="s">
        <v>155</v>
      </c>
      <c r="AU151" s="231" t="s">
        <v>86</v>
      </c>
      <c r="AY151" s="17" t="s">
        <v>153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233</v>
      </c>
      <c r="BM151" s="231" t="s">
        <v>1842</v>
      </c>
    </row>
    <row r="152" s="2" customFormat="1" ht="14.4" customHeight="1">
      <c r="A152" s="38"/>
      <c r="B152" s="39"/>
      <c r="C152" s="256" t="s">
        <v>267</v>
      </c>
      <c r="D152" s="256" t="s">
        <v>238</v>
      </c>
      <c r="E152" s="257" t="s">
        <v>1843</v>
      </c>
      <c r="F152" s="258" t="s">
        <v>1844</v>
      </c>
      <c r="G152" s="259" t="s">
        <v>321</v>
      </c>
      <c r="H152" s="260">
        <v>1</v>
      </c>
      <c r="I152" s="261"/>
      <c r="J152" s="262">
        <f>ROUND(I152*H152,2)</f>
        <v>0</v>
      </c>
      <c r="K152" s="263"/>
      <c r="L152" s="264"/>
      <c r="M152" s="265" t="s">
        <v>1</v>
      </c>
      <c r="N152" s="266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318</v>
      </c>
      <c r="AT152" s="231" t="s">
        <v>238</v>
      </c>
      <c r="AU152" s="231" t="s">
        <v>86</v>
      </c>
      <c r="AY152" s="17" t="s">
        <v>153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233</v>
      </c>
      <c r="BM152" s="231" t="s">
        <v>1845</v>
      </c>
    </row>
    <row r="153" s="2" customFormat="1" ht="22.2" customHeight="1">
      <c r="A153" s="38"/>
      <c r="B153" s="39"/>
      <c r="C153" s="219" t="s">
        <v>273</v>
      </c>
      <c r="D153" s="219" t="s">
        <v>155</v>
      </c>
      <c r="E153" s="220" t="s">
        <v>1846</v>
      </c>
      <c r="F153" s="221" t="s">
        <v>1847</v>
      </c>
      <c r="G153" s="222" t="s">
        <v>321</v>
      </c>
      <c r="H153" s="223">
        <v>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233</v>
      </c>
      <c r="AT153" s="231" t="s">
        <v>155</v>
      </c>
      <c r="AU153" s="231" t="s">
        <v>86</v>
      </c>
      <c r="AY153" s="17" t="s">
        <v>153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233</v>
      </c>
      <c r="BM153" s="231" t="s">
        <v>1848</v>
      </c>
    </row>
    <row r="154" s="2" customFormat="1" ht="14.4" customHeight="1">
      <c r="A154" s="38"/>
      <c r="B154" s="39"/>
      <c r="C154" s="256" t="s">
        <v>279</v>
      </c>
      <c r="D154" s="256" t="s">
        <v>238</v>
      </c>
      <c r="E154" s="257" t="s">
        <v>1849</v>
      </c>
      <c r="F154" s="258" t="s">
        <v>1850</v>
      </c>
      <c r="G154" s="259" t="s">
        <v>321</v>
      </c>
      <c r="H154" s="260">
        <v>5</v>
      </c>
      <c r="I154" s="261"/>
      <c r="J154" s="262">
        <f>ROUND(I154*H154,2)</f>
        <v>0</v>
      </c>
      <c r="K154" s="263"/>
      <c r="L154" s="264"/>
      <c r="M154" s="265" t="s">
        <v>1</v>
      </c>
      <c r="N154" s="266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318</v>
      </c>
      <c r="AT154" s="231" t="s">
        <v>238</v>
      </c>
      <c r="AU154" s="231" t="s">
        <v>86</v>
      </c>
      <c r="AY154" s="17" t="s">
        <v>153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233</v>
      </c>
      <c r="BM154" s="231" t="s">
        <v>1851</v>
      </c>
    </row>
    <row r="155" s="2" customFormat="1" ht="22.2" customHeight="1">
      <c r="A155" s="38"/>
      <c r="B155" s="39"/>
      <c r="C155" s="219" t="s">
        <v>284</v>
      </c>
      <c r="D155" s="219" t="s">
        <v>155</v>
      </c>
      <c r="E155" s="220" t="s">
        <v>1852</v>
      </c>
      <c r="F155" s="221" t="s">
        <v>1853</v>
      </c>
      <c r="G155" s="222" t="s">
        <v>321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233</v>
      </c>
      <c r="AT155" s="231" t="s">
        <v>155</v>
      </c>
      <c r="AU155" s="231" t="s">
        <v>86</v>
      </c>
      <c r="AY155" s="17" t="s">
        <v>153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233</v>
      </c>
      <c r="BM155" s="231" t="s">
        <v>1854</v>
      </c>
    </row>
    <row r="156" s="2" customFormat="1" ht="14.4" customHeight="1">
      <c r="A156" s="38"/>
      <c r="B156" s="39"/>
      <c r="C156" s="256" t="s">
        <v>288</v>
      </c>
      <c r="D156" s="256" t="s">
        <v>238</v>
      </c>
      <c r="E156" s="257" t="s">
        <v>1855</v>
      </c>
      <c r="F156" s="258" t="s">
        <v>1856</v>
      </c>
      <c r="G156" s="259" t="s">
        <v>321</v>
      </c>
      <c r="H156" s="260">
        <v>1</v>
      </c>
      <c r="I156" s="261"/>
      <c r="J156" s="262">
        <f>ROUND(I156*H156,2)</f>
        <v>0</v>
      </c>
      <c r="K156" s="263"/>
      <c r="L156" s="264"/>
      <c r="M156" s="265" t="s">
        <v>1</v>
      </c>
      <c r="N156" s="266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318</v>
      </c>
      <c r="AT156" s="231" t="s">
        <v>238</v>
      </c>
      <c r="AU156" s="231" t="s">
        <v>86</v>
      </c>
      <c r="AY156" s="17" t="s">
        <v>153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233</v>
      </c>
      <c r="BM156" s="231" t="s">
        <v>1857</v>
      </c>
    </row>
    <row r="157" s="2" customFormat="1" ht="22.2" customHeight="1">
      <c r="A157" s="38"/>
      <c r="B157" s="39"/>
      <c r="C157" s="219" t="s">
        <v>293</v>
      </c>
      <c r="D157" s="219" t="s">
        <v>155</v>
      </c>
      <c r="E157" s="220" t="s">
        <v>1858</v>
      </c>
      <c r="F157" s="221" t="s">
        <v>1859</v>
      </c>
      <c r="G157" s="222" t="s">
        <v>321</v>
      </c>
      <c r="H157" s="223">
        <v>6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233</v>
      </c>
      <c r="AT157" s="231" t="s">
        <v>155</v>
      </c>
      <c r="AU157" s="231" t="s">
        <v>86</v>
      </c>
      <c r="AY157" s="17" t="s">
        <v>153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233</v>
      </c>
      <c r="BM157" s="231" t="s">
        <v>1860</v>
      </c>
    </row>
    <row r="158" s="2" customFormat="1" ht="19.8" customHeight="1">
      <c r="A158" s="38"/>
      <c r="B158" s="39"/>
      <c r="C158" s="256" t="s">
        <v>298</v>
      </c>
      <c r="D158" s="256" t="s">
        <v>238</v>
      </c>
      <c r="E158" s="257" t="s">
        <v>1861</v>
      </c>
      <c r="F158" s="258" t="s">
        <v>1862</v>
      </c>
      <c r="G158" s="259" t="s">
        <v>321</v>
      </c>
      <c r="H158" s="260">
        <v>6</v>
      </c>
      <c r="I158" s="261"/>
      <c r="J158" s="262">
        <f>ROUND(I158*H158,2)</f>
        <v>0</v>
      </c>
      <c r="K158" s="263"/>
      <c r="L158" s="264"/>
      <c r="M158" s="265" t="s">
        <v>1</v>
      </c>
      <c r="N158" s="266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318</v>
      </c>
      <c r="AT158" s="231" t="s">
        <v>238</v>
      </c>
      <c r="AU158" s="231" t="s">
        <v>86</v>
      </c>
      <c r="AY158" s="17" t="s">
        <v>153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233</v>
      </c>
      <c r="BM158" s="231" t="s">
        <v>1863</v>
      </c>
    </row>
    <row r="159" s="2" customFormat="1" ht="22.2" customHeight="1">
      <c r="A159" s="38"/>
      <c r="B159" s="39"/>
      <c r="C159" s="219" t="s">
        <v>303</v>
      </c>
      <c r="D159" s="219" t="s">
        <v>155</v>
      </c>
      <c r="E159" s="220" t="s">
        <v>1864</v>
      </c>
      <c r="F159" s="221" t="s">
        <v>1865</v>
      </c>
      <c r="G159" s="222" t="s">
        <v>321</v>
      </c>
      <c r="H159" s="223">
        <v>2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233</v>
      </c>
      <c r="AT159" s="231" t="s">
        <v>155</v>
      </c>
      <c r="AU159" s="231" t="s">
        <v>86</v>
      </c>
      <c r="AY159" s="17" t="s">
        <v>153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233</v>
      </c>
      <c r="BM159" s="231" t="s">
        <v>1866</v>
      </c>
    </row>
    <row r="160" s="2" customFormat="1" ht="14.4" customHeight="1">
      <c r="A160" s="38"/>
      <c r="B160" s="39"/>
      <c r="C160" s="256" t="s">
        <v>308</v>
      </c>
      <c r="D160" s="256" t="s">
        <v>238</v>
      </c>
      <c r="E160" s="257" t="s">
        <v>1714</v>
      </c>
      <c r="F160" s="258" t="s">
        <v>1867</v>
      </c>
      <c r="G160" s="259" t="s">
        <v>321</v>
      </c>
      <c r="H160" s="260">
        <v>1</v>
      </c>
      <c r="I160" s="261"/>
      <c r="J160" s="262">
        <f>ROUND(I160*H160,2)</f>
        <v>0</v>
      </c>
      <c r="K160" s="263"/>
      <c r="L160" s="264"/>
      <c r="M160" s="265" t="s">
        <v>1</v>
      </c>
      <c r="N160" s="266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318</v>
      </c>
      <c r="AT160" s="231" t="s">
        <v>238</v>
      </c>
      <c r="AU160" s="231" t="s">
        <v>86</v>
      </c>
      <c r="AY160" s="17" t="s">
        <v>153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233</v>
      </c>
      <c r="BM160" s="231" t="s">
        <v>1868</v>
      </c>
    </row>
    <row r="161" s="2" customFormat="1" ht="14.4" customHeight="1">
      <c r="A161" s="38"/>
      <c r="B161" s="39"/>
      <c r="C161" s="256" t="s">
        <v>313</v>
      </c>
      <c r="D161" s="256" t="s">
        <v>238</v>
      </c>
      <c r="E161" s="257" t="s">
        <v>1708</v>
      </c>
      <c r="F161" s="258" t="s">
        <v>1869</v>
      </c>
      <c r="G161" s="259" t="s">
        <v>321</v>
      </c>
      <c r="H161" s="260">
        <v>1</v>
      </c>
      <c r="I161" s="261"/>
      <c r="J161" s="262">
        <f>ROUND(I161*H161,2)</f>
        <v>0</v>
      </c>
      <c r="K161" s="263"/>
      <c r="L161" s="264"/>
      <c r="M161" s="265" t="s">
        <v>1</v>
      </c>
      <c r="N161" s="266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318</v>
      </c>
      <c r="AT161" s="231" t="s">
        <v>238</v>
      </c>
      <c r="AU161" s="231" t="s">
        <v>86</v>
      </c>
      <c r="AY161" s="17" t="s">
        <v>153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233</v>
      </c>
      <c r="BM161" s="231" t="s">
        <v>1870</v>
      </c>
    </row>
    <row r="162" s="2" customFormat="1" ht="22.2" customHeight="1">
      <c r="A162" s="38"/>
      <c r="B162" s="39"/>
      <c r="C162" s="219" t="s">
        <v>318</v>
      </c>
      <c r="D162" s="219" t="s">
        <v>155</v>
      </c>
      <c r="E162" s="220" t="s">
        <v>1871</v>
      </c>
      <c r="F162" s="221" t="s">
        <v>1872</v>
      </c>
      <c r="G162" s="222" t="s">
        <v>321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233</v>
      </c>
      <c r="AT162" s="231" t="s">
        <v>155</v>
      </c>
      <c r="AU162" s="231" t="s">
        <v>86</v>
      </c>
      <c r="AY162" s="17" t="s">
        <v>153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233</v>
      </c>
      <c r="BM162" s="231" t="s">
        <v>1873</v>
      </c>
    </row>
    <row r="163" s="2" customFormat="1" ht="22.2" customHeight="1">
      <c r="A163" s="38"/>
      <c r="B163" s="39"/>
      <c r="C163" s="219" t="s">
        <v>323</v>
      </c>
      <c r="D163" s="219" t="s">
        <v>155</v>
      </c>
      <c r="E163" s="220" t="s">
        <v>1874</v>
      </c>
      <c r="F163" s="221" t="s">
        <v>1875</v>
      </c>
      <c r="G163" s="222" t="s">
        <v>216</v>
      </c>
      <c r="H163" s="223">
        <v>0.041000000000000002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233</v>
      </c>
      <c r="AT163" s="231" t="s">
        <v>155</v>
      </c>
      <c r="AU163" s="231" t="s">
        <v>86</v>
      </c>
      <c r="AY163" s="17" t="s">
        <v>153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233</v>
      </c>
      <c r="BM163" s="231" t="s">
        <v>1876</v>
      </c>
    </row>
    <row r="164" s="2" customFormat="1" ht="14.4" customHeight="1">
      <c r="A164" s="38"/>
      <c r="B164" s="39"/>
      <c r="C164" s="219" t="s">
        <v>327</v>
      </c>
      <c r="D164" s="219" t="s">
        <v>155</v>
      </c>
      <c r="E164" s="220" t="s">
        <v>1717</v>
      </c>
      <c r="F164" s="221" t="s">
        <v>1739</v>
      </c>
      <c r="G164" s="222" t="s">
        <v>992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233</v>
      </c>
      <c r="AT164" s="231" t="s">
        <v>155</v>
      </c>
      <c r="AU164" s="231" t="s">
        <v>86</v>
      </c>
      <c r="AY164" s="17" t="s">
        <v>153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233</v>
      </c>
      <c r="BM164" s="231" t="s">
        <v>1877</v>
      </c>
    </row>
    <row r="165" s="2" customFormat="1" ht="14.4" customHeight="1">
      <c r="A165" s="38"/>
      <c r="B165" s="39"/>
      <c r="C165" s="219" t="s">
        <v>331</v>
      </c>
      <c r="D165" s="219" t="s">
        <v>155</v>
      </c>
      <c r="E165" s="220" t="s">
        <v>1720</v>
      </c>
      <c r="F165" s="221" t="s">
        <v>1745</v>
      </c>
      <c r="G165" s="222" t="s">
        <v>992</v>
      </c>
      <c r="H165" s="223">
        <v>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233</v>
      </c>
      <c r="AT165" s="231" t="s">
        <v>155</v>
      </c>
      <c r="AU165" s="231" t="s">
        <v>86</v>
      </c>
      <c r="AY165" s="17" t="s">
        <v>153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233</v>
      </c>
      <c r="BM165" s="231" t="s">
        <v>1878</v>
      </c>
    </row>
    <row r="166" s="2" customFormat="1" ht="14.4" customHeight="1">
      <c r="A166" s="38"/>
      <c r="B166" s="39"/>
      <c r="C166" s="219" t="s">
        <v>335</v>
      </c>
      <c r="D166" s="219" t="s">
        <v>155</v>
      </c>
      <c r="E166" s="220" t="s">
        <v>1723</v>
      </c>
      <c r="F166" s="221" t="s">
        <v>1879</v>
      </c>
      <c r="G166" s="222" t="s">
        <v>992</v>
      </c>
      <c r="H166" s="223">
        <v>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233</v>
      </c>
      <c r="AT166" s="231" t="s">
        <v>155</v>
      </c>
      <c r="AU166" s="231" t="s">
        <v>86</v>
      </c>
      <c r="AY166" s="17" t="s">
        <v>153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233</v>
      </c>
      <c r="BM166" s="231" t="s">
        <v>1880</v>
      </c>
    </row>
    <row r="167" s="2" customFormat="1" ht="14.4" customHeight="1">
      <c r="A167" s="38"/>
      <c r="B167" s="39"/>
      <c r="C167" s="219" t="s">
        <v>339</v>
      </c>
      <c r="D167" s="219" t="s">
        <v>155</v>
      </c>
      <c r="E167" s="220" t="s">
        <v>1726</v>
      </c>
      <c r="F167" s="221" t="s">
        <v>1757</v>
      </c>
      <c r="G167" s="222" t="s">
        <v>992</v>
      </c>
      <c r="H167" s="223">
        <v>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233</v>
      </c>
      <c r="AT167" s="231" t="s">
        <v>155</v>
      </c>
      <c r="AU167" s="231" t="s">
        <v>86</v>
      </c>
      <c r="AY167" s="17" t="s">
        <v>153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233</v>
      </c>
      <c r="BM167" s="231" t="s">
        <v>1881</v>
      </c>
    </row>
    <row r="168" s="2" customFormat="1" ht="14.4" customHeight="1">
      <c r="A168" s="38"/>
      <c r="B168" s="39"/>
      <c r="C168" s="219" t="s">
        <v>345</v>
      </c>
      <c r="D168" s="219" t="s">
        <v>155</v>
      </c>
      <c r="E168" s="220" t="s">
        <v>1729</v>
      </c>
      <c r="F168" s="221" t="s">
        <v>1760</v>
      </c>
      <c r="G168" s="222" t="s">
        <v>321</v>
      </c>
      <c r="H168" s="223">
        <v>2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233</v>
      </c>
      <c r="AT168" s="231" t="s">
        <v>155</v>
      </c>
      <c r="AU168" s="231" t="s">
        <v>86</v>
      </c>
      <c r="AY168" s="17" t="s">
        <v>153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233</v>
      </c>
      <c r="BM168" s="231" t="s">
        <v>1882</v>
      </c>
    </row>
    <row r="169" s="2" customFormat="1" ht="14.4" customHeight="1">
      <c r="A169" s="38"/>
      <c r="B169" s="39"/>
      <c r="C169" s="219" t="s">
        <v>350</v>
      </c>
      <c r="D169" s="219" t="s">
        <v>155</v>
      </c>
      <c r="E169" s="220" t="s">
        <v>1732</v>
      </c>
      <c r="F169" s="221" t="s">
        <v>1883</v>
      </c>
      <c r="G169" s="222" t="s">
        <v>170</v>
      </c>
      <c r="H169" s="223">
        <v>60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233</v>
      </c>
      <c r="AT169" s="231" t="s">
        <v>155</v>
      </c>
      <c r="AU169" s="231" t="s">
        <v>86</v>
      </c>
      <c r="AY169" s="17" t="s">
        <v>153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233</v>
      </c>
      <c r="BM169" s="231" t="s">
        <v>1884</v>
      </c>
    </row>
    <row r="170" s="2" customFormat="1" ht="14.4" customHeight="1">
      <c r="A170" s="38"/>
      <c r="B170" s="39"/>
      <c r="C170" s="219" t="s">
        <v>358</v>
      </c>
      <c r="D170" s="219" t="s">
        <v>155</v>
      </c>
      <c r="E170" s="220" t="s">
        <v>1735</v>
      </c>
      <c r="F170" s="221" t="s">
        <v>1763</v>
      </c>
      <c r="G170" s="222" t="s">
        <v>992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233</v>
      </c>
      <c r="AT170" s="231" t="s">
        <v>155</v>
      </c>
      <c r="AU170" s="231" t="s">
        <v>86</v>
      </c>
      <c r="AY170" s="17" t="s">
        <v>153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233</v>
      </c>
      <c r="BM170" s="231" t="s">
        <v>1885</v>
      </c>
    </row>
    <row r="171" s="2" customFormat="1" ht="14.4" customHeight="1">
      <c r="A171" s="38"/>
      <c r="B171" s="39"/>
      <c r="C171" s="219" t="s">
        <v>363</v>
      </c>
      <c r="D171" s="219" t="s">
        <v>155</v>
      </c>
      <c r="E171" s="220" t="s">
        <v>1738</v>
      </c>
      <c r="F171" s="221" t="s">
        <v>1766</v>
      </c>
      <c r="G171" s="222" t="s">
        <v>992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233</v>
      </c>
      <c r="AT171" s="231" t="s">
        <v>155</v>
      </c>
      <c r="AU171" s="231" t="s">
        <v>86</v>
      </c>
      <c r="AY171" s="17" t="s">
        <v>153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233</v>
      </c>
      <c r="BM171" s="231" t="s">
        <v>1886</v>
      </c>
    </row>
    <row r="172" s="2" customFormat="1" ht="14.4" customHeight="1">
      <c r="A172" s="38"/>
      <c r="B172" s="39"/>
      <c r="C172" s="219" t="s">
        <v>368</v>
      </c>
      <c r="D172" s="219" t="s">
        <v>155</v>
      </c>
      <c r="E172" s="220" t="s">
        <v>1741</v>
      </c>
      <c r="F172" s="221" t="s">
        <v>1769</v>
      </c>
      <c r="G172" s="222" t="s">
        <v>992</v>
      </c>
      <c r="H172" s="223">
        <v>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233</v>
      </c>
      <c r="AT172" s="231" t="s">
        <v>155</v>
      </c>
      <c r="AU172" s="231" t="s">
        <v>86</v>
      </c>
      <c r="AY172" s="17" t="s">
        <v>153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233</v>
      </c>
      <c r="BM172" s="231" t="s">
        <v>1887</v>
      </c>
    </row>
    <row r="173" s="2" customFormat="1" ht="14.4" customHeight="1">
      <c r="A173" s="38"/>
      <c r="B173" s="39"/>
      <c r="C173" s="219" t="s">
        <v>374</v>
      </c>
      <c r="D173" s="219" t="s">
        <v>155</v>
      </c>
      <c r="E173" s="220" t="s">
        <v>1744</v>
      </c>
      <c r="F173" s="221" t="s">
        <v>1772</v>
      </c>
      <c r="G173" s="222" t="s">
        <v>992</v>
      </c>
      <c r="H173" s="223">
        <v>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233</v>
      </c>
      <c r="AT173" s="231" t="s">
        <v>155</v>
      </c>
      <c r="AU173" s="231" t="s">
        <v>86</v>
      </c>
      <c r="AY173" s="17" t="s">
        <v>153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233</v>
      </c>
      <c r="BM173" s="231" t="s">
        <v>1888</v>
      </c>
    </row>
    <row r="174" s="2" customFormat="1" ht="14.4" customHeight="1">
      <c r="A174" s="38"/>
      <c r="B174" s="39"/>
      <c r="C174" s="219" t="s">
        <v>380</v>
      </c>
      <c r="D174" s="219" t="s">
        <v>155</v>
      </c>
      <c r="E174" s="220" t="s">
        <v>1747</v>
      </c>
      <c r="F174" s="221" t="s">
        <v>1889</v>
      </c>
      <c r="G174" s="222" t="s">
        <v>321</v>
      </c>
      <c r="H174" s="223">
        <v>10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233</v>
      </c>
      <c r="AT174" s="231" t="s">
        <v>155</v>
      </c>
      <c r="AU174" s="231" t="s">
        <v>86</v>
      </c>
      <c r="AY174" s="17" t="s">
        <v>153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233</v>
      </c>
      <c r="BM174" s="231" t="s">
        <v>1890</v>
      </c>
    </row>
    <row r="175" s="2" customFormat="1" ht="22.2" customHeight="1">
      <c r="A175" s="38"/>
      <c r="B175" s="39"/>
      <c r="C175" s="219" t="s">
        <v>387</v>
      </c>
      <c r="D175" s="219" t="s">
        <v>155</v>
      </c>
      <c r="E175" s="220" t="s">
        <v>1891</v>
      </c>
      <c r="F175" s="221" t="s">
        <v>1892</v>
      </c>
      <c r="G175" s="222" t="s">
        <v>321</v>
      </c>
      <c r="H175" s="223">
        <v>1</v>
      </c>
      <c r="I175" s="224"/>
      <c r="J175" s="225">
        <f>ROUND(I175*H175,2)</f>
        <v>0</v>
      </c>
      <c r="K175" s="226"/>
      <c r="L175" s="44"/>
      <c r="M175" s="281" t="s">
        <v>1</v>
      </c>
      <c r="N175" s="282" t="s">
        <v>41</v>
      </c>
      <c r="O175" s="283"/>
      <c r="P175" s="284">
        <f>O175*H175</f>
        <v>0</v>
      </c>
      <c r="Q175" s="284">
        <v>0</v>
      </c>
      <c r="R175" s="284">
        <f>Q175*H175</f>
        <v>0</v>
      </c>
      <c r="S175" s="284">
        <v>0</v>
      </c>
      <c r="T175" s="28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233</v>
      </c>
      <c r="AT175" s="231" t="s">
        <v>155</v>
      </c>
      <c r="AU175" s="231" t="s">
        <v>86</v>
      </c>
      <c r="AY175" s="17" t="s">
        <v>153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233</v>
      </c>
      <c r="BM175" s="231" t="s">
        <v>1893</v>
      </c>
    </row>
    <row r="176" s="2" customFormat="1" ht="6.96" customHeight="1">
      <c r="A176" s="38"/>
      <c r="B176" s="66"/>
      <c r="C176" s="67"/>
      <c r="D176" s="67"/>
      <c r="E176" s="67"/>
      <c r="F176" s="67"/>
      <c r="G176" s="67"/>
      <c r="H176" s="67"/>
      <c r="I176" s="67"/>
      <c r="J176" s="67"/>
      <c r="K176" s="67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KCoY9LQ3YbKX/UfBwQgbl0HQgibiesUkFuN+Y21dfIgvZfWVbm711jlkc3hLIsLk/YtB21XrMIp25GMXe7y8Sw==" hashValue="3+s33ch3y8o8nkePakQj/RsgMUJXemO4kTd0A9I2SV2A2G/CzypRzElVD1H5ERx/eKeKS7a8mdz57IQXmMgetQ==" algorithmName="SHA-512" password="CC35"/>
  <autoFilter ref="C117:K17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7" customHeight="1">
      <c r="B7" s="20"/>
      <c r="E7" s="141" t="str">
        <f>'Rekapitulace stavby'!K6</f>
        <v>Karlovy Vary, ZŠ J.A.Komenského, I.stupeň -Stavební úpravy související s PBŘ (aktualizováno 02/2025)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1894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26. 2. 2025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ROUND((SUM(BE118:BE161)),  2)</f>
        <v>0</v>
      </c>
      <c r="G33" s="38"/>
      <c r="H33" s="38"/>
      <c r="I33" s="155">
        <v>0.20999999999999999</v>
      </c>
      <c r="J33" s="154">
        <f>ROUND(((SUM(BE118:BE161))*I33),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ROUND((SUM(BF118:BF161)),  2)</f>
        <v>0</v>
      </c>
      <c r="G34" s="38"/>
      <c r="H34" s="38"/>
      <c r="I34" s="155">
        <v>0.12</v>
      </c>
      <c r="J34" s="154">
        <f>ROUND(((SUM(BF118:BF161))*I34),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ROUND((SUM(BG118:BG161)),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ROUND((SUM(BH118:BH161)),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ROUND((SUM(BI118:BI161)),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7" customHeight="1">
      <c r="A85" s="38"/>
      <c r="B85" s="39"/>
      <c r="C85" s="40"/>
      <c r="D85" s="40"/>
      <c r="E85" s="174" t="str">
        <f>E7</f>
        <v>Karlovy Vary, ZŠ J.A.Komenského, I.stupeň -Stavební úpravy související s PBŘ (aktualizováno 02/2025)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06 - Doplňková detekce požáru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26. 2. 2025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Statutární město K.Vary</v>
      </c>
      <c r="G91" s="40"/>
      <c r="H91" s="40"/>
      <c r="I91" s="32" t="s">
        <v>30</v>
      </c>
      <c r="J91" s="36" t="str">
        <f>E21</f>
        <v>Porticus s.r.o. K.Vary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126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1695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7" customHeight="1">
      <c r="A108" s="38"/>
      <c r="B108" s="39"/>
      <c r="C108" s="40"/>
      <c r="D108" s="40"/>
      <c r="E108" s="174" t="str">
        <f>E7</f>
        <v>Karlovy Vary, ZŠ J.A.Komenského, I.stupeň -Stavební úpravy související s PBŘ (aktualizováno 02/2025)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5.6" customHeight="1">
      <c r="A110" s="38"/>
      <c r="B110" s="39"/>
      <c r="C110" s="40"/>
      <c r="D110" s="40"/>
      <c r="E110" s="76" t="str">
        <f>E9</f>
        <v>06 - Doplňková detekce požáru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26. 2. 2025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32" t="s">
        <v>24</v>
      </c>
      <c r="D114" s="40"/>
      <c r="E114" s="40"/>
      <c r="F114" s="27" t="str">
        <f>E15</f>
        <v>Statutární město K.Vary</v>
      </c>
      <c r="G114" s="40"/>
      <c r="H114" s="40"/>
      <c r="I114" s="32" t="s">
        <v>30</v>
      </c>
      <c r="J114" s="36" t="str">
        <f>E21</f>
        <v>Porticus s.r.o. K.Vary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6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Šimková Dita, K.Vary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139</v>
      </c>
      <c r="D117" s="194" t="s">
        <v>61</v>
      </c>
      <c r="E117" s="194" t="s">
        <v>57</v>
      </c>
      <c r="F117" s="194" t="s">
        <v>58</v>
      </c>
      <c r="G117" s="194" t="s">
        <v>140</v>
      </c>
      <c r="H117" s="194" t="s">
        <v>141</v>
      </c>
      <c r="I117" s="194" t="s">
        <v>142</v>
      </c>
      <c r="J117" s="195" t="s">
        <v>113</v>
      </c>
      <c r="K117" s="196" t="s">
        <v>143</v>
      </c>
      <c r="L117" s="197"/>
      <c r="M117" s="100" t="s">
        <v>1</v>
      </c>
      <c r="N117" s="101" t="s">
        <v>40</v>
      </c>
      <c r="O117" s="101" t="s">
        <v>144</v>
      </c>
      <c r="P117" s="101" t="s">
        <v>145</v>
      </c>
      <c r="Q117" s="101" t="s">
        <v>146</v>
      </c>
      <c r="R117" s="101" t="s">
        <v>147</v>
      </c>
      <c r="S117" s="101" t="s">
        <v>148</v>
      </c>
      <c r="T117" s="102" t="s">
        <v>149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150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115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810</v>
      </c>
      <c r="F119" s="206" t="s">
        <v>811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75</v>
      </c>
      <c r="AU119" s="215" t="s">
        <v>76</v>
      </c>
      <c r="AY119" s="214" t="s">
        <v>153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1696</v>
      </c>
      <c r="F120" s="217" t="s">
        <v>1697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SUM(P121:P161)</f>
        <v>0</v>
      </c>
      <c r="Q120" s="211"/>
      <c r="R120" s="212">
        <f>SUM(R121:R161)</f>
        <v>0</v>
      </c>
      <c r="S120" s="211"/>
      <c r="T120" s="213">
        <f>SUM(T121:T161)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75</v>
      </c>
      <c r="AU120" s="215" t="s">
        <v>84</v>
      </c>
      <c r="AY120" s="214" t="s">
        <v>153</v>
      </c>
      <c r="BK120" s="216">
        <f>SUM(BK121:BK161)</f>
        <v>0</v>
      </c>
    </row>
    <row r="121" s="2" customFormat="1" ht="14.4" customHeight="1">
      <c r="A121" s="38"/>
      <c r="B121" s="39"/>
      <c r="C121" s="219" t="s">
        <v>84</v>
      </c>
      <c r="D121" s="219" t="s">
        <v>155</v>
      </c>
      <c r="E121" s="220" t="s">
        <v>1698</v>
      </c>
      <c r="F121" s="221" t="s">
        <v>1699</v>
      </c>
      <c r="G121" s="222" t="s">
        <v>170</v>
      </c>
      <c r="H121" s="223">
        <v>150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41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233</v>
      </c>
      <c r="AT121" s="231" t="s">
        <v>155</v>
      </c>
      <c r="AU121" s="231" t="s">
        <v>86</v>
      </c>
      <c r="AY121" s="17" t="s">
        <v>153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84</v>
      </c>
      <c r="BK121" s="232">
        <f>ROUND(I121*H121,2)</f>
        <v>0</v>
      </c>
      <c r="BL121" s="17" t="s">
        <v>233</v>
      </c>
      <c r="BM121" s="231" t="s">
        <v>1895</v>
      </c>
    </row>
    <row r="122" s="2" customFormat="1" ht="14.4" customHeight="1">
      <c r="A122" s="38"/>
      <c r="B122" s="39"/>
      <c r="C122" s="256" t="s">
        <v>86</v>
      </c>
      <c r="D122" s="256" t="s">
        <v>238</v>
      </c>
      <c r="E122" s="257" t="s">
        <v>1701</v>
      </c>
      <c r="F122" s="258" t="s">
        <v>1702</v>
      </c>
      <c r="G122" s="259" t="s">
        <v>170</v>
      </c>
      <c r="H122" s="260">
        <v>105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41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318</v>
      </c>
      <c r="AT122" s="231" t="s">
        <v>238</v>
      </c>
      <c r="AU122" s="231" t="s">
        <v>86</v>
      </c>
      <c r="AY122" s="17" t="s">
        <v>153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84</v>
      </c>
      <c r="BK122" s="232">
        <f>ROUND(I122*H122,2)</f>
        <v>0</v>
      </c>
      <c r="BL122" s="17" t="s">
        <v>233</v>
      </c>
      <c r="BM122" s="231" t="s">
        <v>1896</v>
      </c>
    </row>
    <row r="123" s="13" customFormat="1">
      <c r="A123" s="13"/>
      <c r="B123" s="233"/>
      <c r="C123" s="234"/>
      <c r="D123" s="235" t="s">
        <v>161</v>
      </c>
      <c r="E123" s="236" t="s">
        <v>1</v>
      </c>
      <c r="F123" s="237" t="s">
        <v>1897</v>
      </c>
      <c r="G123" s="234"/>
      <c r="H123" s="238">
        <v>105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161</v>
      </c>
      <c r="AU123" s="244" t="s">
        <v>86</v>
      </c>
      <c r="AV123" s="13" t="s">
        <v>86</v>
      </c>
      <c r="AW123" s="13" t="s">
        <v>32</v>
      </c>
      <c r="AX123" s="13" t="s">
        <v>76</v>
      </c>
      <c r="AY123" s="244" t="s">
        <v>153</v>
      </c>
    </row>
    <row r="124" s="14" customFormat="1">
      <c r="A124" s="14"/>
      <c r="B124" s="245"/>
      <c r="C124" s="246"/>
      <c r="D124" s="235" t="s">
        <v>161</v>
      </c>
      <c r="E124" s="247" t="s">
        <v>1</v>
      </c>
      <c r="F124" s="248" t="s">
        <v>213</v>
      </c>
      <c r="G124" s="246"/>
      <c r="H124" s="249">
        <v>105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161</v>
      </c>
      <c r="AU124" s="255" t="s">
        <v>86</v>
      </c>
      <c r="AV124" s="14" t="s">
        <v>159</v>
      </c>
      <c r="AW124" s="14" t="s">
        <v>32</v>
      </c>
      <c r="AX124" s="14" t="s">
        <v>84</v>
      </c>
      <c r="AY124" s="255" t="s">
        <v>153</v>
      </c>
    </row>
    <row r="125" s="2" customFormat="1" ht="14.4" customHeight="1">
      <c r="A125" s="38"/>
      <c r="B125" s="39"/>
      <c r="C125" s="256" t="s">
        <v>167</v>
      </c>
      <c r="D125" s="256" t="s">
        <v>238</v>
      </c>
      <c r="E125" s="257" t="s">
        <v>1898</v>
      </c>
      <c r="F125" s="258" t="s">
        <v>1899</v>
      </c>
      <c r="G125" s="259" t="s">
        <v>170</v>
      </c>
      <c r="H125" s="260">
        <v>52.5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318</v>
      </c>
      <c r="AT125" s="231" t="s">
        <v>238</v>
      </c>
      <c r="AU125" s="231" t="s">
        <v>86</v>
      </c>
      <c r="AY125" s="17" t="s">
        <v>153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233</v>
      </c>
      <c r="BM125" s="231" t="s">
        <v>1900</v>
      </c>
    </row>
    <row r="126" s="13" customFormat="1">
      <c r="A126" s="13"/>
      <c r="B126" s="233"/>
      <c r="C126" s="234"/>
      <c r="D126" s="235" t="s">
        <v>161</v>
      </c>
      <c r="E126" s="236" t="s">
        <v>1</v>
      </c>
      <c r="F126" s="237" t="s">
        <v>1790</v>
      </c>
      <c r="G126" s="234"/>
      <c r="H126" s="238">
        <v>52.5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161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153</v>
      </c>
    </row>
    <row r="127" s="14" customFormat="1">
      <c r="A127" s="14"/>
      <c r="B127" s="245"/>
      <c r="C127" s="246"/>
      <c r="D127" s="235" t="s">
        <v>161</v>
      </c>
      <c r="E127" s="247" t="s">
        <v>1</v>
      </c>
      <c r="F127" s="248" t="s">
        <v>213</v>
      </c>
      <c r="G127" s="246"/>
      <c r="H127" s="249">
        <v>52.5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161</v>
      </c>
      <c r="AU127" s="255" t="s">
        <v>86</v>
      </c>
      <c r="AV127" s="14" t="s">
        <v>159</v>
      </c>
      <c r="AW127" s="14" t="s">
        <v>32</v>
      </c>
      <c r="AX127" s="14" t="s">
        <v>84</v>
      </c>
      <c r="AY127" s="255" t="s">
        <v>153</v>
      </c>
    </row>
    <row r="128" s="2" customFormat="1" ht="14.4" customHeight="1">
      <c r="A128" s="38"/>
      <c r="B128" s="39"/>
      <c r="C128" s="219" t="s">
        <v>159</v>
      </c>
      <c r="D128" s="219" t="s">
        <v>155</v>
      </c>
      <c r="E128" s="220" t="s">
        <v>1901</v>
      </c>
      <c r="F128" s="221" t="s">
        <v>1902</v>
      </c>
      <c r="G128" s="222" t="s">
        <v>170</v>
      </c>
      <c r="H128" s="223">
        <v>550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233</v>
      </c>
      <c r="AT128" s="231" t="s">
        <v>155</v>
      </c>
      <c r="AU128" s="231" t="s">
        <v>86</v>
      </c>
      <c r="AY128" s="17" t="s">
        <v>153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233</v>
      </c>
      <c r="BM128" s="231" t="s">
        <v>1903</v>
      </c>
    </row>
    <row r="129" s="2" customFormat="1" ht="14.4" customHeight="1">
      <c r="A129" s="38"/>
      <c r="B129" s="39"/>
      <c r="C129" s="256" t="s">
        <v>177</v>
      </c>
      <c r="D129" s="256" t="s">
        <v>238</v>
      </c>
      <c r="E129" s="257" t="s">
        <v>1904</v>
      </c>
      <c r="F129" s="258" t="s">
        <v>1905</v>
      </c>
      <c r="G129" s="259" t="s">
        <v>170</v>
      </c>
      <c r="H129" s="260">
        <v>240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318</v>
      </c>
      <c r="AT129" s="231" t="s">
        <v>238</v>
      </c>
      <c r="AU129" s="231" t="s">
        <v>86</v>
      </c>
      <c r="AY129" s="17" t="s">
        <v>153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233</v>
      </c>
      <c r="BM129" s="231" t="s">
        <v>1906</v>
      </c>
    </row>
    <row r="130" s="13" customFormat="1">
      <c r="A130" s="13"/>
      <c r="B130" s="233"/>
      <c r="C130" s="234"/>
      <c r="D130" s="235" t="s">
        <v>161</v>
      </c>
      <c r="E130" s="236" t="s">
        <v>1</v>
      </c>
      <c r="F130" s="237" t="s">
        <v>1907</v>
      </c>
      <c r="G130" s="234"/>
      <c r="H130" s="238">
        <v>240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161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153</v>
      </c>
    </row>
    <row r="131" s="14" customFormat="1">
      <c r="A131" s="14"/>
      <c r="B131" s="245"/>
      <c r="C131" s="246"/>
      <c r="D131" s="235" t="s">
        <v>161</v>
      </c>
      <c r="E131" s="247" t="s">
        <v>1</v>
      </c>
      <c r="F131" s="248" t="s">
        <v>213</v>
      </c>
      <c r="G131" s="246"/>
      <c r="H131" s="249">
        <v>240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161</v>
      </c>
      <c r="AU131" s="255" t="s">
        <v>86</v>
      </c>
      <c r="AV131" s="14" t="s">
        <v>159</v>
      </c>
      <c r="AW131" s="14" t="s">
        <v>32</v>
      </c>
      <c r="AX131" s="14" t="s">
        <v>84</v>
      </c>
      <c r="AY131" s="255" t="s">
        <v>153</v>
      </c>
    </row>
    <row r="132" s="2" customFormat="1" ht="14.4" customHeight="1">
      <c r="A132" s="38"/>
      <c r="B132" s="39"/>
      <c r="C132" s="256" t="s">
        <v>183</v>
      </c>
      <c r="D132" s="256" t="s">
        <v>238</v>
      </c>
      <c r="E132" s="257" t="s">
        <v>1908</v>
      </c>
      <c r="F132" s="258" t="s">
        <v>1909</v>
      </c>
      <c r="G132" s="259" t="s">
        <v>170</v>
      </c>
      <c r="H132" s="260">
        <v>420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318</v>
      </c>
      <c r="AT132" s="231" t="s">
        <v>238</v>
      </c>
      <c r="AU132" s="231" t="s">
        <v>86</v>
      </c>
      <c r="AY132" s="17" t="s">
        <v>153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233</v>
      </c>
      <c r="BM132" s="231" t="s">
        <v>1910</v>
      </c>
    </row>
    <row r="133" s="13" customFormat="1">
      <c r="A133" s="13"/>
      <c r="B133" s="233"/>
      <c r="C133" s="234"/>
      <c r="D133" s="235" t="s">
        <v>161</v>
      </c>
      <c r="E133" s="236" t="s">
        <v>1</v>
      </c>
      <c r="F133" s="237" t="s">
        <v>1911</v>
      </c>
      <c r="G133" s="234"/>
      <c r="H133" s="238">
        <v>420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161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153</v>
      </c>
    </row>
    <row r="134" s="14" customFormat="1">
      <c r="A134" s="14"/>
      <c r="B134" s="245"/>
      <c r="C134" s="246"/>
      <c r="D134" s="235" t="s">
        <v>161</v>
      </c>
      <c r="E134" s="247" t="s">
        <v>1</v>
      </c>
      <c r="F134" s="248" t="s">
        <v>213</v>
      </c>
      <c r="G134" s="246"/>
      <c r="H134" s="249">
        <v>420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161</v>
      </c>
      <c r="AU134" s="255" t="s">
        <v>86</v>
      </c>
      <c r="AV134" s="14" t="s">
        <v>159</v>
      </c>
      <c r="AW134" s="14" t="s">
        <v>32</v>
      </c>
      <c r="AX134" s="14" t="s">
        <v>84</v>
      </c>
      <c r="AY134" s="255" t="s">
        <v>153</v>
      </c>
    </row>
    <row r="135" s="2" customFormat="1" ht="14.4" customHeight="1">
      <c r="A135" s="38"/>
      <c r="B135" s="39"/>
      <c r="C135" s="219" t="s">
        <v>188</v>
      </c>
      <c r="D135" s="219" t="s">
        <v>155</v>
      </c>
      <c r="E135" s="220" t="s">
        <v>1912</v>
      </c>
      <c r="F135" s="221" t="s">
        <v>1913</v>
      </c>
      <c r="G135" s="222" t="s">
        <v>321</v>
      </c>
      <c r="H135" s="223">
        <v>8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233</v>
      </c>
      <c r="AT135" s="231" t="s">
        <v>155</v>
      </c>
      <c r="AU135" s="231" t="s">
        <v>86</v>
      </c>
      <c r="AY135" s="17" t="s">
        <v>153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233</v>
      </c>
      <c r="BM135" s="231" t="s">
        <v>1914</v>
      </c>
    </row>
    <row r="136" s="2" customFormat="1" ht="14.4" customHeight="1">
      <c r="A136" s="38"/>
      <c r="B136" s="39"/>
      <c r="C136" s="256" t="s">
        <v>193</v>
      </c>
      <c r="D136" s="256" t="s">
        <v>238</v>
      </c>
      <c r="E136" s="257" t="s">
        <v>1855</v>
      </c>
      <c r="F136" s="258" t="s">
        <v>1915</v>
      </c>
      <c r="G136" s="259" t="s">
        <v>321</v>
      </c>
      <c r="H136" s="260">
        <v>8</v>
      </c>
      <c r="I136" s="261"/>
      <c r="J136" s="262">
        <f>ROUND(I136*H136,2)</f>
        <v>0</v>
      </c>
      <c r="K136" s="263"/>
      <c r="L136" s="264"/>
      <c r="M136" s="265" t="s">
        <v>1</v>
      </c>
      <c r="N136" s="266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318</v>
      </c>
      <c r="AT136" s="231" t="s">
        <v>238</v>
      </c>
      <c r="AU136" s="231" t="s">
        <v>86</v>
      </c>
      <c r="AY136" s="17" t="s">
        <v>153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233</v>
      </c>
      <c r="BM136" s="231" t="s">
        <v>1916</v>
      </c>
    </row>
    <row r="137" s="2" customFormat="1" ht="14.4" customHeight="1">
      <c r="A137" s="38"/>
      <c r="B137" s="39"/>
      <c r="C137" s="219" t="s">
        <v>197</v>
      </c>
      <c r="D137" s="219" t="s">
        <v>155</v>
      </c>
      <c r="E137" s="220" t="s">
        <v>1917</v>
      </c>
      <c r="F137" s="221" t="s">
        <v>1918</v>
      </c>
      <c r="G137" s="222" t="s">
        <v>321</v>
      </c>
      <c r="H137" s="223">
        <v>4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233</v>
      </c>
      <c r="AT137" s="231" t="s">
        <v>155</v>
      </c>
      <c r="AU137" s="231" t="s">
        <v>86</v>
      </c>
      <c r="AY137" s="17" t="s">
        <v>153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233</v>
      </c>
      <c r="BM137" s="231" t="s">
        <v>1919</v>
      </c>
    </row>
    <row r="138" s="2" customFormat="1" ht="14.4" customHeight="1">
      <c r="A138" s="38"/>
      <c r="B138" s="39"/>
      <c r="C138" s="256" t="s">
        <v>202</v>
      </c>
      <c r="D138" s="256" t="s">
        <v>238</v>
      </c>
      <c r="E138" s="257" t="s">
        <v>1861</v>
      </c>
      <c r="F138" s="258" t="s">
        <v>1920</v>
      </c>
      <c r="G138" s="259" t="s">
        <v>321</v>
      </c>
      <c r="H138" s="260">
        <v>4</v>
      </c>
      <c r="I138" s="261"/>
      <c r="J138" s="262">
        <f>ROUND(I138*H138,2)</f>
        <v>0</v>
      </c>
      <c r="K138" s="263"/>
      <c r="L138" s="264"/>
      <c r="M138" s="265" t="s">
        <v>1</v>
      </c>
      <c r="N138" s="266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318</v>
      </c>
      <c r="AT138" s="231" t="s">
        <v>238</v>
      </c>
      <c r="AU138" s="231" t="s">
        <v>86</v>
      </c>
      <c r="AY138" s="17" t="s">
        <v>153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233</v>
      </c>
      <c r="BM138" s="231" t="s">
        <v>1921</v>
      </c>
    </row>
    <row r="139" s="2" customFormat="1" ht="14.4" customHeight="1">
      <c r="A139" s="38"/>
      <c r="B139" s="39"/>
      <c r="C139" s="219" t="s">
        <v>207</v>
      </c>
      <c r="D139" s="219" t="s">
        <v>155</v>
      </c>
      <c r="E139" s="220" t="s">
        <v>1922</v>
      </c>
      <c r="F139" s="221" t="s">
        <v>1923</v>
      </c>
      <c r="G139" s="222" t="s">
        <v>321</v>
      </c>
      <c r="H139" s="223">
        <v>12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233</v>
      </c>
      <c r="AT139" s="231" t="s">
        <v>155</v>
      </c>
      <c r="AU139" s="231" t="s">
        <v>86</v>
      </c>
      <c r="AY139" s="17" t="s">
        <v>153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233</v>
      </c>
      <c r="BM139" s="231" t="s">
        <v>1924</v>
      </c>
    </row>
    <row r="140" s="2" customFormat="1" ht="22.2" customHeight="1">
      <c r="A140" s="38"/>
      <c r="B140" s="39"/>
      <c r="C140" s="256" t="s">
        <v>8</v>
      </c>
      <c r="D140" s="256" t="s">
        <v>238</v>
      </c>
      <c r="E140" s="257" t="s">
        <v>1925</v>
      </c>
      <c r="F140" s="258" t="s">
        <v>1926</v>
      </c>
      <c r="G140" s="259" t="s">
        <v>321</v>
      </c>
      <c r="H140" s="260">
        <v>12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318</v>
      </c>
      <c r="AT140" s="231" t="s">
        <v>238</v>
      </c>
      <c r="AU140" s="231" t="s">
        <v>86</v>
      </c>
      <c r="AY140" s="17" t="s">
        <v>153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233</v>
      </c>
      <c r="BM140" s="231" t="s">
        <v>1927</v>
      </c>
    </row>
    <row r="141" s="2" customFormat="1" ht="14.4" customHeight="1">
      <c r="A141" s="38"/>
      <c r="B141" s="39"/>
      <c r="C141" s="219" t="s">
        <v>219</v>
      </c>
      <c r="D141" s="219" t="s">
        <v>155</v>
      </c>
      <c r="E141" s="220" t="s">
        <v>1928</v>
      </c>
      <c r="F141" s="221" t="s">
        <v>1929</v>
      </c>
      <c r="G141" s="222" t="s">
        <v>321</v>
      </c>
      <c r="H141" s="223">
        <v>2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233</v>
      </c>
      <c r="AT141" s="231" t="s">
        <v>155</v>
      </c>
      <c r="AU141" s="231" t="s">
        <v>86</v>
      </c>
      <c r="AY141" s="17" t="s">
        <v>153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233</v>
      </c>
      <c r="BM141" s="231" t="s">
        <v>1930</v>
      </c>
    </row>
    <row r="142" s="2" customFormat="1" ht="30" customHeight="1">
      <c r="A142" s="38"/>
      <c r="B142" s="39"/>
      <c r="C142" s="256" t="s">
        <v>223</v>
      </c>
      <c r="D142" s="256" t="s">
        <v>238</v>
      </c>
      <c r="E142" s="257" t="s">
        <v>1714</v>
      </c>
      <c r="F142" s="258" t="s">
        <v>1931</v>
      </c>
      <c r="G142" s="259" t="s">
        <v>321</v>
      </c>
      <c r="H142" s="260">
        <v>2</v>
      </c>
      <c r="I142" s="261"/>
      <c r="J142" s="262">
        <f>ROUND(I142*H142,2)</f>
        <v>0</v>
      </c>
      <c r="K142" s="263"/>
      <c r="L142" s="264"/>
      <c r="M142" s="265" t="s">
        <v>1</v>
      </c>
      <c r="N142" s="266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318</v>
      </c>
      <c r="AT142" s="231" t="s">
        <v>238</v>
      </c>
      <c r="AU142" s="231" t="s">
        <v>86</v>
      </c>
      <c r="AY142" s="17" t="s">
        <v>153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233</v>
      </c>
      <c r="BM142" s="231" t="s">
        <v>1932</v>
      </c>
    </row>
    <row r="143" s="2" customFormat="1" ht="14.4" customHeight="1">
      <c r="A143" s="38"/>
      <c r="B143" s="39"/>
      <c r="C143" s="219" t="s">
        <v>228</v>
      </c>
      <c r="D143" s="219" t="s">
        <v>155</v>
      </c>
      <c r="E143" s="220" t="s">
        <v>1933</v>
      </c>
      <c r="F143" s="221" t="s">
        <v>1934</v>
      </c>
      <c r="G143" s="222" t="s">
        <v>321</v>
      </c>
      <c r="H143" s="223">
        <v>2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233</v>
      </c>
      <c r="AT143" s="231" t="s">
        <v>155</v>
      </c>
      <c r="AU143" s="231" t="s">
        <v>86</v>
      </c>
      <c r="AY143" s="17" t="s">
        <v>153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233</v>
      </c>
      <c r="BM143" s="231" t="s">
        <v>1935</v>
      </c>
    </row>
    <row r="144" s="2" customFormat="1" ht="14.4" customHeight="1">
      <c r="A144" s="38"/>
      <c r="B144" s="39"/>
      <c r="C144" s="256" t="s">
        <v>233</v>
      </c>
      <c r="D144" s="256" t="s">
        <v>238</v>
      </c>
      <c r="E144" s="257" t="s">
        <v>1708</v>
      </c>
      <c r="F144" s="258" t="s">
        <v>1936</v>
      </c>
      <c r="G144" s="259" t="s">
        <v>321</v>
      </c>
      <c r="H144" s="260">
        <v>2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318</v>
      </c>
      <c r="AT144" s="231" t="s">
        <v>238</v>
      </c>
      <c r="AU144" s="231" t="s">
        <v>86</v>
      </c>
      <c r="AY144" s="17" t="s">
        <v>153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233</v>
      </c>
      <c r="BM144" s="231" t="s">
        <v>1937</v>
      </c>
    </row>
    <row r="145" s="2" customFormat="1" ht="14.4" customHeight="1">
      <c r="A145" s="38"/>
      <c r="B145" s="39"/>
      <c r="C145" s="219" t="s">
        <v>237</v>
      </c>
      <c r="D145" s="219" t="s">
        <v>155</v>
      </c>
      <c r="E145" s="220" t="s">
        <v>1938</v>
      </c>
      <c r="F145" s="221" t="s">
        <v>1939</v>
      </c>
      <c r="G145" s="222" t="s">
        <v>321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233</v>
      </c>
      <c r="AT145" s="231" t="s">
        <v>155</v>
      </c>
      <c r="AU145" s="231" t="s">
        <v>86</v>
      </c>
      <c r="AY145" s="17" t="s">
        <v>153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233</v>
      </c>
      <c r="BM145" s="231" t="s">
        <v>1940</v>
      </c>
    </row>
    <row r="146" s="2" customFormat="1" ht="14.4" customHeight="1">
      <c r="A146" s="38"/>
      <c r="B146" s="39"/>
      <c r="C146" s="256" t="s">
        <v>244</v>
      </c>
      <c r="D146" s="256" t="s">
        <v>238</v>
      </c>
      <c r="E146" s="257" t="s">
        <v>1941</v>
      </c>
      <c r="F146" s="258" t="s">
        <v>1942</v>
      </c>
      <c r="G146" s="259" t="s">
        <v>321</v>
      </c>
      <c r="H146" s="260">
        <v>1</v>
      </c>
      <c r="I146" s="261"/>
      <c r="J146" s="262">
        <f>ROUND(I146*H146,2)</f>
        <v>0</v>
      </c>
      <c r="K146" s="263"/>
      <c r="L146" s="264"/>
      <c r="M146" s="265" t="s">
        <v>1</v>
      </c>
      <c r="N146" s="266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318</v>
      </c>
      <c r="AT146" s="231" t="s">
        <v>238</v>
      </c>
      <c r="AU146" s="231" t="s">
        <v>86</v>
      </c>
      <c r="AY146" s="17" t="s">
        <v>153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233</v>
      </c>
      <c r="BM146" s="231" t="s">
        <v>1943</v>
      </c>
    </row>
    <row r="147" s="2" customFormat="1" ht="14.4" customHeight="1">
      <c r="A147" s="38"/>
      <c r="B147" s="39"/>
      <c r="C147" s="219" t="s">
        <v>249</v>
      </c>
      <c r="D147" s="219" t="s">
        <v>155</v>
      </c>
      <c r="E147" s="220" t="s">
        <v>1732</v>
      </c>
      <c r="F147" s="221" t="s">
        <v>1733</v>
      </c>
      <c r="G147" s="222" t="s">
        <v>992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233</v>
      </c>
      <c r="AT147" s="231" t="s">
        <v>155</v>
      </c>
      <c r="AU147" s="231" t="s">
        <v>86</v>
      </c>
      <c r="AY147" s="17" t="s">
        <v>153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233</v>
      </c>
      <c r="BM147" s="231" t="s">
        <v>1944</v>
      </c>
    </row>
    <row r="148" s="2" customFormat="1" ht="14.4" customHeight="1">
      <c r="A148" s="38"/>
      <c r="B148" s="39"/>
      <c r="C148" s="219" t="s">
        <v>257</v>
      </c>
      <c r="D148" s="219" t="s">
        <v>155</v>
      </c>
      <c r="E148" s="220" t="s">
        <v>1735</v>
      </c>
      <c r="F148" s="221" t="s">
        <v>1945</v>
      </c>
      <c r="G148" s="222" t="s">
        <v>1474</v>
      </c>
      <c r="H148" s="223">
        <v>6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233</v>
      </c>
      <c r="AT148" s="231" t="s">
        <v>155</v>
      </c>
      <c r="AU148" s="231" t="s">
        <v>86</v>
      </c>
      <c r="AY148" s="17" t="s">
        <v>153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233</v>
      </c>
      <c r="BM148" s="231" t="s">
        <v>1946</v>
      </c>
    </row>
    <row r="149" s="2" customFormat="1" ht="14.4" customHeight="1">
      <c r="A149" s="38"/>
      <c r="B149" s="39"/>
      <c r="C149" s="219" t="s">
        <v>7</v>
      </c>
      <c r="D149" s="219" t="s">
        <v>155</v>
      </c>
      <c r="E149" s="220" t="s">
        <v>1738</v>
      </c>
      <c r="F149" s="221" t="s">
        <v>1739</v>
      </c>
      <c r="G149" s="222" t="s">
        <v>992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233</v>
      </c>
      <c r="AT149" s="231" t="s">
        <v>155</v>
      </c>
      <c r="AU149" s="231" t="s">
        <v>86</v>
      </c>
      <c r="AY149" s="17" t="s">
        <v>153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233</v>
      </c>
      <c r="BM149" s="231" t="s">
        <v>1947</v>
      </c>
    </row>
    <row r="150" s="2" customFormat="1" ht="14.4" customHeight="1">
      <c r="A150" s="38"/>
      <c r="B150" s="39"/>
      <c r="C150" s="219" t="s">
        <v>267</v>
      </c>
      <c r="D150" s="219" t="s">
        <v>155</v>
      </c>
      <c r="E150" s="220" t="s">
        <v>1741</v>
      </c>
      <c r="F150" s="221" t="s">
        <v>1889</v>
      </c>
      <c r="G150" s="222" t="s">
        <v>321</v>
      </c>
      <c r="H150" s="223">
        <v>10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233</v>
      </c>
      <c r="AT150" s="231" t="s">
        <v>155</v>
      </c>
      <c r="AU150" s="231" t="s">
        <v>86</v>
      </c>
      <c r="AY150" s="17" t="s">
        <v>153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233</v>
      </c>
      <c r="BM150" s="231" t="s">
        <v>1948</v>
      </c>
    </row>
    <row r="151" s="2" customFormat="1" ht="14.4" customHeight="1">
      <c r="A151" s="38"/>
      <c r="B151" s="39"/>
      <c r="C151" s="219" t="s">
        <v>273</v>
      </c>
      <c r="D151" s="219" t="s">
        <v>155</v>
      </c>
      <c r="E151" s="220" t="s">
        <v>1744</v>
      </c>
      <c r="F151" s="221" t="s">
        <v>1745</v>
      </c>
      <c r="G151" s="222" t="s">
        <v>992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233</v>
      </c>
      <c r="AT151" s="231" t="s">
        <v>155</v>
      </c>
      <c r="AU151" s="231" t="s">
        <v>86</v>
      </c>
      <c r="AY151" s="17" t="s">
        <v>153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233</v>
      </c>
      <c r="BM151" s="231" t="s">
        <v>1949</v>
      </c>
    </row>
    <row r="152" s="2" customFormat="1" ht="14.4" customHeight="1">
      <c r="A152" s="38"/>
      <c r="B152" s="39"/>
      <c r="C152" s="219" t="s">
        <v>279</v>
      </c>
      <c r="D152" s="219" t="s">
        <v>155</v>
      </c>
      <c r="E152" s="220" t="s">
        <v>1747</v>
      </c>
      <c r="F152" s="221" t="s">
        <v>1748</v>
      </c>
      <c r="G152" s="222" t="s">
        <v>992</v>
      </c>
      <c r="H152" s="223">
        <v>1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233</v>
      </c>
      <c r="AT152" s="231" t="s">
        <v>155</v>
      </c>
      <c r="AU152" s="231" t="s">
        <v>86</v>
      </c>
      <c r="AY152" s="17" t="s">
        <v>153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233</v>
      </c>
      <c r="BM152" s="231" t="s">
        <v>1950</v>
      </c>
    </row>
    <row r="153" s="2" customFormat="1" ht="14.4" customHeight="1">
      <c r="A153" s="38"/>
      <c r="B153" s="39"/>
      <c r="C153" s="219" t="s">
        <v>284</v>
      </c>
      <c r="D153" s="219" t="s">
        <v>155</v>
      </c>
      <c r="E153" s="220" t="s">
        <v>1750</v>
      </c>
      <c r="F153" s="221" t="s">
        <v>1751</v>
      </c>
      <c r="G153" s="222" t="s">
        <v>992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233</v>
      </c>
      <c r="AT153" s="231" t="s">
        <v>155</v>
      </c>
      <c r="AU153" s="231" t="s">
        <v>86</v>
      </c>
      <c r="AY153" s="17" t="s">
        <v>153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233</v>
      </c>
      <c r="BM153" s="231" t="s">
        <v>1951</v>
      </c>
    </row>
    <row r="154" s="2" customFormat="1" ht="14.4" customHeight="1">
      <c r="A154" s="38"/>
      <c r="B154" s="39"/>
      <c r="C154" s="219" t="s">
        <v>288</v>
      </c>
      <c r="D154" s="219" t="s">
        <v>155</v>
      </c>
      <c r="E154" s="220" t="s">
        <v>1753</v>
      </c>
      <c r="F154" s="221" t="s">
        <v>1754</v>
      </c>
      <c r="G154" s="222" t="s">
        <v>1474</v>
      </c>
      <c r="H154" s="223">
        <v>8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233</v>
      </c>
      <c r="AT154" s="231" t="s">
        <v>155</v>
      </c>
      <c r="AU154" s="231" t="s">
        <v>86</v>
      </c>
      <c r="AY154" s="17" t="s">
        <v>153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233</v>
      </c>
      <c r="BM154" s="231" t="s">
        <v>1952</v>
      </c>
    </row>
    <row r="155" s="2" customFormat="1" ht="14.4" customHeight="1">
      <c r="A155" s="38"/>
      <c r="B155" s="39"/>
      <c r="C155" s="219" t="s">
        <v>293</v>
      </c>
      <c r="D155" s="219" t="s">
        <v>155</v>
      </c>
      <c r="E155" s="220" t="s">
        <v>1756</v>
      </c>
      <c r="F155" s="221" t="s">
        <v>1757</v>
      </c>
      <c r="G155" s="222" t="s">
        <v>992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233</v>
      </c>
      <c r="AT155" s="231" t="s">
        <v>155</v>
      </c>
      <c r="AU155" s="231" t="s">
        <v>86</v>
      </c>
      <c r="AY155" s="17" t="s">
        <v>153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233</v>
      </c>
      <c r="BM155" s="231" t="s">
        <v>1953</v>
      </c>
    </row>
    <row r="156" s="2" customFormat="1" ht="14.4" customHeight="1">
      <c r="A156" s="38"/>
      <c r="B156" s="39"/>
      <c r="C156" s="219" t="s">
        <v>298</v>
      </c>
      <c r="D156" s="219" t="s">
        <v>155</v>
      </c>
      <c r="E156" s="220" t="s">
        <v>1759</v>
      </c>
      <c r="F156" s="221" t="s">
        <v>1760</v>
      </c>
      <c r="G156" s="222" t="s">
        <v>321</v>
      </c>
      <c r="H156" s="223">
        <v>6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233</v>
      </c>
      <c r="AT156" s="231" t="s">
        <v>155</v>
      </c>
      <c r="AU156" s="231" t="s">
        <v>86</v>
      </c>
      <c r="AY156" s="17" t="s">
        <v>153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233</v>
      </c>
      <c r="BM156" s="231" t="s">
        <v>1954</v>
      </c>
    </row>
    <row r="157" s="2" customFormat="1" ht="14.4" customHeight="1">
      <c r="A157" s="38"/>
      <c r="B157" s="39"/>
      <c r="C157" s="219" t="s">
        <v>303</v>
      </c>
      <c r="D157" s="219" t="s">
        <v>155</v>
      </c>
      <c r="E157" s="220" t="s">
        <v>1762</v>
      </c>
      <c r="F157" s="221" t="s">
        <v>1763</v>
      </c>
      <c r="G157" s="222" t="s">
        <v>992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233</v>
      </c>
      <c r="AT157" s="231" t="s">
        <v>155</v>
      </c>
      <c r="AU157" s="231" t="s">
        <v>86</v>
      </c>
      <c r="AY157" s="17" t="s">
        <v>153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233</v>
      </c>
      <c r="BM157" s="231" t="s">
        <v>1955</v>
      </c>
    </row>
    <row r="158" s="2" customFormat="1" ht="14.4" customHeight="1">
      <c r="A158" s="38"/>
      <c r="B158" s="39"/>
      <c r="C158" s="219" t="s">
        <v>308</v>
      </c>
      <c r="D158" s="219" t="s">
        <v>155</v>
      </c>
      <c r="E158" s="220" t="s">
        <v>1765</v>
      </c>
      <c r="F158" s="221" t="s">
        <v>1766</v>
      </c>
      <c r="G158" s="222" t="s">
        <v>992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233</v>
      </c>
      <c r="AT158" s="231" t="s">
        <v>155</v>
      </c>
      <c r="AU158" s="231" t="s">
        <v>86</v>
      </c>
      <c r="AY158" s="17" t="s">
        <v>153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233</v>
      </c>
      <c r="BM158" s="231" t="s">
        <v>1956</v>
      </c>
    </row>
    <row r="159" s="2" customFormat="1" ht="14.4" customHeight="1">
      <c r="A159" s="38"/>
      <c r="B159" s="39"/>
      <c r="C159" s="219" t="s">
        <v>313</v>
      </c>
      <c r="D159" s="219" t="s">
        <v>155</v>
      </c>
      <c r="E159" s="220" t="s">
        <v>1768</v>
      </c>
      <c r="F159" s="221" t="s">
        <v>1769</v>
      </c>
      <c r="G159" s="222" t="s">
        <v>992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233</v>
      </c>
      <c r="AT159" s="231" t="s">
        <v>155</v>
      </c>
      <c r="AU159" s="231" t="s">
        <v>86</v>
      </c>
      <c r="AY159" s="17" t="s">
        <v>153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233</v>
      </c>
      <c r="BM159" s="231" t="s">
        <v>1957</v>
      </c>
    </row>
    <row r="160" s="2" customFormat="1" ht="14.4" customHeight="1">
      <c r="A160" s="38"/>
      <c r="B160" s="39"/>
      <c r="C160" s="219" t="s">
        <v>318</v>
      </c>
      <c r="D160" s="219" t="s">
        <v>155</v>
      </c>
      <c r="E160" s="220" t="s">
        <v>1771</v>
      </c>
      <c r="F160" s="221" t="s">
        <v>1772</v>
      </c>
      <c r="G160" s="222" t="s">
        <v>992</v>
      </c>
      <c r="H160" s="223">
        <v>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233</v>
      </c>
      <c r="AT160" s="231" t="s">
        <v>155</v>
      </c>
      <c r="AU160" s="231" t="s">
        <v>86</v>
      </c>
      <c r="AY160" s="17" t="s">
        <v>153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233</v>
      </c>
      <c r="BM160" s="231" t="s">
        <v>1958</v>
      </c>
    </row>
    <row r="161" s="2" customFormat="1" ht="14.4" customHeight="1">
      <c r="A161" s="38"/>
      <c r="B161" s="39"/>
      <c r="C161" s="219" t="s">
        <v>323</v>
      </c>
      <c r="D161" s="219" t="s">
        <v>155</v>
      </c>
      <c r="E161" s="220" t="s">
        <v>1959</v>
      </c>
      <c r="F161" s="221" t="s">
        <v>1960</v>
      </c>
      <c r="G161" s="222" t="s">
        <v>321</v>
      </c>
      <c r="H161" s="223">
        <v>4</v>
      </c>
      <c r="I161" s="224"/>
      <c r="J161" s="225">
        <f>ROUND(I161*H161,2)</f>
        <v>0</v>
      </c>
      <c r="K161" s="226"/>
      <c r="L161" s="44"/>
      <c r="M161" s="281" t="s">
        <v>1</v>
      </c>
      <c r="N161" s="282" t="s">
        <v>41</v>
      </c>
      <c r="O161" s="283"/>
      <c r="P161" s="284">
        <f>O161*H161</f>
        <v>0</v>
      </c>
      <c r="Q161" s="284">
        <v>0</v>
      </c>
      <c r="R161" s="284">
        <f>Q161*H161</f>
        <v>0</v>
      </c>
      <c r="S161" s="284">
        <v>0</v>
      </c>
      <c r="T161" s="28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233</v>
      </c>
      <c r="AT161" s="231" t="s">
        <v>155</v>
      </c>
      <c r="AU161" s="231" t="s">
        <v>86</v>
      </c>
      <c r="AY161" s="17" t="s">
        <v>153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233</v>
      </c>
      <c r="BM161" s="231" t="s">
        <v>1961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67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/SFqiIy3X6lITeEjqEDtf9JrWPTekpHmahNdkv/i7hh8w3A7OiUvMLlgSliL2sQqQNa04HpjSbzbyUwHVNKWRg==" hashValue="3tKagLOUb50yFfji00QJUN+aQG/trGtNinVyGJuobPlk9Jd5tY1Diw9wf4Qtjg1lFaZkMjUvtO54gSCuXMLvHg==" algorithmName="SHA-512" password="CC35"/>
  <autoFilter ref="C117:K16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7" customHeight="1">
      <c r="B7" s="20"/>
      <c r="E7" s="141" t="str">
        <f>'Rekapitulace stavby'!K6</f>
        <v>Karlovy Vary, ZŠ J.A.Komenského, I.stupeň -Stavební úpravy související s PBŘ (aktualizováno 02/2025)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1962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26. 2. 2025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ROUND((SUM(BE118:BE163)),  2)</f>
        <v>0</v>
      </c>
      <c r="G33" s="38"/>
      <c r="H33" s="38"/>
      <c r="I33" s="155">
        <v>0.20999999999999999</v>
      </c>
      <c r="J33" s="154">
        <f>ROUND(((SUM(BE118:BE163))*I33),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ROUND((SUM(BF118:BF163)),  2)</f>
        <v>0</v>
      </c>
      <c r="G34" s="38"/>
      <c r="H34" s="38"/>
      <c r="I34" s="155">
        <v>0.12</v>
      </c>
      <c r="J34" s="154">
        <f>ROUND(((SUM(BF118:BF163))*I34),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ROUND((SUM(BG118:BG163)),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ROUND((SUM(BH118:BH163)),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ROUND((SUM(BI118:BI163)),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7" customHeight="1">
      <c r="A85" s="38"/>
      <c r="B85" s="39"/>
      <c r="C85" s="40"/>
      <c r="D85" s="40"/>
      <c r="E85" s="174" t="str">
        <f>E7</f>
        <v>Karlovy Vary, ZŠ J.A.Komenského, I.stupeň -Stavební úpravy související s PBŘ (aktualizováno 02/2025)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07 - Strukturovaná kabeláž, kamerový systém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26. 2. 2025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Statutární město K.Vary</v>
      </c>
      <c r="G91" s="40"/>
      <c r="H91" s="40"/>
      <c r="I91" s="32" t="s">
        <v>30</v>
      </c>
      <c r="J91" s="36" t="str">
        <f>E21</f>
        <v>Porticus s.r.o. K.Vary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126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1695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7" customHeight="1">
      <c r="A108" s="38"/>
      <c r="B108" s="39"/>
      <c r="C108" s="40"/>
      <c r="D108" s="40"/>
      <c r="E108" s="174" t="str">
        <f>E7</f>
        <v>Karlovy Vary, ZŠ J.A.Komenského, I.stupeň -Stavební úpravy související s PBŘ (aktualizováno 02/2025)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5.6" customHeight="1">
      <c r="A110" s="38"/>
      <c r="B110" s="39"/>
      <c r="C110" s="40"/>
      <c r="D110" s="40"/>
      <c r="E110" s="76" t="str">
        <f>E9</f>
        <v>07 - Strukturovaná kabeláž, kamerový systém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26. 2. 2025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32" t="s">
        <v>24</v>
      </c>
      <c r="D114" s="40"/>
      <c r="E114" s="40"/>
      <c r="F114" s="27" t="str">
        <f>E15</f>
        <v>Statutární město K.Vary</v>
      </c>
      <c r="G114" s="40"/>
      <c r="H114" s="40"/>
      <c r="I114" s="32" t="s">
        <v>30</v>
      </c>
      <c r="J114" s="36" t="str">
        <f>E21</f>
        <v>Porticus s.r.o. K.Vary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6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Šimková Dita, K.Vary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139</v>
      </c>
      <c r="D117" s="194" t="s">
        <v>61</v>
      </c>
      <c r="E117" s="194" t="s">
        <v>57</v>
      </c>
      <c r="F117" s="194" t="s">
        <v>58</v>
      </c>
      <c r="G117" s="194" t="s">
        <v>140</v>
      </c>
      <c r="H117" s="194" t="s">
        <v>141</v>
      </c>
      <c r="I117" s="194" t="s">
        <v>142</v>
      </c>
      <c r="J117" s="195" t="s">
        <v>113</v>
      </c>
      <c r="K117" s="196" t="s">
        <v>143</v>
      </c>
      <c r="L117" s="197"/>
      <c r="M117" s="100" t="s">
        <v>1</v>
      </c>
      <c r="N117" s="101" t="s">
        <v>40</v>
      </c>
      <c r="O117" s="101" t="s">
        <v>144</v>
      </c>
      <c r="P117" s="101" t="s">
        <v>145</v>
      </c>
      <c r="Q117" s="101" t="s">
        <v>146</v>
      </c>
      <c r="R117" s="101" t="s">
        <v>147</v>
      </c>
      <c r="S117" s="101" t="s">
        <v>148</v>
      </c>
      <c r="T117" s="102" t="s">
        <v>149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150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115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810</v>
      </c>
      <c r="F119" s="206" t="s">
        <v>811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75</v>
      </c>
      <c r="AU119" s="215" t="s">
        <v>76</v>
      </c>
      <c r="AY119" s="214" t="s">
        <v>153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1696</v>
      </c>
      <c r="F120" s="217" t="s">
        <v>1697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SUM(P121:P163)</f>
        <v>0</v>
      </c>
      <c r="Q120" s="211"/>
      <c r="R120" s="212">
        <f>SUM(R121:R163)</f>
        <v>0</v>
      </c>
      <c r="S120" s="211"/>
      <c r="T120" s="213">
        <f>SUM(T121:T163)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75</v>
      </c>
      <c r="AU120" s="215" t="s">
        <v>84</v>
      </c>
      <c r="AY120" s="214" t="s">
        <v>153</v>
      </c>
      <c r="BK120" s="216">
        <f>SUM(BK121:BK163)</f>
        <v>0</v>
      </c>
    </row>
    <row r="121" s="2" customFormat="1" ht="14.4" customHeight="1">
      <c r="A121" s="38"/>
      <c r="B121" s="39"/>
      <c r="C121" s="219" t="s">
        <v>84</v>
      </c>
      <c r="D121" s="219" t="s">
        <v>155</v>
      </c>
      <c r="E121" s="220" t="s">
        <v>1698</v>
      </c>
      <c r="F121" s="221" t="s">
        <v>1699</v>
      </c>
      <c r="G121" s="222" t="s">
        <v>170</v>
      </c>
      <c r="H121" s="223">
        <v>20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41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233</v>
      </c>
      <c r="AT121" s="231" t="s">
        <v>155</v>
      </c>
      <c r="AU121" s="231" t="s">
        <v>86</v>
      </c>
      <c r="AY121" s="17" t="s">
        <v>153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84</v>
      </c>
      <c r="BK121" s="232">
        <f>ROUND(I121*H121,2)</f>
        <v>0</v>
      </c>
      <c r="BL121" s="17" t="s">
        <v>233</v>
      </c>
      <c r="BM121" s="231" t="s">
        <v>1963</v>
      </c>
    </row>
    <row r="122" s="2" customFormat="1" ht="14.4" customHeight="1">
      <c r="A122" s="38"/>
      <c r="B122" s="39"/>
      <c r="C122" s="256" t="s">
        <v>86</v>
      </c>
      <c r="D122" s="256" t="s">
        <v>238</v>
      </c>
      <c r="E122" s="257" t="s">
        <v>1701</v>
      </c>
      <c r="F122" s="258" t="s">
        <v>1702</v>
      </c>
      <c r="G122" s="259" t="s">
        <v>170</v>
      </c>
      <c r="H122" s="260">
        <v>21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41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318</v>
      </c>
      <c r="AT122" s="231" t="s">
        <v>238</v>
      </c>
      <c r="AU122" s="231" t="s">
        <v>86</v>
      </c>
      <c r="AY122" s="17" t="s">
        <v>153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84</v>
      </c>
      <c r="BK122" s="232">
        <f>ROUND(I122*H122,2)</f>
        <v>0</v>
      </c>
      <c r="BL122" s="17" t="s">
        <v>233</v>
      </c>
      <c r="BM122" s="231" t="s">
        <v>1964</v>
      </c>
    </row>
    <row r="123" s="13" customFormat="1">
      <c r="A123" s="13"/>
      <c r="B123" s="233"/>
      <c r="C123" s="234"/>
      <c r="D123" s="235" t="s">
        <v>161</v>
      </c>
      <c r="E123" s="236" t="s">
        <v>1</v>
      </c>
      <c r="F123" s="237" t="s">
        <v>1704</v>
      </c>
      <c r="G123" s="234"/>
      <c r="H123" s="238">
        <v>21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161</v>
      </c>
      <c r="AU123" s="244" t="s">
        <v>86</v>
      </c>
      <c r="AV123" s="13" t="s">
        <v>86</v>
      </c>
      <c r="AW123" s="13" t="s">
        <v>32</v>
      </c>
      <c r="AX123" s="13" t="s">
        <v>76</v>
      </c>
      <c r="AY123" s="244" t="s">
        <v>153</v>
      </c>
    </row>
    <row r="124" s="14" customFormat="1">
      <c r="A124" s="14"/>
      <c r="B124" s="245"/>
      <c r="C124" s="246"/>
      <c r="D124" s="235" t="s">
        <v>161</v>
      </c>
      <c r="E124" s="247" t="s">
        <v>1</v>
      </c>
      <c r="F124" s="248" t="s">
        <v>213</v>
      </c>
      <c r="G124" s="246"/>
      <c r="H124" s="249">
        <v>21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161</v>
      </c>
      <c r="AU124" s="255" t="s">
        <v>86</v>
      </c>
      <c r="AV124" s="14" t="s">
        <v>159</v>
      </c>
      <c r="AW124" s="14" t="s">
        <v>32</v>
      </c>
      <c r="AX124" s="14" t="s">
        <v>84</v>
      </c>
      <c r="AY124" s="255" t="s">
        <v>153</v>
      </c>
    </row>
    <row r="125" s="2" customFormat="1" ht="14.4" customHeight="1">
      <c r="A125" s="38"/>
      <c r="B125" s="39"/>
      <c r="C125" s="219" t="s">
        <v>167</v>
      </c>
      <c r="D125" s="219" t="s">
        <v>155</v>
      </c>
      <c r="E125" s="220" t="s">
        <v>1965</v>
      </c>
      <c r="F125" s="221" t="s">
        <v>1966</v>
      </c>
      <c r="G125" s="222" t="s">
        <v>170</v>
      </c>
      <c r="H125" s="223">
        <v>50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233</v>
      </c>
      <c r="AT125" s="231" t="s">
        <v>155</v>
      </c>
      <c r="AU125" s="231" t="s">
        <v>86</v>
      </c>
      <c r="AY125" s="17" t="s">
        <v>153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233</v>
      </c>
      <c r="BM125" s="231" t="s">
        <v>1967</v>
      </c>
    </row>
    <row r="126" s="2" customFormat="1" ht="14.4" customHeight="1">
      <c r="A126" s="38"/>
      <c r="B126" s="39"/>
      <c r="C126" s="256" t="s">
        <v>159</v>
      </c>
      <c r="D126" s="256" t="s">
        <v>238</v>
      </c>
      <c r="E126" s="257" t="s">
        <v>1714</v>
      </c>
      <c r="F126" s="258" t="s">
        <v>1968</v>
      </c>
      <c r="G126" s="259" t="s">
        <v>170</v>
      </c>
      <c r="H126" s="260">
        <v>50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318</v>
      </c>
      <c r="AT126" s="231" t="s">
        <v>238</v>
      </c>
      <c r="AU126" s="231" t="s">
        <v>86</v>
      </c>
      <c r="AY126" s="17" t="s">
        <v>153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233</v>
      </c>
      <c r="BM126" s="231" t="s">
        <v>1969</v>
      </c>
    </row>
    <row r="127" s="2" customFormat="1" ht="14.4" customHeight="1">
      <c r="A127" s="38"/>
      <c r="B127" s="39"/>
      <c r="C127" s="219" t="s">
        <v>177</v>
      </c>
      <c r="D127" s="219" t="s">
        <v>155</v>
      </c>
      <c r="E127" s="220" t="s">
        <v>1970</v>
      </c>
      <c r="F127" s="221" t="s">
        <v>1971</v>
      </c>
      <c r="G127" s="222" t="s">
        <v>170</v>
      </c>
      <c r="H127" s="223">
        <v>60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233</v>
      </c>
      <c r="AT127" s="231" t="s">
        <v>155</v>
      </c>
      <c r="AU127" s="231" t="s">
        <v>86</v>
      </c>
      <c r="AY127" s="17" t="s">
        <v>153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233</v>
      </c>
      <c r="BM127" s="231" t="s">
        <v>1972</v>
      </c>
    </row>
    <row r="128" s="2" customFormat="1" ht="14.4" customHeight="1">
      <c r="A128" s="38"/>
      <c r="B128" s="39"/>
      <c r="C128" s="256" t="s">
        <v>183</v>
      </c>
      <c r="D128" s="256" t="s">
        <v>238</v>
      </c>
      <c r="E128" s="257" t="s">
        <v>1973</v>
      </c>
      <c r="F128" s="258" t="s">
        <v>1974</v>
      </c>
      <c r="G128" s="259" t="s">
        <v>170</v>
      </c>
      <c r="H128" s="260">
        <v>50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318</v>
      </c>
      <c r="AT128" s="231" t="s">
        <v>238</v>
      </c>
      <c r="AU128" s="231" t="s">
        <v>86</v>
      </c>
      <c r="AY128" s="17" t="s">
        <v>153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233</v>
      </c>
      <c r="BM128" s="231" t="s">
        <v>1975</v>
      </c>
    </row>
    <row r="129" s="2" customFormat="1" ht="14.4" customHeight="1">
      <c r="A129" s="38"/>
      <c r="B129" s="39"/>
      <c r="C129" s="256" t="s">
        <v>188</v>
      </c>
      <c r="D129" s="256" t="s">
        <v>238</v>
      </c>
      <c r="E129" s="257" t="s">
        <v>1976</v>
      </c>
      <c r="F129" s="258" t="s">
        <v>1977</v>
      </c>
      <c r="G129" s="259" t="s">
        <v>321</v>
      </c>
      <c r="H129" s="260">
        <v>10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318</v>
      </c>
      <c r="AT129" s="231" t="s">
        <v>238</v>
      </c>
      <c r="AU129" s="231" t="s">
        <v>86</v>
      </c>
      <c r="AY129" s="17" t="s">
        <v>153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233</v>
      </c>
      <c r="BM129" s="231" t="s">
        <v>1978</v>
      </c>
    </row>
    <row r="130" s="2" customFormat="1" ht="14.4" customHeight="1">
      <c r="A130" s="38"/>
      <c r="B130" s="39"/>
      <c r="C130" s="219" t="s">
        <v>193</v>
      </c>
      <c r="D130" s="219" t="s">
        <v>155</v>
      </c>
      <c r="E130" s="220" t="s">
        <v>1979</v>
      </c>
      <c r="F130" s="221" t="s">
        <v>1980</v>
      </c>
      <c r="G130" s="222" t="s">
        <v>321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233</v>
      </c>
      <c r="AT130" s="231" t="s">
        <v>155</v>
      </c>
      <c r="AU130" s="231" t="s">
        <v>86</v>
      </c>
      <c r="AY130" s="17" t="s">
        <v>153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233</v>
      </c>
      <c r="BM130" s="231" t="s">
        <v>1981</v>
      </c>
    </row>
    <row r="131" s="2" customFormat="1" ht="14.4" customHeight="1">
      <c r="A131" s="38"/>
      <c r="B131" s="39"/>
      <c r="C131" s="256" t="s">
        <v>197</v>
      </c>
      <c r="D131" s="256" t="s">
        <v>238</v>
      </c>
      <c r="E131" s="257" t="s">
        <v>1925</v>
      </c>
      <c r="F131" s="258" t="s">
        <v>1982</v>
      </c>
      <c r="G131" s="259" t="s">
        <v>321</v>
      </c>
      <c r="H131" s="260">
        <v>1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318</v>
      </c>
      <c r="AT131" s="231" t="s">
        <v>238</v>
      </c>
      <c r="AU131" s="231" t="s">
        <v>86</v>
      </c>
      <c r="AY131" s="17" t="s">
        <v>153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233</v>
      </c>
      <c r="BM131" s="231" t="s">
        <v>1983</v>
      </c>
    </row>
    <row r="132" s="2" customFormat="1" ht="30" customHeight="1">
      <c r="A132" s="38"/>
      <c r="B132" s="39"/>
      <c r="C132" s="256" t="s">
        <v>202</v>
      </c>
      <c r="D132" s="256" t="s">
        <v>238</v>
      </c>
      <c r="E132" s="257" t="s">
        <v>1941</v>
      </c>
      <c r="F132" s="258" t="s">
        <v>1984</v>
      </c>
      <c r="G132" s="259" t="s">
        <v>321</v>
      </c>
      <c r="H132" s="260">
        <v>1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318</v>
      </c>
      <c r="AT132" s="231" t="s">
        <v>238</v>
      </c>
      <c r="AU132" s="231" t="s">
        <v>86</v>
      </c>
      <c r="AY132" s="17" t="s">
        <v>153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233</v>
      </c>
      <c r="BM132" s="231" t="s">
        <v>1985</v>
      </c>
    </row>
    <row r="133" s="2" customFormat="1" ht="30" customHeight="1">
      <c r="A133" s="38"/>
      <c r="B133" s="39"/>
      <c r="C133" s="256" t="s">
        <v>207</v>
      </c>
      <c r="D133" s="256" t="s">
        <v>238</v>
      </c>
      <c r="E133" s="257" t="s">
        <v>1904</v>
      </c>
      <c r="F133" s="258" t="s">
        <v>1986</v>
      </c>
      <c r="G133" s="259" t="s">
        <v>321</v>
      </c>
      <c r="H133" s="260">
        <v>2</v>
      </c>
      <c r="I133" s="261"/>
      <c r="J133" s="262">
        <f>ROUND(I133*H133,2)</f>
        <v>0</v>
      </c>
      <c r="K133" s="263"/>
      <c r="L133" s="264"/>
      <c r="M133" s="265" t="s">
        <v>1</v>
      </c>
      <c r="N133" s="266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318</v>
      </c>
      <c r="AT133" s="231" t="s">
        <v>238</v>
      </c>
      <c r="AU133" s="231" t="s">
        <v>86</v>
      </c>
      <c r="AY133" s="17" t="s">
        <v>153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233</v>
      </c>
      <c r="BM133" s="231" t="s">
        <v>1987</v>
      </c>
    </row>
    <row r="134" s="2" customFormat="1" ht="14.4" customHeight="1">
      <c r="A134" s="38"/>
      <c r="B134" s="39"/>
      <c r="C134" s="219" t="s">
        <v>8</v>
      </c>
      <c r="D134" s="219" t="s">
        <v>155</v>
      </c>
      <c r="E134" s="220" t="s">
        <v>1988</v>
      </c>
      <c r="F134" s="221" t="s">
        <v>1989</v>
      </c>
      <c r="G134" s="222" t="s">
        <v>321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233</v>
      </c>
      <c r="AT134" s="231" t="s">
        <v>155</v>
      </c>
      <c r="AU134" s="231" t="s">
        <v>86</v>
      </c>
      <c r="AY134" s="17" t="s">
        <v>153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233</v>
      </c>
      <c r="BM134" s="231" t="s">
        <v>1990</v>
      </c>
    </row>
    <row r="135" s="2" customFormat="1" ht="34.8" customHeight="1">
      <c r="A135" s="38"/>
      <c r="B135" s="39"/>
      <c r="C135" s="256" t="s">
        <v>219</v>
      </c>
      <c r="D135" s="256" t="s">
        <v>238</v>
      </c>
      <c r="E135" s="257" t="s">
        <v>1708</v>
      </c>
      <c r="F135" s="258" t="s">
        <v>1991</v>
      </c>
      <c r="G135" s="259" t="s">
        <v>321</v>
      </c>
      <c r="H135" s="260">
        <v>1</v>
      </c>
      <c r="I135" s="261"/>
      <c r="J135" s="262">
        <f>ROUND(I135*H135,2)</f>
        <v>0</v>
      </c>
      <c r="K135" s="263"/>
      <c r="L135" s="264"/>
      <c r="M135" s="265" t="s">
        <v>1</v>
      </c>
      <c r="N135" s="266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318</v>
      </c>
      <c r="AT135" s="231" t="s">
        <v>238</v>
      </c>
      <c r="AU135" s="231" t="s">
        <v>86</v>
      </c>
      <c r="AY135" s="17" t="s">
        <v>153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233</v>
      </c>
      <c r="BM135" s="231" t="s">
        <v>1992</v>
      </c>
    </row>
    <row r="136" s="2" customFormat="1" ht="14.4" customHeight="1">
      <c r="A136" s="38"/>
      <c r="B136" s="39"/>
      <c r="C136" s="219" t="s">
        <v>223</v>
      </c>
      <c r="D136" s="219" t="s">
        <v>155</v>
      </c>
      <c r="E136" s="220" t="s">
        <v>1993</v>
      </c>
      <c r="F136" s="221" t="s">
        <v>1994</v>
      </c>
      <c r="G136" s="222" t="s">
        <v>321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233</v>
      </c>
      <c r="AT136" s="231" t="s">
        <v>155</v>
      </c>
      <c r="AU136" s="231" t="s">
        <v>86</v>
      </c>
      <c r="AY136" s="17" t="s">
        <v>153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233</v>
      </c>
      <c r="BM136" s="231" t="s">
        <v>1995</v>
      </c>
    </row>
    <row r="137" s="2" customFormat="1" ht="34.8" customHeight="1">
      <c r="A137" s="38"/>
      <c r="B137" s="39"/>
      <c r="C137" s="256" t="s">
        <v>228</v>
      </c>
      <c r="D137" s="256" t="s">
        <v>238</v>
      </c>
      <c r="E137" s="257" t="s">
        <v>1861</v>
      </c>
      <c r="F137" s="258" t="s">
        <v>1996</v>
      </c>
      <c r="G137" s="259" t="s">
        <v>321</v>
      </c>
      <c r="H137" s="260">
        <v>1</v>
      </c>
      <c r="I137" s="261"/>
      <c r="J137" s="262">
        <f>ROUND(I137*H137,2)</f>
        <v>0</v>
      </c>
      <c r="K137" s="263"/>
      <c r="L137" s="264"/>
      <c r="M137" s="265" t="s">
        <v>1</v>
      </c>
      <c r="N137" s="266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318</v>
      </c>
      <c r="AT137" s="231" t="s">
        <v>238</v>
      </c>
      <c r="AU137" s="231" t="s">
        <v>86</v>
      </c>
      <c r="AY137" s="17" t="s">
        <v>153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233</v>
      </c>
      <c r="BM137" s="231" t="s">
        <v>1997</v>
      </c>
    </row>
    <row r="138" s="2" customFormat="1" ht="14.4" customHeight="1">
      <c r="A138" s="38"/>
      <c r="B138" s="39"/>
      <c r="C138" s="219" t="s">
        <v>233</v>
      </c>
      <c r="D138" s="219" t="s">
        <v>155</v>
      </c>
      <c r="E138" s="220" t="s">
        <v>1998</v>
      </c>
      <c r="F138" s="221" t="s">
        <v>1999</v>
      </c>
      <c r="G138" s="222" t="s">
        <v>321</v>
      </c>
      <c r="H138" s="223">
        <v>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233</v>
      </c>
      <c r="AT138" s="231" t="s">
        <v>155</v>
      </c>
      <c r="AU138" s="231" t="s">
        <v>86</v>
      </c>
      <c r="AY138" s="17" t="s">
        <v>153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233</v>
      </c>
      <c r="BM138" s="231" t="s">
        <v>2000</v>
      </c>
    </row>
    <row r="139" s="2" customFormat="1" ht="14.4" customHeight="1">
      <c r="A139" s="38"/>
      <c r="B139" s="39"/>
      <c r="C139" s="256" t="s">
        <v>237</v>
      </c>
      <c r="D139" s="256" t="s">
        <v>238</v>
      </c>
      <c r="E139" s="257" t="s">
        <v>1855</v>
      </c>
      <c r="F139" s="258" t="s">
        <v>2001</v>
      </c>
      <c r="G139" s="259" t="s">
        <v>321</v>
      </c>
      <c r="H139" s="260">
        <v>1</v>
      </c>
      <c r="I139" s="261"/>
      <c r="J139" s="262">
        <f>ROUND(I139*H139,2)</f>
        <v>0</v>
      </c>
      <c r="K139" s="263"/>
      <c r="L139" s="264"/>
      <c r="M139" s="265" t="s">
        <v>1</v>
      </c>
      <c r="N139" s="266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318</v>
      </c>
      <c r="AT139" s="231" t="s">
        <v>238</v>
      </c>
      <c r="AU139" s="231" t="s">
        <v>86</v>
      </c>
      <c r="AY139" s="17" t="s">
        <v>153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233</v>
      </c>
      <c r="BM139" s="231" t="s">
        <v>2002</v>
      </c>
    </row>
    <row r="140" s="2" customFormat="1" ht="14.4" customHeight="1">
      <c r="A140" s="38"/>
      <c r="B140" s="39"/>
      <c r="C140" s="219" t="s">
        <v>244</v>
      </c>
      <c r="D140" s="219" t="s">
        <v>155</v>
      </c>
      <c r="E140" s="220" t="s">
        <v>2003</v>
      </c>
      <c r="F140" s="221" t="s">
        <v>2004</v>
      </c>
      <c r="G140" s="222" t="s">
        <v>321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233</v>
      </c>
      <c r="AT140" s="231" t="s">
        <v>155</v>
      </c>
      <c r="AU140" s="231" t="s">
        <v>86</v>
      </c>
      <c r="AY140" s="17" t="s">
        <v>153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233</v>
      </c>
      <c r="BM140" s="231" t="s">
        <v>2005</v>
      </c>
    </row>
    <row r="141" s="2" customFormat="1" ht="14.4" customHeight="1">
      <c r="A141" s="38"/>
      <c r="B141" s="39"/>
      <c r="C141" s="219" t="s">
        <v>249</v>
      </c>
      <c r="D141" s="219" t="s">
        <v>155</v>
      </c>
      <c r="E141" s="220" t="s">
        <v>2006</v>
      </c>
      <c r="F141" s="221" t="s">
        <v>1769</v>
      </c>
      <c r="G141" s="222" t="s">
        <v>992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233</v>
      </c>
      <c r="AT141" s="231" t="s">
        <v>155</v>
      </c>
      <c r="AU141" s="231" t="s">
        <v>86</v>
      </c>
      <c r="AY141" s="17" t="s">
        <v>153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233</v>
      </c>
      <c r="BM141" s="231" t="s">
        <v>2007</v>
      </c>
    </row>
    <row r="142" s="2" customFormat="1" ht="22.2" customHeight="1">
      <c r="A142" s="38"/>
      <c r="B142" s="39"/>
      <c r="C142" s="219" t="s">
        <v>257</v>
      </c>
      <c r="D142" s="219" t="s">
        <v>155</v>
      </c>
      <c r="E142" s="220" t="s">
        <v>1717</v>
      </c>
      <c r="F142" s="221" t="s">
        <v>2008</v>
      </c>
      <c r="G142" s="222" t="s">
        <v>1474</v>
      </c>
      <c r="H142" s="223">
        <v>24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233</v>
      </c>
      <c r="AT142" s="231" t="s">
        <v>155</v>
      </c>
      <c r="AU142" s="231" t="s">
        <v>86</v>
      </c>
      <c r="AY142" s="17" t="s">
        <v>153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233</v>
      </c>
      <c r="BM142" s="231" t="s">
        <v>2009</v>
      </c>
    </row>
    <row r="143" s="2" customFormat="1" ht="14.4" customHeight="1">
      <c r="A143" s="38"/>
      <c r="B143" s="39"/>
      <c r="C143" s="219" t="s">
        <v>7</v>
      </c>
      <c r="D143" s="219" t="s">
        <v>155</v>
      </c>
      <c r="E143" s="220" t="s">
        <v>1720</v>
      </c>
      <c r="F143" s="221" t="s">
        <v>2010</v>
      </c>
      <c r="G143" s="222" t="s">
        <v>321</v>
      </c>
      <c r="H143" s="223">
        <v>2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233</v>
      </c>
      <c r="AT143" s="231" t="s">
        <v>155</v>
      </c>
      <c r="AU143" s="231" t="s">
        <v>86</v>
      </c>
      <c r="AY143" s="17" t="s">
        <v>153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233</v>
      </c>
      <c r="BM143" s="231" t="s">
        <v>2011</v>
      </c>
    </row>
    <row r="144" s="2" customFormat="1" ht="14.4" customHeight="1">
      <c r="A144" s="38"/>
      <c r="B144" s="39"/>
      <c r="C144" s="219" t="s">
        <v>267</v>
      </c>
      <c r="D144" s="219" t="s">
        <v>155</v>
      </c>
      <c r="E144" s="220" t="s">
        <v>1723</v>
      </c>
      <c r="F144" s="221" t="s">
        <v>2012</v>
      </c>
      <c r="G144" s="222" t="s">
        <v>992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233</v>
      </c>
      <c r="AT144" s="231" t="s">
        <v>155</v>
      </c>
      <c r="AU144" s="231" t="s">
        <v>86</v>
      </c>
      <c r="AY144" s="17" t="s">
        <v>153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233</v>
      </c>
      <c r="BM144" s="231" t="s">
        <v>2013</v>
      </c>
    </row>
    <row r="145" s="2" customFormat="1" ht="14.4" customHeight="1">
      <c r="A145" s="38"/>
      <c r="B145" s="39"/>
      <c r="C145" s="219" t="s">
        <v>273</v>
      </c>
      <c r="D145" s="219" t="s">
        <v>155</v>
      </c>
      <c r="E145" s="220" t="s">
        <v>1726</v>
      </c>
      <c r="F145" s="221" t="s">
        <v>2014</v>
      </c>
      <c r="G145" s="222" t="s">
        <v>992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233</v>
      </c>
      <c r="AT145" s="231" t="s">
        <v>155</v>
      </c>
      <c r="AU145" s="231" t="s">
        <v>86</v>
      </c>
      <c r="AY145" s="17" t="s">
        <v>153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233</v>
      </c>
      <c r="BM145" s="231" t="s">
        <v>2015</v>
      </c>
    </row>
    <row r="146" s="2" customFormat="1" ht="22.2" customHeight="1">
      <c r="A146" s="38"/>
      <c r="B146" s="39"/>
      <c r="C146" s="219" t="s">
        <v>279</v>
      </c>
      <c r="D146" s="219" t="s">
        <v>155</v>
      </c>
      <c r="E146" s="220" t="s">
        <v>1729</v>
      </c>
      <c r="F146" s="221" t="s">
        <v>2016</v>
      </c>
      <c r="G146" s="222" t="s">
        <v>321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233</v>
      </c>
      <c r="AT146" s="231" t="s">
        <v>155</v>
      </c>
      <c r="AU146" s="231" t="s">
        <v>86</v>
      </c>
      <c r="AY146" s="17" t="s">
        <v>153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233</v>
      </c>
      <c r="BM146" s="231" t="s">
        <v>2017</v>
      </c>
    </row>
    <row r="147" s="2" customFormat="1" ht="14.4" customHeight="1">
      <c r="A147" s="38"/>
      <c r="B147" s="39"/>
      <c r="C147" s="219" t="s">
        <v>284</v>
      </c>
      <c r="D147" s="219" t="s">
        <v>155</v>
      </c>
      <c r="E147" s="220" t="s">
        <v>1732</v>
      </c>
      <c r="F147" s="221" t="s">
        <v>1736</v>
      </c>
      <c r="G147" s="222" t="s">
        <v>992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233</v>
      </c>
      <c r="AT147" s="231" t="s">
        <v>155</v>
      </c>
      <c r="AU147" s="231" t="s">
        <v>86</v>
      </c>
      <c r="AY147" s="17" t="s">
        <v>153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233</v>
      </c>
      <c r="BM147" s="231" t="s">
        <v>2018</v>
      </c>
    </row>
    <row r="148" s="13" customFormat="1">
      <c r="A148" s="13"/>
      <c r="B148" s="233"/>
      <c r="C148" s="234"/>
      <c r="D148" s="235" t="s">
        <v>161</v>
      </c>
      <c r="E148" s="236" t="s">
        <v>1</v>
      </c>
      <c r="F148" s="237" t="s">
        <v>2019</v>
      </c>
      <c r="G148" s="234"/>
      <c r="H148" s="238">
        <v>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161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153</v>
      </c>
    </row>
    <row r="149" s="14" customFormat="1">
      <c r="A149" s="14"/>
      <c r="B149" s="245"/>
      <c r="C149" s="246"/>
      <c r="D149" s="235" t="s">
        <v>161</v>
      </c>
      <c r="E149" s="247" t="s">
        <v>1</v>
      </c>
      <c r="F149" s="248" t="s">
        <v>213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161</v>
      </c>
      <c r="AU149" s="255" t="s">
        <v>86</v>
      </c>
      <c r="AV149" s="14" t="s">
        <v>159</v>
      </c>
      <c r="AW149" s="14" t="s">
        <v>32</v>
      </c>
      <c r="AX149" s="14" t="s">
        <v>84</v>
      </c>
      <c r="AY149" s="255" t="s">
        <v>153</v>
      </c>
    </row>
    <row r="150" s="2" customFormat="1" ht="14.4" customHeight="1">
      <c r="A150" s="38"/>
      <c r="B150" s="39"/>
      <c r="C150" s="219" t="s">
        <v>288</v>
      </c>
      <c r="D150" s="219" t="s">
        <v>155</v>
      </c>
      <c r="E150" s="220" t="s">
        <v>1735</v>
      </c>
      <c r="F150" s="221" t="s">
        <v>1739</v>
      </c>
      <c r="G150" s="222" t="s">
        <v>992</v>
      </c>
      <c r="H150" s="223">
        <v>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233</v>
      </c>
      <c r="AT150" s="231" t="s">
        <v>155</v>
      </c>
      <c r="AU150" s="231" t="s">
        <v>86</v>
      </c>
      <c r="AY150" s="17" t="s">
        <v>153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233</v>
      </c>
      <c r="BM150" s="231" t="s">
        <v>2020</v>
      </c>
    </row>
    <row r="151" s="2" customFormat="1" ht="30" customHeight="1">
      <c r="A151" s="38"/>
      <c r="B151" s="39"/>
      <c r="C151" s="219" t="s">
        <v>293</v>
      </c>
      <c r="D151" s="219" t="s">
        <v>155</v>
      </c>
      <c r="E151" s="220" t="s">
        <v>1738</v>
      </c>
      <c r="F151" s="221" t="s">
        <v>2021</v>
      </c>
      <c r="G151" s="222" t="s">
        <v>992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233</v>
      </c>
      <c r="AT151" s="231" t="s">
        <v>155</v>
      </c>
      <c r="AU151" s="231" t="s">
        <v>86</v>
      </c>
      <c r="AY151" s="17" t="s">
        <v>153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233</v>
      </c>
      <c r="BM151" s="231" t="s">
        <v>2022</v>
      </c>
    </row>
    <row r="152" s="2" customFormat="1" ht="14.4" customHeight="1">
      <c r="A152" s="38"/>
      <c r="B152" s="39"/>
      <c r="C152" s="219" t="s">
        <v>298</v>
      </c>
      <c r="D152" s="219" t="s">
        <v>155</v>
      </c>
      <c r="E152" s="220" t="s">
        <v>1741</v>
      </c>
      <c r="F152" s="221" t="s">
        <v>1745</v>
      </c>
      <c r="G152" s="222" t="s">
        <v>992</v>
      </c>
      <c r="H152" s="223">
        <v>1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233</v>
      </c>
      <c r="AT152" s="231" t="s">
        <v>155</v>
      </c>
      <c r="AU152" s="231" t="s">
        <v>86</v>
      </c>
      <c r="AY152" s="17" t="s">
        <v>153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233</v>
      </c>
      <c r="BM152" s="231" t="s">
        <v>2023</v>
      </c>
    </row>
    <row r="153" s="2" customFormat="1" ht="14.4" customHeight="1">
      <c r="A153" s="38"/>
      <c r="B153" s="39"/>
      <c r="C153" s="219" t="s">
        <v>303</v>
      </c>
      <c r="D153" s="219" t="s">
        <v>155</v>
      </c>
      <c r="E153" s="220" t="s">
        <v>1744</v>
      </c>
      <c r="F153" s="221" t="s">
        <v>1879</v>
      </c>
      <c r="G153" s="222" t="s">
        <v>992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233</v>
      </c>
      <c r="AT153" s="231" t="s">
        <v>155</v>
      </c>
      <c r="AU153" s="231" t="s">
        <v>86</v>
      </c>
      <c r="AY153" s="17" t="s">
        <v>153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233</v>
      </c>
      <c r="BM153" s="231" t="s">
        <v>2024</v>
      </c>
    </row>
    <row r="154" s="2" customFormat="1" ht="14.4" customHeight="1">
      <c r="A154" s="38"/>
      <c r="B154" s="39"/>
      <c r="C154" s="219" t="s">
        <v>308</v>
      </c>
      <c r="D154" s="219" t="s">
        <v>155</v>
      </c>
      <c r="E154" s="220" t="s">
        <v>1747</v>
      </c>
      <c r="F154" s="221" t="s">
        <v>1751</v>
      </c>
      <c r="G154" s="222" t="s">
        <v>992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233</v>
      </c>
      <c r="AT154" s="231" t="s">
        <v>155</v>
      </c>
      <c r="AU154" s="231" t="s">
        <v>86</v>
      </c>
      <c r="AY154" s="17" t="s">
        <v>153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233</v>
      </c>
      <c r="BM154" s="231" t="s">
        <v>2025</v>
      </c>
    </row>
    <row r="155" s="2" customFormat="1" ht="14.4" customHeight="1">
      <c r="A155" s="38"/>
      <c r="B155" s="39"/>
      <c r="C155" s="219" t="s">
        <v>313</v>
      </c>
      <c r="D155" s="219" t="s">
        <v>155</v>
      </c>
      <c r="E155" s="220" t="s">
        <v>1750</v>
      </c>
      <c r="F155" s="221" t="s">
        <v>1757</v>
      </c>
      <c r="G155" s="222" t="s">
        <v>992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233</v>
      </c>
      <c r="AT155" s="231" t="s">
        <v>155</v>
      </c>
      <c r="AU155" s="231" t="s">
        <v>86</v>
      </c>
      <c r="AY155" s="17" t="s">
        <v>153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233</v>
      </c>
      <c r="BM155" s="231" t="s">
        <v>2026</v>
      </c>
    </row>
    <row r="156" s="2" customFormat="1" ht="14.4" customHeight="1">
      <c r="A156" s="38"/>
      <c r="B156" s="39"/>
      <c r="C156" s="219" t="s">
        <v>318</v>
      </c>
      <c r="D156" s="219" t="s">
        <v>155</v>
      </c>
      <c r="E156" s="220" t="s">
        <v>1753</v>
      </c>
      <c r="F156" s="221" t="s">
        <v>1754</v>
      </c>
      <c r="G156" s="222" t="s">
        <v>1474</v>
      </c>
      <c r="H156" s="223">
        <v>8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233</v>
      </c>
      <c r="AT156" s="231" t="s">
        <v>155</v>
      </c>
      <c r="AU156" s="231" t="s">
        <v>86</v>
      </c>
      <c r="AY156" s="17" t="s">
        <v>153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233</v>
      </c>
      <c r="BM156" s="231" t="s">
        <v>2027</v>
      </c>
    </row>
    <row r="157" s="2" customFormat="1" ht="14.4" customHeight="1">
      <c r="A157" s="38"/>
      <c r="B157" s="39"/>
      <c r="C157" s="219" t="s">
        <v>323</v>
      </c>
      <c r="D157" s="219" t="s">
        <v>155</v>
      </c>
      <c r="E157" s="220" t="s">
        <v>1756</v>
      </c>
      <c r="F157" s="221" t="s">
        <v>1760</v>
      </c>
      <c r="G157" s="222" t="s">
        <v>321</v>
      </c>
      <c r="H157" s="223">
        <v>6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233</v>
      </c>
      <c r="AT157" s="231" t="s">
        <v>155</v>
      </c>
      <c r="AU157" s="231" t="s">
        <v>86</v>
      </c>
      <c r="AY157" s="17" t="s">
        <v>153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233</v>
      </c>
      <c r="BM157" s="231" t="s">
        <v>2028</v>
      </c>
    </row>
    <row r="158" s="2" customFormat="1" ht="14.4" customHeight="1">
      <c r="A158" s="38"/>
      <c r="B158" s="39"/>
      <c r="C158" s="219" t="s">
        <v>327</v>
      </c>
      <c r="D158" s="219" t="s">
        <v>155</v>
      </c>
      <c r="E158" s="220" t="s">
        <v>1759</v>
      </c>
      <c r="F158" s="221" t="s">
        <v>1960</v>
      </c>
      <c r="G158" s="222" t="s">
        <v>321</v>
      </c>
      <c r="H158" s="223">
        <v>4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233</v>
      </c>
      <c r="AT158" s="231" t="s">
        <v>155</v>
      </c>
      <c r="AU158" s="231" t="s">
        <v>86</v>
      </c>
      <c r="AY158" s="17" t="s">
        <v>153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233</v>
      </c>
      <c r="BM158" s="231" t="s">
        <v>2029</v>
      </c>
    </row>
    <row r="159" s="2" customFormat="1" ht="14.4" customHeight="1">
      <c r="A159" s="38"/>
      <c r="B159" s="39"/>
      <c r="C159" s="219" t="s">
        <v>331</v>
      </c>
      <c r="D159" s="219" t="s">
        <v>155</v>
      </c>
      <c r="E159" s="220" t="s">
        <v>1762</v>
      </c>
      <c r="F159" s="221" t="s">
        <v>1763</v>
      </c>
      <c r="G159" s="222" t="s">
        <v>992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233</v>
      </c>
      <c r="AT159" s="231" t="s">
        <v>155</v>
      </c>
      <c r="AU159" s="231" t="s">
        <v>86</v>
      </c>
      <c r="AY159" s="17" t="s">
        <v>153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233</v>
      </c>
      <c r="BM159" s="231" t="s">
        <v>2030</v>
      </c>
    </row>
    <row r="160" s="2" customFormat="1" ht="14.4" customHeight="1">
      <c r="A160" s="38"/>
      <c r="B160" s="39"/>
      <c r="C160" s="219" t="s">
        <v>335</v>
      </c>
      <c r="D160" s="219" t="s">
        <v>155</v>
      </c>
      <c r="E160" s="220" t="s">
        <v>1765</v>
      </c>
      <c r="F160" s="221" t="s">
        <v>1766</v>
      </c>
      <c r="G160" s="222" t="s">
        <v>992</v>
      </c>
      <c r="H160" s="223">
        <v>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233</v>
      </c>
      <c r="AT160" s="231" t="s">
        <v>155</v>
      </c>
      <c r="AU160" s="231" t="s">
        <v>86</v>
      </c>
      <c r="AY160" s="17" t="s">
        <v>153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233</v>
      </c>
      <c r="BM160" s="231" t="s">
        <v>2031</v>
      </c>
    </row>
    <row r="161" s="2" customFormat="1" ht="14.4" customHeight="1">
      <c r="A161" s="38"/>
      <c r="B161" s="39"/>
      <c r="C161" s="219" t="s">
        <v>339</v>
      </c>
      <c r="D161" s="219" t="s">
        <v>155</v>
      </c>
      <c r="E161" s="220" t="s">
        <v>1768</v>
      </c>
      <c r="F161" s="221" t="s">
        <v>1772</v>
      </c>
      <c r="G161" s="222" t="s">
        <v>992</v>
      </c>
      <c r="H161" s="223">
        <v>1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233</v>
      </c>
      <c r="AT161" s="231" t="s">
        <v>155</v>
      </c>
      <c r="AU161" s="231" t="s">
        <v>86</v>
      </c>
      <c r="AY161" s="17" t="s">
        <v>153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233</v>
      </c>
      <c r="BM161" s="231" t="s">
        <v>2032</v>
      </c>
    </row>
    <row r="162" s="2" customFormat="1" ht="14.4" customHeight="1">
      <c r="A162" s="38"/>
      <c r="B162" s="39"/>
      <c r="C162" s="219" t="s">
        <v>345</v>
      </c>
      <c r="D162" s="219" t="s">
        <v>155</v>
      </c>
      <c r="E162" s="220" t="s">
        <v>1771</v>
      </c>
      <c r="F162" s="221" t="s">
        <v>1769</v>
      </c>
      <c r="G162" s="222" t="s">
        <v>321</v>
      </c>
      <c r="H162" s="223">
        <v>10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233</v>
      </c>
      <c r="AT162" s="231" t="s">
        <v>155</v>
      </c>
      <c r="AU162" s="231" t="s">
        <v>86</v>
      </c>
      <c r="AY162" s="17" t="s">
        <v>153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233</v>
      </c>
      <c r="BM162" s="231" t="s">
        <v>2033</v>
      </c>
    </row>
    <row r="163" s="2" customFormat="1" ht="14.4" customHeight="1">
      <c r="A163" s="38"/>
      <c r="B163" s="39"/>
      <c r="C163" s="219" t="s">
        <v>350</v>
      </c>
      <c r="D163" s="219" t="s">
        <v>155</v>
      </c>
      <c r="E163" s="220" t="s">
        <v>1959</v>
      </c>
      <c r="F163" s="221" t="s">
        <v>2034</v>
      </c>
      <c r="G163" s="222" t="s">
        <v>992</v>
      </c>
      <c r="H163" s="223">
        <v>1</v>
      </c>
      <c r="I163" s="224"/>
      <c r="J163" s="225">
        <f>ROUND(I163*H163,2)</f>
        <v>0</v>
      </c>
      <c r="K163" s="226"/>
      <c r="L163" s="44"/>
      <c r="M163" s="281" t="s">
        <v>1</v>
      </c>
      <c r="N163" s="282" t="s">
        <v>41</v>
      </c>
      <c r="O163" s="283"/>
      <c r="P163" s="284">
        <f>O163*H163</f>
        <v>0</v>
      </c>
      <c r="Q163" s="284">
        <v>0</v>
      </c>
      <c r="R163" s="284">
        <f>Q163*H163</f>
        <v>0</v>
      </c>
      <c r="S163" s="284">
        <v>0</v>
      </c>
      <c r="T163" s="28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233</v>
      </c>
      <c r="AT163" s="231" t="s">
        <v>155</v>
      </c>
      <c r="AU163" s="231" t="s">
        <v>86</v>
      </c>
      <c r="AY163" s="17" t="s">
        <v>153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233</v>
      </c>
      <c r="BM163" s="231" t="s">
        <v>2035</v>
      </c>
    </row>
    <row r="164" s="2" customFormat="1" ht="6.96" customHeight="1">
      <c r="A164" s="38"/>
      <c r="B164" s="66"/>
      <c r="C164" s="67"/>
      <c r="D164" s="67"/>
      <c r="E164" s="67"/>
      <c r="F164" s="67"/>
      <c r="G164" s="67"/>
      <c r="H164" s="67"/>
      <c r="I164" s="67"/>
      <c r="J164" s="67"/>
      <c r="K164" s="67"/>
      <c r="L164" s="44"/>
      <c r="M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</sheetData>
  <sheetProtection sheet="1" autoFilter="0" formatColumns="0" formatRows="0" objects="1" scenarios="1" spinCount="100000" saltValue="A2jxzX5d7O+ev9b0HuIQz2+SFcXAY4Q91i4MwJAFMe90g9xoq5j1kh5lBUs/sPcPpeaZMr5q9f4IDz1KS93ZIA==" hashValue="Ygnd8zvZ/JBFbyenbyTanSNj7XO+G3ELT/sqrudPLUDS4EejRse5ck+y33iZGV64bvxku+C03gJXalvi6H7RIw==" algorithmName="SHA-512" password="CC35"/>
  <autoFilter ref="C117:K16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7" customHeight="1">
      <c r="B7" s="20"/>
      <c r="E7" s="141" t="str">
        <f>'Rekapitulace stavby'!K6</f>
        <v>Karlovy Vary, ZŠ J.A.Komenského, I.stupeň -Stavební úpravy související s PBŘ (aktualizováno 02/2025)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2036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26. 2. 2025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ROUND((SUM(BE121:BE130)),  2)</f>
        <v>0</v>
      </c>
      <c r="G33" s="38"/>
      <c r="H33" s="38"/>
      <c r="I33" s="155">
        <v>0.20999999999999999</v>
      </c>
      <c r="J33" s="154">
        <f>ROUND(((SUM(BE121:BE130))*I33),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ROUND((SUM(BF121:BF130)),  2)</f>
        <v>0</v>
      </c>
      <c r="G34" s="38"/>
      <c r="H34" s="38"/>
      <c r="I34" s="155">
        <v>0.12</v>
      </c>
      <c r="J34" s="154">
        <f>ROUND(((SUM(BF121:BF130))*I34),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ROUND((SUM(BG121:BG130)),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ROUND((SUM(BH121:BH130)),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ROUND((SUM(BI121:BI130)),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7" customHeight="1">
      <c r="A85" s="38"/>
      <c r="B85" s="39"/>
      <c r="C85" s="40"/>
      <c r="D85" s="40"/>
      <c r="E85" s="174" t="str">
        <f>E7</f>
        <v>Karlovy Vary, ZŠ J.A.Komenského, I.stupeň -Stavební úpravy související s PBŘ (aktualizováno 02/2025)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08 -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26. 2. 2025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24</v>
      </c>
      <c r="D91" s="40"/>
      <c r="E91" s="40"/>
      <c r="F91" s="27" t="str">
        <f>E15</f>
        <v>Statutární město K.Vary</v>
      </c>
      <c r="G91" s="40"/>
      <c r="H91" s="40"/>
      <c r="I91" s="32" t="s">
        <v>30</v>
      </c>
      <c r="J91" s="36" t="str">
        <f>E21</f>
        <v>Porticus s.r.o. K.Vary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79"/>
      <c r="C97" s="180"/>
      <c r="D97" s="181" t="s">
        <v>2037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2038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2039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2040</v>
      </c>
      <c r="E100" s="188"/>
      <c r="F100" s="188"/>
      <c r="G100" s="188"/>
      <c r="H100" s="188"/>
      <c r="I100" s="188"/>
      <c r="J100" s="189">
        <f>J127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2041</v>
      </c>
      <c r="E101" s="188"/>
      <c r="F101" s="188"/>
      <c r="G101" s="188"/>
      <c r="H101" s="188"/>
      <c r="I101" s="188"/>
      <c r="J101" s="189">
        <f>J129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7" customHeight="1">
      <c r="A111" s="38"/>
      <c r="B111" s="39"/>
      <c r="C111" s="40"/>
      <c r="D111" s="40"/>
      <c r="E111" s="174" t="str">
        <f>E7</f>
        <v>Karlovy Vary, ZŠ J.A.Komenského, I.stupeň -Stavební úpravy související s PBŘ (aktualizováno 02/2025)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6" customHeight="1">
      <c r="A113" s="38"/>
      <c r="B113" s="39"/>
      <c r="C113" s="40"/>
      <c r="D113" s="40"/>
      <c r="E113" s="76" t="str">
        <f>E9</f>
        <v>08 -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26. 2. 2025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6" customHeight="1">
      <c r="A117" s="38"/>
      <c r="B117" s="39"/>
      <c r="C117" s="32" t="s">
        <v>24</v>
      </c>
      <c r="D117" s="40"/>
      <c r="E117" s="40"/>
      <c r="F117" s="27" t="str">
        <f>E15</f>
        <v>Statutární město K.Vary</v>
      </c>
      <c r="G117" s="40"/>
      <c r="H117" s="40"/>
      <c r="I117" s="32" t="s">
        <v>30</v>
      </c>
      <c r="J117" s="36" t="str">
        <f>E21</f>
        <v>Porticus s.r.o. K.Vary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6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Šimková Dita, K.Vary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139</v>
      </c>
      <c r="D120" s="194" t="s">
        <v>61</v>
      </c>
      <c r="E120" s="194" t="s">
        <v>57</v>
      </c>
      <c r="F120" s="194" t="s">
        <v>58</v>
      </c>
      <c r="G120" s="194" t="s">
        <v>140</v>
      </c>
      <c r="H120" s="194" t="s">
        <v>141</v>
      </c>
      <c r="I120" s="194" t="s">
        <v>142</v>
      </c>
      <c r="J120" s="195" t="s">
        <v>113</v>
      </c>
      <c r="K120" s="196" t="s">
        <v>143</v>
      </c>
      <c r="L120" s="197"/>
      <c r="M120" s="100" t="s">
        <v>1</v>
      </c>
      <c r="N120" s="101" t="s">
        <v>40</v>
      </c>
      <c r="O120" s="101" t="s">
        <v>144</v>
      </c>
      <c r="P120" s="101" t="s">
        <v>145</v>
      </c>
      <c r="Q120" s="101" t="s">
        <v>146</v>
      </c>
      <c r="R120" s="101" t="s">
        <v>147</v>
      </c>
      <c r="S120" s="101" t="s">
        <v>148</v>
      </c>
      <c r="T120" s="102" t="s">
        <v>149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150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115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2042</v>
      </c>
      <c r="F122" s="206" t="s">
        <v>106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P123+P125+P127+P129</f>
        <v>0</v>
      </c>
      <c r="Q122" s="211"/>
      <c r="R122" s="212">
        <f>R123+R125+R127+R129</f>
        <v>0</v>
      </c>
      <c r="S122" s="211"/>
      <c r="T122" s="213">
        <f>T123+T125+T127+T129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177</v>
      </c>
      <c r="AT122" s="215" t="s">
        <v>75</v>
      </c>
      <c r="AU122" s="215" t="s">
        <v>76</v>
      </c>
      <c r="AY122" s="214" t="s">
        <v>153</v>
      </c>
      <c r="BK122" s="216">
        <f>BK123+BK125+BK127+BK129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2043</v>
      </c>
      <c r="F123" s="217" t="s">
        <v>2044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177</v>
      </c>
      <c r="AT123" s="215" t="s">
        <v>75</v>
      </c>
      <c r="AU123" s="215" t="s">
        <v>84</v>
      </c>
      <c r="AY123" s="214" t="s">
        <v>153</v>
      </c>
      <c r="BK123" s="216">
        <f>BK124</f>
        <v>0</v>
      </c>
    </row>
    <row r="124" s="2" customFormat="1" ht="14.4" customHeight="1">
      <c r="A124" s="38"/>
      <c r="B124" s="39"/>
      <c r="C124" s="219" t="s">
        <v>84</v>
      </c>
      <c r="D124" s="219" t="s">
        <v>155</v>
      </c>
      <c r="E124" s="220" t="s">
        <v>2045</v>
      </c>
      <c r="F124" s="221" t="s">
        <v>2046</v>
      </c>
      <c r="G124" s="222" t="s">
        <v>264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2047</v>
      </c>
      <c r="AT124" s="231" t="s">
        <v>155</v>
      </c>
      <c r="AU124" s="231" t="s">
        <v>86</v>
      </c>
      <c r="AY124" s="17" t="s">
        <v>153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2047</v>
      </c>
      <c r="BM124" s="231" t="s">
        <v>2048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2049</v>
      </c>
      <c r="F125" s="217" t="s">
        <v>2050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177</v>
      </c>
      <c r="AT125" s="215" t="s">
        <v>75</v>
      </c>
      <c r="AU125" s="215" t="s">
        <v>84</v>
      </c>
      <c r="AY125" s="214" t="s">
        <v>153</v>
      </c>
      <c r="BK125" s="216">
        <f>BK126</f>
        <v>0</v>
      </c>
    </row>
    <row r="126" s="2" customFormat="1" ht="14.4" customHeight="1">
      <c r="A126" s="38"/>
      <c r="B126" s="39"/>
      <c r="C126" s="219" t="s">
        <v>86</v>
      </c>
      <c r="D126" s="219" t="s">
        <v>155</v>
      </c>
      <c r="E126" s="220" t="s">
        <v>2051</v>
      </c>
      <c r="F126" s="221" t="s">
        <v>2050</v>
      </c>
      <c r="G126" s="222" t="s">
        <v>264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2047</v>
      </c>
      <c r="AT126" s="231" t="s">
        <v>155</v>
      </c>
      <c r="AU126" s="231" t="s">
        <v>86</v>
      </c>
      <c r="AY126" s="17" t="s">
        <v>153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2047</v>
      </c>
      <c r="BM126" s="231" t="s">
        <v>2052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2053</v>
      </c>
      <c r="F127" s="217" t="s">
        <v>2054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177</v>
      </c>
      <c r="AT127" s="215" t="s">
        <v>75</v>
      </c>
      <c r="AU127" s="215" t="s">
        <v>84</v>
      </c>
      <c r="AY127" s="214" t="s">
        <v>153</v>
      </c>
      <c r="BK127" s="216">
        <f>BK128</f>
        <v>0</v>
      </c>
    </row>
    <row r="128" s="2" customFormat="1" ht="14.4" customHeight="1">
      <c r="A128" s="38"/>
      <c r="B128" s="39"/>
      <c r="C128" s="219" t="s">
        <v>167</v>
      </c>
      <c r="D128" s="219" t="s">
        <v>155</v>
      </c>
      <c r="E128" s="220" t="s">
        <v>2055</v>
      </c>
      <c r="F128" s="221" t="s">
        <v>2056</v>
      </c>
      <c r="G128" s="222" t="s">
        <v>264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2047</v>
      </c>
      <c r="AT128" s="231" t="s">
        <v>155</v>
      </c>
      <c r="AU128" s="231" t="s">
        <v>86</v>
      </c>
      <c r="AY128" s="17" t="s">
        <v>153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2047</v>
      </c>
      <c r="BM128" s="231" t="s">
        <v>2057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2058</v>
      </c>
      <c r="F129" s="217" t="s">
        <v>1592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P130</f>
        <v>0</v>
      </c>
      <c r="Q129" s="211"/>
      <c r="R129" s="212">
        <f>R130</f>
        <v>0</v>
      </c>
      <c r="S129" s="211"/>
      <c r="T129" s="21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177</v>
      </c>
      <c r="AT129" s="215" t="s">
        <v>75</v>
      </c>
      <c r="AU129" s="215" t="s">
        <v>84</v>
      </c>
      <c r="AY129" s="214" t="s">
        <v>153</v>
      </c>
      <c r="BK129" s="216">
        <f>BK130</f>
        <v>0</v>
      </c>
    </row>
    <row r="130" s="2" customFormat="1" ht="14.4" customHeight="1">
      <c r="A130" s="38"/>
      <c r="B130" s="39"/>
      <c r="C130" s="219" t="s">
        <v>159</v>
      </c>
      <c r="D130" s="219" t="s">
        <v>155</v>
      </c>
      <c r="E130" s="220" t="s">
        <v>2059</v>
      </c>
      <c r="F130" s="221" t="s">
        <v>2060</v>
      </c>
      <c r="G130" s="222" t="s">
        <v>264</v>
      </c>
      <c r="H130" s="223">
        <v>1</v>
      </c>
      <c r="I130" s="224"/>
      <c r="J130" s="225">
        <f>ROUND(I130*H130,2)</f>
        <v>0</v>
      </c>
      <c r="K130" s="226"/>
      <c r="L130" s="44"/>
      <c r="M130" s="281" t="s">
        <v>1</v>
      </c>
      <c r="N130" s="282" t="s">
        <v>41</v>
      </c>
      <c r="O130" s="283"/>
      <c r="P130" s="284">
        <f>O130*H130</f>
        <v>0</v>
      </c>
      <c r="Q130" s="284">
        <v>0</v>
      </c>
      <c r="R130" s="284">
        <f>Q130*H130</f>
        <v>0</v>
      </c>
      <c r="S130" s="284">
        <v>0</v>
      </c>
      <c r="T130" s="2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2047</v>
      </c>
      <c r="AT130" s="231" t="s">
        <v>155</v>
      </c>
      <c r="AU130" s="231" t="s">
        <v>86</v>
      </c>
      <c r="AY130" s="17" t="s">
        <v>153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2047</v>
      </c>
      <c r="BM130" s="231" t="s">
        <v>2061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R0mNoi3r/i5EgHDGTOXDtl8lz+S6iBRJc264PrcpWQvvtZ4HtUJbL+pCuIZVqhE8cuzOsArjIh1aRd3+0JXeVQ==" hashValue="0Ivc+WE6wg1yQOJ7bDNCjfYASEyitmq4KsNgRfAv3Zl+DgouGVrwwnEo41aTdYCAjYsf7iAa2tQZ++rtg9EqRw==" algorithmName="SHA-512" password="CC35"/>
  <autoFilter ref="C120:K13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2025-02-28T14:41:52Z</dcterms:created>
  <dcterms:modified xsi:type="dcterms:W3CDTF">2025-02-28T14:42:08Z</dcterms:modified>
</cp:coreProperties>
</file>