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Silnoproudá elektroi..." sheetId="3" r:id="rId3"/>
    <sheet name="03 - Vedlejší náklady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část'!$C$139:$K$770</definedName>
    <definedName name="_xlnm.Print_Area" localSheetId="1">'01 - Stavební část'!$C$4:$J$76,'01 - Stavební část'!$C$82:$J$121,'01 - Stavební část'!$C$127:$K$770</definedName>
    <definedName name="_xlnm.Print_Titles" localSheetId="1">'01 - Stavební část'!$139:$139</definedName>
    <definedName name="_xlnm._FilterDatabase" localSheetId="2" hidden="1">'02 - Silnoproudá elektroi...'!$C$118:$K$191</definedName>
    <definedName name="_xlnm.Print_Area" localSheetId="2">'02 - Silnoproudá elektroi...'!$C$4:$J$76,'02 - Silnoproudá elektroi...'!$C$82:$J$100,'02 - Silnoproudá elektroi...'!$C$106:$K$191</definedName>
    <definedName name="_xlnm.Print_Titles" localSheetId="2">'02 - Silnoproudá elektroi...'!$118:$118</definedName>
    <definedName name="_xlnm._FilterDatabase" localSheetId="3" hidden="1">'03 - Vedlejší náklady'!$C$116:$K$126</definedName>
    <definedName name="_xlnm.Print_Area" localSheetId="3">'03 - Vedlejší náklady'!$C$4:$J$76,'03 - Vedlejší náklady'!$C$82:$J$98,'03 - Vedlejší náklady'!$C$104:$K$126</definedName>
    <definedName name="_xlnm.Print_Titles" localSheetId="3">'03 - Vedlejší náklady'!$116:$116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107"/>
  <c i="3" r="J37"/>
  <c r="J36"/>
  <c i="1" r="AY96"/>
  <c i="3" r="J35"/>
  <c i="1" r="AX96"/>
  <c i="3"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F113"/>
  <c r="E111"/>
  <c r="J92"/>
  <c r="F89"/>
  <c r="E87"/>
  <c r="J21"/>
  <c r="E21"/>
  <c r="J91"/>
  <c r="J20"/>
  <c r="J18"/>
  <c r="E18"/>
  <c r="F116"/>
  <c r="J17"/>
  <c r="J15"/>
  <c r="E15"/>
  <c r="F115"/>
  <c r="J14"/>
  <c r="J12"/>
  <c r="J113"/>
  <c r="E7"/>
  <c r="E109"/>
  <c i="2" r="J37"/>
  <c r="J36"/>
  <c i="1" r="AY95"/>
  <c i="2" r="J35"/>
  <c i="1" r="AX95"/>
  <c i="2"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1"/>
  <c r="BH761"/>
  <c r="BG761"/>
  <c r="BF761"/>
  <c r="T761"/>
  <c r="R761"/>
  <c r="P761"/>
  <c r="BI757"/>
  <c r="BH757"/>
  <c r="BG757"/>
  <c r="BF757"/>
  <c r="T757"/>
  <c r="R757"/>
  <c r="P757"/>
  <c r="BI749"/>
  <c r="BH749"/>
  <c r="BG749"/>
  <c r="BF749"/>
  <c r="T749"/>
  <c r="R749"/>
  <c r="P749"/>
  <c r="BI744"/>
  <c r="BH744"/>
  <c r="BG744"/>
  <c r="BF744"/>
  <c r="T744"/>
  <c r="T733"/>
  <c r="R744"/>
  <c r="R733"/>
  <c r="P744"/>
  <c r="P733"/>
  <c r="BI734"/>
  <c r="BH734"/>
  <c r="BG734"/>
  <c r="BF734"/>
  <c r="T734"/>
  <c r="R734"/>
  <c r="P734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2"/>
  <c r="BH722"/>
  <c r="BG722"/>
  <c r="BF722"/>
  <c r="T722"/>
  <c r="R722"/>
  <c r="P722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6"/>
  <c r="BH696"/>
  <c r="BG696"/>
  <c r="BF696"/>
  <c r="T696"/>
  <c r="R696"/>
  <c r="P696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0"/>
  <c r="BH670"/>
  <c r="BG670"/>
  <c r="BF670"/>
  <c r="T670"/>
  <c r="R670"/>
  <c r="P670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40"/>
  <c r="BH640"/>
  <c r="BG640"/>
  <c r="BF640"/>
  <c r="T640"/>
  <c r="R640"/>
  <c r="P640"/>
  <c r="BI635"/>
  <c r="BH635"/>
  <c r="BG635"/>
  <c r="BF635"/>
  <c r="T635"/>
  <c r="R635"/>
  <c r="P635"/>
  <c r="BI631"/>
  <c r="BH631"/>
  <c r="BG631"/>
  <c r="BF631"/>
  <c r="T631"/>
  <c r="R631"/>
  <c r="P631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19"/>
  <c r="BH619"/>
  <c r="BG619"/>
  <c r="BF619"/>
  <c r="T619"/>
  <c r="R619"/>
  <c r="P619"/>
  <c r="BI617"/>
  <c r="BH617"/>
  <c r="BG617"/>
  <c r="BF617"/>
  <c r="T617"/>
  <c r="R617"/>
  <c r="P617"/>
  <c r="BI616"/>
  <c r="BH616"/>
  <c r="BG616"/>
  <c r="BF616"/>
  <c r="T616"/>
  <c r="R616"/>
  <c r="P616"/>
  <c r="BI611"/>
  <c r="BH611"/>
  <c r="BG611"/>
  <c r="BF611"/>
  <c r="T611"/>
  <c r="R611"/>
  <c r="P611"/>
  <c r="BI599"/>
  <c r="BH599"/>
  <c r="BG599"/>
  <c r="BF599"/>
  <c r="T599"/>
  <c r="R599"/>
  <c r="P599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80"/>
  <c r="BH580"/>
  <c r="BG580"/>
  <c r="BF580"/>
  <c r="T580"/>
  <c r="R580"/>
  <c r="P580"/>
  <c r="BI576"/>
  <c r="BH576"/>
  <c r="BG576"/>
  <c r="BF576"/>
  <c r="T576"/>
  <c r="R576"/>
  <c r="P576"/>
  <c r="BI571"/>
  <c r="BH571"/>
  <c r="BG571"/>
  <c r="BF571"/>
  <c r="T571"/>
  <c r="R571"/>
  <c r="P571"/>
  <c r="BI570"/>
  <c r="BH570"/>
  <c r="BG570"/>
  <c r="BF570"/>
  <c r="T570"/>
  <c r="R570"/>
  <c r="P570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3"/>
  <c r="BH543"/>
  <c r="BG543"/>
  <c r="BF543"/>
  <c r="T543"/>
  <c r="R543"/>
  <c r="P543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78"/>
  <c r="BH478"/>
  <c r="BG478"/>
  <c r="BF478"/>
  <c r="T478"/>
  <c r="R478"/>
  <c r="P478"/>
  <c r="BI477"/>
  <c r="BH477"/>
  <c r="BG477"/>
  <c r="BF477"/>
  <c r="T477"/>
  <c r="R477"/>
  <c r="P477"/>
  <c r="BI467"/>
  <c r="BH467"/>
  <c r="BG467"/>
  <c r="BF467"/>
  <c r="T467"/>
  <c r="R467"/>
  <c r="P467"/>
  <c r="BI457"/>
  <c r="BH457"/>
  <c r="BG457"/>
  <c r="BF457"/>
  <c r="T457"/>
  <c r="R457"/>
  <c r="P457"/>
  <c r="BI453"/>
  <c r="BH453"/>
  <c r="BG453"/>
  <c r="BF453"/>
  <c r="T453"/>
  <c r="R453"/>
  <c r="P453"/>
  <c r="BI447"/>
  <c r="BH447"/>
  <c r="BG447"/>
  <c r="BF447"/>
  <c r="T447"/>
  <c r="R447"/>
  <c r="P447"/>
  <c r="BI442"/>
  <c r="BH442"/>
  <c r="BG442"/>
  <c r="BF442"/>
  <c r="T442"/>
  <c r="R442"/>
  <c r="P442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1"/>
  <c r="BH411"/>
  <c r="BG411"/>
  <c r="BF411"/>
  <c r="T411"/>
  <c r="R411"/>
  <c r="P411"/>
  <c r="BI407"/>
  <c r="BH407"/>
  <c r="BG407"/>
  <c r="BF407"/>
  <c r="T407"/>
  <c r="R407"/>
  <c r="P407"/>
  <c r="BI406"/>
  <c r="BH406"/>
  <c r="BG406"/>
  <c r="BF406"/>
  <c r="T406"/>
  <c r="R406"/>
  <c r="P406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08"/>
  <c r="BH308"/>
  <c r="BG308"/>
  <c r="BF308"/>
  <c r="T308"/>
  <c r="R308"/>
  <c r="P308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1"/>
  <c r="BH271"/>
  <c r="BG271"/>
  <c r="BF271"/>
  <c r="T271"/>
  <c r="R271"/>
  <c r="P271"/>
  <c r="BI261"/>
  <c r="BH261"/>
  <c r="BG261"/>
  <c r="BF261"/>
  <c r="T261"/>
  <c r="R261"/>
  <c r="P261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3"/>
  <c r="BH173"/>
  <c r="BG173"/>
  <c r="BF173"/>
  <c r="T173"/>
  <c r="R173"/>
  <c r="P173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F134"/>
  <c r="E132"/>
  <c r="F89"/>
  <c r="E87"/>
  <c r="J24"/>
  <c r="E24"/>
  <c r="J137"/>
  <c r="J23"/>
  <c r="J21"/>
  <c r="E21"/>
  <c r="J136"/>
  <c r="J20"/>
  <c r="J18"/>
  <c r="E18"/>
  <c r="F137"/>
  <c r="J17"/>
  <c r="J15"/>
  <c r="E15"/>
  <c r="F136"/>
  <c r="J14"/>
  <c r="J12"/>
  <c r="J134"/>
  <c r="E7"/>
  <c r="E130"/>
  <c i="1" r="L90"/>
  <c r="AM90"/>
  <c r="AM89"/>
  <c r="L89"/>
  <c r="AM87"/>
  <c r="L87"/>
  <c r="L85"/>
  <c r="L84"/>
  <c i="2" r="J732"/>
  <c r="BK722"/>
  <c r="J683"/>
  <c r="BK657"/>
  <c r="BK631"/>
  <c r="J599"/>
  <c r="J565"/>
  <c r="J549"/>
  <c r="BK529"/>
  <c r="BK477"/>
  <c r="J406"/>
  <c r="J395"/>
  <c r="J381"/>
  <c r="J376"/>
  <c r="BK288"/>
  <c r="J220"/>
  <c r="J200"/>
  <c r="BK147"/>
  <c r="J722"/>
  <c r="J686"/>
  <c r="J652"/>
  <c r="J645"/>
  <c r="J619"/>
  <c r="BK580"/>
  <c r="J515"/>
  <c r="J486"/>
  <c r="J418"/>
  <c r="BK395"/>
  <c r="J372"/>
  <c r="BK303"/>
  <c r="J288"/>
  <c r="J254"/>
  <c r="J234"/>
  <c r="J189"/>
  <c r="BK160"/>
  <c r="BK770"/>
  <c r="J768"/>
  <c r="BK761"/>
  <c r="J734"/>
  <c r="J705"/>
  <c r="BK659"/>
  <c r="J641"/>
  <c r="BK619"/>
  <c r="BK590"/>
  <c r="BK576"/>
  <c r="BK557"/>
  <c r="J542"/>
  <c r="BK515"/>
  <c r="BK504"/>
  <c r="J496"/>
  <c r="J457"/>
  <c r="BK429"/>
  <c r="BK406"/>
  <c r="BK387"/>
  <c r="BK302"/>
  <c r="BK228"/>
  <c r="BK199"/>
  <c r="J173"/>
  <c r="J155"/>
  <c r="BK734"/>
  <c r="BK705"/>
  <c r="J661"/>
  <c r="J657"/>
  <c r="J650"/>
  <c r="J611"/>
  <c r="BK581"/>
  <c r="BK537"/>
  <c r="BK507"/>
  <c r="J498"/>
  <c r="J478"/>
  <c r="J433"/>
  <c r="BK418"/>
  <c r="J393"/>
  <c r="J303"/>
  <c r="J248"/>
  <c r="J224"/>
  <c i="3" r="J188"/>
  <c r="J180"/>
  <c r="BK173"/>
  <c r="BK160"/>
  <c r="BK154"/>
  <c r="BK147"/>
  <c r="BK126"/>
  <c r="BK183"/>
  <c r="J176"/>
  <c r="BK167"/>
  <c r="BK162"/>
  <c r="J155"/>
  <c r="J137"/>
  <c r="J130"/>
  <c r="BK188"/>
  <c r="J183"/>
  <c r="J175"/>
  <c r="J163"/>
  <c r="J147"/>
  <c r="BK137"/>
  <c r="BK133"/>
  <c r="J126"/>
  <c r="BK186"/>
  <c r="BK177"/>
  <c r="BK168"/>
  <c r="J162"/>
  <c r="J157"/>
  <c r="J145"/>
  <c r="J127"/>
  <c i="4" r="J122"/>
  <c r="J119"/>
  <c r="BK122"/>
  <c i="2" r="BK731"/>
  <c r="J713"/>
  <c r="J670"/>
  <c r="J656"/>
  <c r="BK641"/>
  <c r="J623"/>
  <c r="BK570"/>
  <c r="BK552"/>
  <c r="J497"/>
  <c r="BK457"/>
  <c r="BK422"/>
  <c r="BK399"/>
  <c r="BK392"/>
  <c r="BK347"/>
  <c r="BK248"/>
  <c r="J216"/>
  <c r="J201"/>
  <c r="BK155"/>
  <c r="BK766"/>
  <c r="J710"/>
  <c r="BK663"/>
  <c r="BK650"/>
  <c r="BK643"/>
  <c r="J631"/>
  <c r="J581"/>
  <c r="BK519"/>
  <c r="J501"/>
  <c r="BK447"/>
  <c r="BK433"/>
  <c r="J399"/>
  <c r="J386"/>
  <c r="BK337"/>
  <c r="BK298"/>
  <c r="J271"/>
  <c r="BK238"/>
  <c r="BK206"/>
  <c r="J147"/>
  <c i="1" r="AS94"/>
  <c i="2" r="J700"/>
  <c r="J658"/>
  <c r="BK640"/>
  <c r="BK623"/>
  <c r="BK589"/>
  <c r="J562"/>
  <c r="J543"/>
  <c r="J523"/>
  <c r="BK505"/>
  <c r="BK497"/>
  <c r="J447"/>
  <c r="J428"/>
  <c r="BK397"/>
  <c r="BK386"/>
  <c r="BK293"/>
  <c r="BK201"/>
  <c r="BK194"/>
  <c r="J160"/>
  <c r="BK744"/>
  <c r="J730"/>
  <c r="J696"/>
  <c r="J663"/>
  <c r="BK658"/>
  <c r="J647"/>
  <c r="J585"/>
  <c r="J557"/>
  <c r="J511"/>
  <c r="BK502"/>
  <c r="J477"/>
  <c r="J422"/>
  <c r="BK382"/>
  <c r="BK333"/>
  <c r="J281"/>
  <c r="BK234"/>
  <c r="J199"/>
  <c i="3" r="BK191"/>
  <c r="J181"/>
  <c r="J174"/>
  <c r="J168"/>
  <c r="BK157"/>
  <c r="J153"/>
  <c r="BK145"/>
  <c r="BK187"/>
  <c r="BK181"/>
  <c r="J172"/>
  <c r="J169"/>
  <c r="BK165"/>
  <c r="BK161"/>
  <c r="J150"/>
  <c r="J134"/>
  <c r="J123"/>
  <c r="J191"/>
  <c r="BK179"/>
  <c r="BK170"/>
  <c r="BK153"/>
  <c r="BK148"/>
  <c r="BK136"/>
  <c r="J129"/>
  <c r="J189"/>
  <c r="J182"/>
  <c r="J173"/>
  <c r="J165"/>
  <c r="J159"/>
  <c r="J148"/>
  <c r="BK130"/>
  <c i="4" r="J126"/>
  <c r="BK124"/>
  <c i="2" r="J744"/>
  <c r="J712"/>
  <c r="BK661"/>
  <c r="J643"/>
  <c r="J624"/>
  <c r="BK571"/>
  <c r="J560"/>
  <c r="J537"/>
  <c r="BK498"/>
  <c r="BK453"/>
  <c r="BK411"/>
  <c r="BK396"/>
  <c r="J382"/>
  <c r="BK372"/>
  <c r="J261"/>
  <c r="J206"/>
  <c r="BK196"/>
  <c r="BK768"/>
  <c r="J761"/>
  <c r="BK709"/>
  <c r="J660"/>
  <c r="BK647"/>
  <c r="J635"/>
  <c r="BK611"/>
  <c r="BK543"/>
  <c r="J502"/>
  <c r="J453"/>
  <c r="J429"/>
  <c r="BK393"/>
  <c r="J377"/>
  <c r="BK308"/>
  <c r="J293"/>
  <c r="BK261"/>
  <c r="BK216"/>
  <c r="BK184"/>
  <c r="BK143"/>
  <c r="J770"/>
  <c r="J769"/>
  <c r="J766"/>
  <c r="J749"/>
  <c r="BK710"/>
  <c r="BK696"/>
  <c r="BK656"/>
  <c r="BK624"/>
  <c r="J616"/>
  <c r="J580"/>
  <c r="BK560"/>
  <c r="BK549"/>
  <c r="J529"/>
  <c r="BK511"/>
  <c r="BK503"/>
  <c r="BK486"/>
  <c r="J442"/>
  <c r="J424"/>
  <c r="J396"/>
  <c r="BK376"/>
  <c r="BK282"/>
  <c r="BK200"/>
  <c r="J184"/>
  <c r="J151"/>
  <c r="BK732"/>
  <c r="BK713"/>
  <c r="BK691"/>
  <c r="BK660"/>
  <c r="BK652"/>
  <c r="BK616"/>
  <c r="J590"/>
  <c r="J576"/>
  <c r="BK533"/>
  <c r="J505"/>
  <c r="BK496"/>
  <c r="BK467"/>
  <c r="BK424"/>
  <c r="J394"/>
  <c r="J337"/>
  <c r="J282"/>
  <c r="BK254"/>
  <c r="J228"/>
  <c r="BK189"/>
  <c r="BK151"/>
  <c i="3" r="BK184"/>
  <c r="BK175"/>
  <c r="BK169"/>
  <c r="J156"/>
  <c r="BK152"/>
  <c r="J144"/>
  <c r="BK123"/>
  <c r="J177"/>
  <c r="BK171"/>
  <c r="J166"/>
  <c r="J160"/>
  <c r="J154"/>
  <c r="J136"/>
  <c r="BK125"/>
  <c r="BK189"/>
  <c r="J184"/>
  <c r="BK178"/>
  <c r="BK164"/>
  <c r="BK150"/>
  <c r="J142"/>
  <c r="BK134"/>
  <c r="BK127"/>
  <c r="J187"/>
  <c r="J178"/>
  <c r="J171"/>
  <c r="BK163"/>
  <c r="J158"/>
  <c r="BK156"/>
  <c r="BK129"/>
  <c i="4" r="J124"/>
  <c r="BK119"/>
  <c i="2" r="BK749"/>
  <c r="BK730"/>
  <c r="BK686"/>
  <c r="BK649"/>
  <c r="BK626"/>
  <c r="J589"/>
  <c r="BK562"/>
  <c r="BK542"/>
  <c r="J519"/>
  <c r="J467"/>
  <c r="BK428"/>
  <c r="J397"/>
  <c r="J387"/>
  <c r="BK377"/>
  <c r="J308"/>
  <c r="BK242"/>
  <c r="BK212"/>
  <c r="J194"/>
  <c r="BK767"/>
  <c r="BK712"/>
  <c r="J691"/>
  <c r="J654"/>
  <c r="J649"/>
  <c r="J640"/>
  <c r="BK617"/>
  <c r="BK565"/>
  <c r="J504"/>
  <c r="J491"/>
  <c r="BK436"/>
  <c r="J407"/>
  <c r="J392"/>
  <c r="J347"/>
  <c r="J302"/>
  <c r="BK281"/>
  <c r="J242"/>
  <c r="J212"/>
  <c r="J165"/>
  <c r="J143"/>
  <c r="BK769"/>
  <c r="J767"/>
  <c r="J757"/>
  <c r="J709"/>
  <c r="BK683"/>
  <c r="BK645"/>
  <c r="BK635"/>
  <c r="J617"/>
  <c r="BK585"/>
  <c r="J571"/>
  <c r="J552"/>
  <c r="J533"/>
  <c r="J507"/>
  <c r="BK501"/>
  <c r="BK478"/>
  <c r="J436"/>
  <c r="J411"/>
  <c r="BK394"/>
  <c r="J333"/>
  <c r="BK224"/>
  <c r="J196"/>
  <c r="BK165"/>
  <c r="BK757"/>
  <c r="J731"/>
  <c r="BK700"/>
  <c r="BK670"/>
  <c r="J659"/>
  <c r="BK654"/>
  <c r="J626"/>
  <c r="BK599"/>
  <c r="J570"/>
  <c r="BK523"/>
  <c r="J503"/>
  <c r="BK491"/>
  <c r="BK442"/>
  <c r="BK407"/>
  <c r="BK381"/>
  <c r="J298"/>
  <c r="BK271"/>
  <c r="J238"/>
  <c r="BK220"/>
  <c r="BK173"/>
  <c i="3" r="J186"/>
  <c r="J179"/>
  <c r="BK172"/>
  <c r="BK158"/>
  <c r="BK155"/>
  <c r="BK151"/>
  <c r="BK135"/>
  <c r="BK182"/>
  <c r="BK174"/>
  <c r="J170"/>
  <c r="J164"/>
  <c r="BK159"/>
  <c r="BK142"/>
  <c r="J133"/>
  <c r="BK122"/>
  <c r="J185"/>
  <c r="BK180"/>
  <c r="BK166"/>
  <c r="J151"/>
  <c r="BK144"/>
  <c r="J135"/>
  <c r="J131"/>
  <c r="J125"/>
  <c r="BK185"/>
  <c r="BK176"/>
  <c r="J167"/>
  <c r="J161"/>
  <c r="J152"/>
  <c r="BK131"/>
  <c r="J122"/>
  <c i="4" r="J120"/>
  <c r="BK126"/>
  <c r="BK120"/>
  <c i="2" l="1" r="T142"/>
  <c r="P159"/>
  <c r="T195"/>
  <c r="BK205"/>
  <c r="J205"/>
  <c r="J101"/>
  <c r="BK260"/>
  <c r="J260"/>
  <c r="J102"/>
  <c r="BK287"/>
  <c r="J287"/>
  <c r="J103"/>
  <c r="R307"/>
  <c r="P398"/>
  <c r="P417"/>
  <c r="BK423"/>
  <c r="J423"/>
  <c r="J107"/>
  <c r="P446"/>
  <c r="BK506"/>
  <c r="J506"/>
  <c r="J109"/>
  <c r="R551"/>
  <c r="T561"/>
  <c r="T618"/>
  <c r="P625"/>
  <c r="R642"/>
  <c r="T662"/>
  <c r="BK711"/>
  <c r="J711"/>
  <c r="J117"/>
  <c r="BK748"/>
  <c r="J748"/>
  <c r="J119"/>
  <c r="BK765"/>
  <c r="J765"/>
  <c r="J120"/>
  <c i="3" r="BK121"/>
  <c r="J121"/>
  <c r="J98"/>
  <c i="2" r="P142"/>
  <c r="T159"/>
  <c r="R195"/>
  <c r="R205"/>
  <c r="P260"/>
  <c r="P287"/>
  <c r="T307"/>
  <c r="R398"/>
  <c r="BK417"/>
  <c r="J417"/>
  <c r="J106"/>
  <c r="T423"/>
  <c r="R446"/>
  <c r="R506"/>
  <c r="T551"/>
  <c r="BK561"/>
  <c r="J561"/>
  <c r="J112"/>
  <c r="P618"/>
  <c r="T625"/>
  <c r="P642"/>
  <c r="R662"/>
  <c r="R711"/>
  <c r="R748"/>
  <c r="R765"/>
  <c i="3" r="R121"/>
  <c r="R120"/>
  <c r="R119"/>
  <c i="2" r="R142"/>
  <c r="R159"/>
  <c r="P195"/>
  <c r="T205"/>
  <c r="R260"/>
  <c r="R287"/>
  <c r="P307"/>
  <c r="BK398"/>
  <c r="J398"/>
  <c r="J105"/>
  <c r="R417"/>
  <c r="P423"/>
  <c r="T446"/>
  <c r="P506"/>
  <c r="BK551"/>
  <c r="P561"/>
  <c r="BK618"/>
  <c r="J618"/>
  <c r="J113"/>
  <c r="BK625"/>
  <c r="J625"/>
  <c r="J114"/>
  <c r="BK642"/>
  <c r="J642"/>
  <c r="J115"/>
  <c r="P662"/>
  <c r="P711"/>
  <c r="T748"/>
  <c r="T765"/>
  <c i="3" r="T121"/>
  <c r="T120"/>
  <c r="T119"/>
  <c i="2" r="BK142"/>
  <c r="J142"/>
  <c r="J98"/>
  <c r="BK159"/>
  <c r="J159"/>
  <c r="J99"/>
  <c r="BK195"/>
  <c r="J195"/>
  <c r="J100"/>
  <c r="P205"/>
  <c r="T260"/>
  <c r="T287"/>
  <c r="BK307"/>
  <c r="J307"/>
  <c r="J104"/>
  <c r="T398"/>
  <c r="T417"/>
  <c r="R423"/>
  <c r="BK446"/>
  <c r="J446"/>
  <c r="J108"/>
  <c r="T506"/>
  <c r="P551"/>
  <c r="R561"/>
  <c r="R618"/>
  <c r="R625"/>
  <c r="T642"/>
  <c r="BK662"/>
  <c r="J662"/>
  <c r="J116"/>
  <c r="T711"/>
  <c r="P748"/>
  <c r="P765"/>
  <c i="3" r="P121"/>
  <c r="P120"/>
  <c r="P119"/>
  <c i="1" r="AU96"/>
  <c i="4" r="BK118"/>
  <c r="J118"/>
  <c r="J97"/>
  <c r="P118"/>
  <c r="P117"/>
  <c i="1" r="AU97"/>
  <c i="4" r="R118"/>
  <c r="R117"/>
  <c r="T118"/>
  <c r="T117"/>
  <c i="2" r="BK733"/>
  <c r="J733"/>
  <c r="J118"/>
  <c i="3" r="BK190"/>
  <c r="J190"/>
  <c r="J99"/>
  <c i="4" r="F92"/>
  <c r="J113"/>
  <c r="E85"/>
  <c r="J89"/>
  <c r="J92"/>
  <c r="BE120"/>
  <c r="BE124"/>
  <c r="F91"/>
  <c r="BE122"/>
  <c r="BE126"/>
  <c r="BE119"/>
  <c i="2" r="J551"/>
  <c r="J111"/>
  <c i="3" r="J89"/>
  <c r="F92"/>
  <c r="J115"/>
  <c r="BE125"/>
  <c r="BE133"/>
  <c r="BE137"/>
  <c r="BE142"/>
  <c r="BE150"/>
  <c r="BE153"/>
  <c r="BE154"/>
  <c r="BE160"/>
  <c r="BE164"/>
  <c r="BE165"/>
  <c r="BE169"/>
  <c r="BE176"/>
  <c r="BE178"/>
  <c r="BE180"/>
  <c r="BE183"/>
  <c r="BE188"/>
  <c i="2" r="BK141"/>
  <c r="J141"/>
  <c r="J97"/>
  <c i="3" r="E85"/>
  <c r="F91"/>
  <c r="BE122"/>
  <c r="BE123"/>
  <c r="BE145"/>
  <c r="BE155"/>
  <c r="BE157"/>
  <c r="BE158"/>
  <c r="BE159"/>
  <c r="BE167"/>
  <c r="BE168"/>
  <c r="BE171"/>
  <c r="BE172"/>
  <c r="BE174"/>
  <c r="BE175"/>
  <c r="BE181"/>
  <c r="BE186"/>
  <c r="BE191"/>
  <c r="BE126"/>
  <c r="BE127"/>
  <c r="BE134"/>
  <c r="BE135"/>
  <c r="BE144"/>
  <c r="BE147"/>
  <c r="BE151"/>
  <c r="BE152"/>
  <c r="BE156"/>
  <c r="BE179"/>
  <c r="BE184"/>
  <c r="BE185"/>
  <c r="BE189"/>
  <c r="BE129"/>
  <c r="BE130"/>
  <c r="BE131"/>
  <c r="BE136"/>
  <c r="BE148"/>
  <c r="BE161"/>
  <c r="BE162"/>
  <c r="BE163"/>
  <c r="BE166"/>
  <c r="BE170"/>
  <c r="BE173"/>
  <c r="BE177"/>
  <c r="BE182"/>
  <c r="BE187"/>
  <c i="2" r="F91"/>
  <c r="F92"/>
  <c r="BE147"/>
  <c r="BE155"/>
  <c r="BE194"/>
  <c r="BE199"/>
  <c r="BE201"/>
  <c r="BE206"/>
  <c r="BE238"/>
  <c r="BE288"/>
  <c r="BE337"/>
  <c r="BE372"/>
  <c r="BE387"/>
  <c r="BE394"/>
  <c r="BE397"/>
  <c r="BE428"/>
  <c r="BE436"/>
  <c r="BE447"/>
  <c r="BE453"/>
  <c r="BE486"/>
  <c r="BE496"/>
  <c r="BE503"/>
  <c r="BE504"/>
  <c r="BE515"/>
  <c r="BE542"/>
  <c r="BE543"/>
  <c r="BE549"/>
  <c r="BE560"/>
  <c r="BE562"/>
  <c r="BE571"/>
  <c r="BE617"/>
  <c r="BE619"/>
  <c r="BE623"/>
  <c r="BE631"/>
  <c r="BE640"/>
  <c r="BE641"/>
  <c r="BE643"/>
  <c r="BE683"/>
  <c r="BE710"/>
  <c r="BE761"/>
  <c r="E85"/>
  <c r="J91"/>
  <c r="J92"/>
  <c r="BE143"/>
  <c r="BE151"/>
  <c r="BE184"/>
  <c r="BE212"/>
  <c r="BE216"/>
  <c r="BE234"/>
  <c r="BE242"/>
  <c r="BE254"/>
  <c r="BE271"/>
  <c r="BE303"/>
  <c r="BE347"/>
  <c r="BE392"/>
  <c r="BE418"/>
  <c r="BE433"/>
  <c r="BE533"/>
  <c r="BE565"/>
  <c r="BE580"/>
  <c r="BE599"/>
  <c r="BE647"/>
  <c r="BE649"/>
  <c r="BE654"/>
  <c r="BE657"/>
  <c r="BE660"/>
  <c r="BE661"/>
  <c r="BE663"/>
  <c r="BE670"/>
  <c r="BE712"/>
  <c r="BE713"/>
  <c r="BE722"/>
  <c r="BE730"/>
  <c r="BE766"/>
  <c r="BE768"/>
  <c r="BE769"/>
  <c r="BE770"/>
  <c r="J89"/>
  <c r="BE189"/>
  <c r="BE196"/>
  <c r="BE200"/>
  <c r="BE220"/>
  <c r="BE224"/>
  <c r="BE308"/>
  <c r="BE376"/>
  <c r="BE377"/>
  <c r="BE381"/>
  <c r="BE386"/>
  <c r="BE395"/>
  <c r="BE396"/>
  <c r="BE399"/>
  <c r="BE407"/>
  <c r="BE422"/>
  <c r="BE424"/>
  <c r="BE457"/>
  <c r="BE477"/>
  <c r="BE491"/>
  <c r="BE497"/>
  <c r="BE498"/>
  <c r="BE505"/>
  <c r="BE523"/>
  <c r="BE529"/>
  <c r="BE537"/>
  <c r="BE552"/>
  <c r="BE557"/>
  <c r="BE570"/>
  <c r="BE585"/>
  <c r="BE589"/>
  <c r="BE590"/>
  <c r="BE624"/>
  <c r="BE626"/>
  <c r="BE656"/>
  <c r="BE686"/>
  <c r="BE700"/>
  <c r="BE731"/>
  <c r="BE732"/>
  <c r="BE734"/>
  <c r="BE744"/>
  <c r="BE749"/>
  <c r="BE757"/>
  <c r="BE767"/>
  <c r="BE160"/>
  <c r="BE165"/>
  <c r="BE173"/>
  <c r="BE228"/>
  <c r="BE248"/>
  <c r="BE261"/>
  <c r="BE281"/>
  <c r="BE282"/>
  <c r="BE293"/>
  <c r="BE298"/>
  <c r="BE302"/>
  <c r="BE333"/>
  <c r="BE382"/>
  <c r="BE393"/>
  <c r="BE406"/>
  <c r="BE411"/>
  <c r="BE429"/>
  <c r="BE442"/>
  <c r="BE467"/>
  <c r="BE478"/>
  <c r="BE501"/>
  <c r="BE502"/>
  <c r="BE507"/>
  <c r="BE511"/>
  <c r="BE519"/>
  <c r="BE576"/>
  <c r="BE581"/>
  <c r="BE611"/>
  <c r="BE616"/>
  <c r="BE635"/>
  <c r="BE645"/>
  <c r="BE650"/>
  <c r="BE652"/>
  <c r="BE658"/>
  <c r="BE659"/>
  <c r="BE691"/>
  <c r="BE696"/>
  <c r="BE705"/>
  <c r="BE709"/>
  <c r="F34"/>
  <c i="1" r="BA95"/>
  <c i="3" r="F37"/>
  <c i="1" r="BD96"/>
  <c i="3" r="F35"/>
  <c i="1" r="BB96"/>
  <c i="3" r="F34"/>
  <c i="1" r="BA96"/>
  <c i="4" r="F37"/>
  <c i="1" r="BD97"/>
  <c i="4" r="F35"/>
  <c i="1" r="BB97"/>
  <c i="2" r="J34"/>
  <c i="1" r="AW95"/>
  <c i="2" r="F36"/>
  <c i="1" r="BC95"/>
  <c i="2" r="F37"/>
  <c i="1" r="BD95"/>
  <c i="2" r="F35"/>
  <c i="1" r="BB95"/>
  <c i="3" r="J34"/>
  <c i="1" r="AW96"/>
  <c i="3" r="F36"/>
  <c i="1" r="BC96"/>
  <c i="4" r="J34"/>
  <c i="1" r="AW97"/>
  <c i="4" r="F36"/>
  <c i="1" r="BC97"/>
  <c i="4" r="F34"/>
  <c i="1" r="BA97"/>
  <c i="2" l="1" r="P550"/>
  <c r="BK550"/>
  <c r="J550"/>
  <c r="J110"/>
  <c r="T550"/>
  <c r="P141"/>
  <c r="P140"/>
  <c i="1" r="AU95"/>
  <c i="2" r="R550"/>
  <c r="R141"/>
  <c r="R140"/>
  <c r="T141"/>
  <c r="T140"/>
  <c i="3" r="BK120"/>
  <c r="J120"/>
  <c r="J97"/>
  <c i="4" r="BK117"/>
  <c r="J117"/>
  <c r="J96"/>
  <c i="2" r="BK140"/>
  <c r="J140"/>
  <c i="1" r="AU94"/>
  <c i="2" r="J30"/>
  <c i="1" r="AG95"/>
  <c i="3" r="J33"/>
  <c i="1" r="AV96"/>
  <c r="AT96"/>
  <c i="4" r="J33"/>
  <c i="1" r="AV97"/>
  <c r="AT97"/>
  <c r="BA94"/>
  <c r="W30"/>
  <c r="BB94"/>
  <c r="AX94"/>
  <c i="2" r="F33"/>
  <c i="1" r="AZ95"/>
  <c i="2" r="J33"/>
  <c i="1" r="AV95"/>
  <c r="AT95"/>
  <c i="3" r="F33"/>
  <c i="1" r="AZ96"/>
  <c r="BC94"/>
  <c r="W32"/>
  <c i="4" r="F33"/>
  <c i="1" r="AZ97"/>
  <c r="BD94"/>
  <c r="W33"/>
  <c i="3" l="1" r="BK119"/>
  <c r="J119"/>
  <c r="J96"/>
  <c i="1" r="AN95"/>
  <c i="2" r="J96"/>
  <c r="J39"/>
  <c i="4" r="J30"/>
  <c i="1" r="AG97"/>
  <c r="AY94"/>
  <c r="AZ94"/>
  <c r="W29"/>
  <c r="AW94"/>
  <c r="AK30"/>
  <c r="W31"/>
  <c i="4" l="1" r="J39"/>
  <c i="1" r="AN97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<sst xmlns="http://schemas.openxmlformats.org/spreadsheetml/2006/main">
  <si>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</si>
  <si>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</si>
  <si>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</si>
  <si>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</si>
  <si>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</si>
  <si>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{c5ece1f6-74cf-46dd-8895-da5cdd9e7a67}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</si>
  <si>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</si>
  <si>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</si>
  <si>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</si>
  <si>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</si>
  <si>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</si>
  <si>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</si>
  <si>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</si>
  <si>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</si>
  <si>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</si>
  <si>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</si>
  <si>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</si>
  <si>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Rozpočet-KV_ZŠ Truhlářská-úprava vstupu pavilonu (CÚ 2025/I)</t>
  </si>
  <si>
    <t>KSO:</t>
  </si>
  <si>
    <t>CC-CZ:</t>
  </si>
  <si>
    <t>Místo:</t>
  </si>
  <si>
    <t xml:space="preserve"> </t>
  </si>
  <si>
    <t>Datum:</t>
  </si>
  <si>
    <t>20. 1. 2025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</si>
  <si>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</si>
  <si>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</si>
  <si>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</si>
  <si>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</si>
  <si>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</si>
  <si>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</si>
  <si>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</si>
  <si>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</si>
  <si>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</si>
  <si>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</si>
  <si>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</si>
  <si>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</si>
  <si>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</si>
  <si>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</si>
  <si>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</si>
  <si>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</si>
  <si>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</si>
  <si>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</si>
  <si>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</si>
  <si>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</si>
  <si>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</si>
  <si>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</si>
  <si>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</si>
  <si>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</si>
  <si>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</si>
  <si>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</si>
  <si>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</si>
  <si>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</si>
  <si>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</si>
  <si>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</si>
  <si>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</si>
  <si>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</si>
  <si>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</si>
  <si>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</si>
  <si>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</si>
  <si>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</si>
  <si>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</si>
  <si>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</si>
  <si>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</si>
  <si>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</si>
  <si>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</si>
  <si>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</si>
  <si>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</si>
  <si>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</si>
  <si>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</si>
  <si>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</si>
  <si>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</si>
  <si>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</si>
  <si>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</si>
  <si>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</si>
  <si>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</si>
  <si>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</si>
  <si>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</si>
  <si>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</si>
  <si>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</si>
  <si>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</si>
  <si>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</si>
  <si>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</si>
  <si>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{13565939-6216-4ff2-b63f-2ae6f2e5009b}</t>
  </si>
  <si>
    <t>2</t>
  </si>
  <si>
    <t>02</t>
  </si>
  <si>
    <t>Silnoproudá elektroinstalace</t>
  </si>
  <si>
    <t>{1430aa2b-fd25-4933-898d-125a65bcd3c2}</t>
  </si>
  <si>
    <t>03</t>
  </si>
  <si>
    <t>Vedlejší náklady</t>
  </si>
  <si>
    <t>{7a403755-1320-4c13-8fe9-8d73c6d93649}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</si>
  <si>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</si>
  <si>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</si>
  <si>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</si>
  <si>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</si>
  <si>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</si>
  <si>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</si>
  <si>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</si>
  <si>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</si>
  <si>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</si>
  <si>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</si>
  <si>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</si>
  <si>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</si>
  <si>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</si>
  <si>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</si>
  <si>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</si>
  <si>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62 - Úprava povrchů vnější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</si>
  <si>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</si>
  <si>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</si>
  <si>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</si>
  <si>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</si>
  <si>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</si>
  <si>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</si>
  <si>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</si>
  <si>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</si>
  <si>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</si>
  <si>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</si>
  <si>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</si>
  <si>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</si>
  <si>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772 - Podlahy z kamene</t>
  </si>
  <si>
    <t xml:space="preserve">    783 - Dokončovací práce - nátěry</t>
  </si>
  <si>
    <t xml:space="preserve">    789 - Povrchové úpravy ocelových konstrukcí a technologických zařízení</t>
  </si>
  <si>
    <t>VYB - Vybavení objektu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</si>
  <si>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</si>
  <si>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</si>
  <si>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</si>
  <si>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</si>
  <si>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</si>
  <si>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</si>
  <si>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</si>
  <si>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</si>
  <si>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</si>
  <si>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</si>
  <si>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</si>
  <si>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</si>
  <si>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</si>
  <si>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</si>
  <si>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</si>
  <si>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</si>
  <si>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</si>
  <si>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</si>
  <si>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</si>
  <si>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v hornině třídy těžitelnosti I skupiny 3 plocha výkopu do 4 m2 ručně</t>
  </si>
  <si>
    <t>m3</t>
  </si>
  <si>
    <t>CS ÚRS 2025 01</t>
  </si>
  <si>
    <t>4</t>
  </si>
  <si>
    <t>VV</t>
  </si>
  <si>
    <t>pro základové patky</t>
  </si>
  <si>
    <t>0,45*0,45*0,7*4+0,033</t>
  </si>
  <si>
    <t>Součet</t>
  </si>
  <si>
    <t>162211311</t>
  </si>
  <si>
    <t>Vodorovné přemístění výkopku z horniny třídy těžitelnosti I skupiny 1 až 3 stavebním kolečkem do 10 m</t>
  </si>
  <si>
    <t>na plochy zasažené stavbou</t>
  </si>
  <si>
    <t>0,6</t>
  </si>
  <si>
    <t>3</t>
  </si>
  <si>
    <t>162211319</t>
  </si>
  <si>
    <t>Příplatek k vodorovnému přemístění výkopku z horniny třídy těžitelnosti I skupiny 1 až 3 stavebním kolečkem za každých dalších 10 m</t>
  </si>
  <si>
    <t>6</t>
  </si>
  <si>
    <t>celková vzdálenost 60 m</t>
  </si>
  <si>
    <t>0,6*(6-1)</t>
  </si>
  <si>
    <t>171251201</t>
  </si>
  <si>
    <t>Uložení sypaniny na skládky nebo meziskládky</t>
  </si>
  <si>
    <t>8</t>
  </si>
  <si>
    <t>rozprostření přebytečné zeminy</t>
  </si>
  <si>
    <t>11</t>
  </si>
  <si>
    <t>Zemní práce - přípravné a přidružené práce</t>
  </si>
  <si>
    <t>5</t>
  </si>
  <si>
    <t>113107181</t>
  </si>
  <si>
    <t>Odstranění podkladu živičného tl do 50 mm strojně pl přes 50 do 200 m2</t>
  </si>
  <si>
    <t>m2</t>
  </si>
  <si>
    <t>10</t>
  </si>
  <si>
    <t>průjezdná část</t>
  </si>
  <si>
    <t>dle výkresu č.3</t>
  </si>
  <si>
    <t>75,0</t>
  </si>
  <si>
    <t>113107170</t>
  </si>
  <si>
    <t>Odstranění podkladu z betonu prostého tl do 100 mm strojně pl přes 50 do 200 m2</t>
  </si>
  <si>
    <t>pod dlažbou v zakryté části</t>
  </si>
  <si>
    <t>předpokládaná tl. max 100 mm</t>
  </si>
  <si>
    <t>dle pol.113106121+113106122</t>
  </si>
  <si>
    <t>10,8+70,0</t>
  </si>
  <si>
    <t>okapový chodník - tl. 50 mm</t>
  </si>
  <si>
    <t>0,3*20,5+0,05</t>
  </si>
  <si>
    <t>7</t>
  </si>
  <si>
    <t>113107171</t>
  </si>
  <si>
    <t>Odstranění podkladu z betonu prostého tl přes 100 do 150 mm strojně pl přes 50 do 200 m2</t>
  </si>
  <si>
    <t>14</t>
  </si>
  <si>
    <t>mazanina pod asfaltem</t>
  </si>
  <si>
    <t>předpoklaádaná tl. max 150 mm</t>
  </si>
  <si>
    <t>dle pol.113107181</t>
  </si>
  <si>
    <t>zakrytá část - mazanina bez nášlapné vrstvy</t>
  </si>
  <si>
    <t>předpokládaná tl. max 120 mm</t>
  </si>
  <si>
    <t>2,4+17,8+0,8</t>
  </si>
  <si>
    <t>113106132</t>
  </si>
  <si>
    <t>Rozebrání dlažeb z betonových nebo kamenných dlaždic komunikací pro pěší strojně pl do 50 m2</t>
  </si>
  <si>
    <t>16</t>
  </si>
  <si>
    <t>betonová dlažba v zakryté části</t>
  </si>
  <si>
    <t>10,8</t>
  </si>
  <si>
    <t>9</t>
  </si>
  <si>
    <t>113106143</t>
  </si>
  <si>
    <t>Rozebrání dlažeb z kamenných dlaždic komunikací pro pěší strojně pl přes 50 m2</t>
  </si>
  <si>
    <t>18</t>
  </si>
  <si>
    <t>kamenná dlažba v zakryté části</t>
  </si>
  <si>
    <t>70,0</t>
  </si>
  <si>
    <t>113202111</t>
  </si>
  <si>
    <t>Vytrhání obrub krajníků obrubníků stojatých</t>
  </si>
  <si>
    <t>m</t>
  </si>
  <si>
    <t>20</t>
  </si>
  <si>
    <t>Zakládání</t>
  </si>
  <si>
    <t>275313711</t>
  </si>
  <si>
    <t>Základové patky z betonu tř. C 20/25</t>
  </si>
  <si>
    <t>22</t>
  </si>
  <si>
    <t>0,45*0,45*0,7*4*1,05+0,005</t>
  </si>
  <si>
    <t>275353102</t>
  </si>
  <si>
    <t>Bednění kotevních otvorů v základových patkách průřezu do 0,01 m2 hl přes 0,25 do 0,5 m</t>
  </si>
  <si>
    <t>kus</t>
  </si>
  <si>
    <t>24</t>
  </si>
  <si>
    <t>13</t>
  </si>
  <si>
    <t>338171121</t>
  </si>
  <si>
    <t>Osazování sloupků a vzpěr plotových ocelových v přes 2 do 2,6 m se zalitím MC</t>
  </si>
  <si>
    <t>26</t>
  </si>
  <si>
    <t>M</t>
  </si>
  <si>
    <t>3300010_R</t>
  </si>
  <si>
    <t>ocelový sloupek profil J 100 x 3 mm, ocel S235 žárově zinkováno, povrchová úprava Komaxitem RAL 7035 (šedá) - dodávka, doprava</t>
  </si>
  <si>
    <t>kg</t>
  </si>
  <si>
    <t>28</t>
  </si>
  <si>
    <t>dle výpisu oceli na výkrese č.18</t>
  </si>
  <si>
    <t>100,0*1,158+0,2</t>
  </si>
  <si>
    <t>Svislé a kompletní konstrukce</t>
  </si>
  <si>
    <t>15</t>
  </si>
  <si>
    <t>348101220</t>
  </si>
  <si>
    <t>Osazení vrat nebo vrátek k oplocení na ocelové sloupky pl přes 2 do 4 m2</t>
  </si>
  <si>
    <t>30</t>
  </si>
  <si>
    <t>vrátka 1,15 x 1,96 m - 2ks</t>
  </si>
  <si>
    <t>2,0</t>
  </si>
  <si>
    <t>vrátka 1,1 x 1,96 m - 1 ks</t>
  </si>
  <si>
    <t>1,0</t>
  </si>
  <si>
    <t>3400010_R</t>
  </si>
  <si>
    <t>plotová branka vel.1,25 x 1,95 m (š x v), konstrukce rámová s tyčovou výplní, ocel S235 žárově zinkováno, povrchová úprava Komaxit RAL7035 (šedá), včetně pantů, kliky a vložkového zámku - dodávka (výroba), doprava</t>
  </si>
  <si>
    <t>34</t>
  </si>
  <si>
    <t>nákres a ocel.prvky - viz výkres č.18</t>
  </si>
  <si>
    <t>17</t>
  </si>
  <si>
    <t>3400011_R</t>
  </si>
  <si>
    <t>36</t>
  </si>
  <si>
    <t>nákres a ocel.prvky - viz výkres č.19</t>
  </si>
  <si>
    <t>348101240</t>
  </si>
  <si>
    <t>Osazení vrat nebo vrátek k oplocení na ocelové sloupky pl přes 6 do 8 m2</t>
  </si>
  <si>
    <t>32</t>
  </si>
  <si>
    <t>vrata dvoukřídlová 3,8 x 2,0 m</t>
  </si>
  <si>
    <t>19</t>
  </si>
  <si>
    <t>3400020_R</t>
  </si>
  <si>
    <t>ocelová plotová brána vel.3,86 x 1,95 m (š x v), konstrukce rámová s tyčovou výplní, ocel S235 žárově zinkováno, povrchová úprava Komaxit RAL7035 (šedá), včetně pantů, vložkového zámku a zaráky křídla - dodávka(výroba), doprava</t>
  </si>
  <si>
    <t>38</t>
  </si>
  <si>
    <t>nákres a ocel.prvky -viz výkres č.18</t>
  </si>
  <si>
    <t>348171130</t>
  </si>
  <si>
    <t>Montáž rámového oplocení v přes 1,5 do 2 m</t>
  </si>
  <si>
    <t>40</t>
  </si>
  <si>
    <t>rámové oplocení</t>
  </si>
  <si>
    <t>1,95+1,95</t>
  </si>
  <si>
    <t>rámy ocelové příčky</t>
  </si>
  <si>
    <t>1,8*2</t>
  </si>
  <si>
    <t>3400030_R</t>
  </si>
  <si>
    <t>plotový dílec rámový vel.1,95 x 1,96 m s výplní tyčovou, ocel S235 žárově zinkováno, povrchová úprava Komaxit RAL7035 (šedá)- dodávka (výroba), doprava</t>
  </si>
  <si>
    <t>42</t>
  </si>
  <si>
    <t>nákres a výpi oceli na výkrese č.18</t>
  </si>
  <si>
    <t>3400031_R</t>
  </si>
  <si>
    <t>plotový dílec rámový zalomeného tvaru s výplní tyčovou, ocel S235 žárově zinkováno, povrchová úprava Komaxit RAL7035 (šedá)-rozměry atvar dle výkresu č.19- dodávka (výroba), doprava</t>
  </si>
  <si>
    <t>44</t>
  </si>
  <si>
    <t>nákres a výpis oceli na výkrese č.19</t>
  </si>
  <si>
    <t>23</t>
  </si>
  <si>
    <t>342248113</t>
  </si>
  <si>
    <t>Příčky z keramického zdiva P+D tl 140 mm pevnosti P 10 na MVC s</t>
  </si>
  <si>
    <t>46</t>
  </si>
  <si>
    <t>(2,2-0,15)*(20,2+4,8+4,5)</t>
  </si>
  <si>
    <t>méně okna</t>
  </si>
  <si>
    <t>-0,5*1,9*11</t>
  </si>
  <si>
    <t>50,0*0,01+0,475</t>
  </si>
  <si>
    <t>319201321</t>
  </si>
  <si>
    <t>Vyrovnání nerovného povrchu zdiva tl do 30 mm maltou</t>
  </si>
  <si>
    <t>48</t>
  </si>
  <si>
    <t>poškozené a otlučené části omítek tvoří</t>
  </si>
  <si>
    <t xml:space="preserve">20% plochy  - z toho oprava maltou je 50%</t>
  </si>
  <si>
    <t>pol.978015331 (100% plochy stávajících omítek)</t>
  </si>
  <si>
    <t>100,0*0,2*0,5</t>
  </si>
  <si>
    <t>25</t>
  </si>
  <si>
    <t>319202331</t>
  </si>
  <si>
    <t>Vyrovnání nerovného povrchu zdiva tl přes 80 do 150 mm přizděním</t>
  </si>
  <si>
    <t>50</t>
  </si>
  <si>
    <t xml:space="preserve">20% plochy  - z toho oprava přizděním je 50%</t>
  </si>
  <si>
    <t>Vodorovné konstrukce</t>
  </si>
  <si>
    <t>417321414</t>
  </si>
  <si>
    <t>Ztužující pásy a věnce ze ŽB tř. C 20/25</t>
  </si>
  <si>
    <t>52</t>
  </si>
  <si>
    <t>věnec nad novým zdivem - ŽB</t>
  </si>
  <si>
    <t>0,15*0,15*(20,2+4,8+4,5)</t>
  </si>
  <si>
    <t>Mezisoučet A</t>
  </si>
  <si>
    <t>věnec na stávajícím zdivu - z betonu</t>
  </si>
  <si>
    <t>prostého</t>
  </si>
  <si>
    <t>0,09*0,5*(20,2+4,8+4,5)</t>
  </si>
  <si>
    <t>0,008</t>
  </si>
  <si>
    <t>Mezisoučet B</t>
  </si>
  <si>
    <t>27</t>
  </si>
  <si>
    <t>417351115</t>
  </si>
  <si>
    <t>Zřízení bednění ztužujících věnců</t>
  </si>
  <si>
    <t>54</t>
  </si>
  <si>
    <t>0,15*(20,2+4,8+4,5)*2</t>
  </si>
  <si>
    <t>0,15*0,5*11+0,325</t>
  </si>
  <si>
    <t>0,1*(20,5+5,6+4,75+0,5)</t>
  </si>
  <si>
    <t>0,09*(19,0+4,15+4,45)</t>
  </si>
  <si>
    <t>0,381</t>
  </si>
  <si>
    <t>417351116</t>
  </si>
  <si>
    <t>Odstranění bednění ztužujících věnců</t>
  </si>
  <si>
    <t>56</t>
  </si>
  <si>
    <t>29</t>
  </si>
  <si>
    <t>417361821</t>
  </si>
  <si>
    <t>Výztuž ztužujících pásů a věnců betonářskou ocelí 10 505</t>
  </si>
  <si>
    <t>t</t>
  </si>
  <si>
    <t>58</t>
  </si>
  <si>
    <t>dle technické zprávy</t>
  </si>
  <si>
    <t>94,0*0,001</t>
  </si>
  <si>
    <t>Komunikace</t>
  </si>
  <si>
    <t>564710001</t>
  </si>
  <si>
    <t>Podklad z kameniva hrubého drceného vel. 8-16 mm plochy do 100 m2 tl 50 mm</t>
  </si>
  <si>
    <t>60</t>
  </si>
  <si>
    <t>podklad pod bet.dlažbu v průchodu</t>
  </si>
  <si>
    <t>dle výkresu č.7 - Půdorys</t>
  </si>
  <si>
    <t>31</t>
  </si>
  <si>
    <t>596811121</t>
  </si>
  <si>
    <t>Kladení betonové dlažby komunikací pro pěší do lože z kameniva velikosti do 0,09 m2 pl přes 50 do 100 m2</t>
  </si>
  <si>
    <t>62</t>
  </si>
  <si>
    <t>betonová dlažba bez zámku - dle původní</t>
  </si>
  <si>
    <t>průchod</t>
  </si>
  <si>
    <t>59245020</t>
  </si>
  <si>
    <t>dlažba skladebná betonová 200x100mm tl 80mm přírodní</t>
  </si>
  <si>
    <t>64</t>
  </si>
  <si>
    <t>ztratné 3%</t>
  </si>
  <si>
    <t>75,0*1,03+0,75</t>
  </si>
  <si>
    <t>33</t>
  </si>
  <si>
    <t>916231213</t>
  </si>
  <si>
    <t>Osazení chodníkového obrubníku betonového stojatého s boční opěrou do lože z betonu prostého</t>
  </si>
  <si>
    <t>66</t>
  </si>
  <si>
    <t>59217008</t>
  </si>
  <si>
    <t>obrubník parkový betonový 1000x80x200mm</t>
  </si>
  <si>
    <t>68</t>
  </si>
  <si>
    <t>ztratné 2%</t>
  </si>
  <si>
    <t>12*1,02+0,76</t>
  </si>
  <si>
    <t>Úprava povrchů vnější</t>
  </si>
  <si>
    <t>35</t>
  </si>
  <si>
    <t>6200010_R</t>
  </si>
  <si>
    <t>Očištění ploch stlačeným vzduchem</t>
  </si>
  <si>
    <t>70</t>
  </si>
  <si>
    <t>stávající zdivo</t>
  </si>
  <si>
    <t>parapetní</t>
  </si>
  <si>
    <t>(1,0+0,5)*(20,5+5,6+4,75)</t>
  </si>
  <si>
    <t>1,0*(19,8+4,15+4,0)</t>
  </si>
  <si>
    <t>0,5*1,0</t>
  </si>
  <si>
    <t>štítová stěna objektu školy</t>
  </si>
  <si>
    <t>d o výšky zastřešení vstupu</t>
  </si>
  <si>
    <t>7,2*3,25</t>
  </si>
  <si>
    <t xml:space="preserve"> zdivo pod stropem</t>
  </si>
  <si>
    <t>0,1*(20,5+5,6+4,75)</t>
  </si>
  <si>
    <t>0,1*(20,2+5,3+4,45)</t>
  </si>
  <si>
    <t>0,1*0,1</t>
  </si>
  <si>
    <t>méně ocel.konstrukce</t>
  </si>
  <si>
    <t>pod stropem</t>
  </si>
  <si>
    <t>-0,12*0,1*(26+26)*2</t>
  </si>
  <si>
    <t>strop</t>
  </si>
  <si>
    <t>4,5*20,5+4,5*16,5</t>
  </si>
  <si>
    <t>0,7*(20,5+16,2)*2</t>
  </si>
  <si>
    <t>méně ocelové konstrukce</t>
  </si>
  <si>
    <t>-0,12*(4,5*25+0,7*25*2)</t>
  </si>
  <si>
    <t>střešní konstrukce - boční strany</t>
  </si>
  <si>
    <t>0,15*(20,5+16,5)*2</t>
  </si>
  <si>
    <t>314,2*0,02+0,469</t>
  </si>
  <si>
    <t>629991011</t>
  </si>
  <si>
    <t>Zakrytí výplní otvorů a svislých ploch fólií přilepenou lepící páskou</t>
  </si>
  <si>
    <t>72</t>
  </si>
  <si>
    <t>okna</t>
  </si>
  <si>
    <t>0,5*1,9*11*2+0,1</t>
  </si>
  <si>
    <t>37</t>
  </si>
  <si>
    <t>621142001</t>
  </si>
  <si>
    <t>Sklovláknité pletivo vnějších podhledů vtlačené do tmelu</t>
  </si>
  <si>
    <t>74</t>
  </si>
  <si>
    <t xml:space="preserve">strop </t>
  </si>
  <si>
    <t>méně ocelové stropní konstrukce</t>
  </si>
  <si>
    <t>-0,1*(4,5*25+0,7*25*2)</t>
  </si>
  <si>
    <t>214,23*0,01+0,628</t>
  </si>
  <si>
    <t>622142001</t>
  </si>
  <si>
    <t>Sklovláknité pletivo vnějších stěn vtlačené do tmelu</t>
  </si>
  <si>
    <t>76</t>
  </si>
  <si>
    <t>část zdiva pod stropem</t>
  </si>
  <si>
    <t>0,1*(19,8+4,15+4,0)</t>
  </si>
  <si>
    <t>-0,1*0,1*(26+26)*2</t>
  </si>
  <si>
    <t>4,85*0,01+0,101</t>
  </si>
  <si>
    <t>do výšky zastřešení vstupu</t>
  </si>
  <si>
    <t>7,2*3,25+0,875</t>
  </si>
  <si>
    <t>99,0*0,01+0,01</t>
  </si>
  <si>
    <t>nové zdivo</t>
  </si>
  <si>
    <t>pol.342248113</t>
  </si>
  <si>
    <t>51,0*2</t>
  </si>
  <si>
    <t>Mezisoučet C</t>
  </si>
  <si>
    <t>39</t>
  </si>
  <si>
    <t>621521022</t>
  </si>
  <si>
    <t>Tenkovrstvá silikátová zatíraná omítka zrnitost 2,0 mm vnějších podhledů</t>
  </si>
  <si>
    <t>78</t>
  </si>
  <si>
    <t>dle pol.6621142001</t>
  </si>
  <si>
    <t>217,0</t>
  </si>
  <si>
    <t>621151011</t>
  </si>
  <si>
    <t>Penetrační silikátový nátěr vnějších pastovitých tenkovrstvých omítek podhledů</t>
  </si>
  <si>
    <t>2106459266</t>
  </si>
  <si>
    <t>41</t>
  </si>
  <si>
    <t>622521022</t>
  </si>
  <si>
    <t>Tenkovrstvá silikátová zatíraná omítka zrnitost 2,0 mm vnějších stěn</t>
  </si>
  <si>
    <t>80</t>
  </si>
  <si>
    <t>dle pol.622142001mezisoučet A+C</t>
  </si>
  <si>
    <t>5,0+102,0</t>
  </si>
  <si>
    <t>622151011</t>
  </si>
  <si>
    <t>Penetrační silikátový nátěr vnějších pastovitých tenkovrstvých omítek stěn</t>
  </si>
  <si>
    <t>-1058602067</t>
  </si>
  <si>
    <t>43</t>
  </si>
  <si>
    <t>622521032</t>
  </si>
  <si>
    <t>Tenkovrstvá silikátová zatíraná omítka zrnitost 3,0 mm vnějších stěn</t>
  </si>
  <si>
    <t>82</t>
  </si>
  <si>
    <t>dle pol.622142001mezisoučet B</t>
  </si>
  <si>
    <t>100,0</t>
  </si>
  <si>
    <t>825076917</t>
  </si>
  <si>
    <t>45</t>
  </si>
  <si>
    <t>783827125</t>
  </si>
  <si>
    <t>Krycí jednonásobný silikonový nátěr omítek stupně členitosti 1 a 2</t>
  </si>
  <si>
    <t>84</t>
  </si>
  <si>
    <t>venkovní římsa na stávajícím zdivu</t>
  </si>
  <si>
    <t>viz detail "a"</t>
  </si>
  <si>
    <t>0,2*(20,5+4,8)</t>
  </si>
  <si>
    <t>6210110_R</t>
  </si>
  <si>
    <t>Lišta s okapnicí - montáž, dodávka, doprava</t>
  </si>
  <si>
    <t>86</t>
  </si>
  <si>
    <t>47</t>
  </si>
  <si>
    <t>6210120_R</t>
  </si>
  <si>
    <t>Lišta výztužná nárožní - montáž, dodávka, doprava</t>
  </si>
  <si>
    <t>88</t>
  </si>
  <si>
    <t>6210130_R</t>
  </si>
  <si>
    <t>Rohový profil pro vodorovné rohy - montáž, dodávka, doprava</t>
  </si>
  <si>
    <t>90</t>
  </si>
  <si>
    <t>49</t>
  </si>
  <si>
    <t>6210140_R</t>
  </si>
  <si>
    <t>Dilatační lišta - montáž, dodávka, doprava</t>
  </si>
  <si>
    <t>92</t>
  </si>
  <si>
    <t>6210200_R</t>
  </si>
  <si>
    <t>Tmelení dilatačních spojů a ostatních napojení a styků systémovým trvale pružným venkovním tmelem, odolným UV záření a povětrnostním vlivů s možností přetírání fasádními bervami</t>
  </si>
  <si>
    <t>kpl</t>
  </si>
  <si>
    <t>94</t>
  </si>
  <si>
    <t>51</t>
  </si>
  <si>
    <t>620300_R</t>
  </si>
  <si>
    <t>Hrubé začištění rýh pro elektrorozvody</t>
  </si>
  <si>
    <t>96</t>
  </si>
  <si>
    <t>63</t>
  </si>
  <si>
    <t>Podlahy a podlahové konstrukce</t>
  </si>
  <si>
    <t>631311116</t>
  </si>
  <si>
    <t>Mazanina tl přes 50 do 80 mm z betonu prostého bez zvýšených nároků na prostředí tř. C 25/30</t>
  </si>
  <si>
    <t>98</t>
  </si>
  <si>
    <t>pod kamennou dlažbu</t>
  </si>
  <si>
    <t>tl. mazaniny dle stávající vybourané -</t>
  </si>
  <si>
    <t>předpoklad 100 mm</t>
  </si>
  <si>
    <t>výměra dle výkresu č.7-Půdorys</t>
  </si>
  <si>
    <t>100,0*0,1</t>
  </si>
  <si>
    <t>53</t>
  </si>
  <si>
    <t>631319012</t>
  </si>
  <si>
    <t>Příplatek k mazanině tl přes 80 do 120 mm za přehlazení povrchu</t>
  </si>
  <si>
    <t>100</t>
  </si>
  <si>
    <t>637211321</t>
  </si>
  <si>
    <t>Okapový chodník z betonových vymývaných dlaždic do tl 50 mm kladených do písku se zalitím spár MC</t>
  </si>
  <si>
    <t>102</t>
  </si>
  <si>
    <t xml:space="preserve">okapový chodník </t>
  </si>
  <si>
    <t>0,5*20,5</t>
  </si>
  <si>
    <t>55</t>
  </si>
  <si>
    <t>451579777</t>
  </si>
  <si>
    <t>Příplatek ZKD 10 mm tl u podkladu nebo lože pod dlažbu z kameniva těženého</t>
  </si>
  <si>
    <t>104</t>
  </si>
  <si>
    <t xml:space="preserve">okapový chodník  - tl.pískového</t>
  </si>
  <si>
    <t>lože = 150 mm</t>
  </si>
  <si>
    <t>150 mm - 30 mm = 120 mm (12 x 10)</t>
  </si>
  <si>
    <t>10,25*12</t>
  </si>
  <si>
    <t>Lešení a stavební výtahy</t>
  </si>
  <si>
    <t>949101111</t>
  </si>
  <si>
    <t>Lešení pomocné pro objekty pozemních staveb s lešeňovou podlahou v do 1,9 m zatížení do 150 kg/m2</t>
  </si>
  <si>
    <t>106</t>
  </si>
  <si>
    <t>1,5*(20,5+16,2)*2+0,4</t>
  </si>
  <si>
    <t>57</t>
  </si>
  <si>
    <t>9400100_R</t>
  </si>
  <si>
    <t>Doprava lešení na staveniště a zpět</t>
  </si>
  <si>
    <t>108</t>
  </si>
  <si>
    <t>95</t>
  </si>
  <si>
    <t>Různé dokončovací konstrukce a práce pozemních staveb</t>
  </si>
  <si>
    <t>953961213</t>
  </si>
  <si>
    <t>Kotva chemickou patronou M 12 hl 110 mm do betonu, ŽB nebo kamene s vyvrtáním otvoru</t>
  </si>
  <si>
    <t>110</t>
  </si>
  <si>
    <t>ocelová příčka - výkres č.19</t>
  </si>
  <si>
    <t>8,0</t>
  </si>
  <si>
    <t>59</t>
  </si>
  <si>
    <t>953965121</t>
  </si>
  <si>
    <t>Kotevní šroub pro chemické kotvy M 12 dl 160 mm</t>
  </si>
  <si>
    <t>112</t>
  </si>
  <si>
    <t>9530010_R</t>
  </si>
  <si>
    <t>Kotvení přes izolaci systémem distanční montáže systémovými ocelovými kotvami 8/120 M6 - montáž včetně izolace a vyvrtání otvoru + dodávka materiálu (kotva, izolace, krytka)</t>
  </si>
  <si>
    <t>114</t>
  </si>
  <si>
    <t>ocelové oplocení - výkres č.17</t>
  </si>
  <si>
    <t>4,0</t>
  </si>
  <si>
    <t>61</t>
  </si>
  <si>
    <t>952901102</t>
  </si>
  <si>
    <t>Čištění budov omytí jednoduchých oken nebo balkonových dveří pl přes 0,6 do 1,5 m2</t>
  </si>
  <si>
    <t>116</t>
  </si>
  <si>
    <t>952902121</t>
  </si>
  <si>
    <t>Čištění budov zametení drsných podlah</t>
  </si>
  <si>
    <t>118</t>
  </si>
  <si>
    <t>pol.596811121</t>
  </si>
  <si>
    <t>pol.7720010_R</t>
  </si>
  <si>
    <t>952902131</t>
  </si>
  <si>
    <t>Čištění budov omytí drsných podlah</t>
  </si>
  <si>
    <t>120</t>
  </si>
  <si>
    <t>Bourání konstrukcí</t>
  </si>
  <si>
    <t>966072811</t>
  </si>
  <si>
    <t>Rozebrání rámového oplocení na ocelové sloupky v přes 1 do 2 m</t>
  </si>
  <si>
    <t>122</t>
  </si>
  <si>
    <t xml:space="preserve">ocelová rámová konstrukce oplocení z profilované oceli </t>
  </si>
  <si>
    <t xml:space="preserve">kotvená k ocelovým sloupům </t>
  </si>
  <si>
    <t>(oc.sloupy se nedemontují, ale využijí se pro novou konstrukci)</t>
  </si>
  <si>
    <t>16,5-3,8</t>
  </si>
  <si>
    <t>65</t>
  </si>
  <si>
    <t>966073812</t>
  </si>
  <si>
    <t>Rozebrání vrat a vrátek k oplocení pl přes 6 do 10 m2</t>
  </si>
  <si>
    <t>124</t>
  </si>
  <si>
    <t>brána oplocení</t>
  </si>
  <si>
    <t>978015391</t>
  </si>
  <si>
    <t>Otlučení (osekání) vnější vápenné nebo vápenocementové omítky stupně členitosti 1 a 2 v rozsahu přes 80 do 100 %</t>
  </si>
  <si>
    <t>126</t>
  </si>
  <si>
    <t>67</t>
  </si>
  <si>
    <t>978011191</t>
  </si>
  <si>
    <t>Otlučení (osekání) vnitřní vápenné nebo vápenocementové omítky stropů v rozsahu přes 50 do 100 %</t>
  </si>
  <si>
    <t>128</t>
  </si>
  <si>
    <t>978015331</t>
  </si>
  <si>
    <t>Otlučení (osekání) vnější vápenné nebo vápenocementové omítky stupně členitosti 1 a 2 v rozsahu přes 10 do 20 %</t>
  </si>
  <si>
    <t>130</t>
  </si>
  <si>
    <t>69</t>
  </si>
  <si>
    <t>767112812</t>
  </si>
  <si>
    <t>Demontáž stěn pro zasklení svařovaných</t>
  </si>
  <si>
    <t>132</t>
  </si>
  <si>
    <t xml:space="preserve">ocel. rámy stěn se zasklením </t>
  </si>
  <si>
    <t>(vysklení vykázáno v pol.787100801)</t>
  </si>
  <si>
    <t>2,0*3,86*6+0,68</t>
  </si>
  <si>
    <t>ocel.rámy stěny s výplní sololitem</t>
  </si>
  <si>
    <t>(sololit vybourán v pol.962084121)</t>
  </si>
  <si>
    <t>2,0*4,46+0,08</t>
  </si>
  <si>
    <t>787100801</t>
  </si>
  <si>
    <t>Vysklívání stěn, příček, balkónového zábradlí, výtahových šachet pl do 1 m2 skla plochého</t>
  </si>
  <si>
    <t>134</t>
  </si>
  <si>
    <t xml:space="preserve">zasklení ocel. rámů stěn </t>
  </si>
  <si>
    <t>(oc.rámy demontovány v pol.767112812)</t>
  </si>
  <si>
    <t>71</t>
  </si>
  <si>
    <t>962084121</t>
  </si>
  <si>
    <t>Bourání příček sádrových tl do 60 mm</t>
  </si>
  <si>
    <t>136</t>
  </si>
  <si>
    <t>stěny s ocel.rámy s výplní sololitem</t>
  </si>
  <si>
    <t>9740010_R</t>
  </si>
  <si>
    <t>Vysekání rýh ve zdivu a stropě pro elektrorozvody</t>
  </si>
  <si>
    <t>138</t>
  </si>
  <si>
    <t>73</t>
  </si>
  <si>
    <t>9740020_R</t>
  </si>
  <si>
    <t>Demontáž stropních svitidel</t>
  </si>
  <si>
    <t>140</t>
  </si>
  <si>
    <t>764001821</t>
  </si>
  <si>
    <t>Demontáž krytiny ze svitků nebo tabulí do suti</t>
  </si>
  <si>
    <t>142</t>
  </si>
  <si>
    <t>36,4*6,15+0,14</t>
  </si>
  <si>
    <t>75</t>
  </si>
  <si>
    <t>764002801</t>
  </si>
  <si>
    <t>Demontáž závětrné lišty do suti</t>
  </si>
  <si>
    <t>144</t>
  </si>
  <si>
    <t>764002871</t>
  </si>
  <si>
    <t>Demontáž lemování zdí do suti</t>
  </si>
  <si>
    <t>146</t>
  </si>
  <si>
    <t>77</t>
  </si>
  <si>
    <t>764004801</t>
  </si>
  <si>
    <t>Demontáž podokapního žlabu do suti</t>
  </si>
  <si>
    <t>148</t>
  </si>
  <si>
    <t>764004861</t>
  </si>
  <si>
    <t>Demontáž svodu do suti</t>
  </si>
  <si>
    <t>150</t>
  </si>
  <si>
    <t>79</t>
  </si>
  <si>
    <t>7640001_R</t>
  </si>
  <si>
    <t>Demontáž kotlíku do suti</t>
  </si>
  <si>
    <t>152</t>
  </si>
  <si>
    <t>99</t>
  </si>
  <si>
    <t>Přesuny hmot a sutí</t>
  </si>
  <si>
    <t>997221561</t>
  </si>
  <si>
    <t>Vodorovná doprava suti z kusových materiálů do 1 km</t>
  </si>
  <si>
    <t>154</t>
  </si>
  <si>
    <t>suť odd.11</t>
  </si>
  <si>
    <t>66,709</t>
  </si>
  <si>
    <t>81</t>
  </si>
  <si>
    <t>997221569</t>
  </si>
  <si>
    <t>Příplatek ZKD 1 km u vodorovné dopravy suti z kusových materiálů</t>
  </si>
  <si>
    <t>156</t>
  </si>
  <si>
    <t>celková vzdálenost 17 km</t>
  </si>
  <si>
    <t>66,709*(17-1)</t>
  </si>
  <si>
    <t>997221611</t>
  </si>
  <si>
    <t>Nakládání suti na dopravní prostředky pro vodorovnou dopravu</t>
  </si>
  <si>
    <t>158</t>
  </si>
  <si>
    <t>83</t>
  </si>
  <si>
    <t>997221845</t>
  </si>
  <si>
    <t>Poplatek za uložení odpadu z asfaltových povrchů na skládce (skládkovné)</t>
  </si>
  <si>
    <t>160</t>
  </si>
  <si>
    <t>suť pol.113107181 (odd.11)</t>
  </si>
  <si>
    <t>7,35</t>
  </si>
  <si>
    <t>997221815</t>
  </si>
  <si>
    <t>Poplatek za uložení betonového odpadu na skládce (skládkovné)</t>
  </si>
  <si>
    <t>162</t>
  </si>
  <si>
    <t>méně pol.997221845</t>
  </si>
  <si>
    <t>-7,35</t>
  </si>
  <si>
    <t>85</t>
  </si>
  <si>
    <t>997013111</t>
  </si>
  <si>
    <t>Vnitrostaveništní doprava suti a vybouraných hmot pro budovy v do 6 m</t>
  </si>
  <si>
    <t>164</t>
  </si>
  <si>
    <t>suť odd.96</t>
  </si>
  <si>
    <t>17,88</t>
  </si>
  <si>
    <t>997013501</t>
  </si>
  <si>
    <t>Odvoz suti a vybouraných hmot na skládku nebo meziskládku do 1 km se složením</t>
  </si>
  <si>
    <t>166</t>
  </si>
  <si>
    <t>87</t>
  </si>
  <si>
    <t>997013509</t>
  </si>
  <si>
    <t>Příplatek k odvozu suti a vybouraných hmot na skládku ZKD 1 km přes 1 km</t>
  </si>
  <si>
    <t>168</t>
  </si>
  <si>
    <t>celkem 17 km</t>
  </si>
  <si>
    <t>pol.997013501</t>
  </si>
  <si>
    <t>17,88*(17-1)</t>
  </si>
  <si>
    <t>997013803</t>
  </si>
  <si>
    <t>Poplatek za uložení stavebního odpadu z keramických materiálů na skládce (skládkovné)</t>
  </si>
  <si>
    <t>170</t>
  </si>
  <si>
    <t>89</t>
  </si>
  <si>
    <t>997013831</t>
  </si>
  <si>
    <t>Poplatek za uložení stavebního směsného odpadu na skládce (skládkovné)</t>
  </si>
  <si>
    <t>172</t>
  </si>
  <si>
    <t>méně pol.997013803</t>
  </si>
  <si>
    <t>-12,145</t>
  </si>
  <si>
    <t>998011001</t>
  </si>
  <si>
    <t>Přesun hmot pro budovy zděné v do 6 m</t>
  </si>
  <si>
    <t>174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</si>
  <si>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</si>
  <si>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</si>
  <si>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</si>
  <si>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</si>
  <si>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</si>
  <si>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</si>
  <si>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</si>
  <si>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176</t>
  </si>
  <si>
    <t>podlaha uvnitř obezděné části</t>
  </si>
  <si>
    <t>(kamenná dlažba)</t>
  </si>
  <si>
    <t>1110010_R</t>
  </si>
  <si>
    <t>systémový penetrační nátěr pod kamennou dlažbu - dodávka, doprava</t>
  </si>
  <si>
    <t>178</t>
  </si>
  <si>
    <t>100,0*0,0003</t>
  </si>
  <si>
    <t>93</t>
  </si>
  <si>
    <t>998711101</t>
  </si>
  <si>
    <t>Přesun hmot tonážní pro izolace proti vodě, vlhkosti a plynům v objektech v do 6 m</t>
  </si>
  <si>
    <t>180</t>
  </si>
  <si>
    <t>712</t>
  </si>
  <si>
    <t>Povlakové krytiny</t>
  </si>
  <si>
    <t>7120010_R</t>
  </si>
  <si>
    <t>Oprava střešní krytiny - očištění</t>
  </si>
  <si>
    <t>182</t>
  </si>
  <si>
    <t>36,4*6,1</t>
  </si>
  <si>
    <t>7120020_R</t>
  </si>
  <si>
    <t>Oprava střešní krytiny - seříznutí boulí a vysušení</t>
  </si>
  <si>
    <t>184</t>
  </si>
  <si>
    <t>předpoklad 40% plochy - bude</t>
  </si>
  <si>
    <t>upřesněno při realizaci</t>
  </si>
  <si>
    <t>222,04*0,4</t>
  </si>
  <si>
    <t>7120030_R</t>
  </si>
  <si>
    <t>Oprava střešní krytiny - vyspravení poškozených míst asfaltovým pásem</t>
  </si>
  <si>
    <t>186</t>
  </si>
  <si>
    <t>97</t>
  </si>
  <si>
    <t>712363001</t>
  </si>
  <si>
    <t>Provedení povlakové krytiny střech do 10° termoplastickou fólií PVC rozvinutím a natažením v ploše</t>
  </si>
  <si>
    <t>188</t>
  </si>
  <si>
    <t>hydroizolační folie PVC</t>
  </si>
  <si>
    <t>0,25*6,1+0,435</t>
  </si>
  <si>
    <t>712391171</t>
  </si>
  <si>
    <t>Provedení povlakové krytiny střech do 10° podkladní textilní vrstvy</t>
  </si>
  <si>
    <t>190</t>
  </si>
  <si>
    <t>dle pol.712363001</t>
  </si>
  <si>
    <t>224,0</t>
  </si>
  <si>
    <t>712363003</t>
  </si>
  <si>
    <t>Provedení povlakové krytina střech do 10° spoj 2 pásů fólií PVC horkovzdušným navařením</t>
  </si>
  <si>
    <t>192</t>
  </si>
  <si>
    <t>712363103</t>
  </si>
  <si>
    <t>Provedení povlakové krytiny střech do 10° ukotvení fólie talířovou hmoždinkou do betonu nebo ŽB</t>
  </si>
  <si>
    <t>194</t>
  </si>
  <si>
    <t xml:space="preserve">průměr -  cca 6ks/1m2</t>
  </si>
  <si>
    <t>222,04*6,0+0,76</t>
  </si>
  <si>
    <t>101</t>
  </si>
  <si>
    <t>5900100_R</t>
  </si>
  <si>
    <t xml:space="preserve">hmoždinka talířová  s ocelovým trnem  8/60 mm - dodávka, doprava</t>
  </si>
  <si>
    <t>196</t>
  </si>
  <si>
    <t>ztratné 5%</t>
  </si>
  <si>
    <t>1333,0*1,05+0,35</t>
  </si>
  <si>
    <t>712363112</t>
  </si>
  <si>
    <t>Provedení povlakové krytiny střech do 10° překrytí talířové hmoždinky pruhem navařené fólie</t>
  </si>
  <si>
    <t>198</t>
  </si>
  <si>
    <t>103</t>
  </si>
  <si>
    <t>2830100_R</t>
  </si>
  <si>
    <t>fólie střešní mPVC ke kotvení PES výztuží, požární odolnost B roof (t1) - dodávka, doprava</t>
  </si>
  <si>
    <t>200</t>
  </si>
  <si>
    <t>ztratné 15%</t>
  </si>
  <si>
    <t>(36,4-1,5)*6,1*1,15+0,176</t>
  </si>
  <si>
    <t>spoj - dodávka k pol.712363003</t>
  </si>
  <si>
    <t>(31,0-6,1)*0,5*1,15+0,682</t>
  </si>
  <si>
    <t>překrytí hmoždinek</t>
  </si>
  <si>
    <t>dodávka k pol.712363112</t>
  </si>
  <si>
    <t>(1333,0-1,5*6,1*6)*0,1*0,1*1,15+0,302</t>
  </si>
  <si>
    <t>2830200_R</t>
  </si>
  <si>
    <t>fólie střešní mPVC ke kotvení s PES výztuží, požární odolnost B roof (t3)</t>
  </si>
  <si>
    <t>202</t>
  </si>
  <si>
    <t>pás krytiny navazující nasousední</t>
  </si>
  <si>
    <t>pavilon</t>
  </si>
  <si>
    <t>6,1*1,5*1,15</t>
  </si>
  <si>
    <t>0,25*6,1*1,15+0,723</t>
  </si>
  <si>
    <t>6,1*0,5*1,15+0,492</t>
  </si>
  <si>
    <t>1,5*6,1*6*0,1*0,1*1,15+0,369</t>
  </si>
  <si>
    <t>105</t>
  </si>
  <si>
    <t>2830300_R</t>
  </si>
  <si>
    <t>ochranná separační netkaná textilie ze skleněných vláken 300g/m2 - dodávka, doprava</t>
  </si>
  <si>
    <t>204</t>
  </si>
  <si>
    <t>pol.712391171</t>
  </si>
  <si>
    <t>222,04*1,15+0,654</t>
  </si>
  <si>
    <t>7120100_R</t>
  </si>
  <si>
    <t>Příplatek na napojení střešní folie z mPVC na klempířské prvky (lišty, oplechování, lemování...) a další doplňkové práce na střešním plášti (dilatace, kouty, rohy..) včetně systémových kotevních, uchycovycích a doplňkových prvků</t>
  </si>
  <si>
    <t>206</t>
  </si>
  <si>
    <t>107</t>
  </si>
  <si>
    <t>998712101</t>
  </si>
  <si>
    <t>Přesun hmot tonážní pro krytiny povlakové v objektech v do 6 m</t>
  </si>
  <si>
    <t>208</t>
  </si>
  <si>
    <t>713</t>
  </si>
  <si>
    <t>Izolace tepelné</t>
  </si>
  <si>
    <t>713131141</t>
  </si>
  <si>
    <t>Montáž izolace tepelné stěn lepením celoplošně rohoží, pásů, dílců, desek</t>
  </si>
  <si>
    <t>210</t>
  </si>
  <si>
    <t>napojení střechy na zateplenou fasádu</t>
  </si>
  <si>
    <t>0,25*6,1+0,075</t>
  </si>
  <si>
    <t>109</t>
  </si>
  <si>
    <t>283759380</t>
  </si>
  <si>
    <t>deska fasádní polystyrénová EPS 70 F 1000 x 500 x 100 mm</t>
  </si>
  <si>
    <t>212</t>
  </si>
  <si>
    <t>998713101</t>
  </si>
  <si>
    <t>Přesun hmot tonážní pro izolace tepelné v objektech v do 6 m</t>
  </si>
  <si>
    <t>214</t>
  </si>
  <si>
    <t>762</t>
  </si>
  <si>
    <t>Konstrukce tesařské</t>
  </si>
  <si>
    <t>111</t>
  </si>
  <si>
    <t>7620010_R</t>
  </si>
  <si>
    <t>Montáž obložení stěny cementovými deskami tl.12,5 mm na ocelové profily (bez materiálu) včetně kotevních prvků</t>
  </si>
  <si>
    <t>216</t>
  </si>
  <si>
    <t>obložení stěny v uzavřené části</t>
  </si>
  <si>
    <t>5,2*3,3</t>
  </si>
  <si>
    <t>0,84</t>
  </si>
  <si>
    <t>590309810</t>
  </si>
  <si>
    <t>deska cementovláknitá 1250 x 2000 x 12,5 mm</t>
  </si>
  <si>
    <t>218</t>
  </si>
  <si>
    <t>18,0*1,02+0,14</t>
  </si>
  <si>
    <t>113</t>
  </si>
  <si>
    <t>7620020_R</t>
  </si>
  <si>
    <t>Montáž nosných ocelových profilů na stěnu objektu včetně kotevních prvků (pod obklad cement.deskami)</t>
  </si>
  <si>
    <t>220</t>
  </si>
  <si>
    <t>15 kg/m2</t>
  </si>
  <si>
    <t>18*15,0</t>
  </si>
  <si>
    <t>7620100_R</t>
  </si>
  <si>
    <t>dodávka, doprava ocelových pozink profilů k pol.7620020_R</t>
  </si>
  <si>
    <t>222</t>
  </si>
  <si>
    <t>115</t>
  </si>
  <si>
    <t>998762101</t>
  </si>
  <si>
    <t>Přesun hmot tonážní pro kce tesařské v objektech v do 6 m</t>
  </si>
  <si>
    <t>224</t>
  </si>
  <si>
    <t>764</t>
  </si>
  <si>
    <t>Konstrukce klempířské</t>
  </si>
  <si>
    <t>764518622</t>
  </si>
  <si>
    <t>Svody kruhové včetně objímek, kolen, odskoků z Pz s povrchovou úpravou průměru 100 mm</t>
  </si>
  <si>
    <t>226</t>
  </si>
  <si>
    <t>P</t>
  </si>
  <si>
    <t>Poznámka k položce:_x000d_
K1</t>
  </si>
  <si>
    <t>117</t>
  </si>
  <si>
    <t>228</t>
  </si>
  <si>
    <t>Poznámka k položce:_x000d_
K2</t>
  </si>
  <si>
    <t>764511642</t>
  </si>
  <si>
    <t>Kotlík oválný (trychtýřový) pro podokapní žlaby z Pz s povrchovou úpravou 330/100 mm</t>
  </si>
  <si>
    <t>230</t>
  </si>
  <si>
    <t>Poznámka k položce:_x000d_
K3</t>
  </si>
  <si>
    <t>119</t>
  </si>
  <si>
    <t>764511602</t>
  </si>
  <si>
    <t>Žlab podokapní půlkruhový z Pz s povrchovou úpravou rš 330 mm</t>
  </si>
  <si>
    <t>234</t>
  </si>
  <si>
    <t>764212664</t>
  </si>
  <si>
    <t>Oplechování rovné okapové hrany z Pz s povrchovou úpravou rš 330 mm</t>
  </si>
  <si>
    <t>238</t>
  </si>
  <si>
    <t>Poznámka k položce:_x000d_
K5</t>
  </si>
  <si>
    <t>121</t>
  </si>
  <si>
    <t>764011613</t>
  </si>
  <si>
    <t>Podkladní plech z Pz s upraveným povrchem rš 250 mm</t>
  </si>
  <si>
    <t>240</t>
  </si>
  <si>
    <t>764212634</t>
  </si>
  <si>
    <t>Oplechování štítu závětrnou lištou z Pz s povrchovou úpravou rš 330 mm</t>
  </si>
  <si>
    <t>242</t>
  </si>
  <si>
    <t>Poznámka k položce:_x000d_
K6</t>
  </si>
  <si>
    <t>123</t>
  </si>
  <si>
    <t>7640100_R</t>
  </si>
  <si>
    <t>K7 - přechodová lišta RŠ 300 mm + tmelení (přechod nová foliivá krytina x stávající plechová krytina) - ocelový poplastovaný plech tl.0,6 mm</t>
  </si>
  <si>
    <t>244</t>
  </si>
  <si>
    <t>7640110_R</t>
  </si>
  <si>
    <t>K8 - úchytná lišta rohová RŠ 100 mm (svislá stěna se zateplením - střecha bez zateplení) - ocelový poplastovaný plech tl.0,6 mm</t>
  </si>
  <si>
    <t>246</t>
  </si>
  <si>
    <t>125</t>
  </si>
  <si>
    <t>7640120_R</t>
  </si>
  <si>
    <t>K9 - úchytná lišta RŠ 100 mm (svislá stěna se zateplením - ctřecha bez zateplení) - ocelový poplastovaný plech tl.0,6 mm</t>
  </si>
  <si>
    <t>248</t>
  </si>
  <si>
    <t>7640130_R</t>
  </si>
  <si>
    <t>K10 - tmelící lišta pojistná RŠ 100 mm + tmelení (svislá stěna se zateplením - ctřecha bez zateplení) - ocelový poplastovaný plech tl.0,6 mm</t>
  </si>
  <si>
    <t>250</t>
  </si>
  <si>
    <t>127</t>
  </si>
  <si>
    <t>7640200_R</t>
  </si>
  <si>
    <t>Příplatek na pomocné latě a další prvky potřebné pro jejich kotvení, dotmelení spojů těsnící páskou popř.tmelem, příponky pro kotvení popř. zakládací plechy</t>
  </si>
  <si>
    <t>252</t>
  </si>
  <si>
    <t>998764101</t>
  </si>
  <si>
    <t>Přesun hmot tonážní pro konstrukce klempířské v objektech v do 6 m</t>
  </si>
  <si>
    <t>254</t>
  </si>
  <si>
    <t>767</t>
  </si>
  <si>
    <t>Konstrukce zámečnické</t>
  </si>
  <si>
    <t>129</t>
  </si>
  <si>
    <t>767995111</t>
  </si>
  <si>
    <t>Montáž atypických zámečnických konstrukcí hmotnosti přes 3 do 5 kg</t>
  </si>
  <si>
    <t>256</t>
  </si>
  <si>
    <t>montáž nosné konstrukce zástěny</t>
  </si>
  <si>
    <t>a zaobleného nároží</t>
  </si>
  <si>
    <t>(viz výpis na výkrese č.18)</t>
  </si>
  <si>
    <t>drobné prvky</t>
  </si>
  <si>
    <t>201,0</t>
  </si>
  <si>
    <t>767995113</t>
  </si>
  <si>
    <t>Montáž atypických zámečnických konstrukcí hmotnosti přes 10 do 20 kg</t>
  </si>
  <si>
    <t>258</t>
  </si>
  <si>
    <t xml:space="preserve">a zaobleného nároží </t>
  </si>
  <si>
    <t>větší profily prvky</t>
  </si>
  <si>
    <t>472,0</t>
  </si>
  <si>
    <t>sloupky k dělící příčce + kotvící L</t>
  </si>
  <si>
    <t>(viz výpis na výkrese č.19)</t>
  </si>
  <si>
    <t>43,5</t>
  </si>
  <si>
    <t>poznámka :</t>
  </si>
  <si>
    <t>chemické kotvy vykázány v odd.95</t>
  </si>
  <si>
    <t>131</t>
  </si>
  <si>
    <t>7670010_R</t>
  </si>
  <si>
    <t>dodávka, doprava materiálu k montáži pol.767995111 a 7677995113, ocel S235 žárově zinkováno, povrchová úprava Komaxit RAL7035 (šedá)</t>
  </si>
  <si>
    <t>260</t>
  </si>
  <si>
    <t>201,0+515,5</t>
  </si>
  <si>
    <t>7670100_R</t>
  </si>
  <si>
    <t>Montáž příček z děrovaného plechu zaoblených částí</t>
  </si>
  <si>
    <t>262</t>
  </si>
  <si>
    <t>zaoblené části - děrovaný plech</t>
  </si>
  <si>
    <t>16,9</t>
  </si>
  <si>
    <t>133</t>
  </si>
  <si>
    <t>7670200_R</t>
  </si>
  <si>
    <t>Montáž příček přímých z zahokovu - zástěny</t>
  </si>
  <si>
    <t>264</t>
  </si>
  <si>
    <t xml:space="preserve">zástěny </t>
  </si>
  <si>
    <t>28,03</t>
  </si>
  <si>
    <t>7670020_R</t>
  </si>
  <si>
    <t>tahokov TR/10 - 103 x 6,1 - 1,2 mm žárově zinkováno, povrchová úprava komaxit Ra 7035 (šedý) - dodávka, doprava</t>
  </si>
  <si>
    <t>266</t>
  </si>
  <si>
    <t>pol.767136101_R</t>
  </si>
  <si>
    <t>28,03*1,1+0,167</t>
  </si>
  <si>
    <t>135</t>
  </si>
  <si>
    <t>7670030_R</t>
  </si>
  <si>
    <t>děrovaný plech Rv pr.3,0 mm, roztrč 5,0 mm, tl. plechu 1,5 mm, žárově zinkováno, povrchová úprava komaxit RAL 7035 (šedý) - dodávka, doprava</t>
  </si>
  <si>
    <t>268</t>
  </si>
  <si>
    <t>ztratné. prožez 10%</t>
  </si>
  <si>
    <t>pol.7670001_R</t>
  </si>
  <si>
    <t>16,9*1,1+0,41</t>
  </si>
  <si>
    <t>767610116</t>
  </si>
  <si>
    <t>Montáž oken kovových jednoduchých pevných do zdiva pl přes 0,6 do 1,5 m2</t>
  </si>
  <si>
    <t>270</t>
  </si>
  <si>
    <t xml:space="preserve">okno 0,5/1,9 m  - 11 ks</t>
  </si>
  <si>
    <t>0,5*1,9*11</t>
  </si>
  <si>
    <t>137</t>
  </si>
  <si>
    <t>7670040_R</t>
  </si>
  <si>
    <t>hliníkové okno pevné 500 x 1900 mm ( š x v), rámy bez tepelně technických parametrů, bezpečnostní sklo vzorované, barva bílá</t>
  </si>
  <si>
    <t>272</t>
  </si>
  <si>
    <t>998767101</t>
  </si>
  <si>
    <t>Přesun hmot tonážní pro zámečnické konstrukce v objektech v do 6 m</t>
  </si>
  <si>
    <t>274</t>
  </si>
  <si>
    <t>772</t>
  </si>
  <si>
    <t>Podlahy z kamene</t>
  </si>
  <si>
    <t>139</t>
  </si>
  <si>
    <t>7720010_R</t>
  </si>
  <si>
    <t>Kladení kamenné dlažby tl. do 30 mm do mrazuvzdorného tmelu, flexibilní spárování - příprava podkladu,lepení, příprava a aplikace spárovací hmoty se provede dle technic.pokynů výrobce</t>
  </si>
  <si>
    <t>276</t>
  </si>
  <si>
    <t>7720020_R</t>
  </si>
  <si>
    <t>Obklad parapetu z kamenné deskyy tl. do 30 mm do mrazuvzdorného tmelu, flexibilní spárování - příprava podkladu,lepení, příprava a aplikace spárovací hmoty se provede dle technic.pokynů výrobce</t>
  </si>
  <si>
    <t>278</t>
  </si>
  <si>
    <t>0,44*0,5*1</t>
  </si>
  <si>
    <t>0,4*0,5*8</t>
  </si>
  <si>
    <t>0,35*0,5*2</t>
  </si>
  <si>
    <t>0,34*(4,7-0,5)</t>
  </si>
  <si>
    <t>0,3*(19,5-0,5*8)</t>
  </si>
  <si>
    <t>0,25*(4,0-0,5*2)</t>
  </si>
  <si>
    <t>0,002</t>
  </si>
  <si>
    <t>141</t>
  </si>
  <si>
    <t>5830100_R</t>
  </si>
  <si>
    <t xml:space="preserve">deska dlažební kamenná  (žula)  protiskluzná 30x30 tl 2 cm - dodávka, doprava</t>
  </si>
  <si>
    <t>280</t>
  </si>
  <si>
    <t>ztratné 3 %</t>
  </si>
  <si>
    <t>100,0*1,03</t>
  </si>
  <si>
    <t>pol.7720020_R</t>
  </si>
  <si>
    <t>9,0*1,05+0,55</t>
  </si>
  <si>
    <t>7720030_R</t>
  </si>
  <si>
    <t>Příplatek na plošné dilatační spáry dlažby dle výrobce</t>
  </si>
  <si>
    <t>282</t>
  </si>
  <si>
    <t>143</t>
  </si>
  <si>
    <t>7720040_R</t>
  </si>
  <si>
    <t>Dilatační spára mezi dlažbou a stěnou - dilatační pásek+tmel</t>
  </si>
  <si>
    <t>284</t>
  </si>
  <si>
    <t>998782101</t>
  </si>
  <si>
    <t>Přesun hmot tonážní pro obklady kamenné v objektech v do 6 m</t>
  </si>
  <si>
    <t>286</t>
  </si>
  <si>
    <t>783</t>
  </si>
  <si>
    <t>Dokončovací práce - nátěry</t>
  </si>
  <si>
    <t>145</t>
  </si>
  <si>
    <t>7830010_R</t>
  </si>
  <si>
    <t>Odstranění nátěrů z ocelových konstrukcí pískováním včetně dodávka a odklizení písku</t>
  </si>
  <si>
    <t>288</t>
  </si>
  <si>
    <t xml:space="preserve">stávající ocelové sloupy </t>
  </si>
  <si>
    <t>0,12*4*(3,2*3+2,2*7+3,7*4*2)</t>
  </si>
  <si>
    <t>stávající průvlaky podélné</t>
  </si>
  <si>
    <t>(0,16*2+0,12)*(20,0+4,8)</t>
  </si>
  <si>
    <t>(0,16+0,12)*2*(15,2+1,65*2)</t>
  </si>
  <si>
    <t>stávající průvlaky příčné</t>
  </si>
  <si>
    <t>(0,16*2+0,12)*6,1*25</t>
  </si>
  <si>
    <t>0,02</t>
  </si>
  <si>
    <t>7830020_R</t>
  </si>
  <si>
    <t>Nátěrový systém ocelových konstrukcí venkovní do prostředí C3, životnost 15 let</t>
  </si>
  <si>
    <t>290</t>
  </si>
  <si>
    <t>dle pol.789123220</t>
  </si>
  <si>
    <t>126,6</t>
  </si>
  <si>
    <t>789</t>
  </si>
  <si>
    <t>Povrchové úpravy ocelových konstrukcí a technologických zařízení</t>
  </si>
  <si>
    <t>147</t>
  </si>
  <si>
    <t>789123220</t>
  </si>
  <si>
    <t>Oprášení ocelových konstrukcí třídy III</t>
  </si>
  <si>
    <t>292</t>
  </si>
  <si>
    <t>stávající OK</t>
  </si>
  <si>
    <t>pol.7830010_R</t>
  </si>
  <si>
    <t>114,6</t>
  </si>
  <si>
    <t>svary a spoje nové konstrukce</t>
  </si>
  <si>
    <t>oplocení vstupu</t>
  </si>
  <si>
    <t>12,0</t>
  </si>
  <si>
    <t>789123240</t>
  </si>
  <si>
    <t>Odmaštění ocelových konstrukcí třídy III</t>
  </si>
  <si>
    <t>294</t>
  </si>
  <si>
    <t>149</t>
  </si>
  <si>
    <t>789123210</t>
  </si>
  <si>
    <t>Omytí ocelových konstrukcí třídy III</t>
  </si>
  <si>
    <t>296</t>
  </si>
  <si>
    <t>dle pol.789123240</t>
  </si>
  <si>
    <t>VYB</t>
  </si>
  <si>
    <t>Vybavení objektu</t>
  </si>
  <si>
    <t>V_01</t>
  </si>
  <si>
    <t>Stůl - eloxovaný hliník, rohy PUR, specifikace viz technická zpráva</t>
  </si>
  <si>
    <t>300</t>
  </si>
  <si>
    <t>151</t>
  </si>
  <si>
    <t>V_02</t>
  </si>
  <si>
    <t>Skládací židle vyrobená z technického polymeru, nohy vyrobeny z eloxovaného hliníku, specifikace viz technická zpráva</t>
  </si>
  <si>
    <t>302</t>
  </si>
  <si>
    <t>V_03</t>
  </si>
  <si>
    <t>Stojany na kola včetně montáže</t>
  </si>
  <si>
    <t>304</t>
  </si>
  <si>
    <t>153</t>
  </si>
  <si>
    <t>V_04</t>
  </si>
  <si>
    <t>Skládací vozík na přepravu stolů</t>
  </si>
  <si>
    <t>694899013</t>
  </si>
  <si>
    <t>V_05</t>
  </si>
  <si>
    <t>Skládací vozík na přepravu židlí</t>
  </si>
  <si>
    <t>-1479544979</t>
  </si>
  <si>
    <t>02 - Silnoproudá elektroinstalace</t>
  </si>
  <si>
    <t>72270179</t>
  </si>
  <si>
    <t>Klimešová Miroslava</t>
  </si>
  <si>
    <t xml:space="preserve">    741 - Elektroinstalace - silnoproud</t>
  </si>
  <si>
    <t>HZS - Hodinové zúčtovací sazby</t>
  </si>
  <si>
    <t>741</t>
  </si>
  <si>
    <t>Elektroinstalace - silnoproud</t>
  </si>
  <si>
    <t>741110001</t>
  </si>
  <si>
    <t>Montáž trubka plastová tuhá D přes 16 do 23 mm uložená pevně</t>
  </si>
  <si>
    <t>1760458342</t>
  </si>
  <si>
    <t>1177138</t>
  </si>
  <si>
    <t>TRUBKA TUHA 1520HF FA CERNA /3M/</t>
  </si>
  <si>
    <t>153006103</t>
  </si>
  <si>
    <t>180*1,05 'Přepočtené koeficientem množství</t>
  </si>
  <si>
    <t>1200120</t>
  </si>
  <si>
    <t>PRICHYTKA 20MM CERNA 5320HF FB</t>
  </si>
  <si>
    <t>1397795775</t>
  </si>
  <si>
    <t>741110002</t>
  </si>
  <si>
    <t>Montáž trubka plastová tuhá D přes 23 do 35 mm uložená pevně</t>
  </si>
  <si>
    <t>1066359932</t>
  </si>
  <si>
    <t>1233156</t>
  </si>
  <si>
    <t>TRUBKA TUHA 1532HF FA CERNA /3M/</t>
  </si>
  <si>
    <t>2006157413</t>
  </si>
  <si>
    <t>45*1,05 'Přepočtené koeficientem množství</t>
  </si>
  <si>
    <t>1221534</t>
  </si>
  <si>
    <t>PRICHYTKA 32MM CERNA 5332HF FB</t>
  </si>
  <si>
    <t>55007333</t>
  </si>
  <si>
    <t>741110511</t>
  </si>
  <si>
    <t>Montáž lišta a kanálek vkládací šířky do 60 mm s víčkem</t>
  </si>
  <si>
    <t>1281716961</t>
  </si>
  <si>
    <t>34571015</t>
  </si>
  <si>
    <t>lišta elektroinstalační hranatá bezhalogenová 40x20mm</t>
  </si>
  <si>
    <t>-862661983</t>
  </si>
  <si>
    <t>30*1,05 'Přepočtené koeficientem množství</t>
  </si>
  <si>
    <t>741112111</t>
  </si>
  <si>
    <t>Montáž rozvodka nástěnná plastová čtyřhranná vodič D do 4 mm2</t>
  </si>
  <si>
    <t>689803950</t>
  </si>
  <si>
    <t>1171504</t>
  </si>
  <si>
    <t>KRABICE 95X95X50 TM. SEDA 8101 LA IP54</t>
  </si>
  <si>
    <t>1533958329</t>
  </si>
  <si>
    <t>1195640</t>
  </si>
  <si>
    <t>SVORKA BEZSROUBOVA 5X1.0-2.5 TYP015 XX</t>
  </si>
  <si>
    <t>879463938</t>
  </si>
  <si>
    <t>741122122</t>
  </si>
  <si>
    <t>Montáž kabel Cu plný kulatý žíla 3x1,5 až 6 mm2 zatažený v trubkách (např. CYKY)</t>
  </si>
  <si>
    <t>390215483</t>
  </si>
  <si>
    <t>34111030</t>
  </si>
  <si>
    <t>kabel instalační jádro Cu plné izolace PVC plášť PVC 450/750V (CYKY) 3x1,5mm2</t>
  </si>
  <si>
    <t>-188108820</t>
  </si>
  <si>
    <t>190 "J"</t>
  </si>
  <si>
    <t>15 "O"</t>
  </si>
  <si>
    <t>205*1,15 'Přepočtené koeficientem množství</t>
  </si>
  <si>
    <t>34111036</t>
  </si>
  <si>
    <t>kabel instalační jádro Cu plné izolace PVC plášť PVC 450/750V (CYKY) 3x2,5mm2</t>
  </si>
  <si>
    <t>-1809979672</t>
  </si>
  <si>
    <t>150*1,15 'Přepočtené koeficientem množství</t>
  </si>
  <si>
    <t>741122142</t>
  </si>
  <si>
    <t>Montáž kabel Cu plný kulatý žíla 5x1,5 až 2,5 mm2 zatažený v trubkách (např. CYKY)</t>
  </si>
  <si>
    <t>-510996066</t>
  </si>
  <si>
    <t>34111090</t>
  </si>
  <si>
    <t>kabel instalační jádro Cu plné izolace PVC plášť PVC 450/750V (CYKY) 5x1,5mm2</t>
  </si>
  <si>
    <t>964552842</t>
  </si>
  <si>
    <t>90*1,15 'Přepočtené koeficientem množství</t>
  </si>
  <si>
    <t>741122143</t>
  </si>
  <si>
    <t>Montáž kabel Cu plný kulatý žíla 5x4 až 6 mm2 zatažený v trubkách (např. CYKY)</t>
  </si>
  <si>
    <t>502117671</t>
  </si>
  <si>
    <t>34111100</t>
  </si>
  <si>
    <t>kabel instalační jádro Cu plné izolace PVC plášť PVC 450/750V (CYKY) 5x6mm2</t>
  </si>
  <si>
    <t>-1583315626</t>
  </si>
  <si>
    <t>80*1,15 'Přepočtené koeficientem množství</t>
  </si>
  <si>
    <t>741130001</t>
  </si>
  <si>
    <t>Ukončení vodič izolovaný do 2,5 mm2 v rozváděči nebo na přístroji</t>
  </si>
  <si>
    <t>265469118</t>
  </si>
  <si>
    <t>741130004</t>
  </si>
  <si>
    <t>Ukončení vodič izolovaný do 6 mm2 v rozváděči nebo na přístroji</t>
  </si>
  <si>
    <t>1854822220</t>
  </si>
  <si>
    <t>741210001</t>
  </si>
  <si>
    <t>Montáž rozvodnice oceloplechová nebo plastová běžná do 20 kg</t>
  </si>
  <si>
    <t>344242574</t>
  </si>
  <si>
    <t>10.931.639</t>
  </si>
  <si>
    <t>ABB Skříň Mistral65 1208 54TE na omítku, průhledné dveře IP65</t>
  </si>
  <si>
    <t>-1478696838</t>
  </si>
  <si>
    <t>741310031</t>
  </si>
  <si>
    <t>Montáž spínač nástěnný 1-jednopólový prostředí venkovní/mokré se zapojením vodičů</t>
  </si>
  <si>
    <t>1513540478</t>
  </si>
  <si>
    <t>34535015</t>
  </si>
  <si>
    <t>spínač nástěnný jednopólový, řazení 1, IP44, šroubové svorky</t>
  </si>
  <si>
    <t>2110229713</t>
  </si>
  <si>
    <t>741310041</t>
  </si>
  <si>
    <t>Montáž přepínač nástěnný 5-sériový prostředí venkovní/mokré se zapojením vodičů</t>
  </si>
  <si>
    <t>965857622</t>
  </si>
  <si>
    <t>34535017</t>
  </si>
  <si>
    <t>přepínač nástěnný sériový, řazení 5, IP44, šroubové svorky</t>
  </si>
  <si>
    <t>-573826416</t>
  </si>
  <si>
    <t>741313012</t>
  </si>
  <si>
    <t>Montáž zásuvka chráněná bezšroubové připojení v krabici 2P+PE dvojí zapojení prostředí základní,vlhké se zapojením vodičů</t>
  </si>
  <si>
    <t>-1913236238</t>
  </si>
  <si>
    <t>34555248</t>
  </si>
  <si>
    <t>zásuvka nástěnná jednonásobná s víčkem pro průběžnou montáž, IP44, šroubové svorky</t>
  </si>
  <si>
    <t>1314807184</t>
  </si>
  <si>
    <t>741320105</t>
  </si>
  <si>
    <t>Montáž jističů jednopólových nn do 25 A ve skříni se zapojením vodičů</t>
  </si>
  <si>
    <t>-1315612191</t>
  </si>
  <si>
    <t>35822111</t>
  </si>
  <si>
    <t>jistič 1-pólový 16 A vypínací charakteristika B vypínací schopnost 10 kA</t>
  </si>
  <si>
    <t>-1618711817</t>
  </si>
  <si>
    <t>741320165</t>
  </si>
  <si>
    <t>Montáž jističů třípólových nn do 25 A ve skříni se zapojením vodičů</t>
  </si>
  <si>
    <t>-2065273129</t>
  </si>
  <si>
    <t>35822403</t>
  </si>
  <si>
    <t>jistič 3-pólový 25 A vypínací charakteristika B vypínací schopnost 10 kA</t>
  </si>
  <si>
    <t>12765004</t>
  </si>
  <si>
    <t>741320175</t>
  </si>
  <si>
    <t>Montáž jističů třípólových nn do 63 A ve skříni se zapojením vodičů</t>
  </si>
  <si>
    <t>-1091840513</t>
  </si>
  <si>
    <t>1375405</t>
  </si>
  <si>
    <t>ODPINAC SD203/32</t>
  </si>
  <si>
    <t>673145549</t>
  </si>
  <si>
    <t>741321003</t>
  </si>
  <si>
    <t>Montáž proudových chráničů dvoupólových nn do 25 A ve skříni se zapojením vodičů</t>
  </si>
  <si>
    <t>-1342090659</t>
  </si>
  <si>
    <t>1713642</t>
  </si>
  <si>
    <t>KOMBICHRANIC COMPACT DS201 B10 A30</t>
  </si>
  <si>
    <t>-1341092399</t>
  </si>
  <si>
    <t>741321043</t>
  </si>
  <si>
    <t>Montáž proudových chráničů čtyřpólových nn do 63 A ve skříni se zapojením vodičů</t>
  </si>
  <si>
    <t>-738767910</t>
  </si>
  <si>
    <t>1000137556</t>
  </si>
  <si>
    <t>Chránič čtyřpolový ABB 2CSF204001R1400 F204 AC-40/0,03F 200,F204AC-40/0,03</t>
  </si>
  <si>
    <t>1933576969</t>
  </si>
  <si>
    <t>741322111</t>
  </si>
  <si>
    <t>Montáž svodiče přepětí nn typ 2 čtyřpólových jednodílných se zapojením vodičů</t>
  </si>
  <si>
    <t>-53619167</t>
  </si>
  <si>
    <t>1200073</t>
  </si>
  <si>
    <t>SVODIC PREPETI SLP-275 V/4</t>
  </si>
  <si>
    <t>837056759</t>
  </si>
  <si>
    <t>741372154</t>
  </si>
  <si>
    <t>Montáž svítidlo LED průmyslové přisazené stropní se zapojením vodičů</t>
  </si>
  <si>
    <t>-1991016786</t>
  </si>
  <si>
    <t>RMAT0001</t>
  </si>
  <si>
    <t>A - LED prachotěsné svítidlo, polyesterové tělo, opálový PC kryt, IK08, 1 x LED, 32W, 4400lm, Ra80, 4000K (např. MODUS PL3500L1N)</t>
  </si>
  <si>
    <t>336205375</t>
  </si>
  <si>
    <t>RMAT0002</t>
  </si>
  <si>
    <t>B - Průmyslové LED svítidlo, mikroprizmatický PC kryt, IK10 1 x LED, 61W, 7900lm, Ra80, 4000K (např. MODUS MEGAL2M_PCN_/1400)</t>
  </si>
  <si>
    <t>1732120146</t>
  </si>
  <si>
    <t>RMAT0003</t>
  </si>
  <si>
    <t xml:space="preserve">C -  LED prachotěsné svítidlo, polyesterové tělo, opálový PC kryt, IK08, 1 x LED, 20W, 2700lm, Ra80, 4000K (např. MODUS PL2500M1N)</t>
  </si>
  <si>
    <t>-1336185217</t>
  </si>
  <si>
    <t>RMAT0004</t>
  </si>
  <si>
    <t>Recyklační poplatek</t>
  </si>
  <si>
    <t>-1366263565</t>
  </si>
  <si>
    <t>741810002</t>
  </si>
  <si>
    <t>Celková prohlídka elektrického rozvodu a zařízení přes 100 000 do 500 000,- Kč</t>
  </si>
  <si>
    <t>1022126332</t>
  </si>
  <si>
    <t>741910412</t>
  </si>
  <si>
    <t>Montáž žlab kovový šířky do 100 mm bez víka</t>
  </si>
  <si>
    <t>-198486614</t>
  </si>
  <si>
    <t>1253463</t>
  </si>
  <si>
    <t>KABELOVY ZLAB 2M MARS NIXKZN 50X62 IX</t>
  </si>
  <si>
    <t>-1642021641</t>
  </si>
  <si>
    <t>1228476</t>
  </si>
  <si>
    <t>OBLOUK HORIZONT. 90° NIXO 90X50X62 IX</t>
  </si>
  <si>
    <t>-934484071</t>
  </si>
  <si>
    <t>1147579</t>
  </si>
  <si>
    <t>SPOJKA NEREZ NIXS 50 IX</t>
  </si>
  <si>
    <t>2069043329</t>
  </si>
  <si>
    <t>10.854.130</t>
  </si>
  <si>
    <t>KOPOS Podpěra NIXDS 62 IX, MARS, nerez</t>
  </si>
  <si>
    <t>-1693438506</t>
  </si>
  <si>
    <t>10.530.239</t>
  </si>
  <si>
    <t>KOPOS Průchodka NKP 21</t>
  </si>
  <si>
    <t>1733402231</t>
  </si>
  <si>
    <t>741910421</t>
  </si>
  <si>
    <t>Montáž žlab kovový - uzavření víkem</t>
  </si>
  <si>
    <t>1712714262</t>
  </si>
  <si>
    <t>10.155.612</t>
  </si>
  <si>
    <t>KOPOS Víko NIXVT 62 XX, T-kusu, nerez</t>
  </si>
  <si>
    <t>-1913379728</t>
  </si>
  <si>
    <t>10.154.781</t>
  </si>
  <si>
    <t>KOPOS Upínka MARS NIXUV XX nerez</t>
  </si>
  <si>
    <t>951189499</t>
  </si>
  <si>
    <t>10.739.611</t>
  </si>
  <si>
    <t>KOPOS Víko NIXVO 90X62 IX, kolena MARS, nerez</t>
  </si>
  <si>
    <t>-983523053</t>
  </si>
  <si>
    <t>998741101</t>
  </si>
  <si>
    <t>Přesun hmot tonážní pro silnoproud v objektech v do 6 m</t>
  </si>
  <si>
    <t>-1250354502</t>
  </si>
  <si>
    <t>zednick</t>
  </si>
  <si>
    <t>Zednické výpomoce vč. materiálu</t>
  </si>
  <si>
    <t>293844742</t>
  </si>
  <si>
    <t>HZS</t>
  </si>
  <si>
    <t>Hodinové zúčtovací sazby</t>
  </si>
  <si>
    <t>HZS2232</t>
  </si>
  <si>
    <t>Hodinová zúčtovací sazba elektrikář odborný (úprava v rozvaděči RS2)</t>
  </si>
  <si>
    <t>hod</t>
  </si>
  <si>
    <t>512</t>
  </si>
  <si>
    <t>1051266863</t>
  </si>
  <si>
    <t>03 - Vedlejší náklady</t>
  </si>
  <si>
    <t>VRN - Vedlejší rozpočtové náklady</t>
  </si>
  <si>
    <t>VRN</t>
  </si>
  <si>
    <t>Vedlejší rozpočtové náklady</t>
  </si>
  <si>
    <t>0100000R1</t>
  </si>
  <si>
    <t>Výškové a polohové vytýčení všech inženýrských sítí na staveništi a jejich ověření u správců</t>
  </si>
  <si>
    <t>1251841095</t>
  </si>
  <si>
    <t>0130000R1</t>
  </si>
  <si>
    <t>Dokumentace skutečného provedení stavby</t>
  </si>
  <si>
    <t>1024</t>
  </si>
  <si>
    <t>-616098076</t>
  </si>
  <si>
    <t xml:space="preserve">Poznámka k položce:_x000d_
 </t>
  </si>
  <si>
    <t>0300000R1</t>
  </si>
  <si>
    <t>Zařízení staveniště - vybavení (buňky, TOI), zabezpečení, zrušení staveniště, připojení na inženýrské sítě</t>
  </si>
  <si>
    <t>-453270799</t>
  </si>
  <si>
    <t>Poznámka k položce:_x000d_
včetně uvedení okolí do původního stavu</t>
  </si>
  <si>
    <t>0400020R1</t>
  </si>
  <si>
    <t>Kompletační a koordinační činnost, náklady spojené s vedením stavby</t>
  </si>
  <si>
    <t>-1554869451</t>
  </si>
  <si>
    <t>0700000R1</t>
  </si>
  <si>
    <t>Provozní vlivy</t>
  </si>
  <si>
    <t>-1772978890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</si>
</sst>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Rozpočet-KV_ZŠ Truhlářská-úprava vstupu pavilonu (CÚ 2025/I)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Stavební část'!P140</f>
        <v>0</v>
      </c>
      <c r="AV95" s="129">
        <f>'01 - Stavební část'!J33</f>
        <v>0</v>
      </c>
      <c r="AW95" s="129">
        <f>'01 - Stavební část'!J34</f>
        <v>0</v>
      </c>
      <c r="AX95" s="129">
        <f>'01 - Stavební část'!J35</f>
        <v>0</v>
      </c>
      <c r="AY95" s="129">
        <f>'01 - Stavební část'!J36</f>
        <v>0</v>
      </c>
      <c r="AZ95" s="129">
        <f>'01 - Stavební část'!F33</f>
        <v>0</v>
      </c>
      <c r="BA95" s="129">
        <f>'01 - Stavební část'!F34</f>
        <v>0</v>
      </c>
      <c r="BB95" s="129">
        <f>'01 - Stavební část'!F35</f>
        <v>0</v>
      </c>
      <c r="BC95" s="129">
        <f>'01 - Stavební část'!F36</f>
        <v>0</v>
      </c>
      <c r="BD95" s="131">
        <f>'01 - Stavební část'!F37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Silnoproudá elektroi...'!J30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'02 - Silnoproudá elektroi...'!P119</f>
        <v>0</v>
      </c>
      <c r="AV96" s="129">
        <f>'02 - Silnoproudá elektroi...'!J33</f>
        <v>0</v>
      </c>
      <c r="AW96" s="129">
        <f>'02 - Silnoproudá elektroi...'!J34</f>
        <v>0</v>
      </c>
      <c r="AX96" s="129">
        <f>'02 - Silnoproudá elektroi...'!J35</f>
        <v>0</v>
      </c>
      <c r="AY96" s="129">
        <f>'02 - Silnoproudá elektroi...'!J36</f>
        <v>0</v>
      </c>
      <c r="AZ96" s="129">
        <f>'02 - Silnoproudá elektroi...'!F33</f>
        <v>0</v>
      </c>
      <c r="BA96" s="129">
        <f>'02 - Silnoproudá elektroi...'!F34</f>
        <v>0</v>
      </c>
      <c r="BB96" s="129">
        <f>'02 - Silnoproudá elektroi...'!F35</f>
        <v>0</v>
      </c>
      <c r="BC96" s="129">
        <f>'02 - Silnoproudá elektroi...'!F36</f>
        <v>0</v>
      </c>
      <c r="BD96" s="131">
        <f>'02 - Silnoproudá elektroi...'!F37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Vedlejší náklady'!J30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33">
        <v>0</v>
      </c>
      <c r="AT97" s="134">
        <f>ROUND(SUM(AV97:AW97),2)</f>
        <v>0</v>
      </c>
      <c r="AU97" s="135">
        <f>'03 - Vedlejší náklady'!P117</f>
        <v>0</v>
      </c>
      <c r="AV97" s="134">
        <f>'03 - Vedlejší náklady'!J33</f>
        <v>0</v>
      </c>
      <c r="AW97" s="134">
        <f>'03 - Vedlejší náklady'!J34</f>
        <v>0</v>
      </c>
      <c r="AX97" s="134">
        <f>'03 - Vedlejší náklady'!J35</f>
        <v>0</v>
      </c>
      <c r="AY97" s="134">
        <f>'03 - Vedlejší náklady'!J36</f>
        <v>0</v>
      </c>
      <c r="AZ97" s="134">
        <f>'03 - Vedlejší náklady'!F33</f>
        <v>0</v>
      </c>
      <c r="BA97" s="134">
        <f>'03 - Vedlejší náklady'!F34</f>
        <v>0</v>
      </c>
      <c r="BB97" s="134">
        <f>'03 - Vedlejší náklady'!F35</f>
        <v>0</v>
      </c>
      <c r="BC97" s="134">
        <f>'03 - Vedlejší náklady'!F36</f>
        <v>0</v>
      </c>
      <c r="BD97" s="136">
        <f>'03 - Vedlejší náklady'!F37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DzlxcRx+lj2LBqiQOdeOIEiL6yv7h2nMyPsSLlwN/5tKGZD3xhzRUF/ljvtcMXr7Iqw8rNQnz6FyO61rTvqB9Q==" hashValue="RGlRv/LhiDxGAmjWmrj3G0uIsV9l7wve62PHce4Z8Nfg+HQDyhyy4FtnqRbqYrT8eZ9GTTQbv5bYJjSap6V6G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část'!C2" display="/"/>
    <hyperlink ref="A96" location="'02 - Silnoproudá elektroi...'!C2" display="/"/>
    <hyperlink ref="A97" location="'03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Rozpočet-KV_ZŠ Truhlářská-úprava vstupu pavilonu (CÚ 2025/I)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ROUND(J140,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ROUND((SUM(BE140:BE770)),  2)</f>
        <v>0</v>
      </c>
      <c r="G33" s="39"/>
      <c r="H33" s="39"/>
      <c r="I33" s="156">
        <v>0.20999999999999999</v>
      </c>
      <c r="J33" s="155">
        <f>ROUND(((SUM(BE140:BE770))*I33),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ROUND((SUM(BF140:BF770)),  2)</f>
        <v>0</v>
      </c>
      <c r="G34" s="39"/>
      <c r="H34" s="39"/>
      <c r="I34" s="156">
        <v>0.12</v>
      </c>
      <c r="J34" s="155">
        <f>ROUND(((SUM(BF140:BF770))*I34),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ROUND((SUM(BG140:BG770)),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ROUND((SUM(BH140:BH770)),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ROUND((SUM(BI140:BI770)),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Rozpočet-KV_ZŠ Truhlářská-úprava vstupu pavilonu (CÚ 2025/I)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J141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J142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J195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J205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J260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J287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105</v>
      </c>
      <c r="E104" s="189"/>
      <c r="F104" s="189"/>
      <c r="G104" s="189"/>
      <c r="H104" s="189"/>
      <c r="I104" s="189"/>
      <c r="J104" s="190">
        <f>J307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J398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J417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J423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J446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110</v>
      </c>
      <c r="E109" s="189"/>
      <c r="F109" s="189"/>
      <c r="G109" s="189"/>
      <c r="H109" s="189"/>
      <c r="I109" s="189"/>
      <c r="J109" s="190">
        <f>J506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111</v>
      </c>
      <c r="E110" s="183"/>
      <c r="F110" s="183"/>
      <c r="G110" s="183"/>
      <c r="H110" s="183"/>
      <c r="I110" s="183"/>
      <c r="J110" s="184">
        <f>J550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112</v>
      </c>
      <c r="E111" s="189"/>
      <c r="F111" s="189"/>
      <c r="G111" s="189"/>
      <c r="H111" s="189"/>
      <c r="I111" s="189"/>
      <c r="J111" s="190">
        <f>J551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113</v>
      </c>
      <c r="E112" s="189"/>
      <c r="F112" s="189"/>
      <c r="G112" s="189"/>
      <c r="H112" s="189"/>
      <c r="I112" s="189"/>
      <c r="J112" s="190">
        <f>J561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114</v>
      </c>
      <c r="E113" s="189"/>
      <c r="F113" s="189"/>
      <c r="G113" s="189"/>
      <c r="H113" s="189"/>
      <c r="I113" s="189"/>
      <c r="J113" s="190">
        <f>J618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115</v>
      </c>
      <c r="E114" s="189"/>
      <c r="F114" s="189"/>
      <c r="G114" s="189"/>
      <c r="H114" s="189"/>
      <c r="I114" s="189"/>
      <c r="J114" s="190">
        <f>J625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116</v>
      </c>
      <c r="E115" s="189"/>
      <c r="F115" s="189"/>
      <c r="G115" s="189"/>
      <c r="H115" s="189"/>
      <c r="I115" s="189"/>
      <c r="J115" s="190">
        <f>J642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117</v>
      </c>
      <c r="E116" s="189"/>
      <c r="F116" s="189"/>
      <c r="G116" s="189"/>
      <c r="H116" s="189"/>
      <c r="I116" s="189"/>
      <c r="J116" s="190">
        <f>J662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118</v>
      </c>
      <c r="E117" s="189"/>
      <c r="F117" s="189"/>
      <c r="G117" s="189"/>
      <c r="H117" s="189"/>
      <c r="I117" s="189"/>
      <c r="J117" s="190">
        <f>J711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119</v>
      </c>
      <c r="E118" s="189"/>
      <c r="F118" s="189"/>
      <c r="G118" s="189"/>
      <c r="H118" s="189"/>
      <c r="I118" s="189"/>
      <c r="J118" s="190">
        <f>J733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120</v>
      </c>
      <c r="E119" s="189"/>
      <c r="F119" s="189"/>
      <c r="G119" s="189"/>
      <c r="H119" s="189"/>
      <c r="I119" s="189"/>
      <c r="J119" s="190">
        <f>J748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0"/>
      <c r="C120" s="181"/>
      <c r="D120" s="182" t="s">
        <v>121</v>
      </c>
      <c r="E120" s="183"/>
      <c r="F120" s="183"/>
      <c r="G120" s="183"/>
      <c r="H120" s="183"/>
      <c r="I120" s="183"/>
      <c r="J120" s="184">
        <f>J765</f>
        <v>0</v>
      </c>
      <c r="K120" s="181"/>
      <c r="L120" s="185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122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75" t="str">
        <f>E7</f>
        <v>Rozpočet-KV_ZŠ Truhlářská-úprava vstupu pavilonu (CÚ 2025/I)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91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01 - Stavební část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 xml:space="preserve"> </v>
      </c>
      <c r="G134" s="41"/>
      <c r="H134" s="41"/>
      <c r="I134" s="33" t="s">
        <v>22</v>
      </c>
      <c r="J134" s="80" t="str">
        <f>IF(J12="","",J12)</f>
        <v>20. 1. 2025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E15</f>
        <v xml:space="preserve"> </v>
      </c>
      <c r="G136" s="41"/>
      <c r="H136" s="41"/>
      <c r="I136" s="33" t="s">
        <v>29</v>
      </c>
      <c r="J136" s="37" t="str">
        <f>E21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27</v>
      </c>
      <c r="D137" s="41"/>
      <c r="E137" s="41"/>
      <c r="F137" s="28" t="str">
        <f>IF(E18="","",E18)</f>
        <v>Vyplň údaj</v>
      </c>
      <c r="G137" s="41"/>
      <c r="H137" s="41"/>
      <c r="I137" s="33" t="s">
        <v>31</v>
      </c>
      <c r="J137" s="37" t="str">
        <f>E24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192"/>
      <c r="B139" s="193"/>
      <c r="C139" s="194" t="s">
        <v>123</v>
      </c>
      <c r="D139" s="195" t="s">
        <v>58</v>
      </c>
      <c r="E139" s="195" t="s">
        <v>54</v>
      </c>
      <c r="F139" s="195" t="s">
        <v>55</v>
      </c>
      <c r="G139" s="195" t="s">
        <v>124</v>
      </c>
      <c r="H139" s="195" t="s">
        <v>125</v>
      </c>
      <c r="I139" s="195" t="s">
        <v>126</v>
      </c>
      <c r="J139" s="195" t="s">
        <v>95</v>
      </c>
      <c r="K139" s="196" t="s">
        <v>127</v>
      </c>
      <c r="L139" s="197"/>
      <c r="M139" s="101" t="s">
        <v>1</v>
      </c>
      <c r="N139" s="102" t="s">
        <v>37</v>
      </c>
      <c r="O139" s="102" t="s">
        <v>128</v>
      </c>
      <c r="P139" s="102" t="s">
        <v>129</v>
      </c>
      <c r="Q139" s="102" t="s">
        <v>130</v>
      </c>
      <c r="R139" s="102" t="s">
        <v>131</v>
      </c>
      <c r="S139" s="102" t="s">
        <v>132</v>
      </c>
      <c r="T139" s="103" t="s">
        <v>133</v>
      </c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</row>
    <row r="140" s="2" customFormat="1" ht="22.8" customHeight="1">
      <c r="A140" s="39"/>
      <c r="B140" s="40"/>
      <c r="C140" s="108" t="s">
        <v>134</v>
      </c>
      <c r="D140" s="41"/>
      <c r="E140" s="41"/>
      <c r="F140" s="41"/>
      <c r="G140" s="41"/>
      <c r="H140" s="41"/>
      <c r="I140" s="41"/>
      <c r="J140" s="198">
        <f>BK140</f>
        <v>0</v>
      </c>
      <c r="K140" s="41"/>
      <c r="L140" s="45"/>
      <c r="M140" s="104"/>
      <c r="N140" s="199"/>
      <c r="O140" s="105"/>
      <c r="P140" s="200">
        <f>P141+P550+P765</f>
        <v>0</v>
      </c>
      <c r="Q140" s="105"/>
      <c r="R140" s="200">
        <f>R141+R550+R765</f>
        <v>65.629614140000015</v>
      </c>
      <c r="S140" s="105"/>
      <c r="T140" s="201">
        <f>T141+T550+T765</f>
        <v>99.542747499999976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72</v>
      </c>
      <c r="AU140" s="18" t="s">
        <v>97</v>
      </c>
      <c r="BK140" s="202">
        <f>BK141+BK550+BK765</f>
        <v>0</v>
      </c>
    </row>
    <row r="141" s="12" customFormat="1" ht="25.92" customHeight="1">
      <c r="A141" s="12"/>
      <c r="B141" s="203"/>
      <c r="C141" s="204"/>
      <c r="D141" s="205" t="s">
        <v>72</v>
      </c>
      <c r="E141" s="206" t="s">
        <v>135</v>
      </c>
      <c r="F141" s="206" t="s">
        <v>136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P142+P159+P195+P205+P260+P287+P307+P398+P417+P423+P446+P506</f>
        <v>0</v>
      </c>
      <c r="Q141" s="211"/>
      <c r="R141" s="212">
        <f>R142+R159+R195+R205+R260+R287+R307+R398+R417+R423+R446+R506</f>
        <v>65.11852214000001</v>
      </c>
      <c r="S141" s="211"/>
      <c r="T141" s="213">
        <f>T142+T159+T195+T205+T260+T287+T307+T398+T417+T423+T446+T506</f>
        <v>99.542747499999976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81</v>
      </c>
      <c r="AT141" s="215" t="s">
        <v>72</v>
      </c>
      <c r="AU141" s="215" t="s">
        <v>73</v>
      </c>
      <c r="AY141" s="214" t="s">
        <v>137</v>
      </c>
      <c r="BK141" s="216">
        <f>BK142+BK159+BK195+BK205+BK260+BK287+BK307+BK398+BK417+BK423+BK446+BK506</f>
        <v>0</v>
      </c>
    </row>
    <row r="142" s="12" customFormat="1" ht="22.8" customHeight="1">
      <c r="A142" s="12"/>
      <c r="B142" s="203"/>
      <c r="C142" s="204"/>
      <c r="D142" s="205" t="s">
        <v>72</v>
      </c>
      <c r="E142" s="217" t="s">
        <v>81</v>
      </c>
      <c r="F142" s="217" t="s">
        <v>138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SUM(P143:P158)</f>
        <v>0</v>
      </c>
      <c r="Q142" s="211"/>
      <c r="R142" s="212">
        <f>SUM(R143:R158)</f>
        <v>0</v>
      </c>
      <c r="S142" s="211"/>
      <c r="T142" s="213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81</v>
      </c>
      <c r="AT142" s="215" t="s">
        <v>72</v>
      </c>
      <c r="AU142" s="215" t="s">
        <v>81</v>
      </c>
      <c r="AY142" s="214" t="s">
        <v>137</v>
      </c>
      <c r="BK142" s="216">
        <f>SUM(BK143:BK158)</f>
        <v>0</v>
      </c>
    </row>
    <row r="143" s="2" customFormat="1" ht="33" customHeight="1">
      <c r="A143" s="39"/>
      <c r="B143" s="40"/>
      <c r="C143" s="219" t="s">
        <v>81</v>
      </c>
      <c r="D143" s="219" t="s">
        <v>139</v>
      </c>
      <c r="E143" s="220" t="s">
        <v>140</v>
      </c>
      <c r="F143" s="221" t="s">
        <v>141</v>
      </c>
      <c r="G143" s="222" t="s">
        <v>142</v>
      </c>
      <c r="H143" s="223">
        <v>0.59999999999999998</v>
      </c>
      <c r="I143" s="224"/>
      <c r="J143" s="225">
        <f>ROUND(I143*H143,2)</f>
        <v>0</v>
      </c>
      <c r="K143" s="221" t="s">
        <v>143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83</v>
      </c>
      <c r="AY143" s="18" t="s">
        <v>137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144</v>
      </c>
      <c r="BM143" s="230" t="s">
        <v>83</v>
      </c>
    </row>
    <row r="144" s="13" customFormat="1">
      <c r="A144" s="13"/>
      <c r="B144" s="232"/>
      <c r="C144" s="233"/>
      <c r="D144" s="234" t="s">
        <v>145</v>
      </c>
      <c r="E144" s="235" t="s">
        <v>1</v>
      </c>
      <c r="F144" s="236" t="s">
        <v>146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145</v>
      </c>
      <c r="AU144" s="242" t="s">
        <v>83</v>
      </c>
      <c r="AV144" s="13" t="s">
        <v>81</v>
      </c>
      <c r="AW144" s="13" t="s">
        <v>30</v>
      </c>
      <c r="AX144" s="13" t="s">
        <v>73</v>
      </c>
      <c r="AY144" s="242" t="s">
        <v>137</v>
      </c>
    </row>
    <row r="145" s="14" customFormat="1">
      <c r="A145" s="14"/>
      <c r="B145" s="243"/>
      <c r="C145" s="244"/>
      <c r="D145" s="234" t="s">
        <v>145</v>
      </c>
      <c r="E145" s="245" t="s">
        <v>1</v>
      </c>
      <c r="F145" s="246" t="s">
        <v>147</v>
      </c>
      <c r="G145" s="244"/>
      <c r="H145" s="247">
        <v>0.59999999999999998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145</v>
      </c>
      <c r="AU145" s="253" t="s">
        <v>83</v>
      </c>
      <c r="AV145" s="14" t="s">
        <v>83</v>
      </c>
      <c r="AW145" s="14" t="s">
        <v>30</v>
      </c>
      <c r="AX145" s="14" t="s">
        <v>73</v>
      </c>
      <c r="AY145" s="253" t="s">
        <v>137</v>
      </c>
    </row>
    <row r="146" s="15" customFormat="1">
      <c r="A146" s="15"/>
      <c r="B146" s="254"/>
      <c r="C146" s="255"/>
      <c r="D146" s="234" t="s">
        <v>145</v>
      </c>
      <c r="E146" s="256" t="s">
        <v>1</v>
      </c>
      <c r="F146" s="257" t="s">
        <v>148</v>
      </c>
      <c r="G146" s="255"/>
      <c r="H146" s="258">
        <v>0.59999999999999998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145</v>
      </c>
      <c r="AU146" s="264" t="s">
        <v>83</v>
      </c>
      <c r="AV146" s="15" t="s">
        <v>144</v>
      </c>
      <c r="AW146" s="15" t="s">
        <v>30</v>
      </c>
      <c r="AX146" s="15" t="s">
        <v>81</v>
      </c>
      <c r="AY146" s="264" t="s">
        <v>137</v>
      </c>
    </row>
    <row r="147" s="2" customFormat="1" ht="37.8" customHeight="1">
      <c r="A147" s="39"/>
      <c r="B147" s="40"/>
      <c r="C147" s="219" t="s">
        <v>83</v>
      </c>
      <c r="D147" s="219" t="s">
        <v>139</v>
      </c>
      <c r="E147" s="220" t="s">
        <v>149</v>
      </c>
      <c r="F147" s="221" t="s">
        <v>150</v>
      </c>
      <c r="G147" s="222" t="s">
        <v>142</v>
      </c>
      <c r="H147" s="223">
        <v>0.59999999999999998</v>
      </c>
      <c r="I147" s="224"/>
      <c r="J147" s="225">
        <f>ROUND(I147*H147,2)</f>
        <v>0</v>
      </c>
      <c r="K147" s="221" t="s">
        <v>143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83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144</v>
      </c>
      <c r="BM147" s="230" t="s">
        <v>144</v>
      </c>
    </row>
    <row r="148" s="13" customFormat="1">
      <c r="A148" s="13"/>
      <c r="B148" s="232"/>
      <c r="C148" s="233"/>
      <c r="D148" s="234" t="s">
        <v>145</v>
      </c>
      <c r="E148" s="235" t="s">
        <v>1</v>
      </c>
      <c r="F148" s="236" t="s">
        <v>151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145</v>
      </c>
      <c r="AU148" s="242" t="s">
        <v>83</v>
      </c>
      <c r="AV148" s="13" t="s">
        <v>81</v>
      </c>
      <c r="AW148" s="13" t="s">
        <v>30</v>
      </c>
      <c r="AX148" s="13" t="s">
        <v>73</v>
      </c>
      <c r="AY148" s="242" t="s">
        <v>137</v>
      </c>
    </row>
    <row r="149" s="14" customFormat="1">
      <c r="A149" s="14"/>
      <c r="B149" s="243"/>
      <c r="C149" s="244"/>
      <c r="D149" s="234" t="s">
        <v>145</v>
      </c>
      <c r="E149" s="245" t="s">
        <v>1</v>
      </c>
      <c r="F149" s="246" t="s">
        <v>152</v>
      </c>
      <c r="G149" s="244"/>
      <c r="H149" s="247">
        <v>0.59999999999999998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145</v>
      </c>
      <c r="AU149" s="253" t="s">
        <v>83</v>
      </c>
      <c r="AV149" s="14" t="s">
        <v>83</v>
      </c>
      <c r="AW149" s="14" t="s">
        <v>30</v>
      </c>
      <c r="AX149" s="14" t="s">
        <v>73</v>
      </c>
      <c r="AY149" s="253" t="s">
        <v>137</v>
      </c>
    </row>
    <row r="150" s="15" customFormat="1">
      <c r="A150" s="15"/>
      <c r="B150" s="254"/>
      <c r="C150" s="255"/>
      <c r="D150" s="234" t="s">
        <v>145</v>
      </c>
      <c r="E150" s="256" t="s">
        <v>1</v>
      </c>
      <c r="F150" s="257" t="s">
        <v>148</v>
      </c>
      <c r="G150" s="255"/>
      <c r="H150" s="258">
        <v>0.59999999999999998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145</v>
      </c>
      <c r="AU150" s="264" t="s">
        <v>83</v>
      </c>
      <c r="AV150" s="15" t="s">
        <v>144</v>
      </c>
      <c r="AW150" s="15" t="s">
        <v>30</v>
      </c>
      <c r="AX150" s="15" t="s">
        <v>81</v>
      </c>
      <c r="AY150" s="264" t="s">
        <v>137</v>
      </c>
    </row>
    <row r="151" s="2" customFormat="1" ht="37.8" customHeight="1">
      <c r="A151" s="39"/>
      <c r="B151" s="40"/>
      <c r="C151" s="219" t="s">
        <v>153</v>
      </c>
      <c r="D151" s="219" t="s">
        <v>139</v>
      </c>
      <c r="E151" s="220" t="s">
        <v>154</v>
      </c>
      <c r="F151" s="221" t="s">
        <v>155</v>
      </c>
      <c r="G151" s="222" t="s">
        <v>142</v>
      </c>
      <c r="H151" s="223">
        <v>3</v>
      </c>
      <c r="I151" s="224"/>
      <c r="J151" s="225">
        <f>ROUND(I151*H151,2)</f>
        <v>0</v>
      </c>
      <c r="K151" s="221" t="s">
        <v>143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144</v>
      </c>
      <c r="AT151" s="230" t="s">
        <v>139</v>
      </c>
      <c r="AU151" s="230" t="s">
        <v>83</v>
      </c>
      <c r="AY151" s="18" t="s">
        <v>137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144</v>
      </c>
      <c r="BM151" s="230" t="s">
        <v>156</v>
      </c>
    </row>
    <row r="152" s="13" customFormat="1">
      <c r="A152" s="13"/>
      <c r="B152" s="232"/>
      <c r="C152" s="233"/>
      <c r="D152" s="234" t="s">
        <v>145</v>
      </c>
      <c r="E152" s="235" t="s">
        <v>1</v>
      </c>
      <c r="F152" s="236" t="s">
        <v>157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145</v>
      </c>
      <c r="AU152" s="242" t="s">
        <v>83</v>
      </c>
      <c r="AV152" s="13" t="s">
        <v>81</v>
      </c>
      <c r="AW152" s="13" t="s">
        <v>30</v>
      </c>
      <c r="AX152" s="13" t="s">
        <v>73</v>
      </c>
      <c r="AY152" s="242" t="s">
        <v>137</v>
      </c>
    </row>
    <row r="153" s="14" customFormat="1">
      <c r="A153" s="14"/>
      <c r="B153" s="243"/>
      <c r="C153" s="244"/>
      <c r="D153" s="234" t="s">
        <v>145</v>
      </c>
      <c r="E153" s="245" t="s">
        <v>1</v>
      </c>
      <c r="F153" s="246" t="s">
        <v>158</v>
      </c>
      <c r="G153" s="244"/>
      <c r="H153" s="247">
        <v>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145</v>
      </c>
      <c r="AU153" s="253" t="s">
        <v>83</v>
      </c>
      <c r="AV153" s="14" t="s">
        <v>83</v>
      </c>
      <c r="AW153" s="14" t="s">
        <v>30</v>
      </c>
      <c r="AX153" s="14" t="s">
        <v>73</v>
      </c>
      <c r="AY153" s="253" t="s">
        <v>137</v>
      </c>
    </row>
    <row r="154" s="15" customFormat="1">
      <c r="A154" s="15"/>
      <c r="B154" s="254"/>
      <c r="C154" s="255"/>
      <c r="D154" s="234" t="s">
        <v>145</v>
      </c>
      <c r="E154" s="256" t="s">
        <v>1</v>
      </c>
      <c r="F154" s="257" t="s">
        <v>148</v>
      </c>
      <c r="G154" s="255"/>
      <c r="H154" s="258">
        <v>3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145</v>
      </c>
      <c r="AU154" s="264" t="s">
        <v>83</v>
      </c>
      <c r="AV154" s="15" t="s">
        <v>144</v>
      </c>
      <c r="AW154" s="15" t="s">
        <v>30</v>
      </c>
      <c r="AX154" s="15" t="s">
        <v>81</v>
      </c>
      <c r="AY154" s="264" t="s">
        <v>137</v>
      </c>
    </row>
    <row r="155" s="2" customFormat="1" ht="16.5" customHeight="1">
      <c r="A155" s="39"/>
      <c r="B155" s="40"/>
      <c r="C155" s="219" t="s">
        <v>144</v>
      </c>
      <c r="D155" s="219" t="s">
        <v>139</v>
      </c>
      <c r="E155" s="220" t="s">
        <v>159</v>
      </c>
      <c r="F155" s="221" t="s">
        <v>160</v>
      </c>
      <c r="G155" s="222" t="s">
        <v>142</v>
      </c>
      <c r="H155" s="223">
        <v>0.59999999999999998</v>
      </c>
      <c r="I155" s="224"/>
      <c r="J155" s="225">
        <f>ROUND(I155*H155,2)</f>
        <v>0</v>
      </c>
      <c r="K155" s="221" t="s">
        <v>143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144</v>
      </c>
      <c r="AT155" s="230" t="s">
        <v>139</v>
      </c>
      <c r="AU155" s="230" t="s">
        <v>83</v>
      </c>
      <c r="AY155" s="18" t="s">
        <v>137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144</v>
      </c>
      <c r="BM155" s="230" t="s">
        <v>161</v>
      </c>
    </row>
    <row r="156" s="13" customFormat="1">
      <c r="A156" s="13"/>
      <c r="B156" s="232"/>
      <c r="C156" s="233"/>
      <c r="D156" s="234" t="s">
        <v>145</v>
      </c>
      <c r="E156" s="235" t="s">
        <v>1</v>
      </c>
      <c r="F156" s="236" t="s">
        <v>162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145</v>
      </c>
      <c r="AU156" s="242" t="s">
        <v>83</v>
      </c>
      <c r="AV156" s="13" t="s">
        <v>81</v>
      </c>
      <c r="AW156" s="13" t="s">
        <v>30</v>
      </c>
      <c r="AX156" s="13" t="s">
        <v>73</v>
      </c>
      <c r="AY156" s="242" t="s">
        <v>137</v>
      </c>
    </row>
    <row r="157" s="14" customFormat="1">
      <c r="A157" s="14"/>
      <c r="B157" s="243"/>
      <c r="C157" s="244"/>
      <c r="D157" s="234" t="s">
        <v>145</v>
      </c>
      <c r="E157" s="245" t="s">
        <v>1</v>
      </c>
      <c r="F157" s="246" t="s">
        <v>152</v>
      </c>
      <c r="G157" s="244"/>
      <c r="H157" s="247">
        <v>0.59999999999999998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145</v>
      </c>
      <c r="AU157" s="253" t="s">
        <v>83</v>
      </c>
      <c r="AV157" s="14" t="s">
        <v>83</v>
      </c>
      <c r="AW157" s="14" t="s">
        <v>30</v>
      </c>
      <c r="AX157" s="14" t="s">
        <v>73</v>
      </c>
      <c r="AY157" s="253" t="s">
        <v>137</v>
      </c>
    </row>
    <row r="158" s="15" customFormat="1">
      <c r="A158" s="15"/>
      <c r="B158" s="254"/>
      <c r="C158" s="255"/>
      <c r="D158" s="234" t="s">
        <v>145</v>
      </c>
      <c r="E158" s="256" t="s">
        <v>1</v>
      </c>
      <c r="F158" s="257" t="s">
        <v>148</v>
      </c>
      <c r="G158" s="255"/>
      <c r="H158" s="258">
        <v>0.59999999999999998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145</v>
      </c>
      <c r="AU158" s="264" t="s">
        <v>83</v>
      </c>
      <c r="AV158" s="15" t="s">
        <v>144</v>
      </c>
      <c r="AW158" s="15" t="s">
        <v>30</v>
      </c>
      <c r="AX158" s="15" t="s">
        <v>81</v>
      </c>
      <c r="AY158" s="264" t="s">
        <v>137</v>
      </c>
    </row>
    <row r="159" s="12" customFormat="1" ht="22.8" customHeight="1">
      <c r="A159" s="12"/>
      <c r="B159" s="203"/>
      <c r="C159" s="204"/>
      <c r="D159" s="205" t="s">
        <v>72</v>
      </c>
      <c r="E159" s="217" t="s">
        <v>163</v>
      </c>
      <c r="F159" s="217" t="s">
        <v>164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SUM(P160:P194)</f>
        <v>0</v>
      </c>
      <c r="Q159" s="211"/>
      <c r="R159" s="212">
        <f>SUM(R160:R194)</f>
        <v>0</v>
      </c>
      <c r="S159" s="211"/>
      <c r="T159" s="213">
        <f>SUM(T160:T194)</f>
        <v>81.09399999999998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81</v>
      </c>
      <c r="AT159" s="215" t="s">
        <v>72</v>
      </c>
      <c r="AU159" s="215" t="s">
        <v>81</v>
      </c>
      <c r="AY159" s="214" t="s">
        <v>137</v>
      </c>
      <c r="BK159" s="216">
        <f>SUM(BK160:BK194)</f>
        <v>0</v>
      </c>
    </row>
    <row r="160" s="2" customFormat="1" ht="24.15" customHeight="1">
      <c r="A160" s="39"/>
      <c r="B160" s="40"/>
      <c r="C160" s="219" t="s">
        <v>165</v>
      </c>
      <c r="D160" s="219" t="s">
        <v>139</v>
      </c>
      <c r="E160" s="220" t="s">
        <v>166</v>
      </c>
      <c r="F160" s="221" t="s">
        <v>167</v>
      </c>
      <c r="G160" s="222" t="s">
        <v>168</v>
      </c>
      <c r="H160" s="223">
        <v>75</v>
      </c>
      <c r="I160" s="224"/>
      <c r="J160" s="225">
        <f>ROUND(I160*H160,2)</f>
        <v>0</v>
      </c>
      <c r="K160" s="221" t="s">
        <v>143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0.098000000000000004</v>
      </c>
      <c r="T160" s="229">
        <f>S160*H160</f>
        <v>7.3500000000000005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144</v>
      </c>
      <c r="AT160" s="230" t="s">
        <v>139</v>
      </c>
      <c r="AU160" s="230" t="s">
        <v>83</v>
      </c>
      <c r="AY160" s="18" t="s">
        <v>137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144</v>
      </c>
      <c r="BM160" s="230" t="s">
        <v>169</v>
      </c>
    </row>
    <row r="161" s="13" customFormat="1">
      <c r="A161" s="13"/>
      <c r="B161" s="232"/>
      <c r="C161" s="233"/>
      <c r="D161" s="234" t="s">
        <v>145</v>
      </c>
      <c r="E161" s="235" t="s">
        <v>1</v>
      </c>
      <c r="F161" s="236" t="s">
        <v>170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145</v>
      </c>
      <c r="AU161" s="242" t="s">
        <v>83</v>
      </c>
      <c r="AV161" s="13" t="s">
        <v>81</v>
      </c>
      <c r="AW161" s="13" t="s">
        <v>30</v>
      </c>
      <c r="AX161" s="13" t="s">
        <v>73</v>
      </c>
      <c r="AY161" s="242" t="s">
        <v>137</v>
      </c>
    </row>
    <row r="162" s="13" customFormat="1">
      <c r="A162" s="13"/>
      <c r="B162" s="232"/>
      <c r="C162" s="233"/>
      <c r="D162" s="234" t="s">
        <v>145</v>
      </c>
      <c r="E162" s="235" t="s">
        <v>1</v>
      </c>
      <c r="F162" s="236" t="s">
        <v>171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145</v>
      </c>
      <c r="AU162" s="242" t="s">
        <v>83</v>
      </c>
      <c r="AV162" s="13" t="s">
        <v>81</v>
      </c>
      <c r="AW162" s="13" t="s">
        <v>30</v>
      </c>
      <c r="AX162" s="13" t="s">
        <v>73</v>
      </c>
      <c r="AY162" s="242" t="s">
        <v>137</v>
      </c>
    </row>
    <row r="163" s="14" customFormat="1">
      <c r="A163" s="14"/>
      <c r="B163" s="243"/>
      <c r="C163" s="244"/>
      <c r="D163" s="234" t="s">
        <v>145</v>
      </c>
      <c r="E163" s="245" t="s">
        <v>1</v>
      </c>
      <c r="F163" s="246" t="s">
        <v>172</v>
      </c>
      <c r="G163" s="244"/>
      <c r="H163" s="247">
        <v>75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145</v>
      </c>
      <c r="AU163" s="253" t="s">
        <v>83</v>
      </c>
      <c r="AV163" s="14" t="s">
        <v>83</v>
      </c>
      <c r="AW163" s="14" t="s">
        <v>30</v>
      </c>
      <c r="AX163" s="14" t="s">
        <v>73</v>
      </c>
      <c r="AY163" s="253" t="s">
        <v>137</v>
      </c>
    </row>
    <row r="164" s="15" customFormat="1">
      <c r="A164" s="15"/>
      <c r="B164" s="254"/>
      <c r="C164" s="255"/>
      <c r="D164" s="234" t="s">
        <v>145</v>
      </c>
      <c r="E164" s="256" t="s">
        <v>1</v>
      </c>
      <c r="F164" s="257" t="s">
        <v>148</v>
      </c>
      <c r="G164" s="255"/>
      <c r="H164" s="258">
        <v>75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145</v>
      </c>
      <c r="AU164" s="264" t="s">
        <v>83</v>
      </c>
      <c r="AV164" s="15" t="s">
        <v>144</v>
      </c>
      <c r="AW164" s="15" t="s">
        <v>30</v>
      </c>
      <c r="AX164" s="15" t="s">
        <v>81</v>
      </c>
      <c r="AY164" s="264" t="s">
        <v>137</v>
      </c>
    </row>
    <row r="165" s="2" customFormat="1" ht="24.15" customHeight="1">
      <c r="A165" s="39"/>
      <c r="B165" s="40"/>
      <c r="C165" s="219" t="s">
        <v>156</v>
      </c>
      <c r="D165" s="219" t="s">
        <v>139</v>
      </c>
      <c r="E165" s="220" t="s">
        <v>173</v>
      </c>
      <c r="F165" s="221" t="s">
        <v>174</v>
      </c>
      <c r="G165" s="222" t="s">
        <v>168</v>
      </c>
      <c r="H165" s="223">
        <v>87</v>
      </c>
      <c r="I165" s="224"/>
      <c r="J165" s="225">
        <f>ROUND(I165*H165,2)</f>
        <v>0</v>
      </c>
      <c r="K165" s="221" t="s">
        <v>143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0.23999999999999999</v>
      </c>
      <c r="T165" s="229">
        <f>S165*H165</f>
        <v>20.879999999999999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144</v>
      </c>
      <c r="AT165" s="230" t="s">
        <v>139</v>
      </c>
      <c r="AU165" s="230" t="s">
        <v>83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144</v>
      </c>
      <c r="BM165" s="230" t="s">
        <v>8</v>
      </c>
    </row>
    <row r="166" s="13" customFormat="1">
      <c r="A166" s="13"/>
      <c r="B166" s="232"/>
      <c r="C166" s="233"/>
      <c r="D166" s="234" t="s">
        <v>145</v>
      </c>
      <c r="E166" s="235" t="s">
        <v>1</v>
      </c>
      <c r="F166" s="236" t="s">
        <v>175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145</v>
      </c>
      <c r="AU166" s="242" t="s">
        <v>83</v>
      </c>
      <c r="AV166" s="13" t="s">
        <v>81</v>
      </c>
      <c r="AW166" s="13" t="s">
        <v>30</v>
      </c>
      <c r="AX166" s="13" t="s">
        <v>73</v>
      </c>
      <c r="AY166" s="242" t="s">
        <v>137</v>
      </c>
    </row>
    <row r="167" s="13" customFormat="1">
      <c r="A167" s="13"/>
      <c r="B167" s="232"/>
      <c r="C167" s="233"/>
      <c r="D167" s="234" t="s">
        <v>145</v>
      </c>
      <c r="E167" s="235" t="s">
        <v>1</v>
      </c>
      <c r="F167" s="236" t="s">
        <v>176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145</v>
      </c>
      <c r="AU167" s="242" t="s">
        <v>83</v>
      </c>
      <c r="AV167" s="13" t="s">
        <v>81</v>
      </c>
      <c r="AW167" s="13" t="s">
        <v>30</v>
      </c>
      <c r="AX167" s="13" t="s">
        <v>73</v>
      </c>
      <c r="AY167" s="242" t="s">
        <v>137</v>
      </c>
    </row>
    <row r="168" s="13" customFormat="1">
      <c r="A168" s="13"/>
      <c r="B168" s="232"/>
      <c r="C168" s="233"/>
      <c r="D168" s="234" t="s">
        <v>145</v>
      </c>
      <c r="E168" s="235" t="s">
        <v>1</v>
      </c>
      <c r="F168" s="236" t="s">
        <v>177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145</v>
      </c>
      <c r="AU168" s="242" t="s">
        <v>83</v>
      </c>
      <c r="AV168" s="13" t="s">
        <v>81</v>
      </c>
      <c r="AW168" s="13" t="s">
        <v>30</v>
      </c>
      <c r="AX168" s="13" t="s">
        <v>73</v>
      </c>
      <c r="AY168" s="242" t="s">
        <v>137</v>
      </c>
    </row>
    <row r="169" s="14" customFormat="1">
      <c r="A169" s="14"/>
      <c r="B169" s="243"/>
      <c r="C169" s="244"/>
      <c r="D169" s="234" t="s">
        <v>145</v>
      </c>
      <c r="E169" s="245" t="s">
        <v>1</v>
      </c>
      <c r="F169" s="246" t="s">
        <v>178</v>
      </c>
      <c r="G169" s="244"/>
      <c r="H169" s="247">
        <v>80.799999999999997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145</v>
      </c>
      <c r="AU169" s="253" t="s">
        <v>83</v>
      </c>
      <c r="AV169" s="14" t="s">
        <v>83</v>
      </c>
      <c r="AW169" s="14" t="s">
        <v>30</v>
      </c>
      <c r="AX169" s="14" t="s">
        <v>73</v>
      </c>
      <c r="AY169" s="253" t="s">
        <v>137</v>
      </c>
    </row>
    <row r="170" s="13" customFormat="1">
      <c r="A170" s="13"/>
      <c r="B170" s="232"/>
      <c r="C170" s="233"/>
      <c r="D170" s="234" t="s">
        <v>145</v>
      </c>
      <c r="E170" s="235" t="s">
        <v>1</v>
      </c>
      <c r="F170" s="236" t="s">
        <v>179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145</v>
      </c>
      <c r="AU170" s="242" t="s">
        <v>83</v>
      </c>
      <c r="AV170" s="13" t="s">
        <v>81</v>
      </c>
      <c r="AW170" s="13" t="s">
        <v>30</v>
      </c>
      <c r="AX170" s="13" t="s">
        <v>73</v>
      </c>
      <c r="AY170" s="242" t="s">
        <v>137</v>
      </c>
    </row>
    <row r="171" s="14" customFormat="1">
      <c r="A171" s="14"/>
      <c r="B171" s="243"/>
      <c r="C171" s="244"/>
      <c r="D171" s="234" t="s">
        <v>145</v>
      </c>
      <c r="E171" s="245" t="s">
        <v>1</v>
      </c>
      <c r="F171" s="246" t="s">
        <v>180</v>
      </c>
      <c r="G171" s="244"/>
      <c r="H171" s="247">
        <v>6.2000000000000002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145</v>
      </c>
      <c r="AU171" s="253" t="s">
        <v>83</v>
      </c>
      <c r="AV171" s="14" t="s">
        <v>83</v>
      </c>
      <c r="AW171" s="14" t="s">
        <v>30</v>
      </c>
      <c r="AX171" s="14" t="s">
        <v>73</v>
      </c>
      <c r="AY171" s="253" t="s">
        <v>137</v>
      </c>
    </row>
    <row r="172" s="15" customFormat="1">
      <c r="A172" s="15"/>
      <c r="B172" s="254"/>
      <c r="C172" s="255"/>
      <c r="D172" s="234" t="s">
        <v>145</v>
      </c>
      <c r="E172" s="256" t="s">
        <v>1</v>
      </c>
      <c r="F172" s="257" t="s">
        <v>148</v>
      </c>
      <c r="G172" s="255"/>
      <c r="H172" s="258">
        <v>87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145</v>
      </c>
      <c r="AU172" s="264" t="s">
        <v>83</v>
      </c>
      <c r="AV172" s="15" t="s">
        <v>144</v>
      </c>
      <c r="AW172" s="15" t="s">
        <v>30</v>
      </c>
      <c r="AX172" s="15" t="s">
        <v>81</v>
      </c>
      <c r="AY172" s="264" t="s">
        <v>137</v>
      </c>
    </row>
    <row r="173" s="2" customFormat="1" ht="33" customHeight="1">
      <c r="A173" s="39"/>
      <c r="B173" s="40"/>
      <c r="C173" s="219" t="s">
        <v>181</v>
      </c>
      <c r="D173" s="219" t="s">
        <v>139</v>
      </c>
      <c r="E173" s="220" t="s">
        <v>182</v>
      </c>
      <c r="F173" s="221" t="s">
        <v>183</v>
      </c>
      <c r="G173" s="222" t="s">
        <v>168</v>
      </c>
      <c r="H173" s="223">
        <v>96</v>
      </c>
      <c r="I173" s="224"/>
      <c r="J173" s="225">
        <f>ROUND(I173*H173,2)</f>
        <v>0</v>
      </c>
      <c r="K173" s="221" t="s">
        <v>143</v>
      </c>
      <c r="L173" s="45"/>
      <c r="M173" s="226" t="s">
        <v>1</v>
      </c>
      <c r="N173" s="227" t="s">
        <v>38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0.32500000000000001</v>
      </c>
      <c r="T173" s="229">
        <f>S173*H173</f>
        <v>31.200000000000003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144</v>
      </c>
      <c r="AT173" s="230" t="s">
        <v>139</v>
      </c>
      <c r="AU173" s="230" t="s">
        <v>83</v>
      </c>
      <c r="AY173" s="18" t="s">
        <v>137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144</v>
      </c>
      <c r="BM173" s="230" t="s">
        <v>184</v>
      </c>
    </row>
    <row r="174" s="13" customFormat="1">
      <c r="A174" s="13"/>
      <c r="B174" s="232"/>
      <c r="C174" s="233"/>
      <c r="D174" s="234" t="s">
        <v>145</v>
      </c>
      <c r="E174" s="235" t="s">
        <v>1</v>
      </c>
      <c r="F174" s="236" t="s">
        <v>170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145</v>
      </c>
      <c r="AU174" s="242" t="s">
        <v>83</v>
      </c>
      <c r="AV174" s="13" t="s">
        <v>81</v>
      </c>
      <c r="AW174" s="13" t="s">
        <v>30</v>
      </c>
      <c r="AX174" s="13" t="s">
        <v>73</v>
      </c>
      <c r="AY174" s="242" t="s">
        <v>137</v>
      </c>
    </row>
    <row r="175" s="13" customFormat="1">
      <c r="A175" s="13"/>
      <c r="B175" s="232"/>
      <c r="C175" s="233"/>
      <c r="D175" s="234" t="s">
        <v>145</v>
      </c>
      <c r="E175" s="235" t="s">
        <v>1</v>
      </c>
      <c r="F175" s="236" t="s">
        <v>185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145</v>
      </c>
      <c r="AU175" s="242" t="s">
        <v>83</v>
      </c>
      <c r="AV175" s="13" t="s">
        <v>81</v>
      </c>
      <c r="AW175" s="13" t="s">
        <v>30</v>
      </c>
      <c r="AX175" s="13" t="s">
        <v>73</v>
      </c>
      <c r="AY175" s="242" t="s">
        <v>137</v>
      </c>
    </row>
    <row r="176" s="13" customFormat="1">
      <c r="A176" s="13"/>
      <c r="B176" s="232"/>
      <c r="C176" s="233"/>
      <c r="D176" s="234" t="s">
        <v>145</v>
      </c>
      <c r="E176" s="235" t="s">
        <v>1</v>
      </c>
      <c r="F176" s="236" t="s">
        <v>186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145</v>
      </c>
      <c r="AU176" s="242" t="s">
        <v>83</v>
      </c>
      <c r="AV176" s="13" t="s">
        <v>81</v>
      </c>
      <c r="AW176" s="13" t="s">
        <v>30</v>
      </c>
      <c r="AX176" s="13" t="s">
        <v>73</v>
      </c>
      <c r="AY176" s="242" t="s">
        <v>137</v>
      </c>
    </row>
    <row r="177" s="13" customFormat="1">
      <c r="A177" s="13"/>
      <c r="B177" s="232"/>
      <c r="C177" s="233"/>
      <c r="D177" s="234" t="s">
        <v>145</v>
      </c>
      <c r="E177" s="235" t="s">
        <v>1</v>
      </c>
      <c r="F177" s="236" t="s">
        <v>187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145</v>
      </c>
      <c r="AU177" s="242" t="s">
        <v>83</v>
      </c>
      <c r="AV177" s="13" t="s">
        <v>81</v>
      </c>
      <c r="AW177" s="13" t="s">
        <v>30</v>
      </c>
      <c r="AX177" s="13" t="s">
        <v>73</v>
      </c>
      <c r="AY177" s="242" t="s">
        <v>137</v>
      </c>
    </row>
    <row r="178" s="14" customFormat="1">
      <c r="A178" s="14"/>
      <c r="B178" s="243"/>
      <c r="C178" s="244"/>
      <c r="D178" s="234" t="s">
        <v>145</v>
      </c>
      <c r="E178" s="245" t="s">
        <v>1</v>
      </c>
      <c r="F178" s="246" t="s">
        <v>172</v>
      </c>
      <c r="G178" s="244"/>
      <c r="H178" s="247">
        <v>75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145</v>
      </c>
      <c r="AU178" s="253" t="s">
        <v>83</v>
      </c>
      <c r="AV178" s="14" t="s">
        <v>83</v>
      </c>
      <c r="AW178" s="14" t="s">
        <v>30</v>
      </c>
      <c r="AX178" s="14" t="s">
        <v>73</v>
      </c>
      <c r="AY178" s="253" t="s">
        <v>137</v>
      </c>
    </row>
    <row r="179" s="13" customFormat="1">
      <c r="A179" s="13"/>
      <c r="B179" s="232"/>
      <c r="C179" s="233"/>
      <c r="D179" s="234" t="s">
        <v>145</v>
      </c>
      <c r="E179" s="235" t="s">
        <v>1</v>
      </c>
      <c r="F179" s="236" t="s">
        <v>188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145</v>
      </c>
      <c r="AU179" s="242" t="s">
        <v>83</v>
      </c>
      <c r="AV179" s="13" t="s">
        <v>81</v>
      </c>
      <c r="AW179" s="13" t="s">
        <v>30</v>
      </c>
      <c r="AX179" s="13" t="s">
        <v>73</v>
      </c>
      <c r="AY179" s="242" t="s">
        <v>137</v>
      </c>
    </row>
    <row r="180" s="13" customFormat="1">
      <c r="A180" s="13"/>
      <c r="B180" s="232"/>
      <c r="C180" s="233"/>
      <c r="D180" s="234" t="s">
        <v>145</v>
      </c>
      <c r="E180" s="235" t="s">
        <v>1</v>
      </c>
      <c r="F180" s="236" t="s">
        <v>189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145</v>
      </c>
      <c r="AU180" s="242" t="s">
        <v>83</v>
      </c>
      <c r="AV180" s="13" t="s">
        <v>81</v>
      </c>
      <c r="AW180" s="13" t="s">
        <v>30</v>
      </c>
      <c r="AX180" s="13" t="s">
        <v>73</v>
      </c>
      <c r="AY180" s="242" t="s">
        <v>137</v>
      </c>
    </row>
    <row r="181" s="13" customFormat="1">
      <c r="A181" s="13"/>
      <c r="B181" s="232"/>
      <c r="C181" s="233"/>
      <c r="D181" s="234" t="s">
        <v>145</v>
      </c>
      <c r="E181" s="235" t="s">
        <v>1</v>
      </c>
      <c r="F181" s="236" t="s">
        <v>171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145</v>
      </c>
      <c r="AU181" s="242" t="s">
        <v>83</v>
      </c>
      <c r="AV181" s="13" t="s">
        <v>81</v>
      </c>
      <c r="AW181" s="13" t="s">
        <v>30</v>
      </c>
      <c r="AX181" s="13" t="s">
        <v>73</v>
      </c>
      <c r="AY181" s="242" t="s">
        <v>137</v>
      </c>
    </row>
    <row r="182" s="14" customFormat="1">
      <c r="A182" s="14"/>
      <c r="B182" s="243"/>
      <c r="C182" s="244"/>
      <c r="D182" s="234" t="s">
        <v>145</v>
      </c>
      <c r="E182" s="245" t="s">
        <v>1</v>
      </c>
      <c r="F182" s="246" t="s">
        <v>190</v>
      </c>
      <c r="G182" s="244"/>
      <c r="H182" s="247">
        <v>21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145</v>
      </c>
      <c r="AU182" s="253" t="s">
        <v>83</v>
      </c>
      <c r="AV182" s="14" t="s">
        <v>83</v>
      </c>
      <c r="AW182" s="14" t="s">
        <v>30</v>
      </c>
      <c r="AX182" s="14" t="s">
        <v>73</v>
      </c>
      <c r="AY182" s="253" t="s">
        <v>137</v>
      </c>
    </row>
    <row r="183" s="15" customFormat="1">
      <c r="A183" s="15"/>
      <c r="B183" s="254"/>
      <c r="C183" s="255"/>
      <c r="D183" s="234" t="s">
        <v>145</v>
      </c>
      <c r="E183" s="256" t="s">
        <v>1</v>
      </c>
      <c r="F183" s="257" t="s">
        <v>148</v>
      </c>
      <c r="G183" s="255"/>
      <c r="H183" s="258">
        <v>96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145</v>
      </c>
      <c r="AU183" s="264" t="s">
        <v>83</v>
      </c>
      <c r="AV183" s="15" t="s">
        <v>144</v>
      </c>
      <c r="AW183" s="15" t="s">
        <v>30</v>
      </c>
      <c r="AX183" s="15" t="s">
        <v>81</v>
      </c>
      <c r="AY183" s="264" t="s">
        <v>137</v>
      </c>
    </row>
    <row r="184" s="2" customFormat="1" ht="33" customHeight="1">
      <c r="A184" s="39"/>
      <c r="B184" s="40"/>
      <c r="C184" s="219" t="s">
        <v>161</v>
      </c>
      <c r="D184" s="219" t="s">
        <v>139</v>
      </c>
      <c r="E184" s="220" t="s">
        <v>191</v>
      </c>
      <c r="F184" s="221" t="s">
        <v>192</v>
      </c>
      <c r="G184" s="222" t="s">
        <v>168</v>
      </c>
      <c r="H184" s="223">
        <v>10.800000000000001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0.255</v>
      </c>
      <c r="T184" s="229">
        <f>S184*H184</f>
        <v>2.7540000000000004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144</v>
      </c>
      <c r="AT184" s="230" t="s">
        <v>139</v>
      </c>
      <c r="AU184" s="230" t="s">
        <v>83</v>
      </c>
      <c r="AY184" s="18" t="s">
        <v>137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144</v>
      </c>
      <c r="BM184" s="230" t="s">
        <v>193</v>
      </c>
    </row>
    <row r="185" s="13" customFormat="1">
      <c r="A185" s="13"/>
      <c r="B185" s="232"/>
      <c r="C185" s="233"/>
      <c r="D185" s="234" t="s">
        <v>145</v>
      </c>
      <c r="E185" s="235" t="s">
        <v>1</v>
      </c>
      <c r="F185" s="236" t="s">
        <v>194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145</v>
      </c>
      <c r="AU185" s="242" t="s">
        <v>83</v>
      </c>
      <c r="AV185" s="13" t="s">
        <v>81</v>
      </c>
      <c r="AW185" s="13" t="s">
        <v>30</v>
      </c>
      <c r="AX185" s="13" t="s">
        <v>73</v>
      </c>
      <c r="AY185" s="242" t="s">
        <v>137</v>
      </c>
    </row>
    <row r="186" s="13" customFormat="1">
      <c r="A186" s="13"/>
      <c r="B186" s="232"/>
      <c r="C186" s="233"/>
      <c r="D186" s="234" t="s">
        <v>145</v>
      </c>
      <c r="E186" s="235" t="s">
        <v>1</v>
      </c>
      <c r="F186" s="236" t="s">
        <v>171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145</v>
      </c>
      <c r="AU186" s="242" t="s">
        <v>83</v>
      </c>
      <c r="AV186" s="13" t="s">
        <v>81</v>
      </c>
      <c r="AW186" s="13" t="s">
        <v>30</v>
      </c>
      <c r="AX186" s="13" t="s">
        <v>73</v>
      </c>
      <c r="AY186" s="242" t="s">
        <v>137</v>
      </c>
    </row>
    <row r="187" s="14" customFormat="1">
      <c r="A187" s="14"/>
      <c r="B187" s="243"/>
      <c r="C187" s="244"/>
      <c r="D187" s="234" t="s">
        <v>145</v>
      </c>
      <c r="E187" s="245" t="s">
        <v>1</v>
      </c>
      <c r="F187" s="246" t="s">
        <v>195</v>
      </c>
      <c r="G187" s="244"/>
      <c r="H187" s="247">
        <v>10.800000000000001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145</v>
      </c>
      <c r="AU187" s="253" t="s">
        <v>83</v>
      </c>
      <c r="AV187" s="14" t="s">
        <v>83</v>
      </c>
      <c r="AW187" s="14" t="s">
        <v>30</v>
      </c>
      <c r="AX187" s="14" t="s">
        <v>73</v>
      </c>
      <c r="AY187" s="253" t="s">
        <v>137</v>
      </c>
    </row>
    <row r="188" s="15" customFormat="1">
      <c r="A188" s="15"/>
      <c r="B188" s="254"/>
      <c r="C188" s="255"/>
      <c r="D188" s="234" t="s">
        <v>145</v>
      </c>
      <c r="E188" s="256" t="s">
        <v>1</v>
      </c>
      <c r="F188" s="257" t="s">
        <v>148</v>
      </c>
      <c r="G188" s="255"/>
      <c r="H188" s="258">
        <v>10.800000000000001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145</v>
      </c>
      <c r="AU188" s="264" t="s">
        <v>83</v>
      </c>
      <c r="AV188" s="15" t="s">
        <v>144</v>
      </c>
      <c r="AW188" s="15" t="s">
        <v>30</v>
      </c>
      <c r="AX188" s="15" t="s">
        <v>81</v>
      </c>
      <c r="AY188" s="264" t="s">
        <v>137</v>
      </c>
    </row>
    <row r="189" s="2" customFormat="1" ht="24.15" customHeight="1">
      <c r="A189" s="39"/>
      <c r="B189" s="40"/>
      <c r="C189" s="219" t="s">
        <v>196</v>
      </c>
      <c r="D189" s="219" t="s">
        <v>139</v>
      </c>
      <c r="E189" s="220" t="s">
        <v>197</v>
      </c>
      <c r="F189" s="221" t="s">
        <v>198</v>
      </c>
      <c r="G189" s="222" t="s">
        <v>168</v>
      </c>
      <c r="H189" s="223">
        <v>70</v>
      </c>
      <c r="I189" s="224"/>
      <c r="J189" s="225">
        <f>ROUND(I189*H189,2)</f>
        <v>0</v>
      </c>
      <c r="K189" s="221" t="s">
        <v>143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0.23499999999999999</v>
      </c>
      <c r="T189" s="229">
        <f>S189*H189</f>
        <v>16.449999999999999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144</v>
      </c>
      <c r="AT189" s="230" t="s">
        <v>139</v>
      </c>
      <c r="AU189" s="230" t="s">
        <v>83</v>
      </c>
      <c r="AY189" s="18" t="s">
        <v>137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144</v>
      </c>
      <c r="BM189" s="230" t="s">
        <v>199</v>
      </c>
    </row>
    <row r="190" s="13" customFormat="1">
      <c r="A190" s="13"/>
      <c r="B190" s="232"/>
      <c r="C190" s="233"/>
      <c r="D190" s="234" t="s">
        <v>145</v>
      </c>
      <c r="E190" s="235" t="s">
        <v>1</v>
      </c>
      <c r="F190" s="236" t="s">
        <v>200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145</v>
      </c>
      <c r="AU190" s="242" t="s">
        <v>83</v>
      </c>
      <c r="AV190" s="13" t="s">
        <v>81</v>
      </c>
      <c r="AW190" s="13" t="s">
        <v>30</v>
      </c>
      <c r="AX190" s="13" t="s">
        <v>73</v>
      </c>
      <c r="AY190" s="242" t="s">
        <v>137</v>
      </c>
    </row>
    <row r="191" s="13" customFormat="1">
      <c r="A191" s="13"/>
      <c r="B191" s="232"/>
      <c r="C191" s="233"/>
      <c r="D191" s="234" t="s">
        <v>145</v>
      </c>
      <c r="E191" s="235" t="s">
        <v>1</v>
      </c>
      <c r="F191" s="236" t="s">
        <v>171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145</v>
      </c>
      <c r="AU191" s="242" t="s">
        <v>83</v>
      </c>
      <c r="AV191" s="13" t="s">
        <v>81</v>
      </c>
      <c r="AW191" s="13" t="s">
        <v>30</v>
      </c>
      <c r="AX191" s="13" t="s">
        <v>73</v>
      </c>
      <c r="AY191" s="242" t="s">
        <v>137</v>
      </c>
    </row>
    <row r="192" s="14" customFormat="1">
      <c r="A192" s="14"/>
      <c r="B192" s="243"/>
      <c r="C192" s="244"/>
      <c r="D192" s="234" t="s">
        <v>145</v>
      </c>
      <c r="E192" s="245" t="s">
        <v>1</v>
      </c>
      <c r="F192" s="246" t="s">
        <v>201</v>
      </c>
      <c r="G192" s="244"/>
      <c r="H192" s="247">
        <v>70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145</v>
      </c>
      <c r="AU192" s="253" t="s">
        <v>83</v>
      </c>
      <c r="AV192" s="14" t="s">
        <v>83</v>
      </c>
      <c r="AW192" s="14" t="s">
        <v>30</v>
      </c>
      <c r="AX192" s="14" t="s">
        <v>73</v>
      </c>
      <c r="AY192" s="253" t="s">
        <v>137</v>
      </c>
    </row>
    <row r="193" s="15" customFormat="1">
      <c r="A193" s="15"/>
      <c r="B193" s="254"/>
      <c r="C193" s="255"/>
      <c r="D193" s="234" t="s">
        <v>145</v>
      </c>
      <c r="E193" s="256" t="s">
        <v>1</v>
      </c>
      <c r="F193" s="257" t="s">
        <v>148</v>
      </c>
      <c r="G193" s="255"/>
      <c r="H193" s="258">
        <v>70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145</v>
      </c>
      <c r="AU193" s="264" t="s">
        <v>83</v>
      </c>
      <c r="AV193" s="15" t="s">
        <v>144</v>
      </c>
      <c r="AW193" s="15" t="s">
        <v>30</v>
      </c>
      <c r="AX193" s="15" t="s">
        <v>81</v>
      </c>
      <c r="AY193" s="264" t="s">
        <v>137</v>
      </c>
    </row>
    <row r="194" s="2" customFormat="1" ht="16.5" customHeight="1">
      <c r="A194" s="39"/>
      <c r="B194" s="40"/>
      <c r="C194" s="219" t="s">
        <v>169</v>
      </c>
      <c r="D194" s="219" t="s">
        <v>139</v>
      </c>
      <c r="E194" s="220" t="s">
        <v>202</v>
      </c>
      <c r="F194" s="221" t="s">
        <v>203</v>
      </c>
      <c r="G194" s="222" t="s">
        <v>204</v>
      </c>
      <c r="H194" s="223">
        <v>12</v>
      </c>
      <c r="I194" s="224"/>
      <c r="J194" s="225">
        <f>ROUND(I194*H194,2)</f>
        <v>0</v>
      </c>
      <c r="K194" s="221" t="s">
        <v>143</v>
      </c>
      <c r="L194" s="45"/>
      <c r="M194" s="226" t="s">
        <v>1</v>
      </c>
      <c r="N194" s="227" t="s">
        <v>38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0.20499999999999999</v>
      </c>
      <c r="T194" s="229">
        <f>S194*H194</f>
        <v>2.46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144</v>
      </c>
      <c r="AT194" s="230" t="s">
        <v>139</v>
      </c>
      <c r="AU194" s="230" t="s">
        <v>83</v>
      </c>
      <c r="AY194" s="18" t="s">
        <v>137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144</v>
      </c>
      <c r="BM194" s="230" t="s">
        <v>205</v>
      </c>
    </row>
    <row r="195" s="12" customFormat="1" ht="22.8" customHeight="1">
      <c r="A195" s="12"/>
      <c r="B195" s="203"/>
      <c r="C195" s="204"/>
      <c r="D195" s="205" t="s">
        <v>72</v>
      </c>
      <c r="E195" s="217" t="s">
        <v>83</v>
      </c>
      <c r="F195" s="217" t="s">
        <v>206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SUM(P196:P204)</f>
        <v>0</v>
      </c>
      <c r="Q195" s="211"/>
      <c r="R195" s="212">
        <f>SUM(R196:R204)</f>
        <v>1.537882</v>
      </c>
      <c r="S195" s="211"/>
      <c r="T195" s="213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81</v>
      </c>
      <c r="AT195" s="215" t="s">
        <v>72</v>
      </c>
      <c r="AU195" s="215" t="s">
        <v>81</v>
      </c>
      <c r="AY195" s="214" t="s">
        <v>137</v>
      </c>
      <c r="BK195" s="216">
        <f>SUM(BK196:BK204)</f>
        <v>0</v>
      </c>
    </row>
    <row r="196" s="2" customFormat="1" ht="16.5" customHeight="1">
      <c r="A196" s="39"/>
      <c r="B196" s="40"/>
      <c r="C196" s="219" t="s">
        <v>163</v>
      </c>
      <c r="D196" s="219" t="s">
        <v>139</v>
      </c>
      <c r="E196" s="220" t="s">
        <v>207</v>
      </c>
      <c r="F196" s="221" t="s">
        <v>208</v>
      </c>
      <c r="G196" s="222" t="s">
        <v>142</v>
      </c>
      <c r="H196" s="223">
        <v>0.59999999999999998</v>
      </c>
      <c r="I196" s="224"/>
      <c r="J196" s="225">
        <f>ROUND(I196*H196,2)</f>
        <v>0</v>
      </c>
      <c r="K196" s="221" t="s">
        <v>143</v>
      </c>
      <c r="L196" s="45"/>
      <c r="M196" s="226" t="s">
        <v>1</v>
      </c>
      <c r="N196" s="227" t="s">
        <v>38</v>
      </c>
      <c r="O196" s="92"/>
      <c r="P196" s="228">
        <f>O196*H196</f>
        <v>0</v>
      </c>
      <c r="Q196" s="228">
        <v>2.5018699999999998</v>
      </c>
      <c r="R196" s="228">
        <f>Q196*H196</f>
        <v>1.5011219999999999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144</v>
      </c>
      <c r="AT196" s="230" t="s">
        <v>139</v>
      </c>
      <c r="AU196" s="230" t="s">
        <v>83</v>
      </c>
      <c r="AY196" s="18" t="s">
        <v>137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81</v>
      </c>
      <c r="BK196" s="231">
        <f>ROUND(I196*H196,2)</f>
        <v>0</v>
      </c>
      <c r="BL196" s="18" t="s">
        <v>144</v>
      </c>
      <c r="BM196" s="230" t="s">
        <v>209</v>
      </c>
    </row>
    <row r="197" s="14" customFormat="1">
      <c r="A197" s="14"/>
      <c r="B197" s="243"/>
      <c r="C197" s="244"/>
      <c r="D197" s="234" t="s">
        <v>145</v>
      </c>
      <c r="E197" s="245" t="s">
        <v>1</v>
      </c>
      <c r="F197" s="246" t="s">
        <v>210</v>
      </c>
      <c r="G197" s="244"/>
      <c r="H197" s="247">
        <v>0.59999999999999998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145</v>
      </c>
      <c r="AU197" s="253" t="s">
        <v>83</v>
      </c>
      <c r="AV197" s="14" t="s">
        <v>83</v>
      </c>
      <c r="AW197" s="14" t="s">
        <v>30</v>
      </c>
      <c r="AX197" s="14" t="s">
        <v>73</v>
      </c>
      <c r="AY197" s="253" t="s">
        <v>137</v>
      </c>
    </row>
    <row r="198" s="15" customFormat="1">
      <c r="A198" s="15"/>
      <c r="B198" s="254"/>
      <c r="C198" s="255"/>
      <c r="D198" s="234" t="s">
        <v>145</v>
      </c>
      <c r="E198" s="256" t="s">
        <v>1</v>
      </c>
      <c r="F198" s="257" t="s">
        <v>148</v>
      </c>
      <c r="G198" s="255"/>
      <c r="H198" s="258">
        <v>0.59999999999999998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145</v>
      </c>
      <c r="AU198" s="264" t="s">
        <v>83</v>
      </c>
      <c r="AV198" s="15" t="s">
        <v>144</v>
      </c>
      <c r="AW198" s="15" t="s">
        <v>30</v>
      </c>
      <c r="AX198" s="15" t="s">
        <v>81</v>
      </c>
      <c r="AY198" s="264" t="s">
        <v>137</v>
      </c>
    </row>
    <row r="199" s="2" customFormat="1" ht="24.15" customHeight="1">
      <c r="A199" s="39"/>
      <c r="B199" s="40"/>
      <c r="C199" s="219" t="s">
        <v>8</v>
      </c>
      <c r="D199" s="219" t="s">
        <v>139</v>
      </c>
      <c r="E199" s="220" t="s">
        <v>211</v>
      </c>
      <c r="F199" s="221" t="s">
        <v>212</v>
      </c>
      <c r="G199" s="222" t="s">
        <v>213</v>
      </c>
      <c r="H199" s="223">
        <v>4</v>
      </c>
      <c r="I199" s="224"/>
      <c r="J199" s="225">
        <f>ROUND(I199*H199,2)</f>
        <v>0</v>
      </c>
      <c r="K199" s="221" t="s">
        <v>143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0.0021700000000000001</v>
      </c>
      <c r="R199" s="228">
        <f>Q199*H199</f>
        <v>0.0086800000000000002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144</v>
      </c>
      <c r="AT199" s="230" t="s">
        <v>139</v>
      </c>
      <c r="AU199" s="230" t="s">
        <v>83</v>
      </c>
      <c r="AY199" s="18" t="s">
        <v>137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144</v>
      </c>
      <c r="BM199" s="230" t="s">
        <v>214</v>
      </c>
    </row>
    <row r="200" s="2" customFormat="1" ht="24.15" customHeight="1">
      <c r="A200" s="39"/>
      <c r="B200" s="40"/>
      <c r="C200" s="219" t="s">
        <v>215</v>
      </c>
      <c r="D200" s="219" t="s">
        <v>139</v>
      </c>
      <c r="E200" s="220" t="s">
        <v>216</v>
      </c>
      <c r="F200" s="221" t="s">
        <v>217</v>
      </c>
      <c r="G200" s="222" t="s">
        <v>213</v>
      </c>
      <c r="H200" s="223">
        <v>4</v>
      </c>
      <c r="I200" s="224"/>
      <c r="J200" s="225">
        <f>ROUND(I200*H200,2)</f>
        <v>0</v>
      </c>
      <c r="K200" s="221" t="s">
        <v>143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0.0070200000000000002</v>
      </c>
      <c r="R200" s="228">
        <f>Q200*H200</f>
        <v>0.028080000000000001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144</v>
      </c>
      <c r="AT200" s="230" t="s">
        <v>139</v>
      </c>
      <c r="AU200" s="230" t="s">
        <v>83</v>
      </c>
      <c r="AY200" s="18" t="s">
        <v>137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144</v>
      </c>
      <c r="BM200" s="230" t="s">
        <v>218</v>
      </c>
    </row>
    <row r="201" s="2" customFormat="1" ht="37.8" customHeight="1">
      <c r="A201" s="39"/>
      <c r="B201" s="40"/>
      <c r="C201" s="265" t="s">
        <v>184</v>
      </c>
      <c r="D201" s="265" t="s">
        <v>219</v>
      </c>
      <c r="E201" s="266" t="s">
        <v>220</v>
      </c>
      <c r="F201" s="267" t="s">
        <v>221</v>
      </c>
      <c r="G201" s="268" t="s">
        <v>222</v>
      </c>
      <c r="H201" s="269">
        <v>116</v>
      </c>
      <c r="I201" s="270"/>
      <c r="J201" s="271">
        <f>ROUND(I201*H201,2)</f>
        <v>0</v>
      </c>
      <c r="K201" s="267" t="s">
        <v>1</v>
      </c>
      <c r="L201" s="272"/>
      <c r="M201" s="273" t="s">
        <v>1</v>
      </c>
      <c r="N201" s="274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161</v>
      </c>
      <c r="AT201" s="230" t="s">
        <v>219</v>
      </c>
      <c r="AU201" s="230" t="s">
        <v>83</v>
      </c>
      <c r="AY201" s="18" t="s">
        <v>137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144</v>
      </c>
      <c r="BM201" s="230" t="s">
        <v>223</v>
      </c>
    </row>
    <row r="202" s="13" customFormat="1">
      <c r="A202" s="13"/>
      <c r="B202" s="232"/>
      <c r="C202" s="233"/>
      <c r="D202" s="234" t="s">
        <v>145</v>
      </c>
      <c r="E202" s="235" t="s">
        <v>1</v>
      </c>
      <c r="F202" s="236" t="s">
        <v>224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145</v>
      </c>
      <c r="AU202" s="242" t="s">
        <v>83</v>
      </c>
      <c r="AV202" s="13" t="s">
        <v>81</v>
      </c>
      <c r="AW202" s="13" t="s">
        <v>30</v>
      </c>
      <c r="AX202" s="13" t="s">
        <v>73</v>
      </c>
      <c r="AY202" s="242" t="s">
        <v>137</v>
      </c>
    </row>
    <row r="203" s="14" customFormat="1">
      <c r="A203" s="14"/>
      <c r="B203" s="243"/>
      <c r="C203" s="244"/>
      <c r="D203" s="234" t="s">
        <v>145</v>
      </c>
      <c r="E203" s="245" t="s">
        <v>1</v>
      </c>
      <c r="F203" s="246" t="s">
        <v>225</v>
      </c>
      <c r="G203" s="244"/>
      <c r="H203" s="247">
        <v>116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145</v>
      </c>
      <c r="AU203" s="253" t="s">
        <v>83</v>
      </c>
      <c r="AV203" s="14" t="s">
        <v>83</v>
      </c>
      <c r="AW203" s="14" t="s">
        <v>30</v>
      </c>
      <c r="AX203" s="14" t="s">
        <v>73</v>
      </c>
      <c r="AY203" s="253" t="s">
        <v>137</v>
      </c>
    </row>
    <row r="204" s="15" customFormat="1">
      <c r="A204" s="15"/>
      <c r="B204" s="254"/>
      <c r="C204" s="255"/>
      <c r="D204" s="234" t="s">
        <v>145</v>
      </c>
      <c r="E204" s="256" t="s">
        <v>1</v>
      </c>
      <c r="F204" s="257" t="s">
        <v>148</v>
      </c>
      <c r="G204" s="255"/>
      <c r="H204" s="258">
        <v>116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145</v>
      </c>
      <c r="AU204" s="264" t="s">
        <v>83</v>
      </c>
      <c r="AV204" s="15" t="s">
        <v>144</v>
      </c>
      <c r="AW204" s="15" t="s">
        <v>30</v>
      </c>
      <c r="AX204" s="15" t="s">
        <v>81</v>
      </c>
      <c r="AY204" s="264" t="s">
        <v>137</v>
      </c>
    </row>
    <row r="205" s="12" customFormat="1" ht="22.8" customHeight="1">
      <c r="A205" s="12"/>
      <c r="B205" s="203"/>
      <c r="C205" s="204"/>
      <c r="D205" s="205" t="s">
        <v>72</v>
      </c>
      <c r="E205" s="217" t="s">
        <v>153</v>
      </c>
      <c r="F205" s="217" t="s">
        <v>226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SUM(P206:P259)</f>
        <v>0</v>
      </c>
      <c r="Q205" s="211"/>
      <c r="R205" s="212">
        <f>SUM(R206:R259)</f>
        <v>1.4433</v>
      </c>
      <c r="S205" s="211"/>
      <c r="T205" s="213">
        <f>SUM(T206:T259)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81</v>
      </c>
      <c r="AT205" s="215" t="s">
        <v>72</v>
      </c>
      <c r="AU205" s="215" t="s">
        <v>81</v>
      </c>
      <c r="AY205" s="214" t="s">
        <v>137</v>
      </c>
      <c r="BK205" s="216">
        <f>SUM(BK206:BK259)</f>
        <v>0</v>
      </c>
    </row>
    <row r="206" s="2" customFormat="1" ht="24.15" customHeight="1">
      <c r="A206" s="39"/>
      <c r="B206" s="40"/>
      <c r="C206" s="219" t="s">
        <v>227</v>
      </c>
      <c r="D206" s="219" t="s">
        <v>139</v>
      </c>
      <c r="E206" s="220" t="s">
        <v>228</v>
      </c>
      <c r="F206" s="221" t="s">
        <v>229</v>
      </c>
      <c r="G206" s="222" t="s">
        <v>213</v>
      </c>
      <c r="H206" s="223">
        <v>3</v>
      </c>
      <c r="I206" s="224"/>
      <c r="J206" s="225">
        <f>ROUND(I206*H206,2)</f>
        <v>0</v>
      </c>
      <c r="K206" s="221" t="s">
        <v>143</v>
      </c>
      <c r="L206" s="45"/>
      <c r="M206" s="226" t="s">
        <v>1</v>
      </c>
      <c r="N206" s="227" t="s">
        <v>38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144</v>
      </c>
      <c r="AT206" s="230" t="s">
        <v>139</v>
      </c>
      <c r="AU206" s="230" t="s">
        <v>83</v>
      </c>
      <c r="AY206" s="18" t="s">
        <v>137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81</v>
      </c>
      <c r="BK206" s="231">
        <f>ROUND(I206*H206,2)</f>
        <v>0</v>
      </c>
      <c r="BL206" s="18" t="s">
        <v>144</v>
      </c>
      <c r="BM206" s="230" t="s">
        <v>230</v>
      </c>
    </row>
    <row r="207" s="13" customFormat="1">
      <c r="A207" s="13"/>
      <c r="B207" s="232"/>
      <c r="C207" s="233"/>
      <c r="D207" s="234" t="s">
        <v>145</v>
      </c>
      <c r="E207" s="235" t="s">
        <v>1</v>
      </c>
      <c r="F207" s="236" t="s">
        <v>231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145</v>
      </c>
      <c r="AU207" s="242" t="s">
        <v>83</v>
      </c>
      <c r="AV207" s="13" t="s">
        <v>81</v>
      </c>
      <c r="AW207" s="13" t="s">
        <v>30</v>
      </c>
      <c r="AX207" s="13" t="s">
        <v>73</v>
      </c>
      <c r="AY207" s="242" t="s">
        <v>137</v>
      </c>
    </row>
    <row r="208" s="14" customFormat="1">
      <c r="A208" s="14"/>
      <c r="B208" s="243"/>
      <c r="C208" s="244"/>
      <c r="D208" s="234" t="s">
        <v>145</v>
      </c>
      <c r="E208" s="245" t="s">
        <v>1</v>
      </c>
      <c r="F208" s="246" t="s">
        <v>232</v>
      </c>
      <c r="G208" s="244"/>
      <c r="H208" s="247">
        <v>2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145</v>
      </c>
      <c r="AU208" s="253" t="s">
        <v>83</v>
      </c>
      <c r="AV208" s="14" t="s">
        <v>83</v>
      </c>
      <c r="AW208" s="14" t="s">
        <v>30</v>
      </c>
      <c r="AX208" s="14" t="s">
        <v>73</v>
      </c>
      <c r="AY208" s="253" t="s">
        <v>137</v>
      </c>
    </row>
    <row r="209" s="13" customFormat="1">
      <c r="A209" s="13"/>
      <c r="B209" s="232"/>
      <c r="C209" s="233"/>
      <c r="D209" s="234" t="s">
        <v>145</v>
      </c>
      <c r="E209" s="235" t="s">
        <v>1</v>
      </c>
      <c r="F209" s="236" t="s">
        <v>233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145</v>
      </c>
      <c r="AU209" s="242" t="s">
        <v>83</v>
      </c>
      <c r="AV209" s="13" t="s">
        <v>81</v>
      </c>
      <c r="AW209" s="13" t="s">
        <v>30</v>
      </c>
      <c r="AX209" s="13" t="s">
        <v>73</v>
      </c>
      <c r="AY209" s="242" t="s">
        <v>137</v>
      </c>
    </row>
    <row r="210" s="14" customFormat="1">
      <c r="A210" s="14"/>
      <c r="B210" s="243"/>
      <c r="C210" s="244"/>
      <c r="D210" s="234" t="s">
        <v>145</v>
      </c>
      <c r="E210" s="245" t="s">
        <v>1</v>
      </c>
      <c r="F210" s="246" t="s">
        <v>234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145</v>
      </c>
      <c r="AU210" s="253" t="s">
        <v>83</v>
      </c>
      <c r="AV210" s="14" t="s">
        <v>83</v>
      </c>
      <c r="AW210" s="14" t="s">
        <v>30</v>
      </c>
      <c r="AX210" s="14" t="s">
        <v>73</v>
      </c>
      <c r="AY210" s="253" t="s">
        <v>137</v>
      </c>
    </row>
    <row r="211" s="15" customFormat="1">
      <c r="A211" s="15"/>
      <c r="B211" s="254"/>
      <c r="C211" s="255"/>
      <c r="D211" s="234" t="s">
        <v>145</v>
      </c>
      <c r="E211" s="256" t="s">
        <v>1</v>
      </c>
      <c r="F211" s="257" t="s">
        <v>148</v>
      </c>
      <c r="G211" s="255"/>
      <c r="H211" s="258">
        <v>3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145</v>
      </c>
      <c r="AU211" s="264" t="s">
        <v>83</v>
      </c>
      <c r="AV211" s="15" t="s">
        <v>144</v>
      </c>
      <c r="AW211" s="15" t="s">
        <v>30</v>
      </c>
      <c r="AX211" s="15" t="s">
        <v>81</v>
      </c>
      <c r="AY211" s="264" t="s">
        <v>137</v>
      </c>
    </row>
    <row r="212" s="2" customFormat="1" ht="62.7" customHeight="1">
      <c r="A212" s="39"/>
      <c r="B212" s="40"/>
      <c r="C212" s="265" t="s">
        <v>193</v>
      </c>
      <c r="D212" s="265" t="s">
        <v>219</v>
      </c>
      <c r="E212" s="266" t="s">
        <v>235</v>
      </c>
      <c r="F212" s="267" t="s">
        <v>236</v>
      </c>
      <c r="G212" s="268" t="s">
        <v>213</v>
      </c>
      <c r="H212" s="269">
        <v>2</v>
      </c>
      <c r="I212" s="270"/>
      <c r="J212" s="271">
        <f>ROUND(I212*H212,2)</f>
        <v>0</v>
      </c>
      <c r="K212" s="267" t="s">
        <v>1</v>
      </c>
      <c r="L212" s="272"/>
      <c r="M212" s="273" t="s">
        <v>1</v>
      </c>
      <c r="N212" s="274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161</v>
      </c>
      <c r="AT212" s="230" t="s">
        <v>219</v>
      </c>
      <c r="AU212" s="230" t="s">
        <v>83</v>
      </c>
      <c r="AY212" s="18" t="s">
        <v>137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144</v>
      </c>
      <c r="BM212" s="230" t="s">
        <v>237</v>
      </c>
    </row>
    <row r="213" s="13" customFormat="1">
      <c r="A213" s="13"/>
      <c r="B213" s="232"/>
      <c r="C213" s="233"/>
      <c r="D213" s="234" t="s">
        <v>145</v>
      </c>
      <c r="E213" s="235" t="s">
        <v>1</v>
      </c>
      <c r="F213" s="236" t="s">
        <v>238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145</v>
      </c>
      <c r="AU213" s="242" t="s">
        <v>83</v>
      </c>
      <c r="AV213" s="13" t="s">
        <v>81</v>
      </c>
      <c r="AW213" s="13" t="s">
        <v>30</v>
      </c>
      <c r="AX213" s="13" t="s">
        <v>73</v>
      </c>
      <c r="AY213" s="242" t="s">
        <v>137</v>
      </c>
    </row>
    <row r="214" s="14" customFormat="1">
      <c r="A214" s="14"/>
      <c r="B214" s="243"/>
      <c r="C214" s="244"/>
      <c r="D214" s="234" t="s">
        <v>145</v>
      </c>
      <c r="E214" s="245" t="s">
        <v>1</v>
      </c>
      <c r="F214" s="246" t="s">
        <v>232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145</v>
      </c>
      <c r="AU214" s="253" t="s">
        <v>83</v>
      </c>
      <c r="AV214" s="14" t="s">
        <v>83</v>
      </c>
      <c r="AW214" s="14" t="s">
        <v>30</v>
      </c>
      <c r="AX214" s="14" t="s">
        <v>73</v>
      </c>
      <c r="AY214" s="253" t="s">
        <v>137</v>
      </c>
    </row>
    <row r="215" s="15" customFormat="1">
      <c r="A215" s="15"/>
      <c r="B215" s="254"/>
      <c r="C215" s="255"/>
      <c r="D215" s="234" t="s">
        <v>145</v>
      </c>
      <c r="E215" s="256" t="s">
        <v>1</v>
      </c>
      <c r="F215" s="257" t="s">
        <v>148</v>
      </c>
      <c r="G215" s="255"/>
      <c r="H215" s="258">
        <v>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145</v>
      </c>
      <c r="AU215" s="264" t="s">
        <v>83</v>
      </c>
      <c r="AV215" s="15" t="s">
        <v>144</v>
      </c>
      <c r="AW215" s="15" t="s">
        <v>30</v>
      </c>
      <c r="AX215" s="15" t="s">
        <v>81</v>
      </c>
      <c r="AY215" s="264" t="s">
        <v>137</v>
      </c>
    </row>
    <row r="216" s="2" customFormat="1" ht="62.7" customHeight="1">
      <c r="A216" s="39"/>
      <c r="B216" s="40"/>
      <c r="C216" s="265" t="s">
        <v>239</v>
      </c>
      <c r="D216" s="265" t="s">
        <v>219</v>
      </c>
      <c r="E216" s="266" t="s">
        <v>240</v>
      </c>
      <c r="F216" s="267" t="s">
        <v>236</v>
      </c>
      <c r="G216" s="268" t="s">
        <v>213</v>
      </c>
      <c r="H216" s="269">
        <v>1</v>
      </c>
      <c r="I216" s="270"/>
      <c r="J216" s="271">
        <f>ROUND(I216*H216,2)</f>
        <v>0</v>
      </c>
      <c r="K216" s="267" t="s">
        <v>1</v>
      </c>
      <c r="L216" s="272"/>
      <c r="M216" s="273" t="s">
        <v>1</v>
      </c>
      <c r="N216" s="274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161</v>
      </c>
      <c r="AT216" s="230" t="s">
        <v>219</v>
      </c>
      <c r="AU216" s="230" t="s">
        <v>83</v>
      </c>
      <c r="AY216" s="18" t="s">
        <v>137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144</v>
      </c>
      <c r="BM216" s="230" t="s">
        <v>241</v>
      </c>
    </row>
    <row r="217" s="13" customFormat="1">
      <c r="A217" s="13"/>
      <c r="B217" s="232"/>
      <c r="C217" s="233"/>
      <c r="D217" s="234" t="s">
        <v>145</v>
      </c>
      <c r="E217" s="235" t="s">
        <v>1</v>
      </c>
      <c r="F217" s="236" t="s">
        <v>242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145</v>
      </c>
      <c r="AU217" s="242" t="s">
        <v>83</v>
      </c>
      <c r="AV217" s="13" t="s">
        <v>81</v>
      </c>
      <c r="AW217" s="13" t="s">
        <v>30</v>
      </c>
      <c r="AX217" s="13" t="s">
        <v>73</v>
      </c>
      <c r="AY217" s="242" t="s">
        <v>137</v>
      </c>
    </row>
    <row r="218" s="14" customFormat="1">
      <c r="A218" s="14"/>
      <c r="B218" s="243"/>
      <c r="C218" s="244"/>
      <c r="D218" s="234" t="s">
        <v>145</v>
      </c>
      <c r="E218" s="245" t="s">
        <v>1</v>
      </c>
      <c r="F218" s="246" t="s">
        <v>234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145</v>
      </c>
      <c r="AU218" s="253" t="s">
        <v>83</v>
      </c>
      <c r="AV218" s="14" t="s">
        <v>83</v>
      </c>
      <c r="AW218" s="14" t="s">
        <v>30</v>
      </c>
      <c r="AX218" s="14" t="s">
        <v>73</v>
      </c>
      <c r="AY218" s="253" t="s">
        <v>137</v>
      </c>
    </row>
    <row r="219" s="15" customFormat="1">
      <c r="A219" s="15"/>
      <c r="B219" s="254"/>
      <c r="C219" s="255"/>
      <c r="D219" s="234" t="s">
        <v>145</v>
      </c>
      <c r="E219" s="256" t="s">
        <v>1</v>
      </c>
      <c r="F219" s="257" t="s">
        <v>148</v>
      </c>
      <c r="G219" s="255"/>
      <c r="H219" s="258">
        <v>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145</v>
      </c>
      <c r="AU219" s="264" t="s">
        <v>83</v>
      </c>
      <c r="AV219" s="15" t="s">
        <v>144</v>
      </c>
      <c r="AW219" s="15" t="s">
        <v>30</v>
      </c>
      <c r="AX219" s="15" t="s">
        <v>81</v>
      </c>
      <c r="AY219" s="264" t="s">
        <v>137</v>
      </c>
    </row>
    <row r="220" s="2" customFormat="1" ht="24.15" customHeight="1">
      <c r="A220" s="39"/>
      <c r="B220" s="40"/>
      <c r="C220" s="219" t="s">
        <v>199</v>
      </c>
      <c r="D220" s="219" t="s">
        <v>139</v>
      </c>
      <c r="E220" s="220" t="s">
        <v>243</v>
      </c>
      <c r="F220" s="221" t="s">
        <v>244</v>
      </c>
      <c r="G220" s="222" t="s">
        <v>213</v>
      </c>
      <c r="H220" s="223">
        <v>1</v>
      </c>
      <c r="I220" s="224"/>
      <c r="J220" s="225">
        <f>ROUND(I220*H220,2)</f>
        <v>0</v>
      </c>
      <c r="K220" s="221" t="s">
        <v>143</v>
      </c>
      <c r="L220" s="45"/>
      <c r="M220" s="226" t="s">
        <v>1</v>
      </c>
      <c r="N220" s="227" t="s">
        <v>38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144</v>
      </c>
      <c r="AT220" s="230" t="s">
        <v>139</v>
      </c>
      <c r="AU220" s="230" t="s">
        <v>83</v>
      </c>
      <c r="AY220" s="18" t="s">
        <v>137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81</v>
      </c>
      <c r="BK220" s="231">
        <f>ROUND(I220*H220,2)</f>
        <v>0</v>
      </c>
      <c r="BL220" s="18" t="s">
        <v>144</v>
      </c>
      <c r="BM220" s="230" t="s">
        <v>245</v>
      </c>
    </row>
    <row r="221" s="13" customFormat="1">
      <c r="A221" s="13"/>
      <c r="B221" s="232"/>
      <c r="C221" s="233"/>
      <c r="D221" s="234" t="s">
        <v>145</v>
      </c>
      <c r="E221" s="235" t="s">
        <v>1</v>
      </c>
      <c r="F221" s="236" t="s">
        <v>246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145</v>
      </c>
      <c r="AU221" s="242" t="s">
        <v>83</v>
      </c>
      <c r="AV221" s="13" t="s">
        <v>81</v>
      </c>
      <c r="AW221" s="13" t="s">
        <v>30</v>
      </c>
      <c r="AX221" s="13" t="s">
        <v>73</v>
      </c>
      <c r="AY221" s="242" t="s">
        <v>137</v>
      </c>
    </row>
    <row r="222" s="14" customFormat="1">
      <c r="A222" s="14"/>
      <c r="B222" s="243"/>
      <c r="C222" s="244"/>
      <c r="D222" s="234" t="s">
        <v>145</v>
      </c>
      <c r="E222" s="245" t="s">
        <v>1</v>
      </c>
      <c r="F222" s="246" t="s">
        <v>234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145</v>
      </c>
      <c r="AU222" s="253" t="s">
        <v>83</v>
      </c>
      <c r="AV222" s="14" t="s">
        <v>83</v>
      </c>
      <c r="AW222" s="14" t="s">
        <v>30</v>
      </c>
      <c r="AX222" s="14" t="s">
        <v>73</v>
      </c>
      <c r="AY222" s="253" t="s">
        <v>137</v>
      </c>
    </row>
    <row r="223" s="15" customFormat="1">
      <c r="A223" s="15"/>
      <c r="B223" s="254"/>
      <c r="C223" s="255"/>
      <c r="D223" s="234" t="s">
        <v>145</v>
      </c>
      <c r="E223" s="256" t="s">
        <v>1</v>
      </c>
      <c r="F223" s="257" t="s">
        <v>148</v>
      </c>
      <c r="G223" s="255"/>
      <c r="H223" s="258">
        <v>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145</v>
      </c>
      <c r="AU223" s="264" t="s">
        <v>83</v>
      </c>
      <c r="AV223" s="15" t="s">
        <v>144</v>
      </c>
      <c r="AW223" s="15" t="s">
        <v>30</v>
      </c>
      <c r="AX223" s="15" t="s">
        <v>81</v>
      </c>
      <c r="AY223" s="264" t="s">
        <v>137</v>
      </c>
    </row>
    <row r="224" s="2" customFormat="1" ht="66.75" customHeight="1">
      <c r="A224" s="39"/>
      <c r="B224" s="40"/>
      <c r="C224" s="265" t="s">
        <v>247</v>
      </c>
      <c r="D224" s="265" t="s">
        <v>219</v>
      </c>
      <c r="E224" s="266" t="s">
        <v>248</v>
      </c>
      <c r="F224" s="267" t="s">
        <v>249</v>
      </c>
      <c r="G224" s="268" t="s">
        <v>213</v>
      </c>
      <c r="H224" s="269">
        <v>1</v>
      </c>
      <c r="I224" s="270"/>
      <c r="J224" s="271">
        <f>ROUND(I224*H224,2)</f>
        <v>0</v>
      </c>
      <c r="K224" s="267" t="s">
        <v>1</v>
      </c>
      <c r="L224" s="272"/>
      <c r="M224" s="273" t="s">
        <v>1</v>
      </c>
      <c r="N224" s="274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161</v>
      </c>
      <c r="AT224" s="230" t="s">
        <v>219</v>
      </c>
      <c r="AU224" s="230" t="s">
        <v>83</v>
      </c>
      <c r="AY224" s="18" t="s">
        <v>137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144</v>
      </c>
      <c r="BM224" s="230" t="s">
        <v>250</v>
      </c>
    </row>
    <row r="225" s="13" customFormat="1">
      <c r="A225" s="13"/>
      <c r="B225" s="232"/>
      <c r="C225" s="233"/>
      <c r="D225" s="234" t="s">
        <v>145</v>
      </c>
      <c r="E225" s="235" t="s">
        <v>1</v>
      </c>
      <c r="F225" s="236" t="s">
        <v>251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145</v>
      </c>
      <c r="AU225" s="242" t="s">
        <v>83</v>
      </c>
      <c r="AV225" s="13" t="s">
        <v>81</v>
      </c>
      <c r="AW225" s="13" t="s">
        <v>30</v>
      </c>
      <c r="AX225" s="13" t="s">
        <v>73</v>
      </c>
      <c r="AY225" s="242" t="s">
        <v>137</v>
      </c>
    </row>
    <row r="226" s="14" customFormat="1">
      <c r="A226" s="14"/>
      <c r="B226" s="243"/>
      <c r="C226" s="244"/>
      <c r="D226" s="234" t="s">
        <v>145</v>
      </c>
      <c r="E226" s="245" t="s">
        <v>1</v>
      </c>
      <c r="F226" s="246" t="s">
        <v>234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145</v>
      </c>
      <c r="AU226" s="253" t="s">
        <v>83</v>
      </c>
      <c r="AV226" s="14" t="s">
        <v>83</v>
      </c>
      <c r="AW226" s="14" t="s">
        <v>30</v>
      </c>
      <c r="AX226" s="14" t="s">
        <v>73</v>
      </c>
      <c r="AY226" s="253" t="s">
        <v>137</v>
      </c>
    </row>
    <row r="227" s="15" customFormat="1">
      <c r="A227" s="15"/>
      <c r="B227" s="254"/>
      <c r="C227" s="255"/>
      <c r="D227" s="234" t="s">
        <v>145</v>
      </c>
      <c r="E227" s="256" t="s">
        <v>1</v>
      </c>
      <c r="F227" s="257" t="s">
        <v>148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145</v>
      </c>
      <c r="AU227" s="264" t="s">
        <v>83</v>
      </c>
      <c r="AV227" s="15" t="s">
        <v>144</v>
      </c>
      <c r="AW227" s="15" t="s">
        <v>30</v>
      </c>
      <c r="AX227" s="15" t="s">
        <v>81</v>
      </c>
      <c r="AY227" s="264" t="s">
        <v>137</v>
      </c>
    </row>
    <row r="228" s="2" customFormat="1" ht="16.5" customHeight="1">
      <c r="A228" s="39"/>
      <c r="B228" s="40"/>
      <c r="C228" s="219" t="s">
        <v>205</v>
      </c>
      <c r="D228" s="219" t="s">
        <v>139</v>
      </c>
      <c r="E228" s="220" t="s">
        <v>252</v>
      </c>
      <c r="F228" s="221" t="s">
        <v>253</v>
      </c>
      <c r="G228" s="222" t="s">
        <v>204</v>
      </c>
      <c r="H228" s="223">
        <v>7.5</v>
      </c>
      <c r="I228" s="224"/>
      <c r="J228" s="225">
        <f>ROUND(I228*H228,2)</f>
        <v>0</v>
      </c>
      <c r="K228" s="221" t="s">
        <v>143</v>
      </c>
      <c r="L228" s="45"/>
      <c r="M228" s="226" t="s">
        <v>1</v>
      </c>
      <c r="N228" s="227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144</v>
      </c>
      <c r="AT228" s="230" t="s">
        <v>139</v>
      </c>
      <c r="AU228" s="230" t="s">
        <v>83</v>
      </c>
      <c r="AY228" s="18" t="s">
        <v>137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144</v>
      </c>
      <c r="BM228" s="230" t="s">
        <v>254</v>
      </c>
    </row>
    <row r="229" s="13" customFormat="1">
      <c r="A229" s="13"/>
      <c r="B229" s="232"/>
      <c r="C229" s="233"/>
      <c r="D229" s="234" t="s">
        <v>145</v>
      </c>
      <c r="E229" s="235" t="s">
        <v>1</v>
      </c>
      <c r="F229" s="236" t="s">
        <v>255</v>
      </c>
      <c r="G229" s="233"/>
      <c r="H229" s="235" t="s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145</v>
      </c>
      <c r="AU229" s="242" t="s">
        <v>83</v>
      </c>
      <c r="AV229" s="13" t="s">
        <v>81</v>
      </c>
      <c r="AW229" s="13" t="s">
        <v>30</v>
      </c>
      <c r="AX229" s="13" t="s">
        <v>73</v>
      </c>
      <c r="AY229" s="242" t="s">
        <v>137</v>
      </c>
    </row>
    <row r="230" s="14" customFormat="1">
      <c r="A230" s="14"/>
      <c r="B230" s="243"/>
      <c r="C230" s="244"/>
      <c r="D230" s="234" t="s">
        <v>145</v>
      </c>
      <c r="E230" s="245" t="s">
        <v>1</v>
      </c>
      <c r="F230" s="246" t="s">
        <v>256</v>
      </c>
      <c r="G230" s="244"/>
      <c r="H230" s="247">
        <v>3.8999999999999999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145</v>
      </c>
      <c r="AU230" s="253" t="s">
        <v>83</v>
      </c>
      <c r="AV230" s="14" t="s">
        <v>83</v>
      </c>
      <c r="AW230" s="14" t="s">
        <v>30</v>
      </c>
      <c r="AX230" s="14" t="s">
        <v>73</v>
      </c>
      <c r="AY230" s="253" t="s">
        <v>137</v>
      </c>
    </row>
    <row r="231" s="13" customFormat="1">
      <c r="A231" s="13"/>
      <c r="B231" s="232"/>
      <c r="C231" s="233"/>
      <c r="D231" s="234" t="s">
        <v>145</v>
      </c>
      <c r="E231" s="235" t="s">
        <v>1</v>
      </c>
      <c r="F231" s="236" t="s">
        <v>257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145</v>
      </c>
      <c r="AU231" s="242" t="s">
        <v>83</v>
      </c>
      <c r="AV231" s="13" t="s">
        <v>81</v>
      </c>
      <c r="AW231" s="13" t="s">
        <v>30</v>
      </c>
      <c r="AX231" s="13" t="s">
        <v>73</v>
      </c>
      <c r="AY231" s="242" t="s">
        <v>137</v>
      </c>
    </row>
    <row r="232" s="14" customFormat="1">
      <c r="A232" s="14"/>
      <c r="B232" s="243"/>
      <c r="C232" s="244"/>
      <c r="D232" s="234" t="s">
        <v>145</v>
      </c>
      <c r="E232" s="245" t="s">
        <v>1</v>
      </c>
      <c r="F232" s="246" t="s">
        <v>258</v>
      </c>
      <c r="G232" s="244"/>
      <c r="H232" s="247">
        <v>3.6000000000000001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145</v>
      </c>
      <c r="AU232" s="253" t="s">
        <v>83</v>
      </c>
      <c r="AV232" s="14" t="s">
        <v>83</v>
      </c>
      <c r="AW232" s="14" t="s">
        <v>30</v>
      </c>
      <c r="AX232" s="14" t="s">
        <v>73</v>
      </c>
      <c r="AY232" s="253" t="s">
        <v>137</v>
      </c>
    </row>
    <row r="233" s="15" customFormat="1">
      <c r="A233" s="15"/>
      <c r="B233" s="254"/>
      <c r="C233" s="255"/>
      <c r="D233" s="234" t="s">
        <v>145</v>
      </c>
      <c r="E233" s="256" t="s">
        <v>1</v>
      </c>
      <c r="F233" s="257" t="s">
        <v>148</v>
      </c>
      <c r="G233" s="255"/>
      <c r="H233" s="258">
        <v>7.5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145</v>
      </c>
      <c r="AU233" s="264" t="s">
        <v>83</v>
      </c>
      <c r="AV233" s="15" t="s">
        <v>144</v>
      </c>
      <c r="AW233" s="15" t="s">
        <v>30</v>
      </c>
      <c r="AX233" s="15" t="s">
        <v>81</v>
      </c>
      <c r="AY233" s="264" t="s">
        <v>137</v>
      </c>
    </row>
    <row r="234" s="2" customFormat="1" ht="44.25" customHeight="1">
      <c r="A234" s="39"/>
      <c r="B234" s="40"/>
      <c r="C234" s="265" t="s">
        <v>7</v>
      </c>
      <c r="D234" s="265" t="s">
        <v>219</v>
      </c>
      <c r="E234" s="266" t="s">
        <v>259</v>
      </c>
      <c r="F234" s="267" t="s">
        <v>260</v>
      </c>
      <c r="G234" s="268" t="s">
        <v>213</v>
      </c>
      <c r="H234" s="269">
        <v>2</v>
      </c>
      <c r="I234" s="270"/>
      <c r="J234" s="271">
        <f>ROUND(I234*H234,2)</f>
        <v>0</v>
      </c>
      <c r="K234" s="267" t="s">
        <v>1</v>
      </c>
      <c r="L234" s="272"/>
      <c r="M234" s="273" t="s">
        <v>1</v>
      </c>
      <c r="N234" s="274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161</v>
      </c>
      <c r="AT234" s="230" t="s">
        <v>219</v>
      </c>
      <c r="AU234" s="230" t="s">
        <v>83</v>
      </c>
      <c r="AY234" s="18" t="s">
        <v>137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144</v>
      </c>
      <c r="BM234" s="230" t="s">
        <v>261</v>
      </c>
    </row>
    <row r="235" s="13" customFormat="1">
      <c r="A235" s="13"/>
      <c r="B235" s="232"/>
      <c r="C235" s="233"/>
      <c r="D235" s="234" t="s">
        <v>145</v>
      </c>
      <c r="E235" s="235" t="s">
        <v>1</v>
      </c>
      <c r="F235" s="236" t="s">
        <v>262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145</v>
      </c>
      <c r="AU235" s="242" t="s">
        <v>83</v>
      </c>
      <c r="AV235" s="13" t="s">
        <v>81</v>
      </c>
      <c r="AW235" s="13" t="s">
        <v>30</v>
      </c>
      <c r="AX235" s="13" t="s">
        <v>73</v>
      </c>
      <c r="AY235" s="242" t="s">
        <v>137</v>
      </c>
    </row>
    <row r="236" s="14" customFormat="1">
      <c r="A236" s="14"/>
      <c r="B236" s="243"/>
      <c r="C236" s="244"/>
      <c r="D236" s="234" t="s">
        <v>145</v>
      </c>
      <c r="E236" s="245" t="s">
        <v>1</v>
      </c>
      <c r="F236" s="246" t="s">
        <v>232</v>
      </c>
      <c r="G236" s="244"/>
      <c r="H236" s="247">
        <v>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145</v>
      </c>
      <c r="AU236" s="253" t="s">
        <v>83</v>
      </c>
      <c r="AV236" s="14" t="s">
        <v>83</v>
      </c>
      <c r="AW236" s="14" t="s">
        <v>30</v>
      </c>
      <c r="AX236" s="14" t="s">
        <v>73</v>
      </c>
      <c r="AY236" s="253" t="s">
        <v>137</v>
      </c>
    </row>
    <row r="237" s="15" customFormat="1">
      <c r="A237" s="15"/>
      <c r="B237" s="254"/>
      <c r="C237" s="255"/>
      <c r="D237" s="234" t="s">
        <v>145</v>
      </c>
      <c r="E237" s="256" t="s">
        <v>1</v>
      </c>
      <c r="F237" s="257" t="s">
        <v>148</v>
      </c>
      <c r="G237" s="255"/>
      <c r="H237" s="258">
        <v>2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145</v>
      </c>
      <c r="AU237" s="264" t="s">
        <v>83</v>
      </c>
      <c r="AV237" s="15" t="s">
        <v>144</v>
      </c>
      <c r="AW237" s="15" t="s">
        <v>30</v>
      </c>
      <c r="AX237" s="15" t="s">
        <v>81</v>
      </c>
      <c r="AY237" s="264" t="s">
        <v>137</v>
      </c>
    </row>
    <row r="238" s="2" customFormat="1" ht="49.05" customHeight="1">
      <c r="A238" s="39"/>
      <c r="B238" s="40"/>
      <c r="C238" s="265" t="s">
        <v>209</v>
      </c>
      <c r="D238" s="265" t="s">
        <v>219</v>
      </c>
      <c r="E238" s="266" t="s">
        <v>263</v>
      </c>
      <c r="F238" s="267" t="s">
        <v>264</v>
      </c>
      <c r="G238" s="268" t="s">
        <v>213</v>
      </c>
      <c r="H238" s="269">
        <v>2</v>
      </c>
      <c r="I238" s="270"/>
      <c r="J238" s="271">
        <f>ROUND(I238*H238,2)</f>
        <v>0</v>
      </c>
      <c r="K238" s="267" t="s">
        <v>1</v>
      </c>
      <c r="L238" s="272"/>
      <c r="M238" s="273" t="s">
        <v>1</v>
      </c>
      <c r="N238" s="274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161</v>
      </c>
      <c r="AT238" s="230" t="s">
        <v>219</v>
      </c>
      <c r="AU238" s="230" t="s">
        <v>83</v>
      </c>
      <c r="AY238" s="18" t="s">
        <v>137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144</v>
      </c>
      <c r="BM238" s="230" t="s">
        <v>265</v>
      </c>
    </row>
    <row r="239" s="13" customFormat="1">
      <c r="A239" s="13"/>
      <c r="B239" s="232"/>
      <c r="C239" s="233"/>
      <c r="D239" s="234" t="s">
        <v>145</v>
      </c>
      <c r="E239" s="235" t="s">
        <v>1</v>
      </c>
      <c r="F239" s="236" t="s">
        <v>266</v>
      </c>
      <c r="G239" s="233"/>
      <c r="H239" s="235" t="s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145</v>
      </c>
      <c r="AU239" s="242" t="s">
        <v>83</v>
      </c>
      <c r="AV239" s="13" t="s">
        <v>81</v>
      </c>
      <c r="AW239" s="13" t="s">
        <v>30</v>
      </c>
      <c r="AX239" s="13" t="s">
        <v>73</v>
      </c>
      <c r="AY239" s="242" t="s">
        <v>137</v>
      </c>
    </row>
    <row r="240" s="14" customFormat="1">
      <c r="A240" s="14"/>
      <c r="B240" s="243"/>
      <c r="C240" s="244"/>
      <c r="D240" s="234" t="s">
        <v>145</v>
      </c>
      <c r="E240" s="245" t="s">
        <v>1</v>
      </c>
      <c r="F240" s="246" t="s">
        <v>232</v>
      </c>
      <c r="G240" s="244"/>
      <c r="H240" s="247">
        <v>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145</v>
      </c>
      <c r="AU240" s="253" t="s">
        <v>83</v>
      </c>
      <c r="AV240" s="14" t="s">
        <v>83</v>
      </c>
      <c r="AW240" s="14" t="s">
        <v>30</v>
      </c>
      <c r="AX240" s="14" t="s">
        <v>73</v>
      </c>
      <c r="AY240" s="253" t="s">
        <v>137</v>
      </c>
    </row>
    <row r="241" s="15" customFormat="1">
      <c r="A241" s="15"/>
      <c r="B241" s="254"/>
      <c r="C241" s="255"/>
      <c r="D241" s="234" t="s">
        <v>145</v>
      </c>
      <c r="E241" s="256" t="s">
        <v>1</v>
      </c>
      <c r="F241" s="257" t="s">
        <v>148</v>
      </c>
      <c r="G241" s="255"/>
      <c r="H241" s="258">
        <v>2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145</v>
      </c>
      <c r="AU241" s="264" t="s">
        <v>83</v>
      </c>
      <c r="AV241" s="15" t="s">
        <v>144</v>
      </c>
      <c r="AW241" s="15" t="s">
        <v>30</v>
      </c>
      <c r="AX241" s="15" t="s">
        <v>81</v>
      </c>
      <c r="AY241" s="264" t="s">
        <v>137</v>
      </c>
    </row>
    <row r="242" s="2" customFormat="1" ht="24.15" customHeight="1">
      <c r="A242" s="39"/>
      <c r="B242" s="40"/>
      <c r="C242" s="219" t="s">
        <v>267</v>
      </c>
      <c r="D242" s="219" t="s">
        <v>139</v>
      </c>
      <c r="E242" s="220" t="s">
        <v>268</v>
      </c>
      <c r="F242" s="221" t="s">
        <v>269</v>
      </c>
      <c r="G242" s="222" t="s">
        <v>168</v>
      </c>
      <c r="H242" s="223">
        <v>51</v>
      </c>
      <c r="I242" s="224"/>
      <c r="J242" s="225">
        <f>ROUND(I242*H242,2)</f>
        <v>0</v>
      </c>
      <c r="K242" s="221" t="s">
        <v>143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144</v>
      </c>
      <c r="AT242" s="230" t="s">
        <v>139</v>
      </c>
      <c r="AU242" s="230" t="s">
        <v>83</v>
      </c>
      <c r="AY242" s="18" t="s">
        <v>137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144</v>
      </c>
      <c r="BM242" s="230" t="s">
        <v>270</v>
      </c>
    </row>
    <row r="243" s="14" customFormat="1">
      <c r="A243" s="14"/>
      <c r="B243" s="243"/>
      <c r="C243" s="244"/>
      <c r="D243" s="234" t="s">
        <v>145</v>
      </c>
      <c r="E243" s="245" t="s">
        <v>1</v>
      </c>
      <c r="F243" s="246" t="s">
        <v>271</v>
      </c>
      <c r="G243" s="244"/>
      <c r="H243" s="247">
        <v>60.475000000000001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145</v>
      </c>
      <c r="AU243" s="253" t="s">
        <v>83</v>
      </c>
      <c r="AV243" s="14" t="s">
        <v>83</v>
      </c>
      <c r="AW243" s="14" t="s">
        <v>30</v>
      </c>
      <c r="AX243" s="14" t="s">
        <v>73</v>
      </c>
      <c r="AY243" s="253" t="s">
        <v>137</v>
      </c>
    </row>
    <row r="244" s="13" customFormat="1">
      <c r="A244" s="13"/>
      <c r="B244" s="232"/>
      <c r="C244" s="233"/>
      <c r="D244" s="234" t="s">
        <v>145</v>
      </c>
      <c r="E244" s="235" t="s">
        <v>1</v>
      </c>
      <c r="F244" s="236" t="s">
        <v>272</v>
      </c>
      <c r="G244" s="233"/>
      <c r="H244" s="235" t="s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145</v>
      </c>
      <c r="AU244" s="242" t="s">
        <v>83</v>
      </c>
      <c r="AV244" s="13" t="s">
        <v>81</v>
      </c>
      <c r="AW244" s="13" t="s">
        <v>30</v>
      </c>
      <c r="AX244" s="13" t="s">
        <v>73</v>
      </c>
      <c r="AY244" s="242" t="s">
        <v>137</v>
      </c>
    </row>
    <row r="245" s="14" customFormat="1">
      <c r="A245" s="14"/>
      <c r="B245" s="243"/>
      <c r="C245" s="244"/>
      <c r="D245" s="234" t="s">
        <v>145</v>
      </c>
      <c r="E245" s="245" t="s">
        <v>1</v>
      </c>
      <c r="F245" s="246" t="s">
        <v>273</v>
      </c>
      <c r="G245" s="244"/>
      <c r="H245" s="247">
        <v>-10.449999999999999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145</v>
      </c>
      <c r="AU245" s="253" t="s">
        <v>83</v>
      </c>
      <c r="AV245" s="14" t="s">
        <v>83</v>
      </c>
      <c r="AW245" s="14" t="s">
        <v>30</v>
      </c>
      <c r="AX245" s="14" t="s">
        <v>73</v>
      </c>
      <c r="AY245" s="253" t="s">
        <v>137</v>
      </c>
    </row>
    <row r="246" s="14" customFormat="1">
      <c r="A246" s="14"/>
      <c r="B246" s="243"/>
      <c r="C246" s="244"/>
      <c r="D246" s="234" t="s">
        <v>145</v>
      </c>
      <c r="E246" s="245" t="s">
        <v>1</v>
      </c>
      <c r="F246" s="246" t="s">
        <v>274</v>
      </c>
      <c r="G246" s="244"/>
      <c r="H246" s="247">
        <v>0.97499999999999998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145</v>
      </c>
      <c r="AU246" s="253" t="s">
        <v>83</v>
      </c>
      <c r="AV246" s="14" t="s">
        <v>83</v>
      </c>
      <c r="AW246" s="14" t="s">
        <v>30</v>
      </c>
      <c r="AX246" s="14" t="s">
        <v>73</v>
      </c>
      <c r="AY246" s="253" t="s">
        <v>137</v>
      </c>
    </row>
    <row r="247" s="15" customFormat="1">
      <c r="A247" s="15"/>
      <c r="B247" s="254"/>
      <c r="C247" s="255"/>
      <c r="D247" s="234" t="s">
        <v>145</v>
      </c>
      <c r="E247" s="256" t="s">
        <v>1</v>
      </c>
      <c r="F247" s="257" t="s">
        <v>148</v>
      </c>
      <c r="G247" s="255"/>
      <c r="H247" s="258">
        <v>51.000000000000007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145</v>
      </c>
      <c r="AU247" s="264" t="s">
        <v>83</v>
      </c>
      <c r="AV247" s="15" t="s">
        <v>144</v>
      </c>
      <c r="AW247" s="15" t="s">
        <v>30</v>
      </c>
      <c r="AX247" s="15" t="s">
        <v>81</v>
      </c>
      <c r="AY247" s="264" t="s">
        <v>137</v>
      </c>
    </row>
    <row r="248" s="2" customFormat="1" ht="21.75" customHeight="1">
      <c r="A248" s="39"/>
      <c r="B248" s="40"/>
      <c r="C248" s="219" t="s">
        <v>214</v>
      </c>
      <c r="D248" s="219" t="s">
        <v>139</v>
      </c>
      <c r="E248" s="220" t="s">
        <v>275</v>
      </c>
      <c r="F248" s="221" t="s">
        <v>276</v>
      </c>
      <c r="G248" s="222" t="s">
        <v>168</v>
      </c>
      <c r="H248" s="223">
        <v>10</v>
      </c>
      <c r="I248" s="224"/>
      <c r="J248" s="225">
        <f>ROUND(I248*H248,2)</f>
        <v>0</v>
      </c>
      <c r="K248" s="221" t="s">
        <v>143</v>
      </c>
      <c r="L248" s="45"/>
      <c r="M248" s="226" t="s">
        <v>1</v>
      </c>
      <c r="N248" s="227" t="s">
        <v>38</v>
      </c>
      <c r="O248" s="92"/>
      <c r="P248" s="228">
        <f>O248*H248</f>
        <v>0</v>
      </c>
      <c r="Q248" s="228">
        <v>0.028570000000000002</v>
      </c>
      <c r="R248" s="228">
        <f>Q248*H248</f>
        <v>0.28570000000000001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144</v>
      </c>
      <c r="AT248" s="230" t="s">
        <v>139</v>
      </c>
      <c r="AU248" s="230" t="s">
        <v>83</v>
      </c>
      <c r="AY248" s="18" t="s">
        <v>137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81</v>
      </c>
      <c r="BK248" s="231">
        <f>ROUND(I248*H248,2)</f>
        <v>0</v>
      </c>
      <c r="BL248" s="18" t="s">
        <v>144</v>
      </c>
      <c r="BM248" s="230" t="s">
        <v>277</v>
      </c>
    </row>
    <row r="249" s="13" customFormat="1">
      <c r="A249" s="13"/>
      <c r="B249" s="232"/>
      <c r="C249" s="233"/>
      <c r="D249" s="234" t="s">
        <v>145</v>
      </c>
      <c r="E249" s="235" t="s">
        <v>1</v>
      </c>
      <c r="F249" s="236" t="s">
        <v>278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145</v>
      </c>
      <c r="AU249" s="242" t="s">
        <v>83</v>
      </c>
      <c r="AV249" s="13" t="s">
        <v>81</v>
      </c>
      <c r="AW249" s="13" t="s">
        <v>30</v>
      </c>
      <c r="AX249" s="13" t="s">
        <v>73</v>
      </c>
      <c r="AY249" s="242" t="s">
        <v>137</v>
      </c>
    </row>
    <row r="250" s="13" customFormat="1">
      <c r="A250" s="13"/>
      <c r="B250" s="232"/>
      <c r="C250" s="233"/>
      <c r="D250" s="234" t="s">
        <v>145</v>
      </c>
      <c r="E250" s="235" t="s">
        <v>1</v>
      </c>
      <c r="F250" s="236" t="s">
        <v>279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145</v>
      </c>
      <c r="AU250" s="242" t="s">
        <v>83</v>
      </c>
      <c r="AV250" s="13" t="s">
        <v>81</v>
      </c>
      <c r="AW250" s="13" t="s">
        <v>30</v>
      </c>
      <c r="AX250" s="13" t="s">
        <v>73</v>
      </c>
      <c r="AY250" s="242" t="s">
        <v>137</v>
      </c>
    </row>
    <row r="251" s="13" customFormat="1">
      <c r="A251" s="13"/>
      <c r="B251" s="232"/>
      <c r="C251" s="233"/>
      <c r="D251" s="234" t="s">
        <v>145</v>
      </c>
      <c r="E251" s="235" t="s">
        <v>1</v>
      </c>
      <c r="F251" s="236" t="s">
        <v>280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145</v>
      </c>
      <c r="AU251" s="242" t="s">
        <v>83</v>
      </c>
      <c r="AV251" s="13" t="s">
        <v>81</v>
      </c>
      <c r="AW251" s="13" t="s">
        <v>30</v>
      </c>
      <c r="AX251" s="13" t="s">
        <v>73</v>
      </c>
      <c r="AY251" s="242" t="s">
        <v>137</v>
      </c>
    </row>
    <row r="252" s="14" customFormat="1">
      <c r="A252" s="14"/>
      <c r="B252" s="243"/>
      <c r="C252" s="244"/>
      <c r="D252" s="234" t="s">
        <v>145</v>
      </c>
      <c r="E252" s="245" t="s">
        <v>1</v>
      </c>
      <c r="F252" s="246" t="s">
        <v>281</v>
      </c>
      <c r="G252" s="244"/>
      <c r="H252" s="247">
        <v>10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145</v>
      </c>
      <c r="AU252" s="253" t="s">
        <v>83</v>
      </c>
      <c r="AV252" s="14" t="s">
        <v>83</v>
      </c>
      <c r="AW252" s="14" t="s">
        <v>30</v>
      </c>
      <c r="AX252" s="14" t="s">
        <v>73</v>
      </c>
      <c r="AY252" s="253" t="s">
        <v>137</v>
      </c>
    </row>
    <row r="253" s="15" customFormat="1">
      <c r="A253" s="15"/>
      <c r="B253" s="254"/>
      <c r="C253" s="255"/>
      <c r="D253" s="234" t="s">
        <v>145</v>
      </c>
      <c r="E253" s="256" t="s">
        <v>1</v>
      </c>
      <c r="F253" s="257" t="s">
        <v>148</v>
      </c>
      <c r="G253" s="255"/>
      <c r="H253" s="258">
        <v>10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145</v>
      </c>
      <c r="AU253" s="264" t="s">
        <v>83</v>
      </c>
      <c r="AV253" s="15" t="s">
        <v>144</v>
      </c>
      <c r="AW253" s="15" t="s">
        <v>30</v>
      </c>
      <c r="AX253" s="15" t="s">
        <v>81</v>
      </c>
      <c r="AY253" s="264" t="s">
        <v>137</v>
      </c>
    </row>
    <row r="254" s="2" customFormat="1" ht="24.15" customHeight="1">
      <c r="A254" s="39"/>
      <c r="B254" s="40"/>
      <c r="C254" s="219" t="s">
        <v>282</v>
      </c>
      <c r="D254" s="219" t="s">
        <v>139</v>
      </c>
      <c r="E254" s="220" t="s">
        <v>283</v>
      </c>
      <c r="F254" s="221" t="s">
        <v>284</v>
      </c>
      <c r="G254" s="222" t="s">
        <v>168</v>
      </c>
      <c r="H254" s="223">
        <v>10</v>
      </c>
      <c r="I254" s="224"/>
      <c r="J254" s="225">
        <f>ROUND(I254*H254,2)</f>
        <v>0</v>
      </c>
      <c r="K254" s="221" t="s">
        <v>143</v>
      </c>
      <c r="L254" s="45"/>
      <c r="M254" s="226" t="s">
        <v>1</v>
      </c>
      <c r="N254" s="227" t="s">
        <v>38</v>
      </c>
      <c r="O254" s="92"/>
      <c r="P254" s="228">
        <f>O254*H254</f>
        <v>0</v>
      </c>
      <c r="Q254" s="228">
        <v>0.11576</v>
      </c>
      <c r="R254" s="228">
        <f>Q254*H254</f>
        <v>1.1576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144</v>
      </c>
      <c r="AT254" s="230" t="s">
        <v>139</v>
      </c>
      <c r="AU254" s="230" t="s">
        <v>83</v>
      </c>
      <c r="AY254" s="18" t="s">
        <v>137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81</v>
      </c>
      <c r="BK254" s="231">
        <f>ROUND(I254*H254,2)</f>
        <v>0</v>
      </c>
      <c r="BL254" s="18" t="s">
        <v>144</v>
      </c>
      <c r="BM254" s="230" t="s">
        <v>285</v>
      </c>
    </row>
    <row r="255" s="13" customFormat="1">
      <c r="A255" s="13"/>
      <c r="B255" s="232"/>
      <c r="C255" s="233"/>
      <c r="D255" s="234" t="s">
        <v>145</v>
      </c>
      <c r="E255" s="235" t="s">
        <v>1</v>
      </c>
      <c r="F255" s="236" t="s">
        <v>278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145</v>
      </c>
      <c r="AU255" s="242" t="s">
        <v>83</v>
      </c>
      <c r="AV255" s="13" t="s">
        <v>81</v>
      </c>
      <c r="AW255" s="13" t="s">
        <v>30</v>
      </c>
      <c r="AX255" s="13" t="s">
        <v>73</v>
      </c>
      <c r="AY255" s="242" t="s">
        <v>137</v>
      </c>
    </row>
    <row r="256" s="13" customFormat="1">
      <c r="A256" s="13"/>
      <c r="B256" s="232"/>
      <c r="C256" s="233"/>
      <c r="D256" s="234" t="s">
        <v>145</v>
      </c>
      <c r="E256" s="235" t="s">
        <v>1</v>
      </c>
      <c r="F256" s="236" t="s">
        <v>286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145</v>
      </c>
      <c r="AU256" s="242" t="s">
        <v>83</v>
      </c>
      <c r="AV256" s="13" t="s">
        <v>81</v>
      </c>
      <c r="AW256" s="13" t="s">
        <v>30</v>
      </c>
      <c r="AX256" s="13" t="s">
        <v>73</v>
      </c>
      <c r="AY256" s="242" t="s">
        <v>137</v>
      </c>
    </row>
    <row r="257" s="13" customFormat="1">
      <c r="A257" s="13"/>
      <c r="B257" s="232"/>
      <c r="C257" s="233"/>
      <c r="D257" s="234" t="s">
        <v>145</v>
      </c>
      <c r="E257" s="235" t="s">
        <v>1</v>
      </c>
      <c r="F257" s="236" t="s">
        <v>280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145</v>
      </c>
      <c r="AU257" s="242" t="s">
        <v>83</v>
      </c>
      <c r="AV257" s="13" t="s">
        <v>81</v>
      </c>
      <c r="AW257" s="13" t="s">
        <v>30</v>
      </c>
      <c r="AX257" s="13" t="s">
        <v>73</v>
      </c>
      <c r="AY257" s="242" t="s">
        <v>137</v>
      </c>
    </row>
    <row r="258" s="14" customFormat="1">
      <c r="A258" s="14"/>
      <c r="B258" s="243"/>
      <c r="C258" s="244"/>
      <c r="D258" s="234" t="s">
        <v>145</v>
      </c>
      <c r="E258" s="245" t="s">
        <v>1</v>
      </c>
      <c r="F258" s="246" t="s">
        <v>281</v>
      </c>
      <c r="G258" s="244"/>
      <c r="H258" s="247">
        <v>10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145</v>
      </c>
      <c r="AU258" s="253" t="s">
        <v>83</v>
      </c>
      <c r="AV258" s="14" t="s">
        <v>83</v>
      </c>
      <c r="AW258" s="14" t="s">
        <v>30</v>
      </c>
      <c r="AX258" s="14" t="s">
        <v>73</v>
      </c>
      <c r="AY258" s="253" t="s">
        <v>137</v>
      </c>
    </row>
    <row r="259" s="15" customFormat="1">
      <c r="A259" s="15"/>
      <c r="B259" s="254"/>
      <c r="C259" s="255"/>
      <c r="D259" s="234" t="s">
        <v>145</v>
      </c>
      <c r="E259" s="256" t="s">
        <v>1</v>
      </c>
      <c r="F259" s="257" t="s">
        <v>148</v>
      </c>
      <c r="G259" s="255"/>
      <c r="H259" s="258">
        <v>10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145</v>
      </c>
      <c r="AU259" s="264" t="s">
        <v>83</v>
      </c>
      <c r="AV259" s="15" t="s">
        <v>144</v>
      </c>
      <c r="AW259" s="15" t="s">
        <v>30</v>
      </c>
      <c r="AX259" s="15" t="s">
        <v>81</v>
      </c>
      <c r="AY259" s="264" t="s">
        <v>137</v>
      </c>
    </row>
    <row r="260" s="12" customFormat="1" ht="22.8" customHeight="1">
      <c r="A260" s="12"/>
      <c r="B260" s="203"/>
      <c r="C260" s="204"/>
      <c r="D260" s="205" t="s">
        <v>72</v>
      </c>
      <c r="E260" s="217" t="s">
        <v>144</v>
      </c>
      <c r="F260" s="217" t="s">
        <v>287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SUM(P261:P286)</f>
        <v>0</v>
      </c>
      <c r="Q260" s="211"/>
      <c r="R260" s="212">
        <f>SUM(R261:R286)</f>
        <v>5.2816535400000006</v>
      </c>
      <c r="S260" s="211"/>
      <c r="T260" s="213">
        <f>SUM(T261:T286)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81</v>
      </c>
      <c r="AT260" s="215" t="s">
        <v>72</v>
      </c>
      <c r="AU260" s="215" t="s">
        <v>81</v>
      </c>
      <c r="AY260" s="214" t="s">
        <v>137</v>
      </c>
      <c r="BK260" s="216">
        <f>SUM(BK261:BK286)</f>
        <v>0</v>
      </c>
    </row>
    <row r="261" s="2" customFormat="1" ht="16.5" customHeight="1">
      <c r="A261" s="39"/>
      <c r="B261" s="40"/>
      <c r="C261" s="219" t="s">
        <v>218</v>
      </c>
      <c r="D261" s="219" t="s">
        <v>139</v>
      </c>
      <c r="E261" s="220" t="s">
        <v>288</v>
      </c>
      <c r="F261" s="221" t="s">
        <v>289</v>
      </c>
      <c r="G261" s="222" t="s">
        <v>142</v>
      </c>
      <c r="H261" s="223">
        <v>2</v>
      </c>
      <c r="I261" s="224"/>
      <c r="J261" s="225">
        <f>ROUND(I261*H261,2)</f>
        <v>0</v>
      </c>
      <c r="K261" s="221" t="s">
        <v>143</v>
      </c>
      <c r="L261" s="45"/>
      <c r="M261" s="226" t="s">
        <v>1</v>
      </c>
      <c r="N261" s="227" t="s">
        <v>38</v>
      </c>
      <c r="O261" s="92"/>
      <c r="P261" s="228">
        <f>O261*H261</f>
        <v>0</v>
      </c>
      <c r="Q261" s="228">
        <v>2.5019800000000001</v>
      </c>
      <c r="R261" s="228">
        <f>Q261*H261</f>
        <v>5.0039600000000002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144</v>
      </c>
      <c r="AT261" s="230" t="s">
        <v>139</v>
      </c>
      <c r="AU261" s="230" t="s">
        <v>83</v>
      </c>
      <c r="AY261" s="18" t="s">
        <v>137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81</v>
      </c>
      <c r="BK261" s="231">
        <f>ROUND(I261*H261,2)</f>
        <v>0</v>
      </c>
      <c r="BL261" s="18" t="s">
        <v>144</v>
      </c>
      <c r="BM261" s="230" t="s">
        <v>290</v>
      </c>
    </row>
    <row r="262" s="13" customFormat="1">
      <c r="A262" s="13"/>
      <c r="B262" s="232"/>
      <c r="C262" s="233"/>
      <c r="D262" s="234" t="s">
        <v>145</v>
      </c>
      <c r="E262" s="235" t="s">
        <v>1</v>
      </c>
      <c r="F262" s="236" t="s">
        <v>291</v>
      </c>
      <c r="G262" s="233"/>
      <c r="H262" s="235" t="s">
        <v>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145</v>
      </c>
      <c r="AU262" s="242" t="s">
        <v>83</v>
      </c>
      <c r="AV262" s="13" t="s">
        <v>81</v>
      </c>
      <c r="AW262" s="13" t="s">
        <v>30</v>
      </c>
      <c r="AX262" s="13" t="s">
        <v>73</v>
      </c>
      <c r="AY262" s="242" t="s">
        <v>137</v>
      </c>
    </row>
    <row r="263" s="14" customFormat="1">
      <c r="A263" s="14"/>
      <c r="B263" s="243"/>
      <c r="C263" s="244"/>
      <c r="D263" s="234" t="s">
        <v>145</v>
      </c>
      <c r="E263" s="245" t="s">
        <v>1</v>
      </c>
      <c r="F263" s="246" t="s">
        <v>292</v>
      </c>
      <c r="G263" s="244"/>
      <c r="H263" s="247">
        <v>0.66400000000000003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145</v>
      </c>
      <c r="AU263" s="253" t="s">
        <v>83</v>
      </c>
      <c r="AV263" s="14" t="s">
        <v>83</v>
      </c>
      <c r="AW263" s="14" t="s">
        <v>30</v>
      </c>
      <c r="AX263" s="14" t="s">
        <v>73</v>
      </c>
      <c r="AY263" s="253" t="s">
        <v>137</v>
      </c>
    </row>
    <row r="264" s="16" customFormat="1">
      <c r="A264" s="16"/>
      <c r="B264" s="275"/>
      <c r="C264" s="276"/>
      <c r="D264" s="234" t="s">
        <v>145</v>
      </c>
      <c r="E264" s="277" t="s">
        <v>1</v>
      </c>
      <c r="F264" s="278" t="s">
        <v>293</v>
      </c>
      <c r="G264" s="276"/>
      <c r="H264" s="279">
        <v>0.66400000000000003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145</v>
      </c>
      <c r="AU264" s="285" t="s">
        <v>83</v>
      </c>
      <c r="AV264" s="16" t="s">
        <v>153</v>
      </c>
      <c r="AW264" s="16" t="s">
        <v>30</v>
      </c>
      <c r="AX264" s="16" t="s">
        <v>73</v>
      </c>
      <c r="AY264" s="285" t="s">
        <v>137</v>
      </c>
    </row>
    <row r="265" s="13" customFormat="1">
      <c r="A265" s="13"/>
      <c r="B265" s="232"/>
      <c r="C265" s="233"/>
      <c r="D265" s="234" t="s">
        <v>145</v>
      </c>
      <c r="E265" s="235" t="s">
        <v>1</v>
      </c>
      <c r="F265" s="236" t="s">
        <v>294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145</v>
      </c>
      <c r="AU265" s="242" t="s">
        <v>83</v>
      </c>
      <c r="AV265" s="13" t="s">
        <v>81</v>
      </c>
      <c r="AW265" s="13" t="s">
        <v>30</v>
      </c>
      <c r="AX265" s="13" t="s">
        <v>73</v>
      </c>
      <c r="AY265" s="242" t="s">
        <v>137</v>
      </c>
    </row>
    <row r="266" s="13" customFormat="1">
      <c r="A266" s="13"/>
      <c r="B266" s="232"/>
      <c r="C266" s="233"/>
      <c r="D266" s="234" t="s">
        <v>145</v>
      </c>
      <c r="E266" s="235" t="s">
        <v>1</v>
      </c>
      <c r="F266" s="236" t="s">
        <v>295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145</v>
      </c>
      <c r="AU266" s="242" t="s">
        <v>83</v>
      </c>
      <c r="AV266" s="13" t="s">
        <v>81</v>
      </c>
      <c r="AW266" s="13" t="s">
        <v>30</v>
      </c>
      <c r="AX266" s="13" t="s">
        <v>73</v>
      </c>
      <c r="AY266" s="242" t="s">
        <v>137</v>
      </c>
    </row>
    <row r="267" s="14" customFormat="1">
      <c r="A267" s="14"/>
      <c r="B267" s="243"/>
      <c r="C267" s="244"/>
      <c r="D267" s="234" t="s">
        <v>145</v>
      </c>
      <c r="E267" s="245" t="s">
        <v>1</v>
      </c>
      <c r="F267" s="246" t="s">
        <v>296</v>
      </c>
      <c r="G267" s="244"/>
      <c r="H267" s="247">
        <v>1.3280000000000001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145</v>
      </c>
      <c r="AU267" s="253" t="s">
        <v>83</v>
      </c>
      <c r="AV267" s="14" t="s">
        <v>83</v>
      </c>
      <c r="AW267" s="14" t="s">
        <v>30</v>
      </c>
      <c r="AX267" s="14" t="s">
        <v>73</v>
      </c>
      <c r="AY267" s="253" t="s">
        <v>137</v>
      </c>
    </row>
    <row r="268" s="14" customFormat="1">
      <c r="A268" s="14"/>
      <c r="B268" s="243"/>
      <c r="C268" s="244"/>
      <c r="D268" s="234" t="s">
        <v>145</v>
      </c>
      <c r="E268" s="245" t="s">
        <v>1</v>
      </c>
      <c r="F268" s="246" t="s">
        <v>297</v>
      </c>
      <c r="G268" s="244"/>
      <c r="H268" s="247">
        <v>0.0080000000000000002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145</v>
      </c>
      <c r="AU268" s="253" t="s">
        <v>83</v>
      </c>
      <c r="AV268" s="14" t="s">
        <v>83</v>
      </c>
      <c r="AW268" s="14" t="s">
        <v>30</v>
      </c>
      <c r="AX268" s="14" t="s">
        <v>73</v>
      </c>
      <c r="AY268" s="253" t="s">
        <v>137</v>
      </c>
    </row>
    <row r="269" s="16" customFormat="1">
      <c r="A269" s="16"/>
      <c r="B269" s="275"/>
      <c r="C269" s="276"/>
      <c r="D269" s="234" t="s">
        <v>145</v>
      </c>
      <c r="E269" s="277" t="s">
        <v>1</v>
      </c>
      <c r="F269" s="278" t="s">
        <v>298</v>
      </c>
      <c r="G269" s="276"/>
      <c r="H269" s="279">
        <v>1.3360000000000001</v>
      </c>
      <c r="I269" s="280"/>
      <c r="J269" s="276"/>
      <c r="K269" s="276"/>
      <c r="L269" s="281"/>
      <c r="M269" s="282"/>
      <c r="N269" s="283"/>
      <c r="O269" s="283"/>
      <c r="P269" s="283"/>
      <c r="Q269" s="283"/>
      <c r="R269" s="283"/>
      <c r="S269" s="283"/>
      <c r="T269" s="28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5" t="s">
        <v>145</v>
      </c>
      <c r="AU269" s="285" t="s">
        <v>83</v>
      </c>
      <c r="AV269" s="16" t="s">
        <v>153</v>
      </c>
      <c r="AW269" s="16" t="s">
        <v>30</v>
      </c>
      <c r="AX269" s="16" t="s">
        <v>73</v>
      </c>
      <c r="AY269" s="285" t="s">
        <v>137</v>
      </c>
    </row>
    <row r="270" s="15" customFormat="1">
      <c r="A270" s="15"/>
      <c r="B270" s="254"/>
      <c r="C270" s="255"/>
      <c r="D270" s="234" t="s">
        <v>145</v>
      </c>
      <c r="E270" s="256" t="s">
        <v>1</v>
      </c>
      <c r="F270" s="257" t="s">
        <v>148</v>
      </c>
      <c r="G270" s="255"/>
      <c r="H270" s="258">
        <v>2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145</v>
      </c>
      <c r="AU270" s="264" t="s">
        <v>83</v>
      </c>
      <c r="AV270" s="15" t="s">
        <v>144</v>
      </c>
      <c r="AW270" s="15" t="s">
        <v>30</v>
      </c>
      <c r="AX270" s="15" t="s">
        <v>81</v>
      </c>
      <c r="AY270" s="264" t="s">
        <v>137</v>
      </c>
    </row>
    <row r="271" s="2" customFormat="1" ht="16.5" customHeight="1">
      <c r="A271" s="39"/>
      <c r="B271" s="40"/>
      <c r="C271" s="219" t="s">
        <v>299</v>
      </c>
      <c r="D271" s="219" t="s">
        <v>139</v>
      </c>
      <c r="E271" s="220" t="s">
        <v>300</v>
      </c>
      <c r="F271" s="221" t="s">
        <v>301</v>
      </c>
      <c r="G271" s="222" t="s">
        <v>168</v>
      </c>
      <c r="H271" s="223">
        <v>16</v>
      </c>
      <c r="I271" s="224"/>
      <c r="J271" s="225">
        <f>ROUND(I271*H271,2)</f>
        <v>0</v>
      </c>
      <c r="K271" s="221" t="s">
        <v>143</v>
      </c>
      <c r="L271" s="45"/>
      <c r="M271" s="226" t="s">
        <v>1</v>
      </c>
      <c r="N271" s="227" t="s">
        <v>38</v>
      </c>
      <c r="O271" s="92"/>
      <c r="P271" s="228">
        <f>O271*H271</f>
        <v>0</v>
      </c>
      <c r="Q271" s="228">
        <v>0.011169999999999999</v>
      </c>
      <c r="R271" s="228">
        <f>Q271*H271</f>
        <v>0.17871999999999999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144</v>
      </c>
      <c r="AT271" s="230" t="s">
        <v>139</v>
      </c>
      <c r="AU271" s="230" t="s">
        <v>83</v>
      </c>
      <c r="AY271" s="18" t="s">
        <v>137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144</v>
      </c>
      <c r="BM271" s="230" t="s">
        <v>302</v>
      </c>
    </row>
    <row r="272" s="13" customFormat="1">
      <c r="A272" s="13"/>
      <c r="B272" s="232"/>
      <c r="C272" s="233"/>
      <c r="D272" s="234" t="s">
        <v>145</v>
      </c>
      <c r="E272" s="235" t="s">
        <v>1</v>
      </c>
      <c r="F272" s="236" t="s">
        <v>291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145</v>
      </c>
      <c r="AU272" s="242" t="s">
        <v>83</v>
      </c>
      <c r="AV272" s="13" t="s">
        <v>81</v>
      </c>
      <c r="AW272" s="13" t="s">
        <v>30</v>
      </c>
      <c r="AX272" s="13" t="s">
        <v>73</v>
      </c>
      <c r="AY272" s="242" t="s">
        <v>137</v>
      </c>
    </row>
    <row r="273" s="14" customFormat="1">
      <c r="A273" s="14"/>
      <c r="B273" s="243"/>
      <c r="C273" s="244"/>
      <c r="D273" s="234" t="s">
        <v>145</v>
      </c>
      <c r="E273" s="245" t="s">
        <v>1</v>
      </c>
      <c r="F273" s="246" t="s">
        <v>303</v>
      </c>
      <c r="G273" s="244"/>
      <c r="H273" s="247">
        <v>8.8499999999999996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145</v>
      </c>
      <c r="AU273" s="253" t="s">
        <v>83</v>
      </c>
      <c r="AV273" s="14" t="s">
        <v>83</v>
      </c>
      <c r="AW273" s="14" t="s">
        <v>30</v>
      </c>
      <c r="AX273" s="14" t="s">
        <v>73</v>
      </c>
      <c r="AY273" s="253" t="s">
        <v>137</v>
      </c>
    </row>
    <row r="274" s="14" customFormat="1">
      <c r="A274" s="14"/>
      <c r="B274" s="243"/>
      <c r="C274" s="244"/>
      <c r="D274" s="234" t="s">
        <v>145</v>
      </c>
      <c r="E274" s="245" t="s">
        <v>1</v>
      </c>
      <c r="F274" s="246" t="s">
        <v>304</v>
      </c>
      <c r="G274" s="244"/>
      <c r="H274" s="247">
        <v>1.1499999999999999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145</v>
      </c>
      <c r="AU274" s="253" t="s">
        <v>83</v>
      </c>
      <c r="AV274" s="14" t="s">
        <v>83</v>
      </c>
      <c r="AW274" s="14" t="s">
        <v>30</v>
      </c>
      <c r="AX274" s="14" t="s">
        <v>73</v>
      </c>
      <c r="AY274" s="253" t="s">
        <v>137</v>
      </c>
    </row>
    <row r="275" s="13" customFormat="1">
      <c r="A275" s="13"/>
      <c r="B275" s="232"/>
      <c r="C275" s="233"/>
      <c r="D275" s="234" t="s">
        <v>145</v>
      </c>
      <c r="E275" s="235" t="s">
        <v>1</v>
      </c>
      <c r="F275" s="236" t="s">
        <v>294</v>
      </c>
      <c r="G275" s="233"/>
      <c r="H275" s="235" t="s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145</v>
      </c>
      <c r="AU275" s="242" t="s">
        <v>83</v>
      </c>
      <c r="AV275" s="13" t="s">
        <v>81</v>
      </c>
      <c r="AW275" s="13" t="s">
        <v>30</v>
      </c>
      <c r="AX275" s="13" t="s">
        <v>73</v>
      </c>
      <c r="AY275" s="242" t="s">
        <v>137</v>
      </c>
    </row>
    <row r="276" s="13" customFormat="1">
      <c r="A276" s="13"/>
      <c r="B276" s="232"/>
      <c r="C276" s="233"/>
      <c r="D276" s="234" t="s">
        <v>145</v>
      </c>
      <c r="E276" s="235" t="s">
        <v>1</v>
      </c>
      <c r="F276" s="236" t="s">
        <v>295</v>
      </c>
      <c r="G276" s="233"/>
      <c r="H276" s="235" t="s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145</v>
      </c>
      <c r="AU276" s="242" t="s">
        <v>83</v>
      </c>
      <c r="AV276" s="13" t="s">
        <v>81</v>
      </c>
      <c r="AW276" s="13" t="s">
        <v>30</v>
      </c>
      <c r="AX276" s="13" t="s">
        <v>73</v>
      </c>
      <c r="AY276" s="242" t="s">
        <v>137</v>
      </c>
    </row>
    <row r="277" s="14" customFormat="1">
      <c r="A277" s="14"/>
      <c r="B277" s="243"/>
      <c r="C277" s="244"/>
      <c r="D277" s="234" t="s">
        <v>145</v>
      </c>
      <c r="E277" s="245" t="s">
        <v>1</v>
      </c>
      <c r="F277" s="246" t="s">
        <v>305</v>
      </c>
      <c r="G277" s="244"/>
      <c r="H277" s="247">
        <v>3.1349999999999998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145</v>
      </c>
      <c r="AU277" s="253" t="s">
        <v>83</v>
      </c>
      <c r="AV277" s="14" t="s">
        <v>83</v>
      </c>
      <c r="AW277" s="14" t="s">
        <v>30</v>
      </c>
      <c r="AX277" s="14" t="s">
        <v>73</v>
      </c>
      <c r="AY277" s="253" t="s">
        <v>137</v>
      </c>
    </row>
    <row r="278" s="14" customFormat="1">
      <c r="A278" s="14"/>
      <c r="B278" s="243"/>
      <c r="C278" s="244"/>
      <c r="D278" s="234" t="s">
        <v>145</v>
      </c>
      <c r="E278" s="245" t="s">
        <v>1</v>
      </c>
      <c r="F278" s="246" t="s">
        <v>306</v>
      </c>
      <c r="G278" s="244"/>
      <c r="H278" s="247">
        <v>2.484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145</v>
      </c>
      <c r="AU278" s="253" t="s">
        <v>83</v>
      </c>
      <c r="AV278" s="14" t="s">
        <v>83</v>
      </c>
      <c r="AW278" s="14" t="s">
        <v>30</v>
      </c>
      <c r="AX278" s="14" t="s">
        <v>73</v>
      </c>
      <c r="AY278" s="253" t="s">
        <v>137</v>
      </c>
    </row>
    <row r="279" s="14" customFormat="1">
      <c r="A279" s="14"/>
      <c r="B279" s="243"/>
      <c r="C279" s="244"/>
      <c r="D279" s="234" t="s">
        <v>145</v>
      </c>
      <c r="E279" s="245" t="s">
        <v>1</v>
      </c>
      <c r="F279" s="246" t="s">
        <v>307</v>
      </c>
      <c r="G279" s="244"/>
      <c r="H279" s="247">
        <v>0.38100000000000001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145</v>
      </c>
      <c r="AU279" s="253" t="s">
        <v>83</v>
      </c>
      <c r="AV279" s="14" t="s">
        <v>83</v>
      </c>
      <c r="AW279" s="14" t="s">
        <v>30</v>
      </c>
      <c r="AX279" s="14" t="s">
        <v>73</v>
      </c>
      <c r="AY279" s="253" t="s">
        <v>137</v>
      </c>
    </row>
    <row r="280" s="15" customFormat="1">
      <c r="A280" s="15"/>
      <c r="B280" s="254"/>
      <c r="C280" s="255"/>
      <c r="D280" s="234" t="s">
        <v>145</v>
      </c>
      <c r="E280" s="256" t="s">
        <v>1</v>
      </c>
      <c r="F280" s="257" t="s">
        <v>148</v>
      </c>
      <c r="G280" s="255"/>
      <c r="H280" s="258">
        <v>16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145</v>
      </c>
      <c r="AU280" s="264" t="s">
        <v>83</v>
      </c>
      <c r="AV280" s="15" t="s">
        <v>144</v>
      </c>
      <c r="AW280" s="15" t="s">
        <v>30</v>
      </c>
      <c r="AX280" s="15" t="s">
        <v>81</v>
      </c>
      <c r="AY280" s="264" t="s">
        <v>137</v>
      </c>
    </row>
    <row r="281" s="2" customFormat="1" ht="16.5" customHeight="1">
      <c r="A281" s="39"/>
      <c r="B281" s="40"/>
      <c r="C281" s="219" t="s">
        <v>223</v>
      </c>
      <c r="D281" s="219" t="s">
        <v>139</v>
      </c>
      <c r="E281" s="220" t="s">
        <v>308</v>
      </c>
      <c r="F281" s="221" t="s">
        <v>309</v>
      </c>
      <c r="G281" s="222" t="s">
        <v>168</v>
      </c>
      <c r="H281" s="223">
        <v>16</v>
      </c>
      <c r="I281" s="224"/>
      <c r="J281" s="225">
        <f>ROUND(I281*H281,2)</f>
        <v>0</v>
      </c>
      <c r="K281" s="221" t="s">
        <v>143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144</v>
      </c>
      <c r="AT281" s="230" t="s">
        <v>139</v>
      </c>
      <c r="AU281" s="230" t="s">
        <v>83</v>
      </c>
      <c r="AY281" s="18" t="s">
        <v>137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144</v>
      </c>
      <c r="BM281" s="230" t="s">
        <v>310</v>
      </c>
    </row>
    <row r="282" s="2" customFormat="1" ht="24.15" customHeight="1">
      <c r="A282" s="39"/>
      <c r="B282" s="40"/>
      <c r="C282" s="219" t="s">
        <v>311</v>
      </c>
      <c r="D282" s="219" t="s">
        <v>139</v>
      </c>
      <c r="E282" s="220" t="s">
        <v>312</v>
      </c>
      <c r="F282" s="221" t="s">
        <v>313</v>
      </c>
      <c r="G282" s="222" t="s">
        <v>314</v>
      </c>
      <c r="H282" s="223">
        <v>0.094</v>
      </c>
      <c r="I282" s="224"/>
      <c r="J282" s="225">
        <f>ROUND(I282*H282,2)</f>
        <v>0</v>
      </c>
      <c r="K282" s="221" t="s">
        <v>143</v>
      </c>
      <c r="L282" s="45"/>
      <c r="M282" s="226" t="s">
        <v>1</v>
      </c>
      <c r="N282" s="227" t="s">
        <v>38</v>
      </c>
      <c r="O282" s="92"/>
      <c r="P282" s="228">
        <f>O282*H282</f>
        <v>0</v>
      </c>
      <c r="Q282" s="228">
        <v>1.05291</v>
      </c>
      <c r="R282" s="228">
        <f>Q282*H282</f>
        <v>0.098973539999999999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144</v>
      </c>
      <c r="AT282" s="230" t="s">
        <v>139</v>
      </c>
      <c r="AU282" s="230" t="s">
        <v>83</v>
      </c>
      <c r="AY282" s="18" t="s">
        <v>137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144</v>
      </c>
      <c r="BM282" s="230" t="s">
        <v>315</v>
      </c>
    </row>
    <row r="283" s="13" customFormat="1">
      <c r="A283" s="13"/>
      <c r="B283" s="232"/>
      <c r="C283" s="233"/>
      <c r="D283" s="234" t="s">
        <v>145</v>
      </c>
      <c r="E283" s="235" t="s">
        <v>1</v>
      </c>
      <c r="F283" s="236" t="s">
        <v>291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145</v>
      </c>
      <c r="AU283" s="242" t="s">
        <v>83</v>
      </c>
      <c r="AV283" s="13" t="s">
        <v>81</v>
      </c>
      <c r="AW283" s="13" t="s">
        <v>30</v>
      </c>
      <c r="AX283" s="13" t="s">
        <v>73</v>
      </c>
      <c r="AY283" s="242" t="s">
        <v>137</v>
      </c>
    </row>
    <row r="284" s="13" customFormat="1">
      <c r="A284" s="13"/>
      <c r="B284" s="232"/>
      <c r="C284" s="233"/>
      <c r="D284" s="234" t="s">
        <v>145</v>
      </c>
      <c r="E284" s="235" t="s">
        <v>1</v>
      </c>
      <c r="F284" s="236" t="s">
        <v>316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145</v>
      </c>
      <c r="AU284" s="242" t="s">
        <v>83</v>
      </c>
      <c r="AV284" s="13" t="s">
        <v>81</v>
      </c>
      <c r="AW284" s="13" t="s">
        <v>30</v>
      </c>
      <c r="AX284" s="13" t="s">
        <v>73</v>
      </c>
      <c r="AY284" s="242" t="s">
        <v>137</v>
      </c>
    </row>
    <row r="285" s="14" customFormat="1">
      <c r="A285" s="14"/>
      <c r="B285" s="243"/>
      <c r="C285" s="244"/>
      <c r="D285" s="234" t="s">
        <v>145</v>
      </c>
      <c r="E285" s="245" t="s">
        <v>1</v>
      </c>
      <c r="F285" s="246" t="s">
        <v>317</v>
      </c>
      <c r="G285" s="244"/>
      <c r="H285" s="247">
        <v>0.094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145</v>
      </c>
      <c r="AU285" s="253" t="s">
        <v>83</v>
      </c>
      <c r="AV285" s="14" t="s">
        <v>83</v>
      </c>
      <c r="AW285" s="14" t="s">
        <v>30</v>
      </c>
      <c r="AX285" s="14" t="s">
        <v>73</v>
      </c>
      <c r="AY285" s="253" t="s">
        <v>137</v>
      </c>
    </row>
    <row r="286" s="15" customFormat="1">
      <c r="A286" s="15"/>
      <c r="B286" s="254"/>
      <c r="C286" s="255"/>
      <c r="D286" s="234" t="s">
        <v>145</v>
      </c>
      <c r="E286" s="256" t="s">
        <v>1</v>
      </c>
      <c r="F286" s="257" t="s">
        <v>148</v>
      </c>
      <c r="G286" s="255"/>
      <c r="H286" s="258">
        <v>0.094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145</v>
      </c>
      <c r="AU286" s="264" t="s">
        <v>83</v>
      </c>
      <c r="AV286" s="15" t="s">
        <v>144</v>
      </c>
      <c r="AW286" s="15" t="s">
        <v>30</v>
      </c>
      <c r="AX286" s="15" t="s">
        <v>81</v>
      </c>
      <c r="AY286" s="264" t="s">
        <v>137</v>
      </c>
    </row>
    <row r="287" s="12" customFormat="1" ht="22.8" customHeight="1">
      <c r="A287" s="12"/>
      <c r="B287" s="203"/>
      <c r="C287" s="204"/>
      <c r="D287" s="205" t="s">
        <v>72</v>
      </c>
      <c r="E287" s="217" t="s">
        <v>165</v>
      </c>
      <c r="F287" s="217" t="s">
        <v>318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SUM(P288:P306)</f>
        <v>0</v>
      </c>
      <c r="Q287" s="211"/>
      <c r="R287" s="212">
        <f>SUM(R288:R306)</f>
        <v>23.423539999999999</v>
      </c>
      <c r="S287" s="211"/>
      <c r="T287" s="213">
        <f>SUM(T288:T306)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81</v>
      </c>
      <c r="AT287" s="215" t="s">
        <v>72</v>
      </c>
      <c r="AU287" s="215" t="s">
        <v>81</v>
      </c>
      <c r="AY287" s="214" t="s">
        <v>137</v>
      </c>
      <c r="BK287" s="216">
        <f>SUM(BK288:BK306)</f>
        <v>0</v>
      </c>
    </row>
    <row r="288" s="2" customFormat="1" ht="24.15" customHeight="1">
      <c r="A288" s="39"/>
      <c r="B288" s="40"/>
      <c r="C288" s="219" t="s">
        <v>230</v>
      </c>
      <c r="D288" s="219" t="s">
        <v>139</v>
      </c>
      <c r="E288" s="220" t="s">
        <v>319</v>
      </c>
      <c r="F288" s="221" t="s">
        <v>320</v>
      </c>
      <c r="G288" s="222" t="s">
        <v>168</v>
      </c>
      <c r="H288" s="223">
        <v>75</v>
      </c>
      <c r="I288" s="224"/>
      <c r="J288" s="225">
        <f>ROUND(I288*H288,2)</f>
        <v>0</v>
      </c>
      <c r="K288" s="221" t="s">
        <v>143</v>
      </c>
      <c r="L288" s="45"/>
      <c r="M288" s="226" t="s">
        <v>1</v>
      </c>
      <c r="N288" s="227" t="s">
        <v>38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144</v>
      </c>
      <c r="AT288" s="230" t="s">
        <v>139</v>
      </c>
      <c r="AU288" s="230" t="s">
        <v>83</v>
      </c>
      <c r="AY288" s="18" t="s">
        <v>137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144</v>
      </c>
      <c r="BM288" s="230" t="s">
        <v>321</v>
      </c>
    </row>
    <row r="289" s="13" customFormat="1">
      <c r="A289" s="13"/>
      <c r="B289" s="232"/>
      <c r="C289" s="233"/>
      <c r="D289" s="234" t="s">
        <v>145</v>
      </c>
      <c r="E289" s="235" t="s">
        <v>1</v>
      </c>
      <c r="F289" s="236" t="s">
        <v>322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145</v>
      </c>
      <c r="AU289" s="242" t="s">
        <v>83</v>
      </c>
      <c r="AV289" s="13" t="s">
        <v>81</v>
      </c>
      <c r="AW289" s="13" t="s">
        <v>30</v>
      </c>
      <c r="AX289" s="13" t="s">
        <v>73</v>
      </c>
      <c r="AY289" s="242" t="s">
        <v>137</v>
      </c>
    </row>
    <row r="290" s="13" customFormat="1">
      <c r="A290" s="13"/>
      <c r="B290" s="232"/>
      <c r="C290" s="233"/>
      <c r="D290" s="234" t="s">
        <v>145</v>
      </c>
      <c r="E290" s="235" t="s">
        <v>1</v>
      </c>
      <c r="F290" s="236" t="s">
        <v>323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145</v>
      </c>
      <c r="AU290" s="242" t="s">
        <v>83</v>
      </c>
      <c r="AV290" s="13" t="s">
        <v>81</v>
      </c>
      <c r="AW290" s="13" t="s">
        <v>30</v>
      </c>
      <c r="AX290" s="13" t="s">
        <v>73</v>
      </c>
      <c r="AY290" s="242" t="s">
        <v>137</v>
      </c>
    </row>
    <row r="291" s="14" customFormat="1">
      <c r="A291" s="14"/>
      <c r="B291" s="243"/>
      <c r="C291" s="244"/>
      <c r="D291" s="234" t="s">
        <v>145</v>
      </c>
      <c r="E291" s="245" t="s">
        <v>1</v>
      </c>
      <c r="F291" s="246" t="s">
        <v>172</v>
      </c>
      <c r="G291" s="244"/>
      <c r="H291" s="247">
        <v>75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145</v>
      </c>
      <c r="AU291" s="253" t="s">
        <v>83</v>
      </c>
      <c r="AV291" s="14" t="s">
        <v>83</v>
      </c>
      <c r="AW291" s="14" t="s">
        <v>30</v>
      </c>
      <c r="AX291" s="14" t="s">
        <v>73</v>
      </c>
      <c r="AY291" s="253" t="s">
        <v>137</v>
      </c>
    </row>
    <row r="292" s="15" customFormat="1">
      <c r="A292" s="15"/>
      <c r="B292" s="254"/>
      <c r="C292" s="255"/>
      <c r="D292" s="234" t="s">
        <v>145</v>
      </c>
      <c r="E292" s="256" t="s">
        <v>1</v>
      </c>
      <c r="F292" s="257" t="s">
        <v>148</v>
      </c>
      <c r="G292" s="255"/>
      <c r="H292" s="258">
        <v>75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145</v>
      </c>
      <c r="AU292" s="264" t="s">
        <v>83</v>
      </c>
      <c r="AV292" s="15" t="s">
        <v>144</v>
      </c>
      <c r="AW292" s="15" t="s">
        <v>30</v>
      </c>
      <c r="AX292" s="15" t="s">
        <v>81</v>
      </c>
      <c r="AY292" s="264" t="s">
        <v>137</v>
      </c>
    </row>
    <row r="293" s="2" customFormat="1" ht="33" customHeight="1">
      <c r="A293" s="39"/>
      <c r="B293" s="40"/>
      <c r="C293" s="219" t="s">
        <v>324</v>
      </c>
      <c r="D293" s="219" t="s">
        <v>139</v>
      </c>
      <c r="E293" s="220" t="s">
        <v>325</v>
      </c>
      <c r="F293" s="221" t="s">
        <v>326</v>
      </c>
      <c r="G293" s="222" t="s">
        <v>168</v>
      </c>
      <c r="H293" s="223">
        <v>75</v>
      </c>
      <c r="I293" s="224"/>
      <c r="J293" s="225">
        <f>ROUND(I293*H293,2)</f>
        <v>0</v>
      </c>
      <c r="K293" s="221" t="s">
        <v>143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0.10100000000000001</v>
      </c>
      <c r="R293" s="228">
        <f>Q293*H293</f>
        <v>7.5750000000000002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144</v>
      </c>
      <c r="AT293" s="230" t="s">
        <v>139</v>
      </c>
      <c r="AU293" s="230" t="s">
        <v>83</v>
      </c>
      <c r="AY293" s="18" t="s">
        <v>137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144</v>
      </c>
      <c r="BM293" s="230" t="s">
        <v>327</v>
      </c>
    </row>
    <row r="294" s="13" customFormat="1">
      <c r="A294" s="13"/>
      <c r="B294" s="232"/>
      <c r="C294" s="233"/>
      <c r="D294" s="234" t="s">
        <v>145</v>
      </c>
      <c r="E294" s="235" t="s">
        <v>1</v>
      </c>
      <c r="F294" s="236" t="s">
        <v>328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145</v>
      </c>
      <c r="AU294" s="242" t="s">
        <v>83</v>
      </c>
      <c r="AV294" s="13" t="s">
        <v>81</v>
      </c>
      <c r="AW294" s="13" t="s">
        <v>30</v>
      </c>
      <c r="AX294" s="13" t="s">
        <v>73</v>
      </c>
      <c r="AY294" s="242" t="s">
        <v>137</v>
      </c>
    </row>
    <row r="295" s="13" customFormat="1">
      <c r="A295" s="13"/>
      <c r="B295" s="232"/>
      <c r="C295" s="233"/>
      <c r="D295" s="234" t="s">
        <v>145</v>
      </c>
      <c r="E295" s="235" t="s">
        <v>1</v>
      </c>
      <c r="F295" s="236" t="s">
        <v>329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145</v>
      </c>
      <c r="AU295" s="242" t="s">
        <v>83</v>
      </c>
      <c r="AV295" s="13" t="s">
        <v>81</v>
      </c>
      <c r="AW295" s="13" t="s">
        <v>30</v>
      </c>
      <c r="AX295" s="13" t="s">
        <v>73</v>
      </c>
      <c r="AY295" s="242" t="s">
        <v>137</v>
      </c>
    </row>
    <row r="296" s="14" customFormat="1">
      <c r="A296" s="14"/>
      <c r="B296" s="243"/>
      <c r="C296" s="244"/>
      <c r="D296" s="234" t="s">
        <v>145</v>
      </c>
      <c r="E296" s="245" t="s">
        <v>1</v>
      </c>
      <c r="F296" s="246" t="s">
        <v>172</v>
      </c>
      <c r="G296" s="244"/>
      <c r="H296" s="247">
        <v>75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145</v>
      </c>
      <c r="AU296" s="253" t="s">
        <v>83</v>
      </c>
      <c r="AV296" s="14" t="s">
        <v>83</v>
      </c>
      <c r="AW296" s="14" t="s">
        <v>30</v>
      </c>
      <c r="AX296" s="14" t="s">
        <v>73</v>
      </c>
      <c r="AY296" s="253" t="s">
        <v>137</v>
      </c>
    </row>
    <row r="297" s="15" customFormat="1">
      <c r="A297" s="15"/>
      <c r="B297" s="254"/>
      <c r="C297" s="255"/>
      <c r="D297" s="234" t="s">
        <v>145</v>
      </c>
      <c r="E297" s="256" t="s">
        <v>1</v>
      </c>
      <c r="F297" s="257" t="s">
        <v>148</v>
      </c>
      <c r="G297" s="255"/>
      <c r="H297" s="258">
        <v>75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145</v>
      </c>
      <c r="AU297" s="264" t="s">
        <v>83</v>
      </c>
      <c r="AV297" s="15" t="s">
        <v>144</v>
      </c>
      <c r="AW297" s="15" t="s">
        <v>30</v>
      </c>
      <c r="AX297" s="15" t="s">
        <v>81</v>
      </c>
      <c r="AY297" s="264" t="s">
        <v>137</v>
      </c>
    </row>
    <row r="298" s="2" customFormat="1" ht="24.15" customHeight="1">
      <c r="A298" s="39"/>
      <c r="B298" s="40"/>
      <c r="C298" s="265" t="s">
        <v>245</v>
      </c>
      <c r="D298" s="265" t="s">
        <v>219</v>
      </c>
      <c r="E298" s="266" t="s">
        <v>330</v>
      </c>
      <c r="F298" s="267" t="s">
        <v>331</v>
      </c>
      <c r="G298" s="268" t="s">
        <v>168</v>
      </c>
      <c r="H298" s="269">
        <v>78</v>
      </c>
      <c r="I298" s="270"/>
      <c r="J298" s="271">
        <f>ROUND(I298*H298,2)</f>
        <v>0</v>
      </c>
      <c r="K298" s="267" t="s">
        <v>143</v>
      </c>
      <c r="L298" s="272"/>
      <c r="M298" s="273" t="s">
        <v>1</v>
      </c>
      <c r="N298" s="274" t="s">
        <v>38</v>
      </c>
      <c r="O298" s="92"/>
      <c r="P298" s="228">
        <f>O298*H298</f>
        <v>0</v>
      </c>
      <c r="Q298" s="228">
        <v>0.17599999999999999</v>
      </c>
      <c r="R298" s="228">
        <f>Q298*H298</f>
        <v>13.728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161</v>
      </c>
      <c r="AT298" s="230" t="s">
        <v>219</v>
      </c>
      <c r="AU298" s="230" t="s">
        <v>83</v>
      </c>
      <c r="AY298" s="18" t="s">
        <v>137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81</v>
      </c>
      <c r="BK298" s="231">
        <f>ROUND(I298*H298,2)</f>
        <v>0</v>
      </c>
      <c r="BL298" s="18" t="s">
        <v>144</v>
      </c>
      <c r="BM298" s="230" t="s">
        <v>332</v>
      </c>
    </row>
    <row r="299" s="13" customFormat="1">
      <c r="A299" s="13"/>
      <c r="B299" s="232"/>
      <c r="C299" s="233"/>
      <c r="D299" s="234" t="s">
        <v>145</v>
      </c>
      <c r="E299" s="235" t="s">
        <v>1</v>
      </c>
      <c r="F299" s="236" t="s">
        <v>333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145</v>
      </c>
      <c r="AU299" s="242" t="s">
        <v>83</v>
      </c>
      <c r="AV299" s="13" t="s">
        <v>81</v>
      </c>
      <c r="AW299" s="13" t="s">
        <v>30</v>
      </c>
      <c r="AX299" s="13" t="s">
        <v>73</v>
      </c>
      <c r="AY299" s="242" t="s">
        <v>137</v>
      </c>
    </row>
    <row r="300" s="14" customFormat="1">
      <c r="A300" s="14"/>
      <c r="B300" s="243"/>
      <c r="C300" s="244"/>
      <c r="D300" s="234" t="s">
        <v>145</v>
      </c>
      <c r="E300" s="245" t="s">
        <v>1</v>
      </c>
      <c r="F300" s="246" t="s">
        <v>334</v>
      </c>
      <c r="G300" s="244"/>
      <c r="H300" s="247">
        <v>78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145</v>
      </c>
      <c r="AU300" s="253" t="s">
        <v>83</v>
      </c>
      <c r="AV300" s="14" t="s">
        <v>83</v>
      </c>
      <c r="AW300" s="14" t="s">
        <v>30</v>
      </c>
      <c r="AX300" s="14" t="s">
        <v>73</v>
      </c>
      <c r="AY300" s="253" t="s">
        <v>137</v>
      </c>
    </row>
    <row r="301" s="15" customFormat="1">
      <c r="A301" s="15"/>
      <c r="B301" s="254"/>
      <c r="C301" s="255"/>
      <c r="D301" s="234" t="s">
        <v>145</v>
      </c>
      <c r="E301" s="256" t="s">
        <v>1</v>
      </c>
      <c r="F301" s="257" t="s">
        <v>148</v>
      </c>
      <c r="G301" s="255"/>
      <c r="H301" s="258">
        <v>78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145</v>
      </c>
      <c r="AU301" s="264" t="s">
        <v>83</v>
      </c>
      <c r="AV301" s="15" t="s">
        <v>144</v>
      </c>
      <c r="AW301" s="15" t="s">
        <v>30</v>
      </c>
      <c r="AX301" s="15" t="s">
        <v>81</v>
      </c>
      <c r="AY301" s="264" t="s">
        <v>137</v>
      </c>
    </row>
    <row r="302" s="2" customFormat="1" ht="33" customHeight="1">
      <c r="A302" s="39"/>
      <c r="B302" s="40"/>
      <c r="C302" s="219" t="s">
        <v>335</v>
      </c>
      <c r="D302" s="219" t="s">
        <v>139</v>
      </c>
      <c r="E302" s="220" t="s">
        <v>336</v>
      </c>
      <c r="F302" s="221" t="s">
        <v>337</v>
      </c>
      <c r="G302" s="222" t="s">
        <v>204</v>
      </c>
      <c r="H302" s="223">
        <v>12</v>
      </c>
      <c r="I302" s="224"/>
      <c r="J302" s="225">
        <f>ROUND(I302*H302,2)</f>
        <v>0</v>
      </c>
      <c r="K302" s="221" t="s">
        <v>143</v>
      </c>
      <c r="L302" s="45"/>
      <c r="M302" s="226" t="s">
        <v>1</v>
      </c>
      <c r="N302" s="227" t="s">
        <v>38</v>
      </c>
      <c r="O302" s="92"/>
      <c r="P302" s="228">
        <f>O302*H302</f>
        <v>0</v>
      </c>
      <c r="Q302" s="228">
        <v>0.14041999999999999</v>
      </c>
      <c r="R302" s="228">
        <f>Q302*H302</f>
        <v>1.6850399999999999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144</v>
      </c>
      <c r="AT302" s="230" t="s">
        <v>139</v>
      </c>
      <c r="AU302" s="230" t="s">
        <v>83</v>
      </c>
      <c r="AY302" s="18" t="s">
        <v>137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81</v>
      </c>
      <c r="BK302" s="231">
        <f>ROUND(I302*H302,2)</f>
        <v>0</v>
      </c>
      <c r="BL302" s="18" t="s">
        <v>144</v>
      </c>
      <c r="BM302" s="230" t="s">
        <v>338</v>
      </c>
    </row>
    <row r="303" s="2" customFormat="1" ht="16.5" customHeight="1">
      <c r="A303" s="39"/>
      <c r="B303" s="40"/>
      <c r="C303" s="265" t="s">
        <v>237</v>
      </c>
      <c r="D303" s="265" t="s">
        <v>219</v>
      </c>
      <c r="E303" s="266" t="s">
        <v>339</v>
      </c>
      <c r="F303" s="267" t="s">
        <v>340</v>
      </c>
      <c r="G303" s="268" t="s">
        <v>204</v>
      </c>
      <c r="H303" s="269">
        <v>13</v>
      </c>
      <c r="I303" s="270"/>
      <c r="J303" s="271">
        <f>ROUND(I303*H303,2)</f>
        <v>0</v>
      </c>
      <c r="K303" s="267" t="s">
        <v>143</v>
      </c>
      <c r="L303" s="272"/>
      <c r="M303" s="273" t="s">
        <v>1</v>
      </c>
      <c r="N303" s="274" t="s">
        <v>38</v>
      </c>
      <c r="O303" s="92"/>
      <c r="P303" s="228">
        <f>O303*H303</f>
        <v>0</v>
      </c>
      <c r="Q303" s="228">
        <v>0.033500000000000002</v>
      </c>
      <c r="R303" s="228">
        <f>Q303*H303</f>
        <v>0.4355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161</v>
      </c>
      <c r="AT303" s="230" t="s">
        <v>219</v>
      </c>
      <c r="AU303" s="230" t="s">
        <v>83</v>
      </c>
      <c r="AY303" s="18" t="s">
        <v>137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81</v>
      </c>
      <c r="BK303" s="231">
        <f>ROUND(I303*H303,2)</f>
        <v>0</v>
      </c>
      <c r="BL303" s="18" t="s">
        <v>144</v>
      </c>
      <c r="BM303" s="230" t="s">
        <v>341</v>
      </c>
    </row>
    <row r="304" s="13" customFormat="1">
      <c r="A304" s="13"/>
      <c r="B304" s="232"/>
      <c r="C304" s="233"/>
      <c r="D304" s="234" t="s">
        <v>145</v>
      </c>
      <c r="E304" s="235" t="s">
        <v>1</v>
      </c>
      <c r="F304" s="236" t="s">
        <v>342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145</v>
      </c>
      <c r="AU304" s="242" t="s">
        <v>83</v>
      </c>
      <c r="AV304" s="13" t="s">
        <v>81</v>
      </c>
      <c r="AW304" s="13" t="s">
        <v>30</v>
      </c>
      <c r="AX304" s="13" t="s">
        <v>73</v>
      </c>
      <c r="AY304" s="242" t="s">
        <v>137</v>
      </c>
    </row>
    <row r="305" s="14" customFormat="1">
      <c r="A305" s="14"/>
      <c r="B305" s="243"/>
      <c r="C305" s="244"/>
      <c r="D305" s="234" t="s">
        <v>145</v>
      </c>
      <c r="E305" s="245" t="s">
        <v>1</v>
      </c>
      <c r="F305" s="246" t="s">
        <v>343</v>
      </c>
      <c r="G305" s="244"/>
      <c r="H305" s="247">
        <v>13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145</v>
      </c>
      <c r="AU305" s="253" t="s">
        <v>83</v>
      </c>
      <c r="AV305" s="14" t="s">
        <v>83</v>
      </c>
      <c r="AW305" s="14" t="s">
        <v>30</v>
      </c>
      <c r="AX305" s="14" t="s">
        <v>73</v>
      </c>
      <c r="AY305" s="253" t="s">
        <v>137</v>
      </c>
    </row>
    <row r="306" s="15" customFormat="1">
      <c r="A306" s="15"/>
      <c r="B306" s="254"/>
      <c r="C306" s="255"/>
      <c r="D306" s="234" t="s">
        <v>145</v>
      </c>
      <c r="E306" s="256" t="s">
        <v>1</v>
      </c>
      <c r="F306" s="257" t="s">
        <v>148</v>
      </c>
      <c r="G306" s="255"/>
      <c r="H306" s="258">
        <v>13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145</v>
      </c>
      <c r="AU306" s="264" t="s">
        <v>83</v>
      </c>
      <c r="AV306" s="15" t="s">
        <v>144</v>
      </c>
      <c r="AW306" s="15" t="s">
        <v>30</v>
      </c>
      <c r="AX306" s="15" t="s">
        <v>81</v>
      </c>
      <c r="AY306" s="264" t="s">
        <v>137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327</v>
      </c>
      <c r="F307" s="217" t="s">
        <v>344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SUM(P308:P397)</f>
        <v>0</v>
      </c>
      <c r="Q307" s="211"/>
      <c r="R307" s="212">
        <f>SUM(R308:R397)</f>
        <v>3.4992816000000002</v>
      </c>
      <c r="S307" s="211"/>
      <c r="T307" s="213">
        <f>SUM(T308:T397)</f>
        <v>0.00021000000000000001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81</v>
      </c>
      <c r="AT307" s="215" t="s">
        <v>72</v>
      </c>
      <c r="AU307" s="215" t="s">
        <v>81</v>
      </c>
      <c r="AY307" s="214" t="s">
        <v>137</v>
      </c>
      <c r="BK307" s="216">
        <f>SUM(BK308:BK397)</f>
        <v>0</v>
      </c>
    </row>
    <row r="308" s="2" customFormat="1" ht="16.5" customHeight="1">
      <c r="A308" s="39"/>
      <c r="B308" s="40"/>
      <c r="C308" s="219" t="s">
        <v>345</v>
      </c>
      <c r="D308" s="219" t="s">
        <v>139</v>
      </c>
      <c r="E308" s="220" t="s">
        <v>346</v>
      </c>
      <c r="F308" s="221" t="s">
        <v>347</v>
      </c>
      <c r="G308" s="222" t="s">
        <v>168</v>
      </c>
      <c r="H308" s="223">
        <v>321</v>
      </c>
      <c r="I308" s="224"/>
      <c r="J308" s="225">
        <f>ROUND(I308*H308,2)</f>
        <v>0</v>
      </c>
      <c r="K308" s="221" t="s">
        <v>143</v>
      </c>
      <c r="L308" s="45"/>
      <c r="M308" s="226" t="s">
        <v>1</v>
      </c>
      <c r="N308" s="227" t="s">
        <v>38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144</v>
      </c>
      <c r="AT308" s="230" t="s">
        <v>139</v>
      </c>
      <c r="AU308" s="230" t="s">
        <v>83</v>
      </c>
      <c r="AY308" s="18" t="s">
        <v>137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81</v>
      </c>
      <c r="BK308" s="231">
        <f>ROUND(I308*H308,2)</f>
        <v>0</v>
      </c>
      <c r="BL308" s="18" t="s">
        <v>144</v>
      </c>
      <c r="BM308" s="230" t="s">
        <v>348</v>
      </c>
    </row>
    <row r="309" s="13" customFormat="1">
      <c r="A309" s="13"/>
      <c r="B309" s="232"/>
      <c r="C309" s="233"/>
      <c r="D309" s="234" t="s">
        <v>145</v>
      </c>
      <c r="E309" s="235" t="s">
        <v>1</v>
      </c>
      <c r="F309" s="236" t="s">
        <v>349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145</v>
      </c>
      <c r="AU309" s="242" t="s">
        <v>83</v>
      </c>
      <c r="AV309" s="13" t="s">
        <v>81</v>
      </c>
      <c r="AW309" s="13" t="s">
        <v>30</v>
      </c>
      <c r="AX309" s="13" t="s">
        <v>73</v>
      </c>
      <c r="AY309" s="242" t="s">
        <v>137</v>
      </c>
    </row>
    <row r="310" s="13" customFormat="1">
      <c r="A310" s="13"/>
      <c r="B310" s="232"/>
      <c r="C310" s="233"/>
      <c r="D310" s="234" t="s">
        <v>145</v>
      </c>
      <c r="E310" s="235" t="s">
        <v>1</v>
      </c>
      <c r="F310" s="236" t="s">
        <v>350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145</v>
      </c>
      <c r="AU310" s="242" t="s">
        <v>83</v>
      </c>
      <c r="AV310" s="13" t="s">
        <v>81</v>
      </c>
      <c r="AW310" s="13" t="s">
        <v>30</v>
      </c>
      <c r="AX310" s="13" t="s">
        <v>73</v>
      </c>
      <c r="AY310" s="242" t="s">
        <v>137</v>
      </c>
    </row>
    <row r="311" s="14" customFormat="1">
      <c r="A311" s="14"/>
      <c r="B311" s="243"/>
      <c r="C311" s="244"/>
      <c r="D311" s="234" t="s">
        <v>145</v>
      </c>
      <c r="E311" s="245" t="s">
        <v>1</v>
      </c>
      <c r="F311" s="246" t="s">
        <v>351</v>
      </c>
      <c r="G311" s="244"/>
      <c r="H311" s="247">
        <v>46.274999999999999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145</v>
      </c>
      <c r="AU311" s="253" t="s">
        <v>83</v>
      </c>
      <c r="AV311" s="14" t="s">
        <v>83</v>
      </c>
      <c r="AW311" s="14" t="s">
        <v>30</v>
      </c>
      <c r="AX311" s="14" t="s">
        <v>73</v>
      </c>
      <c r="AY311" s="253" t="s">
        <v>137</v>
      </c>
    </row>
    <row r="312" s="14" customFormat="1">
      <c r="A312" s="14"/>
      <c r="B312" s="243"/>
      <c r="C312" s="244"/>
      <c r="D312" s="234" t="s">
        <v>145</v>
      </c>
      <c r="E312" s="245" t="s">
        <v>1</v>
      </c>
      <c r="F312" s="246" t="s">
        <v>352</v>
      </c>
      <c r="G312" s="244"/>
      <c r="H312" s="247">
        <v>27.949999999999999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145</v>
      </c>
      <c r="AU312" s="253" t="s">
        <v>83</v>
      </c>
      <c r="AV312" s="14" t="s">
        <v>83</v>
      </c>
      <c r="AW312" s="14" t="s">
        <v>30</v>
      </c>
      <c r="AX312" s="14" t="s">
        <v>73</v>
      </c>
      <c r="AY312" s="253" t="s">
        <v>137</v>
      </c>
    </row>
    <row r="313" s="14" customFormat="1">
      <c r="A313" s="14"/>
      <c r="B313" s="243"/>
      <c r="C313" s="244"/>
      <c r="D313" s="234" t="s">
        <v>145</v>
      </c>
      <c r="E313" s="245" t="s">
        <v>1</v>
      </c>
      <c r="F313" s="246" t="s">
        <v>353</v>
      </c>
      <c r="G313" s="244"/>
      <c r="H313" s="247">
        <v>0.5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145</v>
      </c>
      <c r="AU313" s="253" t="s">
        <v>83</v>
      </c>
      <c r="AV313" s="14" t="s">
        <v>83</v>
      </c>
      <c r="AW313" s="14" t="s">
        <v>30</v>
      </c>
      <c r="AX313" s="14" t="s">
        <v>73</v>
      </c>
      <c r="AY313" s="253" t="s">
        <v>137</v>
      </c>
    </row>
    <row r="314" s="13" customFormat="1">
      <c r="A314" s="13"/>
      <c r="B314" s="232"/>
      <c r="C314" s="233"/>
      <c r="D314" s="234" t="s">
        <v>145</v>
      </c>
      <c r="E314" s="235" t="s">
        <v>1</v>
      </c>
      <c r="F314" s="236" t="s">
        <v>354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145</v>
      </c>
      <c r="AU314" s="242" t="s">
        <v>83</v>
      </c>
      <c r="AV314" s="13" t="s">
        <v>81</v>
      </c>
      <c r="AW314" s="13" t="s">
        <v>30</v>
      </c>
      <c r="AX314" s="13" t="s">
        <v>73</v>
      </c>
      <c r="AY314" s="242" t="s">
        <v>137</v>
      </c>
    </row>
    <row r="315" s="13" customFormat="1">
      <c r="A315" s="13"/>
      <c r="B315" s="232"/>
      <c r="C315" s="233"/>
      <c r="D315" s="234" t="s">
        <v>145</v>
      </c>
      <c r="E315" s="235" t="s">
        <v>1</v>
      </c>
      <c r="F315" s="236" t="s">
        <v>355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145</v>
      </c>
      <c r="AU315" s="242" t="s">
        <v>83</v>
      </c>
      <c r="AV315" s="13" t="s">
        <v>81</v>
      </c>
      <c r="AW315" s="13" t="s">
        <v>30</v>
      </c>
      <c r="AX315" s="13" t="s">
        <v>73</v>
      </c>
      <c r="AY315" s="242" t="s">
        <v>137</v>
      </c>
    </row>
    <row r="316" s="14" customFormat="1">
      <c r="A316" s="14"/>
      <c r="B316" s="243"/>
      <c r="C316" s="244"/>
      <c r="D316" s="234" t="s">
        <v>145</v>
      </c>
      <c r="E316" s="245" t="s">
        <v>1</v>
      </c>
      <c r="F316" s="246" t="s">
        <v>356</v>
      </c>
      <c r="G316" s="244"/>
      <c r="H316" s="247">
        <v>23.399999999999999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145</v>
      </c>
      <c r="AU316" s="253" t="s">
        <v>83</v>
      </c>
      <c r="AV316" s="14" t="s">
        <v>83</v>
      </c>
      <c r="AW316" s="14" t="s">
        <v>30</v>
      </c>
      <c r="AX316" s="14" t="s">
        <v>73</v>
      </c>
      <c r="AY316" s="253" t="s">
        <v>137</v>
      </c>
    </row>
    <row r="317" s="13" customFormat="1">
      <c r="A317" s="13"/>
      <c r="B317" s="232"/>
      <c r="C317" s="233"/>
      <c r="D317" s="234" t="s">
        <v>145</v>
      </c>
      <c r="E317" s="235" t="s">
        <v>1</v>
      </c>
      <c r="F317" s="236" t="s">
        <v>357</v>
      </c>
      <c r="G317" s="233"/>
      <c r="H317" s="235" t="s">
        <v>1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145</v>
      </c>
      <c r="AU317" s="242" t="s">
        <v>83</v>
      </c>
      <c r="AV317" s="13" t="s">
        <v>81</v>
      </c>
      <c r="AW317" s="13" t="s">
        <v>30</v>
      </c>
      <c r="AX317" s="13" t="s">
        <v>73</v>
      </c>
      <c r="AY317" s="242" t="s">
        <v>137</v>
      </c>
    </row>
    <row r="318" s="14" customFormat="1">
      <c r="A318" s="14"/>
      <c r="B318" s="243"/>
      <c r="C318" s="244"/>
      <c r="D318" s="234" t="s">
        <v>145</v>
      </c>
      <c r="E318" s="245" t="s">
        <v>1</v>
      </c>
      <c r="F318" s="246" t="s">
        <v>358</v>
      </c>
      <c r="G318" s="244"/>
      <c r="H318" s="247">
        <v>3.085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145</v>
      </c>
      <c r="AU318" s="253" t="s">
        <v>83</v>
      </c>
      <c r="AV318" s="14" t="s">
        <v>83</v>
      </c>
      <c r="AW318" s="14" t="s">
        <v>30</v>
      </c>
      <c r="AX318" s="14" t="s">
        <v>73</v>
      </c>
      <c r="AY318" s="253" t="s">
        <v>137</v>
      </c>
    </row>
    <row r="319" s="14" customFormat="1">
      <c r="A319" s="14"/>
      <c r="B319" s="243"/>
      <c r="C319" s="244"/>
      <c r="D319" s="234" t="s">
        <v>145</v>
      </c>
      <c r="E319" s="245" t="s">
        <v>1</v>
      </c>
      <c r="F319" s="246" t="s">
        <v>359</v>
      </c>
      <c r="G319" s="244"/>
      <c r="H319" s="247">
        <v>2.9950000000000001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145</v>
      </c>
      <c r="AU319" s="253" t="s">
        <v>83</v>
      </c>
      <c r="AV319" s="14" t="s">
        <v>83</v>
      </c>
      <c r="AW319" s="14" t="s">
        <v>30</v>
      </c>
      <c r="AX319" s="14" t="s">
        <v>73</v>
      </c>
      <c r="AY319" s="253" t="s">
        <v>137</v>
      </c>
    </row>
    <row r="320" s="14" customFormat="1">
      <c r="A320" s="14"/>
      <c r="B320" s="243"/>
      <c r="C320" s="244"/>
      <c r="D320" s="234" t="s">
        <v>145</v>
      </c>
      <c r="E320" s="245" t="s">
        <v>1</v>
      </c>
      <c r="F320" s="246" t="s">
        <v>360</v>
      </c>
      <c r="G320" s="244"/>
      <c r="H320" s="247">
        <v>0.01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145</v>
      </c>
      <c r="AU320" s="253" t="s">
        <v>83</v>
      </c>
      <c r="AV320" s="14" t="s">
        <v>83</v>
      </c>
      <c r="AW320" s="14" t="s">
        <v>30</v>
      </c>
      <c r="AX320" s="14" t="s">
        <v>73</v>
      </c>
      <c r="AY320" s="253" t="s">
        <v>137</v>
      </c>
    </row>
    <row r="321" s="13" customFormat="1">
      <c r="A321" s="13"/>
      <c r="B321" s="232"/>
      <c r="C321" s="233"/>
      <c r="D321" s="234" t="s">
        <v>145</v>
      </c>
      <c r="E321" s="235" t="s">
        <v>1</v>
      </c>
      <c r="F321" s="236" t="s">
        <v>361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145</v>
      </c>
      <c r="AU321" s="242" t="s">
        <v>83</v>
      </c>
      <c r="AV321" s="13" t="s">
        <v>81</v>
      </c>
      <c r="AW321" s="13" t="s">
        <v>30</v>
      </c>
      <c r="AX321" s="13" t="s">
        <v>73</v>
      </c>
      <c r="AY321" s="242" t="s">
        <v>137</v>
      </c>
    </row>
    <row r="322" s="13" customFormat="1">
      <c r="A322" s="13"/>
      <c r="B322" s="232"/>
      <c r="C322" s="233"/>
      <c r="D322" s="234" t="s">
        <v>145</v>
      </c>
      <c r="E322" s="235" t="s">
        <v>1</v>
      </c>
      <c r="F322" s="236" t="s">
        <v>362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145</v>
      </c>
      <c r="AU322" s="242" t="s">
        <v>83</v>
      </c>
      <c r="AV322" s="13" t="s">
        <v>81</v>
      </c>
      <c r="AW322" s="13" t="s">
        <v>30</v>
      </c>
      <c r="AX322" s="13" t="s">
        <v>73</v>
      </c>
      <c r="AY322" s="242" t="s">
        <v>137</v>
      </c>
    </row>
    <row r="323" s="14" customFormat="1">
      <c r="A323" s="14"/>
      <c r="B323" s="243"/>
      <c r="C323" s="244"/>
      <c r="D323" s="234" t="s">
        <v>145</v>
      </c>
      <c r="E323" s="245" t="s">
        <v>1</v>
      </c>
      <c r="F323" s="246" t="s">
        <v>363</v>
      </c>
      <c r="G323" s="244"/>
      <c r="H323" s="247">
        <v>-1.248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145</v>
      </c>
      <c r="AU323" s="253" t="s">
        <v>83</v>
      </c>
      <c r="AV323" s="14" t="s">
        <v>83</v>
      </c>
      <c r="AW323" s="14" t="s">
        <v>30</v>
      </c>
      <c r="AX323" s="14" t="s">
        <v>73</v>
      </c>
      <c r="AY323" s="253" t="s">
        <v>137</v>
      </c>
    </row>
    <row r="324" s="13" customFormat="1">
      <c r="A324" s="13"/>
      <c r="B324" s="232"/>
      <c r="C324" s="233"/>
      <c r="D324" s="234" t="s">
        <v>145</v>
      </c>
      <c r="E324" s="235" t="s">
        <v>1</v>
      </c>
      <c r="F324" s="236" t="s">
        <v>364</v>
      </c>
      <c r="G324" s="233"/>
      <c r="H324" s="235" t="s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145</v>
      </c>
      <c r="AU324" s="242" t="s">
        <v>83</v>
      </c>
      <c r="AV324" s="13" t="s">
        <v>81</v>
      </c>
      <c r="AW324" s="13" t="s">
        <v>30</v>
      </c>
      <c r="AX324" s="13" t="s">
        <v>73</v>
      </c>
      <c r="AY324" s="242" t="s">
        <v>137</v>
      </c>
    </row>
    <row r="325" s="14" customFormat="1">
      <c r="A325" s="14"/>
      <c r="B325" s="243"/>
      <c r="C325" s="244"/>
      <c r="D325" s="234" t="s">
        <v>145</v>
      </c>
      <c r="E325" s="245" t="s">
        <v>1</v>
      </c>
      <c r="F325" s="246" t="s">
        <v>365</v>
      </c>
      <c r="G325" s="244"/>
      <c r="H325" s="247">
        <v>166.5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145</v>
      </c>
      <c r="AU325" s="253" t="s">
        <v>83</v>
      </c>
      <c r="AV325" s="14" t="s">
        <v>83</v>
      </c>
      <c r="AW325" s="14" t="s">
        <v>30</v>
      </c>
      <c r="AX325" s="14" t="s">
        <v>73</v>
      </c>
      <c r="AY325" s="253" t="s">
        <v>137</v>
      </c>
    </row>
    <row r="326" s="14" customFormat="1">
      <c r="A326" s="14"/>
      <c r="B326" s="243"/>
      <c r="C326" s="244"/>
      <c r="D326" s="234" t="s">
        <v>145</v>
      </c>
      <c r="E326" s="245" t="s">
        <v>1</v>
      </c>
      <c r="F326" s="246" t="s">
        <v>366</v>
      </c>
      <c r="G326" s="244"/>
      <c r="H326" s="247">
        <v>51.380000000000003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145</v>
      </c>
      <c r="AU326" s="253" t="s">
        <v>83</v>
      </c>
      <c r="AV326" s="14" t="s">
        <v>83</v>
      </c>
      <c r="AW326" s="14" t="s">
        <v>30</v>
      </c>
      <c r="AX326" s="14" t="s">
        <v>73</v>
      </c>
      <c r="AY326" s="253" t="s">
        <v>137</v>
      </c>
    </row>
    <row r="327" s="13" customFormat="1">
      <c r="A327" s="13"/>
      <c r="B327" s="232"/>
      <c r="C327" s="233"/>
      <c r="D327" s="234" t="s">
        <v>145</v>
      </c>
      <c r="E327" s="235" t="s">
        <v>1</v>
      </c>
      <c r="F327" s="236" t="s">
        <v>367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145</v>
      </c>
      <c r="AU327" s="242" t="s">
        <v>83</v>
      </c>
      <c r="AV327" s="13" t="s">
        <v>81</v>
      </c>
      <c r="AW327" s="13" t="s">
        <v>30</v>
      </c>
      <c r="AX327" s="13" t="s">
        <v>73</v>
      </c>
      <c r="AY327" s="242" t="s">
        <v>137</v>
      </c>
    </row>
    <row r="328" s="14" customFormat="1">
      <c r="A328" s="14"/>
      <c r="B328" s="243"/>
      <c r="C328" s="244"/>
      <c r="D328" s="234" t="s">
        <v>145</v>
      </c>
      <c r="E328" s="245" t="s">
        <v>1</v>
      </c>
      <c r="F328" s="246" t="s">
        <v>368</v>
      </c>
      <c r="G328" s="244"/>
      <c r="H328" s="247">
        <v>-17.699999999999999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145</v>
      </c>
      <c r="AU328" s="253" t="s">
        <v>83</v>
      </c>
      <c r="AV328" s="14" t="s">
        <v>83</v>
      </c>
      <c r="AW328" s="14" t="s">
        <v>30</v>
      </c>
      <c r="AX328" s="14" t="s">
        <v>73</v>
      </c>
      <c r="AY328" s="253" t="s">
        <v>137</v>
      </c>
    </row>
    <row r="329" s="13" customFormat="1">
      <c r="A329" s="13"/>
      <c r="B329" s="232"/>
      <c r="C329" s="233"/>
      <c r="D329" s="234" t="s">
        <v>145</v>
      </c>
      <c r="E329" s="235" t="s">
        <v>1</v>
      </c>
      <c r="F329" s="236" t="s">
        <v>369</v>
      </c>
      <c r="G329" s="233"/>
      <c r="H329" s="235" t="s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145</v>
      </c>
      <c r="AU329" s="242" t="s">
        <v>83</v>
      </c>
      <c r="AV329" s="13" t="s">
        <v>81</v>
      </c>
      <c r="AW329" s="13" t="s">
        <v>30</v>
      </c>
      <c r="AX329" s="13" t="s">
        <v>73</v>
      </c>
      <c r="AY329" s="242" t="s">
        <v>137</v>
      </c>
    </row>
    <row r="330" s="14" customFormat="1">
      <c r="A330" s="14"/>
      <c r="B330" s="243"/>
      <c r="C330" s="244"/>
      <c r="D330" s="234" t="s">
        <v>145</v>
      </c>
      <c r="E330" s="245" t="s">
        <v>1</v>
      </c>
      <c r="F330" s="246" t="s">
        <v>370</v>
      </c>
      <c r="G330" s="244"/>
      <c r="H330" s="247">
        <v>11.1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145</v>
      </c>
      <c r="AU330" s="253" t="s">
        <v>83</v>
      </c>
      <c r="AV330" s="14" t="s">
        <v>83</v>
      </c>
      <c r="AW330" s="14" t="s">
        <v>30</v>
      </c>
      <c r="AX330" s="14" t="s">
        <v>73</v>
      </c>
      <c r="AY330" s="253" t="s">
        <v>137</v>
      </c>
    </row>
    <row r="331" s="14" customFormat="1">
      <c r="A331" s="14"/>
      <c r="B331" s="243"/>
      <c r="C331" s="244"/>
      <c r="D331" s="234" t="s">
        <v>145</v>
      </c>
      <c r="E331" s="245" t="s">
        <v>1</v>
      </c>
      <c r="F331" s="246" t="s">
        <v>371</v>
      </c>
      <c r="G331" s="244"/>
      <c r="H331" s="247">
        <v>6.7530000000000001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145</v>
      </c>
      <c r="AU331" s="253" t="s">
        <v>83</v>
      </c>
      <c r="AV331" s="14" t="s">
        <v>83</v>
      </c>
      <c r="AW331" s="14" t="s">
        <v>30</v>
      </c>
      <c r="AX331" s="14" t="s">
        <v>73</v>
      </c>
      <c r="AY331" s="253" t="s">
        <v>137</v>
      </c>
    </row>
    <row r="332" s="15" customFormat="1">
      <c r="A332" s="15"/>
      <c r="B332" s="254"/>
      <c r="C332" s="255"/>
      <c r="D332" s="234" t="s">
        <v>145</v>
      </c>
      <c r="E332" s="256" t="s">
        <v>1</v>
      </c>
      <c r="F332" s="257" t="s">
        <v>148</v>
      </c>
      <c r="G332" s="255"/>
      <c r="H332" s="258">
        <v>321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145</v>
      </c>
      <c r="AU332" s="264" t="s">
        <v>83</v>
      </c>
      <c r="AV332" s="15" t="s">
        <v>144</v>
      </c>
      <c r="AW332" s="15" t="s">
        <v>30</v>
      </c>
      <c r="AX332" s="15" t="s">
        <v>81</v>
      </c>
      <c r="AY332" s="264" t="s">
        <v>137</v>
      </c>
    </row>
    <row r="333" s="2" customFormat="1" ht="24.15" customHeight="1">
      <c r="A333" s="39"/>
      <c r="B333" s="40"/>
      <c r="C333" s="219" t="s">
        <v>241</v>
      </c>
      <c r="D333" s="219" t="s">
        <v>139</v>
      </c>
      <c r="E333" s="220" t="s">
        <v>372</v>
      </c>
      <c r="F333" s="221" t="s">
        <v>373</v>
      </c>
      <c r="G333" s="222" t="s">
        <v>168</v>
      </c>
      <c r="H333" s="223">
        <v>21</v>
      </c>
      <c r="I333" s="224"/>
      <c r="J333" s="225">
        <f>ROUND(I333*H333,2)</f>
        <v>0</v>
      </c>
      <c r="K333" s="221" t="s">
        <v>143</v>
      </c>
      <c r="L333" s="45"/>
      <c r="M333" s="226" t="s">
        <v>1</v>
      </c>
      <c r="N333" s="227" t="s">
        <v>38</v>
      </c>
      <c r="O333" s="92"/>
      <c r="P333" s="228">
        <f>O333*H333</f>
        <v>0</v>
      </c>
      <c r="Q333" s="228">
        <v>2.0000000000000002E-05</v>
      </c>
      <c r="R333" s="228">
        <f>Q333*H333</f>
        <v>0.00042000000000000002</v>
      </c>
      <c r="S333" s="228">
        <v>1.0000000000000001E-05</v>
      </c>
      <c r="T333" s="229">
        <f>S333*H333</f>
        <v>0.00021000000000000001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144</v>
      </c>
      <c r="AT333" s="230" t="s">
        <v>139</v>
      </c>
      <c r="AU333" s="230" t="s">
        <v>83</v>
      </c>
      <c r="AY333" s="18" t="s">
        <v>137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81</v>
      </c>
      <c r="BK333" s="231">
        <f>ROUND(I333*H333,2)</f>
        <v>0</v>
      </c>
      <c r="BL333" s="18" t="s">
        <v>144</v>
      </c>
      <c r="BM333" s="230" t="s">
        <v>374</v>
      </c>
    </row>
    <row r="334" s="13" customFormat="1">
      <c r="A334" s="13"/>
      <c r="B334" s="232"/>
      <c r="C334" s="233"/>
      <c r="D334" s="234" t="s">
        <v>145</v>
      </c>
      <c r="E334" s="235" t="s">
        <v>1</v>
      </c>
      <c r="F334" s="236" t="s">
        <v>375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145</v>
      </c>
      <c r="AU334" s="242" t="s">
        <v>83</v>
      </c>
      <c r="AV334" s="13" t="s">
        <v>81</v>
      </c>
      <c r="AW334" s="13" t="s">
        <v>30</v>
      </c>
      <c r="AX334" s="13" t="s">
        <v>73</v>
      </c>
      <c r="AY334" s="242" t="s">
        <v>137</v>
      </c>
    </row>
    <row r="335" s="14" customFormat="1">
      <c r="A335" s="14"/>
      <c r="B335" s="243"/>
      <c r="C335" s="244"/>
      <c r="D335" s="234" t="s">
        <v>145</v>
      </c>
      <c r="E335" s="245" t="s">
        <v>1</v>
      </c>
      <c r="F335" s="246" t="s">
        <v>376</v>
      </c>
      <c r="G335" s="244"/>
      <c r="H335" s="247">
        <v>21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145</v>
      </c>
      <c r="AU335" s="253" t="s">
        <v>83</v>
      </c>
      <c r="AV335" s="14" t="s">
        <v>83</v>
      </c>
      <c r="AW335" s="14" t="s">
        <v>30</v>
      </c>
      <c r="AX335" s="14" t="s">
        <v>73</v>
      </c>
      <c r="AY335" s="253" t="s">
        <v>137</v>
      </c>
    </row>
    <row r="336" s="15" customFormat="1">
      <c r="A336" s="15"/>
      <c r="B336" s="254"/>
      <c r="C336" s="255"/>
      <c r="D336" s="234" t="s">
        <v>145</v>
      </c>
      <c r="E336" s="256" t="s">
        <v>1</v>
      </c>
      <c r="F336" s="257" t="s">
        <v>148</v>
      </c>
      <c r="G336" s="255"/>
      <c r="H336" s="258">
        <v>21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145</v>
      </c>
      <c r="AU336" s="264" t="s">
        <v>83</v>
      </c>
      <c r="AV336" s="15" t="s">
        <v>144</v>
      </c>
      <c r="AW336" s="15" t="s">
        <v>30</v>
      </c>
      <c r="AX336" s="15" t="s">
        <v>81</v>
      </c>
      <c r="AY336" s="264" t="s">
        <v>137</v>
      </c>
    </row>
    <row r="337" s="2" customFormat="1" ht="24.15" customHeight="1">
      <c r="A337" s="39"/>
      <c r="B337" s="40"/>
      <c r="C337" s="219" t="s">
        <v>377</v>
      </c>
      <c r="D337" s="219" t="s">
        <v>139</v>
      </c>
      <c r="E337" s="220" t="s">
        <v>378</v>
      </c>
      <c r="F337" s="221" t="s">
        <v>379</v>
      </c>
      <c r="G337" s="222" t="s">
        <v>168</v>
      </c>
      <c r="H337" s="223">
        <v>217</v>
      </c>
      <c r="I337" s="224"/>
      <c r="J337" s="225">
        <f>ROUND(I337*H337,2)</f>
        <v>0</v>
      </c>
      <c r="K337" s="221" t="s">
        <v>143</v>
      </c>
      <c r="L337" s="45"/>
      <c r="M337" s="226" t="s">
        <v>1</v>
      </c>
      <c r="N337" s="227" t="s">
        <v>38</v>
      </c>
      <c r="O337" s="92"/>
      <c r="P337" s="228">
        <f>O337*H337</f>
        <v>0</v>
      </c>
      <c r="Q337" s="228">
        <v>0.0043800000000000002</v>
      </c>
      <c r="R337" s="228">
        <f>Q337*H337</f>
        <v>0.95046000000000008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144</v>
      </c>
      <c r="AT337" s="230" t="s">
        <v>139</v>
      </c>
      <c r="AU337" s="230" t="s">
        <v>83</v>
      </c>
      <c r="AY337" s="18" t="s">
        <v>137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81</v>
      </c>
      <c r="BK337" s="231">
        <f>ROUND(I337*H337,2)</f>
        <v>0</v>
      </c>
      <c r="BL337" s="18" t="s">
        <v>144</v>
      </c>
      <c r="BM337" s="230" t="s">
        <v>380</v>
      </c>
    </row>
    <row r="338" s="13" customFormat="1">
      <c r="A338" s="13"/>
      <c r="B338" s="232"/>
      <c r="C338" s="233"/>
      <c r="D338" s="234" t="s">
        <v>145</v>
      </c>
      <c r="E338" s="235" t="s">
        <v>1</v>
      </c>
      <c r="F338" s="236" t="s">
        <v>381</v>
      </c>
      <c r="G338" s="233"/>
      <c r="H338" s="235" t="s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145</v>
      </c>
      <c r="AU338" s="242" t="s">
        <v>83</v>
      </c>
      <c r="AV338" s="13" t="s">
        <v>81</v>
      </c>
      <c r="AW338" s="13" t="s">
        <v>30</v>
      </c>
      <c r="AX338" s="13" t="s">
        <v>73</v>
      </c>
      <c r="AY338" s="242" t="s">
        <v>137</v>
      </c>
    </row>
    <row r="339" s="14" customFormat="1">
      <c r="A339" s="14"/>
      <c r="B339" s="243"/>
      <c r="C339" s="244"/>
      <c r="D339" s="234" t="s">
        <v>145</v>
      </c>
      <c r="E339" s="245" t="s">
        <v>1</v>
      </c>
      <c r="F339" s="246" t="s">
        <v>365</v>
      </c>
      <c r="G339" s="244"/>
      <c r="H339" s="247">
        <v>166.5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145</v>
      </c>
      <c r="AU339" s="253" t="s">
        <v>83</v>
      </c>
      <c r="AV339" s="14" t="s">
        <v>83</v>
      </c>
      <c r="AW339" s="14" t="s">
        <v>30</v>
      </c>
      <c r="AX339" s="14" t="s">
        <v>73</v>
      </c>
      <c r="AY339" s="253" t="s">
        <v>137</v>
      </c>
    </row>
    <row r="340" s="14" customFormat="1">
      <c r="A340" s="14"/>
      <c r="B340" s="243"/>
      <c r="C340" s="244"/>
      <c r="D340" s="234" t="s">
        <v>145</v>
      </c>
      <c r="E340" s="245" t="s">
        <v>1</v>
      </c>
      <c r="F340" s="246" t="s">
        <v>366</v>
      </c>
      <c r="G340" s="244"/>
      <c r="H340" s="247">
        <v>51.380000000000003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145</v>
      </c>
      <c r="AU340" s="253" t="s">
        <v>83</v>
      </c>
      <c r="AV340" s="14" t="s">
        <v>83</v>
      </c>
      <c r="AW340" s="14" t="s">
        <v>30</v>
      </c>
      <c r="AX340" s="14" t="s">
        <v>73</v>
      </c>
      <c r="AY340" s="253" t="s">
        <v>137</v>
      </c>
    </row>
    <row r="341" s="13" customFormat="1">
      <c r="A341" s="13"/>
      <c r="B341" s="232"/>
      <c r="C341" s="233"/>
      <c r="D341" s="234" t="s">
        <v>145</v>
      </c>
      <c r="E341" s="235" t="s">
        <v>1</v>
      </c>
      <c r="F341" s="236" t="s">
        <v>382</v>
      </c>
      <c r="G341" s="233"/>
      <c r="H341" s="235" t="s">
        <v>1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145</v>
      </c>
      <c r="AU341" s="242" t="s">
        <v>83</v>
      </c>
      <c r="AV341" s="13" t="s">
        <v>81</v>
      </c>
      <c r="AW341" s="13" t="s">
        <v>30</v>
      </c>
      <c r="AX341" s="13" t="s">
        <v>73</v>
      </c>
      <c r="AY341" s="242" t="s">
        <v>137</v>
      </c>
    </row>
    <row r="342" s="14" customFormat="1">
      <c r="A342" s="14"/>
      <c r="B342" s="243"/>
      <c r="C342" s="244"/>
      <c r="D342" s="234" t="s">
        <v>145</v>
      </c>
      <c r="E342" s="245" t="s">
        <v>1</v>
      </c>
      <c r="F342" s="246" t="s">
        <v>383</v>
      </c>
      <c r="G342" s="244"/>
      <c r="H342" s="247">
        <v>-14.75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145</v>
      </c>
      <c r="AU342" s="253" t="s">
        <v>83</v>
      </c>
      <c r="AV342" s="14" t="s">
        <v>83</v>
      </c>
      <c r="AW342" s="14" t="s">
        <v>30</v>
      </c>
      <c r="AX342" s="14" t="s">
        <v>73</v>
      </c>
      <c r="AY342" s="253" t="s">
        <v>137</v>
      </c>
    </row>
    <row r="343" s="13" customFormat="1">
      <c r="A343" s="13"/>
      <c r="B343" s="232"/>
      <c r="C343" s="233"/>
      <c r="D343" s="234" t="s">
        <v>145</v>
      </c>
      <c r="E343" s="235" t="s">
        <v>1</v>
      </c>
      <c r="F343" s="236" t="s">
        <v>369</v>
      </c>
      <c r="G343" s="233"/>
      <c r="H343" s="235" t="s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145</v>
      </c>
      <c r="AU343" s="242" t="s">
        <v>83</v>
      </c>
      <c r="AV343" s="13" t="s">
        <v>81</v>
      </c>
      <c r="AW343" s="13" t="s">
        <v>30</v>
      </c>
      <c r="AX343" s="13" t="s">
        <v>73</v>
      </c>
      <c r="AY343" s="242" t="s">
        <v>137</v>
      </c>
    </row>
    <row r="344" s="14" customFormat="1">
      <c r="A344" s="14"/>
      <c r="B344" s="243"/>
      <c r="C344" s="244"/>
      <c r="D344" s="234" t="s">
        <v>145</v>
      </c>
      <c r="E344" s="245" t="s">
        <v>1</v>
      </c>
      <c r="F344" s="246" t="s">
        <v>370</v>
      </c>
      <c r="G344" s="244"/>
      <c r="H344" s="247">
        <v>11.1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145</v>
      </c>
      <c r="AU344" s="253" t="s">
        <v>83</v>
      </c>
      <c r="AV344" s="14" t="s">
        <v>83</v>
      </c>
      <c r="AW344" s="14" t="s">
        <v>30</v>
      </c>
      <c r="AX344" s="14" t="s">
        <v>73</v>
      </c>
      <c r="AY344" s="253" t="s">
        <v>137</v>
      </c>
    </row>
    <row r="345" s="14" customFormat="1">
      <c r="A345" s="14"/>
      <c r="B345" s="243"/>
      <c r="C345" s="244"/>
      <c r="D345" s="234" t="s">
        <v>145</v>
      </c>
      <c r="E345" s="245" t="s">
        <v>1</v>
      </c>
      <c r="F345" s="246" t="s">
        <v>384</v>
      </c>
      <c r="G345" s="244"/>
      <c r="H345" s="247">
        <v>2.77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145</v>
      </c>
      <c r="AU345" s="253" t="s">
        <v>83</v>
      </c>
      <c r="AV345" s="14" t="s">
        <v>83</v>
      </c>
      <c r="AW345" s="14" t="s">
        <v>30</v>
      </c>
      <c r="AX345" s="14" t="s">
        <v>73</v>
      </c>
      <c r="AY345" s="253" t="s">
        <v>137</v>
      </c>
    </row>
    <row r="346" s="15" customFormat="1">
      <c r="A346" s="15"/>
      <c r="B346" s="254"/>
      <c r="C346" s="255"/>
      <c r="D346" s="234" t="s">
        <v>145</v>
      </c>
      <c r="E346" s="256" t="s">
        <v>1</v>
      </c>
      <c r="F346" s="257" t="s">
        <v>148</v>
      </c>
      <c r="G346" s="255"/>
      <c r="H346" s="258">
        <v>217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145</v>
      </c>
      <c r="AU346" s="264" t="s">
        <v>83</v>
      </c>
      <c r="AV346" s="15" t="s">
        <v>144</v>
      </c>
      <c r="AW346" s="15" t="s">
        <v>30</v>
      </c>
      <c r="AX346" s="15" t="s">
        <v>81</v>
      </c>
      <c r="AY346" s="264" t="s">
        <v>137</v>
      </c>
    </row>
    <row r="347" s="2" customFormat="1" ht="21.75" customHeight="1">
      <c r="A347" s="39"/>
      <c r="B347" s="40"/>
      <c r="C347" s="219" t="s">
        <v>250</v>
      </c>
      <c r="D347" s="219" t="s">
        <v>139</v>
      </c>
      <c r="E347" s="220" t="s">
        <v>385</v>
      </c>
      <c r="F347" s="221" t="s">
        <v>386</v>
      </c>
      <c r="G347" s="222" t="s">
        <v>168</v>
      </c>
      <c r="H347" s="223">
        <v>207</v>
      </c>
      <c r="I347" s="224"/>
      <c r="J347" s="225">
        <f>ROUND(I347*H347,2)</f>
        <v>0</v>
      </c>
      <c r="K347" s="221" t="s">
        <v>143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0.0043800000000000002</v>
      </c>
      <c r="R347" s="228">
        <f>Q347*H347</f>
        <v>0.90666000000000002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144</v>
      </c>
      <c r="AT347" s="230" t="s">
        <v>139</v>
      </c>
      <c r="AU347" s="230" t="s">
        <v>83</v>
      </c>
      <c r="AY347" s="18" t="s">
        <v>137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144</v>
      </c>
      <c r="BM347" s="230" t="s">
        <v>387</v>
      </c>
    </row>
    <row r="348" s="13" customFormat="1">
      <c r="A348" s="13"/>
      <c r="B348" s="232"/>
      <c r="C348" s="233"/>
      <c r="D348" s="234" t="s">
        <v>145</v>
      </c>
      <c r="E348" s="235" t="s">
        <v>1</v>
      </c>
      <c r="F348" s="236" t="s">
        <v>388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145</v>
      </c>
      <c r="AU348" s="242" t="s">
        <v>83</v>
      </c>
      <c r="AV348" s="13" t="s">
        <v>81</v>
      </c>
      <c r="AW348" s="13" t="s">
        <v>30</v>
      </c>
      <c r="AX348" s="13" t="s">
        <v>73</v>
      </c>
      <c r="AY348" s="242" t="s">
        <v>137</v>
      </c>
    </row>
    <row r="349" s="14" customFormat="1">
      <c r="A349" s="14"/>
      <c r="B349" s="243"/>
      <c r="C349" s="244"/>
      <c r="D349" s="234" t="s">
        <v>145</v>
      </c>
      <c r="E349" s="245" t="s">
        <v>1</v>
      </c>
      <c r="F349" s="246" t="s">
        <v>358</v>
      </c>
      <c r="G349" s="244"/>
      <c r="H349" s="247">
        <v>3.085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145</v>
      </c>
      <c r="AU349" s="253" t="s">
        <v>83</v>
      </c>
      <c r="AV349" s="14" t="s">
        <v>83</v>
      </c>
      <c r="AW349" s="14" t="s">
        <v>30</v>
      </c>
      <c r="AX349" s="14" t="s">
        <v>73</v>
      </c>
      <c r="AY349" s="253" t="s">
        <v>137</v>
      </c>
    </row>
    <row r="350" s="14" customFormat="1">
      <c r="A350" s="14"/>
      <c r="B350" s="243"/>
      <c r="C350" s="244"/>
      <c r="D350" s="234" t="s">
        <v>145</v>
      </c>
      <c r="E350" s="245" t="s">
        <v>1</v>
      </c>
      <c r="F350" s="246" t="s">
        <v>389</v>
      </c>
      <c r="G350" s="244"/>
      <c r="H350" s="247">
        <v>2.7949999999999999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145</v>
      </c>
      <c r="AU350" s="253" t="s">
        <v>83</v>
      </c>
      <c r="AV350" s="14" t="s">
        <v>83</v>
      </c>
      <c r="AW350" s="14" t="s">
        <v>30</v>
      </c>
      <c r="AX350" s="14" t="s">
        <v>73</v>
      </c>
      <c r="AY350" s="253" t="s">
        <v>137</v>
      </c>
    </row>
    <row r="351" s="14" customFormat="1">
      <c r="A351" s="14"/>
      <c r="B351" s="243"/>
      <c r="C351" s="244"/>
      <c r="D351" s="234" t="s">
        <v>145</v>
      </c>
      <c r="E351" s="245" t="s">
        <v>1</v>
      </c>
      <c r="F351" s="246" t="s">
        <v>360</v>
      </c>
      <c r="G351" s="244"/>
      <c r="H351" s="247">
        <v>0.01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145</v>
      </c>
      <c r="AU351" s="253" t="s">
        <v>83</v>
      </c>
      <c r="AV351" s="14" t="s">
        <v>83</v>
      </c>
      <c r="AW351" s="14" t="s">
        <v>30</v>
      </c>
      <c r="AX351" s="14" t="s">
        <v>73</v>
      </c>
      <c r="AY351" s="253" t="s">
        <v>137</v>
      </c>
    </row>
    <row r="352" s="13" customFormat="1">
      <c r="A352" s="13"/>
      <c r="B352" s="232"/>
      <c r="C352" s="233"/>
      <c r="D352" s="234" t="s">
        <v>145</v>
      </c>
      <c r="E352" s="235" t="s">
        <v>1</v>
      </c>
      <c r="F352" s="236" t="s">
        <v>361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145</v>
      </c>
      <c r="AU352" s="242" t="s">
        <v>83</v>
      </c>
      <c r="AV352" s="13" t="s">
        <v>81</v>
      </c>
      <c r="AW352" s="13" t="s">
        <v>30</v>
      </c>
      <c r="AX352" s="13" t="s">
        <v>73</v>
      </c>
      <c r="AY352" s="242" t="s">
        <v>137</v>
      </c>
    </row>
    <row r="353" s="13" customFormat="1">
      <c r="A353" s="13"/>
      <c r="B353" s="232"/>
      <c r="C353" s="233"/>
      <c r="D353" s="234" t="s">
        <v>145</v>
      </c>
      <c r="E353" s="235" t="s">
        <v>1</v>
      </c>
      <c r="F353" s="236" t="s">
        <v>362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145</v>
      </c>
      <c r="AU353" s="242" t="s">
        <v>83</v>
      </c>
      <c r="AV353" s="13" t="s">
        <v>81</v>
      </c>
      <c r="AW353" s="13" t="s">
        <v>30</v>
      </c>
      <c r="AX353" s="13" t="s">
        <v>73</v>
      </c>
      <c r="AY353" s="242" t="s">
        <v>137</v>
      </c>
    </row>
    <row r="354" s="14" customFormat="1">
      <c r="A354" s="14"/>
      <c r="B354" s="243"/>
      <c r="C354" s="244"/>
      <c r="D354" s="234" t="s">
        <v>145</v>
      </c>
      <c r="E354" s="245" t="s">
        <v>1</v>
      </c>
      <c r="F354" s="246" t="s">
        <v>390</v>
      </c>
      <c r="G354" s="244"/>
      <c r="H354" s="247">
        <v>-1.04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145</v>
      </c>
      <c r="AU354" s="253" t="s">
        <v>83</v>
      </c>
      <c r="AV354" s="14" t="s">
        <v>83</v>
      </c>
      <c r="AW354" s="14" t="s">
        <v>30</v>
      </c>
      <c r="AX354" s="14" t="s">
        <v>73</v>
      </c>
      <c r="AY354" s="253" t="s">
        <v>137</v>
      </c>
    </row>
    <row r="355" s="14" customFormat="1">
      <c r="A355" s="14"/>
      <c r="B355" s="243"/>
      <c r="C355" s="244"/>
      <c r="D355" s="234" t="s">
        <v>145</v>
      </c>
      <c r="E355" s="245" t="s">
        <v>1</v>
      </c>
      <c r="F355" s="246" t="s">
        <v>391</v>
      </c>
      <c r="G355" s="244"/>
      <c r="H355" s="247">
        <v>0.14999999999999999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145</v>
      </c>
      <c r="AU355" s="253" t="s">
        <v>83</v>
      </c>
      <c r="AV355" s="14" t="s">
        <v>83</v>
      </c>
      <c r="AW355" s="14" t="s">
        <v>30</v>
      </c>
      <c r="AX355" s="14" t="s">
        <v>73</v>
      </c>
      <c r="AY355" s="253" t="s">
        <v>137</v>
      </c>
    </row>
    <row r="356" s="16" customFormat="1">
      <c r="A356" s="16"/>
      <c r="B356" s="275"/>
      <c r="C356" s="276"/>
      <c r="D356" s="234" t="s">
        <v>145</v>
      </c>
      <c r="E356" s="277" t="s">
        <v>1</v>
      </c>
      <c r="F356" s="278" t="s">
        <v>293</v>
      </c>
      <c r="G356" s="276"/>
      <c r="H356" s="279">
        <v>5</v>
      </c>
      <c r="I356" s="280"/>
      <c r="J356" s="276"/>
      <c r="K356" s="276"/>
      <c r="L356" s="281"/>
      <c r="M356" s="282"/>
      <c r="N356" s="283"/>
      <c r="O356" s="283"/>
      <c r="P356" s="283"/>
      <c r="Q356" s="283"/>
      <c r="R356" s="283"/>
      <c r="S356" s="283"/>
      <c r="T356" s="28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5" t="s">
        <v>145</v>
      </c>
      <c r="AU356" s="285" t="s">
        <v>83</v>
      </c>
      <c r="AV356" s="16" t="s">
        <v>153</v>
      </c>
      <c r="AW356" s="16" t="s">
        <v>30</v>
      </c>
      <c r="AX356" s="16" t="s">
        <v>73</v>
      </c>
      <c r="AY356" s="285" t="s">
        <v>137</v>
      </c>
    </row>
    <row r="357" s="13" customFormat="1">
      <c r="A357" s="13"/>
      <c r="B357" s="232"/>
      <c r="C357" s="233"/>
      <c r="D357" s="234" t="s">
        <v>145</v>
      </c>
      <c r="E357" s="235" t="s">
        <v>1</v>
      </c>
      <c r="F357" s="236" t="s">
        <v>349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145</v>
      </c>
      <c r="AU357" s="242" t="s">
        <v>83</v>
      </c>
      <c r="AV357" s="13" t="s">
        <v>81</v>
      </c>
      <c r="AW357" s="13" t="s">
        <v>30</v>
      </c>
      <c r="AX357" s="13" t="s">
        <v>73</v>
      </c>
      <c r="AY357" s="242" t="s">
        <v>137</v>
      </c>
    </row>
    <row r="358" s="13" customFormat="1">
      <c r="A358" s="13"/>
      <c r="B358" s="232"/>
      <c r="C358" s="233"/>
      <c r="D358" s="234" t="s">
        <v>145</v>
      </c>
      <c r="E358" s="235" t="s">
        <v>1</v>
      </c>
      <c r="F358" s="236" t="s">
        <v>350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145</v>
      </c>
      <c r="AU358" s="242" t="s">
        <v>83</v>
      </c>
      <c r="AV358" s="13" t="s">
        <v>81</v>
      </c>
      <c r="AW358" s="13" t="s">
        <v>30</v>
      </c>
      <c r="AX358" s="13" t="s">
        <v>73</v>
      </c>
      <c r="AY358" s="242" t="s">
        <v>137</v>
      </c>
    </row>
    <row r="359" s="14" customFormat="1">
      <c r="A359" s="14"/>
      <c r="B359" s="243"/>
      <c r="C359" s="244"/>
      <c r="D359" s="234" t="s">
        <v>145</v>
      </c>
      <c r="E359" s="245" t="s">
        <v>1</v>
      </c>
      <c r="F359" s="246" t="s">
        <v>351</v>
      </c>
      <c r="G359" s="244"/>
      <c r="H359" s="247">
        <v>46.274999999999999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145</v>
      </c>
      <c r="AU359" s="253" t="s">
        <v>83</v>
      </c>
      <c r="AV359" s="14" t="s">
        <v>83</v>
      </c>
      <c r="AW359" s="14" t="s">
        <v>30</v>
      </c>
      <c r="AX359" s="14" t="s">
        <v>73</v>
      </c>
      <c r="AY359" s="253" t="s">
        <v>137</v>
      </c>
    </row>
    <row r="360" s="14" customFormat="1">
      <c r="A360" s="14"/>
      <c r="B360" s="243"/>
      <c r="C360" s="244"/>
      <c r="D360" s="234" t="s">
        <v>145</v>
      </c>
      <c r="E360" s="245" t="s">
        <v>1</v>
      </c>
      <c r="F360" s="246" t="s">
        <v>352</v>
      </c>
      <c r="G360" s="244"/>
      <c r="H360" s="247">
        <v>27.949999999999999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145</v>
      </c>
      <c r="AU360" s="253" t="s">
        <v>83</v>
      </c>
      <c r="AV360" s="14" t="s">
        <v>83</v>
      </c>
      <c r="AW360" s="14" t="s">
        <v>30</v>
      </c>
      <c r="AX360" s="14" t="s">
        <v>73</v>
      </c>
      <c r="AY360" s="253" t="s">
        <v>137</v>
      </c>
    </row>
    <row r="361" s="14" customFormat="1">
      <c r="A361" s="14"/>
      <c r="B361" s="243"/>
      <c r="C361" s="244"/>
      <c r="D361" s="234" t="s">
        <v>145</v>
      </c>
      <c r="E361" s="245" t="s">
        <v>1</v>
      </c>
      <c r="F361" s="246" t="s">
        <v>353</v>
      </c>
      <c r="G361" s="244"/>
      <c r="H361" s="247">
        <v>0.5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145</v>
      </c>
      <c r="AU361" s="253" t="s">
        <v>83</v>
      </c>
      <c r="AV361" s="14" t="s">
        <v>83</v>
      </c>
      <c r="AW361" s="14" t="s">
        <v>30</v>
      </c>
      <c r="AX361" s="14" t="s">
        <v>73</v>
      </c>
      <c r="AY361" s="253" t="s">
        <v>137</v>
      </c>
    </row>
    <row r="362" s="13" customFormat="1">
      <c r="A362" s="13"/>
      <c r="B362" s="232"/>
      <c r="C362" s="233"/>
      <c r="D362" s="234" t="s">
        <v>145</v>
      </c>
      <c r="E362" s="235" t="s">
        <v>1</v>
      </c>
      <c r="F362" s="236" t="s">
        <v>354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145</v>
      </c>
      <c r="AU362" s="242" t="s">
        <v>83</v>
      </c>
      <c r="AV362" s="13" t="s">
        <v>81</v>
      </c>
      <c r="AW362" s="13" t="s">
        <v>30</v>
      </c>
      <c r="AX362" s="13" t="s">
        <v>73</v>
      </c>
      <c r="AY362" s="242" t="s">
        <v>137</v>
      </c>
    </row>
    <row r="363" s="13" customFormat="1">
      <c r="A363" s="13"/>
      <c r="B363" s="232"/>
      <c r="C363" s="233"/>
      <c r="D363" s="234" t="s">
        <v>145</v>
      </c>
      <c r="E363" s="235" t="s">
        <v>1</v>
      </c>
      <c r="F363" s="236" t="s">
        <v>392</v>
      </c>
      <c r="G363" s="233"/>
      <c r="H363" s="235" t="s">
        <v>1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145</v>
      </c>
      <c r="AU363" s="242" t="s">
        <v>83</v>
      </c>
      <c r="AV363" s="13" t="s">
        <v>81</v>
      </c>
      <c r="AW363" s="13" t="s">
        <v>30</v>
      </c>
      <c r="AX363" s="13" t="s">
        <v>73</v>
      </c>
      <c r="AY363" s="242" t="s">
        <v>137</v>
      </c>
    </row>
    <row r="364" s="14" customFormat="1">
      <c r="A364" s="14"/>
      <c r="B364" s="243"/>
      <c r="C364" s="244"/>
      <c r="D364" s="234" t="s">
        <v>145</v>
      </c>
      <c r="E364" s="245" t="s">
        <v>1</v>
      </c>
      <c r="F364" s="246" t="s">
        <v>393</v>
      </c>
      <c r="G364" s="244"/>
      <c r="H364" s="247">
        <v>24.274999999999999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145</v>
      </c>
      <c r="AU364" s="253" t="s">
        <v>83</v>
      </c>
      <c r="AV364" s="14" t="s">
        <v>83</v>
      </c>
      <c r="AW364" s="14" t="s">
        <v>30</v>
      </c>
      <c r="AX364" s="14" t="s">
        <v>73</v>
      </c>
      <c r="AY364" s="253" t="s">
        <v>137</v>
      </c>
    </row>
    <row r="365" s="14" customFormat="1">
      <c r="A365" s="14"/>
      <c r="B365" s="243"/>
      <c r="C365" s="244"/>
      <c r="D365" s="234" t="s">
        <v>145</v>
      </c>
      <c r="E365" s="245" t="s">
        <v>1</v>
      </c>
      <c r="F365" s="246" t="s">
        <v>394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145</v>
      </c>
      <c r="AU365" s="253" t="s">
        <v>83</v>
      </c>
      <c r="AV365" s="14" t="s">
        <v>83</v>
      </c>
      <c r="AW365" s="14" t="s">
        <v>30</v>
      </c>
      <c r="AX365" s="14" t="s">
        <v>73</v>
      </c>
      <c r="AY365" s="253" t="s">
        <v>137</v>
      </c>
    </row>
    <row r="366" s="16" customFormat="1">
      <c r="A366" s="16"/>
      <c r="B366" s="275"/>
      <c r="C366" s="276"/>
      <c r="D366" s="234" t="s">
        <v>145</v>
      </c>
      <c r="E366" s="277" t="s">
        <v>1</v>
      </c>
      <c r="F366" s="278" t="s">
        <v>298</v>
      </c>
      <c r="G366" s="276"/>
      <c r="H366" s="279">
        <v>100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5" t="s">
        <v>145</v>
      </c>
      <c r="AU366" s="285" t="s">
        <v>83</v>
      </c>
      <c r="AV366" s="16" t="s">
        <v>153</v>
      </c>
      <c r="AW366" s="16" t="s">
        <v>30</v>
      </c>
      <c r="AX366" s="16" t="s">
        <v>73</v>
      </c>
      <c r="AY366" s="285" t="s">
        <v>137</v>
      </c>
    </row>
    <row r="367" s="13" customFormat="1">
      <c r="A367" s="13"/>
      <c r="B367" s="232"/>
      <c r="C367" s="233"/>
      <c r="D367" s="234" t="s">
        <v>145</v>
      </c>
      <c r="E367" s="235" t="s">
        <v>1</v>
      </c>
      <c r="F367" s="236" t="s">
        <v>395</v>
      </c>
      <c r="G367" s="233"/>
      <c r="H367" s="235" t="s">
        <v>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145</v>
      </c>
      <c r="AU367" s="242" t="s">
        <v>83</v>
      </c>
      <c r="AV367" s="13" t="s">
        <v>81</v>
      </c>
      <c r="AW367" s="13" t="s">
        <v>30</v>
      </c>
      <c r="AX367" s="13" t="s">
        <v>73</v>
      </c>
      <c r="AY367" s="242" t="s">
        <v>137</v>
      </c>
    </row>
    <row r="368" s="13" customFormat="1">
      <c r="A368" s="13"/>
      <c r="B368" s="232"/>
      <c r="C368" s="233"/>
      <c r="D368" s="234" t="s">
        <v>145</v>
      </c>
      <c r="E368" s="235" t="s">
        <v>1</v>
      </c>
      <c r="F368" s="236" t="s">
        <v>396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145</v>
      </c>
      <c r="AU368" s="242" t="s">
        <v>83</v>
      </c>
      <c r="AV368" s="13" t="s">
        <v>81</v>
      </c>
      <c r="AW368" s="13" t="s">
        <v>30</v>
      </c>
      <c r="AX368" s="13" t="s">
        <v>73</v>
      </c>
      <c r="AY368" s="242" t="s">
        <v>137</v>
      </c>
    </row>
    <row r="369" s="14" customFormat="1">
      <c r="A369" s="14"/>
      <c r="B369" s="243"/>
      <c r="C369" s="244"/>
      <c r="D369" s="234" t="s">
        <v>145</v>
      </c>
      <c r="E369" s="245" t="s">
        <v>1</v>
      </c>
      <c r="F369" s="246" t="s">
        <v>397</v>
      </c>
      <c r="G369" s="244"/>
      <c r="H369" s="247">
        <v>102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145</v>
      </c>
      <c r="AU369" s="253" t="s">
        <v>83</v>
      </c>
      <c r="AV369" s="14" t="s">
        <v>83</v>
      </c>
      <c r="AW369" s="14" t="s">
        <v>30</v>
      </c>
      <c r="AX369" s="14" t="s">
        <v>73</v>
      </c>
      <c r="AY369" s="253" t="s">
        <v>137</v>
      </c>
    </row>
    <row r="370" s="16" customFormat="1">
      <c r="A370" s="16"/>
      <c r="B370" s="275"/>
      <c r="C370" s="276"/>
      <c r="D370" s="234" t="s">
        <v>145</v>
      </c>
      <c r="E370" s="277" t="s">
        <v>1</v>
      </c>
      <c r="F370" s="278" t="s">
        <v>398</v>
      </c>
      <c r="G370" s="276"/>
      <c r="H370" s="279">
        <v>102</v>
      </c>
      <c r="I370" s="280"/>
      <c r="J370" s="276"/>
      <c r="K370" s="276"/>
      <c r="L370" s="281"/>
      <c r="M370" s="282"/>
      <c r="N370" s="283"/>
      <c r="O370" s="283"/>
      <c r="P370" s="283"/>
      <c r="Q370" s="283"/>
      <c r="R370" s="283"/>
      <c r="S370" s="283"/>
      <c r="T370" s="284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5" t="s">
        <v>145</v>
      </c>
      <c r="AU370" s="285" t="s">
        <v>83</v>
      </c>
      <c r="AV370" s="16" t="s">
        <v>153</v>
      </c>
      <c r="AW370" s="16" t="s">
        <v>30</v>
      </c>
      <c r="AX370" s="16" t="s">
        <v>73</v>
      </c>
      <c r="AY370" s="285" t="s">
        <v>137</v>
      </c>
    </row>
    <row r="371" s="15" customFormat="1">
      <c r="A371" s="15"/>
      <c r="B371" s="254"/>
      <c r="C371" s="255"/>
      <c r="D371" s="234" t="s">
        <v>145</v>
      </c>
      <c r="E371" s="256" t="s">
        <v>1</v>
      </c>
      <c r="F371" s="257" t="s">
        <v>148</v>
      </c>
      <c r="G371" s="255"/>
      <c r="H371" s="258">
        <v>207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145</v>
      </c>
      <c r="AU371" s="264" t="s">
        <v>83</v>
      </c>
      <c r="AV371" s="15" t="s">
        <v>144</v>
      </c>
      <c r="AW371" s="15" t="s">
        <v>30</v>
      </c>
      <c r="AX371" s="15" t="s">
        <v>81</v>
      </c>
      <c r="AY371" s="264" t="s">
        <v>137</v>
      </c>
    </row>
    <row r="372" s="2" customFormat="1" ht="24.15" customHeight="1">
      <c r="A372" s="39"/>
      <c r="B372" s="40"/>
      <c r="C372" s="219" t="s">
        <v>399</v>
      </c>
      <c r="D372" s="219" t="s">
        <v>139</v>
      </c>
      <c r="E372" s="220" t="s">
        <v>400</v>
      </c>
      <c r="F372" s="221" t="s">
        <v>401</v>
      </c>
      <c r="G372" s="222" t="s">
        <v>168</v>
      </c>
      <c r="H372" s="223">
        <v>217</v>
      </c>
      <c r="I372" s="224"/>
      <c r="J372" s="225">
        <f>ROUND(I372*H372,2)</f>
        <v>0</v>
      </c>
      <c r="K372" s="221" t="s">
        <v>143</v>
      </c>
      <c r="L372" s="45"/>
      <c r="M372" s="226" t="s">
        <v>1</v>
      </c>
      <c r="N372" s="227" t="s">
        <v>38</v>
      </c>
      <c r="O372" s="92"/>
      <c r="P372" s="228">
        <f>O372*H372</f>
        <v>0</v>
      </c>
      <c r="Q372" s="228">
        <v>0.0033800000000000002</v>
      </c>
      <c r="R372" s="228">
        <f>Q372*H372</f>
        <v>0.73346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144</v>
      </c>
      <c r="AT372" s="230" t="s">
        <v>139</v>
      </c>
      <c r="AU372" s="230" t="s">
        <v>83</v>
      </c>
      <c r="AY372" s="18" t="s">
        <v>137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81</v>
      </c>
      <c r="BK372" s="231">
        <f>ROUND(I372*H372,2)</f>
        <v>0</v>
      </c>
      <c r="BL372" s="18" t="s">
        <v>144</v>
      </c>
      <c r="BM372" s="230" t="s">
        <v>402</v>
      </c>
    </row>
    <row r="373" s="13" customFormat="1">
      <c r="A373" s="13"/>
      <c r="B373" s="232"/>
      <c r="C373" s="233"/>
      <c r="D373" s="234" t="s">
        <v>145</v>
      </c>
      <c r="E373" s="235" t="s">
        <v>1</v>
      </c>
      <c r="F373" s="236" t="s">
        <v>403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145</v>
      </c>
      <c r="AU373" s="242" t="s">
        <v>83</v>
      </c>
      <c r="AV373" s="13" t="s">
        <v>81</v>
      </c>
      <c r="AW373" s="13" t="s">
        <v>30</v>
      </c>
      <c r="AX373" s="13" t="s">
        <v>73</v>
      </c>
      <c r="AY373" s="242" t="s">
        <v>137</v>
      </c>
    </row>
    <row r="374" s="14" customFormat="1">
      <c r="A374" s="14"/>
      <c r="B374" s="243"/>
      <c r="C374" s="244"/>
      <c r="D374" s="234" t="s">
        <v>145</v>
      </c>
      <c r="E374" s="245" t="s">
        <v>1</v>
      </c>
      <c r="F374" s="246" t="s">
        <v>404</v>
      </c>
      <c r="G374" s="244"/>
      <c r="H374" s="247">
        <v>217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145</v>
      </c>
      <c r="AU374" s="253" t="s">
        <v>83</v>
      </c>
      <c r="AV374" s="14" t="s">
        <v>83</v>
      </c>
      <c r="AW374" s="14" t="s">
        <v>30</v>
      </c>
      <c r="AX374" s="14" t="s">
        <v>73</v>
      </c>
      <c r="AY374" s="253" t="s">
        <v>137</v>
      </c>
    </row>
    <row r="375" s="15" customFormat="1">
      <c r="A375" s="15"/>
      <c r="B375" s="254"/>
      <c r="C375" s="255"/>
      <c r="D375" s="234" t="s">
        <v>145</v>
      </c>
      <c r="E375" s="256" t="s">
        <v>1</v>
      </c>
      <c r="F375" s="257" t="s">
        <v>148</v>
      </c>
      <c r="G375" s="255"/>
      <c r="H375" s="258">
        <v>217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145</v>
      </c>
      <c r="AU375" s="264" t="s">
        <v>83</v>
      </c>
      <c r="AV375" s="15" t="s">
        <v>144</v>
      </c>
      <c r="AW375" s="15" t="s">
        <v>30</v>
      </c>
      <c r="AX375" s="15" t="s">
        <v>81</v>
      </c>
      <c r="AY375" s="264" t="s">
        <v>137</v>
      </c>
    </row>
    <row r="376" s="2" customFormat="1" ht="24.15" customHeight="1">
      <c r="A376" s="39"/>
      <c r="B376" s="40"/>
      <c r="C376" s="219" t="s">
        <v>254</v>
      </c>
      <c r="D376" s="219" t="s">
        <v>139</v>
      </c>
      <c r="E376" s="220" t="s">
        <v>405</v>
      </c>
      <c r="F376" s="221" t="s">
        <v>406</v>
      </c>
      <c r="G376" s="222" t="s">
        <v>168</v>
      </c>
      <c r="H376" s="223">
        <v>217</v>
      </c>
      <c r="I376" s="224"/>
      <c r="J376" s="225">
        <f>ROUND(I376*H376,2)</f>
        <v>0</v>
      </c>
      <c r="K376" s="221" t="s">
        <v>143</v>
      </c>
      <c r="L376" s="45"/>
      <c r="M376" s="226" t="s">
        <v>1</v>
      </c>
      <c r="N376" s="227" t="s">
        <v>38</v>
      </c>
      <c r="O376" s="92"/>
      <c r="P376" s="228">
        <f>O376*H376</f>
        <v>0</v>
      </c>
      <c r="Q376" s="228">
        <v>0.00020000000000000001</v>
      </c>
      <c r="R376" s="228">
        <f>Q376*H376</f>
        <v>0.043400000000000001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144</v>
      </c>
      <c r="AT376" s="230" t="s">
        <v>139</v>
      </c>
      <c r="AU376" s="230" t="s">
        <v>83</v>
      </c>
      <c r="AY376" s="18" t="s">
        <v>137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81</v>
      </c>
      <c r="BK376" s="231">
        <f>ROUND(I376*H376,2)</f>
        <v>0</v>
      </c>
      <c r="BL376" s="18" t="s">
        <v>144</v>
      </c>
      <c r="BM376" s="230" t="s">
        <v>407</v>
      </c>
    </row>
    <row r="377" s="2" customFormat="1" ht="24.15" customHeight="1">
      <c r="A377" s="39"/>
      <c r="B377" s="40"/>
      <c r="C377" s="219" t="s">
        <v>408</v>
      </c>
      <c r="D377" s="219" t="s">
        <v>139</v>
      </c>
      <c r="E377" s="220" t="s">
        <v>409</v>
      </c>
      <c r="F377" s="221" t="s">
        <v>410</v>
      </c>
      <c r="G377" s="222" t="s">
        <v>168</v>
      </c>
      <c r="H377" s="223">
        <v>107</v>
      </c>
      <c r="I377" s="224"/>
      <c r="J377" s="225">
        <f>ROUND(I377*H377,2)</f>
        <v>0</v>
      </c>
      <c r="K377" s="221" t="s">
        <v>143</v>
      </c>
      <c r="L377" s="45"/>
      <c r="M377" s="226" t="s">
        <v>1</v>
      </c>
      <c r="N377" s="227" t="s">
        <v>38</v>
      </c>
      <c r="O377" s="92"/>
      <c r="P377" s="228">
        <f>O377*H377</f>
        <v>0</v>
      </c>
      <c r="Q377" s="228">
        <v>0.0033800000000000002</v>
      </c>
      <c r="R377" s="228">
        <f>Q377*H377</f>
        <v>0.36166000000000004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144</v>
      </c>
      <c r="AT377" s="230" t="s">
        <v>139</v>
      </c>
      <c r="AU377" s="230" t="s">
        <v>83</v>
      </c>
      <c r="AY377" s="18" t="s">
        <v>137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81</v>
      </c>
      <c r="BK377" s="231">
        <f>ROUND(I377*H377,2)</f>
        <v>0</v>
      </c>
      <c r="BL377" s="18" t="s">
        <v>144</v>
      </c>
      <c r="BM377" s="230" t="s">
        <v>411</v>
      </c>
    </row>
    <row r="378" s="13" customFormat="1">
      <c r="A378" s="13"/>
      <c r="B378" s="232"/>
      <c r="C378" s="233"/>
      <c r="D378" s="234" t="s">
        <v>145</v>
      </c>
      <c r="E378" s="235" t="s">
        <v>1</v>
      </c>
      <c r="F378" s="236" t="s">
        <v>412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145</v>
      </c>
      <c r="AU378" s="242" t="s">
        <v>83</v>
      </c>
      <c r="AV378" s="13" t="s">
        <v>81</v>
      </c>
      <c r="AW378" s="13" t="s">
        <v>30</v>
      </c>
      <c r="AX378" s="13" t="s">
        <v>73</v>
      </c>
      <c r="AY378" s="242" t="s">
        <v>137</v>
      </c>
    </row>
    <row r="379" s="14" customFormat="1">
      <c r="A379" s="14"/>
      <c r="B379" s="243"/>
      <c r="C379" s="244"/>
      <c r="D379" s="234" t="s">
        <v>145</v>
      </c>
      <c r="E379" s="245" t="s">
        <v>1</v>
      </c>
      <c r="F379" s="246" t="s">
        <v>413</v>
      </c>
      <c r="G379" s="244"/>
      <c r="H379" s="247">
        <v>107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145</v>
      </c>
      <c r="AU379" s="253" t="s">
        <v>83</v>
      </c>
      <c r="AV379" s="14" t="s">
        <v>83</v>
      </c>
      <c r="AW379" s="14" t="s">
        <v>30</v>
      </c>
      <c r="AX379" s="14" t="s">
        <v>73</v>
      </c>
      <c r="AY379" s="253" t="s">
        <v>137</v>
      </c>
    </row>
    <row r="380" s="15" customFormat="1">
      <c r="A380" s="15"/>
      <c r="B380" s="254"/>
      <c r="C380" s="255"/>
      <c r="D380" s="234" t="s">
        <v>145</v>
      </c>
      <c r="E380" s="256" t="s">
        <v>1</v>
      </c>
      <c r="F380" s="257" t="s">
        <v>148</v>
      </c>
      <c r="G380" s="255"/>
      <c r="H380" s="258">
        <v>107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145</v>
      </c>
      <c r="AU380" s="264" t="s">
        <v>83</v>
      </c>
      <c r="AV380" s="15" t="s">
        <v>144</v>
      </c>
      <c r="AW380" s="15" t="s">
        <v>30</v>
      </c>
      <c r="AX380" s="15" t="s">
        <v>81</v>
      </c>
      <c r="AY380" s="264" t="s">
        <v>137</v>
      </c>
    </row>
    <row r="381" s="2" customFormat="1" ht="24.15" customHeight="1">
      <c r="A381" s="39"/>
      <c r="B381" s="40"/>
      <c r="C381" s="219" t="s">
        <v>261</v>
      </c>
      <c r="D381" s="219" t="s">
        <v>139</v>
      </c>
      <c r="E381" s="220" t="s">
        <v>414</v>
      </c>
      <c r="F381" s="221" t="s">
        <v>415</v>
      </c>
      <c r="G381" s="222" t="s">
        <v>168</v>
      </c>
      <c r="H381" s="223">
        <v>107</v>
      </c>
      <c r="I381" s="224"/>
      <c r="J381" s="225">
        <f>ROUND(I381*H381,2)</f>
        <v>0</v>
      </c>
      <c r="K381" s="221" t="s">
        <v>143</v>
      </c>
      <c r="L381" s="45"/>
      <c r="M381" s="226" t="s">
        <v>1</v>
      </c>
      <c r="N381" s="227" t="s">
        <v>38</v>
      </c>
      <c r="O381" s="92"/>
      <c r="P381" s="228">
        <f>O381*H381</f>
        <v>0</v>
      </c>
      <c r="Q381" s="228">
        <v>0.00020000000000000001</v>
      </c>
      <c r="R381" s="228">
        <f>Q381*H381</f>
        <v>0.021400000000000002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144</v>
      </c>
      <c r="AT381" s="230" t="s">
        <v>139</v>
      </c>
      <c r="AU381" s="230" t="s">
        <v>83</v>
      </c>
      <c r="AY381" s="18" t="s">
        <v>137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81</v>
      </c>
      <c r="BK381" s="231">
        <f>ROUND(I381*H381,2)</f>
        <v>0</v>
      </c>
      <c r="BL381" s="18" t="s">
        <v>144</v>
      </c>
      <c r="BM381" s="230" t="s">
        <v>416</v>
      </c>
    </row>
    <row r="382" s="2" customFormat="1" ht="24.15" customHeight="1">
      <c r="A382" s="39"/>
      <c r="B382" s="40"/>
      <c r="C382" s="219" t="s">
        <v>417</v>
      </c>
      <c r="D382" s="219" t="s">
        <v>139</v>
      </c>
      <c r="E382" s="220" t="s">
        <v>418</v>
      </c>
      <c r="F382" s="221" t="s">
        <v>419</v>
      </c>
      <c r="G382" s="222" t="s">
        <v>168</v>
      </c>
      <c r="H382" s="223">
        <v>100</v>
      </c>
      <c r="I382" s="224"/>
      <c r="J382" s="225">
        <f>ROUND(I382*H382,2)</f>
        <v>0</v>
      </c>
      <c r="K382" s="221" t="s">
        <v>143</v>
      </c>
      <c r="L382" s="45"/>
      <c r="M382" s="226" t="s">
        <v>1</v>
      </c>
      <c r="N382" s="227" t="s">
        <v>38</v>
      </c>
      <c r="O382" s="92"/>
      <c r="P382" s="228">
        <f>O382*H382</f>
        <v>0</v>
      </c>
      <c r="Q382" s="228">
        <v>0.0045999999999999999</v>
      </c>
      <c r="R382" s="228">
        <f>Q382*H382</f>
        <v>0.45999999999999996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144</v>
      </c>
      <c r="AT382" s="230" t="s">
        <v>139</v>
      </c>
      <c r="AU382" s="230" t="s">
        <v>83</v>
      </c>
      <c r="AY382" s="18" t="s">
        <v>137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81</v>
      </c>
      <c r="BK382" s="231">
        <f>ROUND(I382*H382,2)</f>
        <v>0</v>
      </c>
      <c r="BL382" s="18" t="s">
        <v>144</v>
      </c>
      <c r="BM382" s="230" t="s">
        <v>420</v>
      </c>
    </row>
    <row r="383" s="13" customFormat="1">
      <c r="A383" s="13"/>
      <c r="B383" s="232"/>
      <c r="C383" s="233"/>
      <c r="D383" s="234" t="s">
        <v>145</v>
      </c>
      <c r="E383" s="235" t="s">
        <v>1</v>
      </c>
      <c r="F383" s="236" t="s">
        <v>421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145</v>
      </c>
      <c r="AU383" s="242" t="s">
        <v>83</v>
      </c>
      <c r="AV383" s="13" t="s">
        <v>81</v>
      </c>
      <c r="AW383" s="13" t="s">
        <v>30</v>
      </c>
      <c r="AX383" s="13" t="s">
        <v>73</v>
      </c>
      <c r="AY383" s="242" t="s">
        <v>137</v>
      </c>
    </row>
    <row r="384" s="14" customFormat="1">
      <c r="A384" s="14"/>
      <c r="B384" s="243"/>
      <c r="C384" s="244"/>
      <c r="D384" s="234" t="s">
        <v>145</v>
      </c>
      <c r="E384" s="245" t="s">
        <v>1</v>
      </c>
      <c r="F384" s="246" t="s">
        <v>422</v>
      </c>
      <c r="G384" s="244"/>
      <c r="H384" s="247">
        <v>100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145</v>
      </c>
      <c r="AU384" s="253" t="s">
        <v>83</v>
      </c>
      <c r="AV384" s="14" t="s">
        <v>83</v>
      </c>
      <c r="AW384" s="14" t="s">
        <v>30</v>
      </c>
      <c r="AX384" s="14" t="s">
        <v>73</v>
      </c>
      <c r="AY384" s="253" t="s">
        <v>137</v>
      </c>
    </row>
    <row r="385" s="15" customFormat="1">
      <c r="A385" s="15"/>
      <c r="B385" s="254"/>
      <c r="C385" s="255"/>
      <c r="D385" s="234" t="s">
        <v>145</v>
      </c>
      <c r="E385" s="256" t="s">
        <v>1</v>
      </c>
      <c r="F385" s="257" t="s">
        <v>148</v>
      </c>
      <c r="G385" s="255"/>
      <c r="H385" s="258">
        <v>100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145</v>
      </c>
      <c r="AU385" s="264" t="s">
        <v>83</v>
      </c>
      <c r="AV385" s="15" t="s">
        <v>144</v>
      </c>
      <c r="AW385" s="15" t="s">
        <v>30</v>
      </c>
      <c r="AX385" s="15" t="s">
        <v>81</v>
      </c>
      <c r="AY385" s="264" t="s">
        <v>137</v>
      </c>
    </row>
    <row r="386" s="2" customFormat="1" ht="24.15" customHeight="1">
      <c r="A386" s="39"/>
      <c r="B386" s="40"/>
      <c r="C386" s="219" t="s">
        <v>265</v>
      </c>
      <c r="D386" s="219" t="s">
        <v>139</v>
      </c>
      <c r="E386" s="220" t="s">
        <v>414</v>
      </c>
      <c r="F386" s="221" t="s">
        <v>415</v>
      </c>
      <c r="G386" s="222" t="s">
        <v>168</v>
      </c>
      <c r="H386" s="223">
        <v>100</v>
      </c>
      <c r="I386" s="224"/>
      <c r="J386" s="225">
        <f>ROUND(I386*H386,2)</f>
        <v>0</v>
      </c>
      <c r="K386" s="221" t="s">
        <v>143</v>
      </c>
      <c r="L386" s="45"/>
      <c r="M386" s="226" t="s">
        <v>1</v>
      </c>
      <c r="N386" s="227" t="s">
        <v>38</v>
      </c>
      <c r="O386" s="92"/>
      <c r="P386" s="228">
        <f>O386*H386</f>
        <v>0</v>
      </c>
      <c r="Q386" s="228">
        <v>0.00020000000000000001</v>
      </c>
      <c r="R386" s="228">
        <f>Q386*H386</f>
        <v>0.02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144</v>
      </c>
      <c r="AT386" s="230" t="s">
        <v>139</v>
      </c>
      <c r="AU386" s="230" t="s">
        <v>83</v>
      </c>
      <c r="AY386" s="18" t="s">
        <v>137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81</v>
      </c>
      <c r="BK386" s="231">
        <f>ROUND(I386*H386,2)</f>
        <v>0</v>
      </c>
      <c r="BL386" s="18" t="s">
        <v>144</v>
      </c>
      <c r="BM386" s="230" t="s">
        <v>423</v>
      </c>
    </row>
    <row r="387" s="2" customFormat="1" ht="24.15" customHeight="1">
      <c r="A387" s="39"/>
      <c r="B387" s="40"/>
      <c r="C387" s="219" t="s">
        <v>424</v>
      </c>
      <c r="D387" s="219" t="s">
        <v>139</v>
      </c>
      <c r="E387" s="220" t="s">
        <v>425</v>
      </c>
      <c r="F387" s="221" t="s">
        <v>426</v>
      </c>
      <c r="G387" s="222" t="s">
        <v>168</v>
      </c>
      <c r="H387" s="223">
        <v>5.0599999999999996</v>
      </c>
      <c r="I387" s="224"/>
      <c r="J387" s="225">
        <f>ROUND(I387*H387,2)</f>
        <v>0</v>
      </c>
      <c r="K387" s="221" t="s">
        <v>143</v>
      </c>
      <c r="L387" s="45"/>
      <c r="M387" s="226" t="s">
        <v>1</v>
      </c>
      <c r="N387" s="227" t="s">
        <v>38</v>
      </c>
      <c r="O387" s="92"/>
      <c r="P387" s="228">
        <f>O387*H387</f>
        <v>0</v>
      </c>
      <c r="Q387" s="228">
        <v>0.00036000000000000002</v>
      </c>
      <c r="R387" s="228">
        <f>Q387*H387</f>
        <v>0.0018216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144</v>
      </c>
      <c r="AT387" s="230" t="s">
        <v>139</v>
      </c>
      <c r="AU387" s="230" t="s">
        <v>83</v>
      </c>
      <c r="AY387" s="18" t="s">
        <v>137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81</v>
      </c>
      <c r="BK387" s="231">
        <f>ROUND(I387*H387,2)</f>
        <v>0</v>
      </c>
      <c r="BL387" s="18" t="s">
        <v>144</v>
      </c>
      <c r="BM387" s="230" t="s">
        <v>427</v>
      </c>
    </row>
    <row r="388" s="13" customFormat="1">
      <c r="A388" s="13"/>
      <c r="B388" s="232"/>
      <c r="C388" s="233"/>
      <c r="D388" s="234" t="s">
        <v>145</v>
      </c>
      <c r="E388" s="235" t="s">
        <v>1</v>
      </c>
      <c r="F388" s="236" t="s">
        <v>428</v>
      </c>
      <c r="G388" s="233"/>
      <c r="H388" s="235" t="s">
        <v>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145</v>
      </c>
      <c r="AU388" s="242" t="s">
        <v>83</v>
      </c>
      <c r="AV388" s="13" t="s">
        <v>81</v>
      </c>
      <c r="AW388" s="13" t="s">
        <v>30</v>
      </c>
      <c r="AX388" s="13" t="s">
        <v>73</v>
      </c>
      <c r="AY388" s="242" t="s">
        <v>137</v>
      </c>
    </row>
    <row r="389" s="13" customFormat="1">
      <c r="A389" s="13"/>
      <c r="B389" s="232"/>
      <c r="C389" s="233"/>
      <c r="D389" s="234" t="s">
        <v>145</v>
      </c>
      <c r="E389" s="235" t="s">
        <v>1</v>
      </c>
      <c r="F389" s="236" t="s">
        <v>429</v>
      </c>
      <c r="G389" s="233"/>
      <c r="H389" s="235" t="s">
        <v>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145</v>
      </c>
      <c r="AU389" s="242" t="s">
        <v>83</v>
      </c>
      <c r="AV389" s="13" t="s">
        <v>81</v>
      </c>
      <c r="AW389" s="13" t="s">
        <v>30</v>
      </c>
      <c r="AX389" s="13" t="s">
        <v>73</v>
      </c>
      <c r="AY389" s="242" t="s">
        <v>137</v>
      </c>
    </row>
    <row r="390" s="14" customFormat="1">
      <c r="A390" s="14"/>
      <c r="B390" s="243"/>
      <c r="C390" s="244"/>
      <c r="D390" s="234" t="s">
        <v>145</v>
      </c>
      <c r="E390" s="245" t="s">
        <v>1</v>
      </c>
      <c r="F390" s="246" t="s">
        <v>430</v>
      </c>
      <c r="G390" s="244"/>
      <c r="H390" s="247">
        <v>5.0599999999999996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145</v>
      </c>
      <c r="AU390" s="253" t="s">
        <v>83</v>
      </c>
      <c r="AV390" s="14" t="s">
        <v>83</v>
      </c>
      <c r="AW390" s="14" t="s">
        <v>30</v>
      </c>
      <c r="AX390" s="14" t="s">
        <v>73</v>
      </c>
      <c r="AY390" s="253" t="s">
        <v>137</v>
      </c>
    </row>
    <row r="391" s="15" customFormat="1">
      <c r="A391" s="15"/>
      <c r="B391" s="254"/>
      <c r="C391" s="255"/>
      <c r="D391" s="234" t="s">
        <v>145</v>
      </c>
      <c r="E391" s="256" t="s">
        <v>1</v>
      </c>
      <c r="F391" s="257" t="s">
        <v>148</v>
      </c>
      <c r="G391" s="255"/>
      <c r="H391" s="258">
        <v>5.0599999999999996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145</v>
      </c>
      <c r="AU391" s="264" t="s">
        <v>83</v>
      </c>
      <c r="AV391" s="15" t="s">
        <v>144</v>
      </c>
      <c r="AW391" s="15" t="s">
        <v>30</v>
      </c>
      <c r="AX391" s="15" t="s">
        <v>81</v>
      </c>
      <c r="AY391" s="264" t="s">
        <v>137</v>
      </c>
    </row>
    <row r="392" s="2" customFormat="1" ht="16.5" customHeight="1">
      <c r="A392" s="39"/>
      <c r="B392" s="40"/>
      <c r="C392" s="219" t="s">
        <v>270</v>
      </c>
      <c r="D392" s="219" t="s">
        <v>139</v>
      </c>
      <c r="E392" s="220" t="s">
        <v>431</v>
      </c>
      <c r="F392" s="221" t="s">
        <v>432</v>
      </c>
      <c r="G392" s="222" t="s">
        <v>204</v>
      </c>
      <c r="H392" s="223">
        <v>25</v>
      </c>
      <c r="I392" s="224"/>
      <c r="J392" s="225">
        <f>ROUND(I392*H392,2)</f>
        <v>0</v>
      </c>
      <c r="K392" s="221" t="s">
        <v>143</v>
      </c>
      <c r="L392" s="45"/>
      <c r="M392" s="226" t="s">
        <v>1</v>
      </c>
      <c r="N392" s="227" t="s">
        <v>38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144</v>
      </c>
      <c r="AT392" s="230" t="s">
        <v>139</v>
      </c>
      <c r="AU392" s="230" t="s">
        <v>83</v>
      </c>
      <c r="AY392" s="18" t="s">
        <v>137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81</v>
      </c>
      <c r="BK392" s="231">
        <f>ROUND(I392*H392,2)</f>
        <v>0</v>
      </c>
      <c r="BL392" s="18" t="s">
        <v>144</v>
      </c>
      <c r="BM392" s="230" t="s">
        <v>433</v>
      </c>
    </row>
    <row r="393" s="2" customFormat="1" ht="21.75" customHeight="1">
      <c r="A393" s="39"/>
      <c r="B393" s="40"/>
      <c r="C393" s="219" t="s">
        <v>434</v>
      </c>
      <c r="D393" s="219" t="s">
        <v>139</v>
      </c>
      <c r="E393" s="220" t="s">
        <v>435</v>
      </c>
      <c r="F393" s="221" t="s">
        <v>436</v>
      </c>
      <c r="G393" s="222" t="s">
        <v>204</v>
      </c>
      <c r="H393" s="223">
        <v>50</v>
      </c>
      <c r="I393" s="224"/>
      <c r="J393" s="225">
        <f>ROUND(I393*H393,2)</f>
        <v>0</v>
      </c>
      <c r="K393" s="221" t="s">
        <v>143</v>
      </c>
      <c r="L393" s="45"/>
      <c r="M393" s="226" t="s">
        <v>1</v>
      </c>
      <c r="N393" s="227" t="s">
        <v>38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144</v>
      </c>
      <c r="AT393" s="230" t="s">
        <v>139</v>
      </c>
      <c r="AU393" s="230" t="s">
        <v>83</v>
      </c>
      <c r="AY393" s="18" t="s">
        <v>137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81</v>
      </c>
      <c r="BK393" s="231">
        <f>ROUND(I393*H393,2)</f>
        <v>0</v>
      </c>
      <c r="BL393" s="18" t="s">
        <v>144</v>
      </c>
      <c r="BM393" s="230" t="s">
        <v>437</v>
      </c>
    </row>
    <row r="394" s="2" customFormat="1" ht="24.15" customHeight="1">
      <c r="A394" s="39"/>
      <c r="B394" s="40"/>
      <c r="C394" s="219" t="s">
        <v>277</v>
      </c>
      <c r="D394" s="219" t="s">
        <v>139</v>
      </c>
      <c r="E394" s="220" t="s">
        <v>438</v>
      </c>
      <c r="F394" s="221" t="s">
        <v>439</v>
      </c>
      <c r="G394" s="222" t="s">
        <v>204</v>
      </c>
      <c r="H394" s="223">
        <v>70</v>
      </c>
      <c r="I394" s="224"/>
      <c r="J394" s="225">
        <f>ROUND(I394*H394,2)</f>
        <v>0</v>
      </c>
      <c r="K394" s="221" t="s">
        <v>143</v>
      </c>
      <c r="L394" s="45"/>
      <c r="M394" s="226" t="s">
        <v>1</v>
      </c>
      <c r="N394" s="227" t="s">
        <v>38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144</v>
      </c>
      <c r="AT394" s="230" t="s">
        <v>139</v>
      </c>
      <c r="AU394" s="230" t="s">
        <v>83</v>
      </c>
      <c r="AY394" s="18" t="s">
        <v>137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81</v>
      </c>
      <c r="BK394" s="231">
        <f>ROUND(I394*H394,2)</f>
        <v>0</v>
      </c>
      <c r="BL394" s="18" t="s">
        <v>144</v>
      </c>
      <c r="BM394" s="230" t="s">
        <v>440</v>
      </c>
    </row>
    <row r="395" s="2" customFormat="1" ht="16.5" customHeight="1">
      <c r="A395" s="39"/>
      <c r="B395" s="40"/>
      <c r="C395" s="219" t="s">
        <v>441</v>
      </c>
      <c r="D395" s="219" t="s">
        <v>139</v>
      </c>
      <c r="E395" s="220" t="s">
        <v>442</v>
      </c>
      <c r="F395" s="221" t="s">
        <v>443</v>
      </c>
      <c r="G395" s="222" t="s">
        <v>204</v>
      </c>
      <c r="H395" s="223">
        <v>10</v>
      </c>
      <c r="I395" s="224"/>
      <c r="J395" s="225">
        <f>ROUND(I395*H395,2)</f>
        <v>0</v>
      </c>
      <c r="K395" s="221" t="s">
        <v>143</v>
      </c>
      <c r="L395" s="45"/>
      <c r="M395" s="226" t="s">
        <v>1</v>
      </c>
      <c r="N395" s="227" t="s">
        <v>38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144</v>
      </c>
      <c r="AT395" s="230" t="s">
        <v>139</v>
      </c>
      <c r="AU395" s="230" t="s">
        <v>83</v>
      </c>
      <c r="AY395" s="18" t="s">
        <v>137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81</v>
      </c>
      <c r="BK395" s="231">
        <f>ROUND(I395*H395,2)</f>
        <v>0</v>
      </c>
      <c r="BL395" s="18" t="s">
        <v>144</v>
      </c>
      <c r="BM395" s="230" t="s">
        <v>444</v>
      </c>
    </row>
    <row r="396" s="2" customFormat="1" ht="49.05" customHeight="1">
      <c r="A396" s="39"/>
      <c r="B396" s="40"/>
      <c r="C396" s="219" t="s">
        <v>285</v>
      </c>
      <c r="D396" s="219" t="s">
        <v>139</v>
      </c>
      <c r="E396" s="220" t="s">
        <v>445</v>
      </c>
      <c r="F396" s="221" t="s">
        <v>446</v>
      </c>
      <c r="G396" s="222" t="s">
        <v>447</v>
      </c>
      <c r="H396" s="223">
        <v>1</v>
      </c>
      <c r="I396" s="224"/>
      <c r="J396" s="225">
        <f>ROUND(I396*H396,2)</f>
        <v>0</v>
      </c>
      <c r="K396" s="221" t="s">
        <v>143</v>
      </c>
      <c r="L396" s="45"/>
      <c r="M396" s="226" t="s">
        <v>1</v>
      </c>
      <c r="N396" s="227" t="s">
        <v>38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144</v>
      </c>
      <c r="AT396" s="230" t="s">
        <v>139</v>
      </c>
      <c r="AU396" s="230" t="s">
        <v>83</v>
      </c>
      <c r="AY396" s="18" t="s">
        <v>137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81</v>
      </c>
      <c r="BK396" s="231">
        <f>ROUND(I396*H396,2)</f>
        <v>0</v>
      </c>
      <c r="BL396" s="18" t="s">
        <v>144</v>
      </c>
      <c r="BM396" s="230" t="s">
        <v>448</v>
      </c>
    </row>
    <row r="397" s="2" customFormat="1" ht="16.5" customHeight="1">
      <c r="A397" s="39"/>
      <c r="B397" s="40"/>
      <c r="C397" s="219" t="s">
        <v>449</v>
      </c>
      <c r="D397" s="219" t="s">
        <v>139</v>
      </c>
      <c r="E397" s="220" t="s">
        <v>450</v>
      </c>
      <c r="F397" s="221" t="s">
        <v>451</v>
      </c>
      <c r="G397" s="222" t="s">
        <v>447</v>
      </c>
      <c r="H397" s="223">
        <v>1</v>
      </c>
      <c r="I397" s="224"/>
      <c r="J397" s="225">
        <f>ROUND(I397*H397,2)</f>
        <v>0</v>
      </c>
      <c r="K397" s="221" t="s">
        <v>143</v>
      </c>
      <c r="L397" s="45"/>
      <c r="M397" s="226" t="s">
        <v>1</v>
      </c>
      <c r="N397" s="227" t="s">
        <v>38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144</v>
      </c>
      <c r="AT397" s="230" t="s">
        <v>139</v>
      </c>
      <c r="AU397" s="230" t="s">
        <v>83</v>
      </c>
      <c r="AY397" s="18" t="s">
        <v>137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81</v>
      </c>
      <c r="BK397" s="231">
        <f>ROUND(I397*H397,2)</f>
        <v>0</v>
      </c>
      <c r="BL397" s="18" t="s">
        <v>144</v>
      </c>
      <c r="BM397" s="230" t="s">
        <v>452</v>
      </c>
    </row>
    <row r="398" s="12" customFormat="1" ht="22.8" customHeight="1">
      <c r="A398" s="12"/>
      <c r="B398" s="203"/>
      <c r="C398" s="204"/>
      <c r="D398" s="205" t="s">
        <v>72</v>
      </c>
      <c r="E398" s="217" t="s">
        <v>453</v>
      </c>
      <c r="F398" s="217" t="s">
        <v>454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SUM(P399:P416)</f>
        <v>0</v>
      </c>
      <c r="Q398" s="211"/>
      <c r="R398" s="212">
        <f>SUM(R399:R416)</f>
        <v>29.930295000000001</v>
      </c>
      <c r="S398" s="211"/>
      <c r="T398" s="213">
        <f>SUM(T399:T416)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81</v>
      </c>
      <c r="AT398" s="215" t="s">
        <v>72</v>
      </c>
      <c r="AU398" s="215" t="s">
        <v>81</v>
      </c>
      <c r="AY398" s="214" t="s">
        <v>137</v>
      </c>
      <c r="BK398" s="216">
        <f>SUM(BK399:BK416)</f>
        <v>0</v>
      </c>
    </row>
    <row r="399" s="2" customFormat="1" ht="33" customHeight="1">
      <c r="A399" s="39"/>
      <c r="B399" s="40"/>
      <c r="C399" s="219" t="s">
        <v>290</v>
      </c>
      <c r="D399" s="219" t="s">
        <v>139</v>
      </c>
      <c r="E399" s="220" t="s">
        <v>455</v>
      </c>
      <c r="F399" s="221" t="s">
        <v>456</v>
      </c>
      <c r="G399" s="222" t="s">
        <v>142</v>
      </c>
      <c r="H399" s="223">
        <v>10</v>
      </c>
      <c r="I399" s="224"/>
      <c r="J399" s="225">
        <f>ROUND(I399*H399,2)</f>
        <v>0</v>
      </c>
      <c r="K399" s="221" t="s">
        <v>143</v>
      </c>
      <c r="L399" s="45"/>
      <c r="M399" s="226" t="s">
        <v>1</v>
      </c>
      <c r="N399" s="227" t="s">
        <v>38</v>
      </c>
      <c r="O399" s="92"/>
      <c r="P399" s="228">
        <f>O399*H399</f>
        <v>0</v>
      </c>
      <c r="Q399" s="228">
        <v>2.5018699999999998</v>
      </c>
      <c r="R399" s="228">
        <f>Q399*H399</f>
        <v>25.018699999999999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144</v>
      </c>
      <c r="AT399" s="230" t="s">
        <v>139</v>
      </c>
      <c r="AU399" s="230" t="s">
        <v>83</v>
      </c>
      <c r="AY399" s="18" t="s">
        <v>137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81</v>
      </c>
      <c r="BK399" s="231">
        <f>ROUND(I399*H399,2)</f>
        <v>0</v>
      </c>
      <c r="BL399" s="18" t="s">
        <v>144</v>
      </c>
      <c r="BM399" s="230" t="s">
        <v>457</v>
      </c>
    </row>
    <row r="400" s="13" customFormat="1">
      <c r="A400" s="13"/>
      <c r="B400" s="232"/>
      <c r="C400" s="233"/>
      <c r="D400" s="234" t="s">
        <v>145</v>
      </c>
      <c r="E400" s="235" t="s">
        <v>1</v>
      </c>
      <c r="F400" s="236" t="s">
        <v>458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145</v>
      </c>
      <c r="AU400" s="242" t="s">
        <v>83</v>
      </c>
      <c r="AV400" s="13" t="s">
        <v>81</v>
      </c>
      <c r="AW400" s="13" t="s">
        <v>30</v>
      </c>
      <c r="AX400" s="13" t="s">
        <v>73</v>
      </c>
      <c r="AY400" s="242" t="s">
        <v>137</v>
      </c>
    </row>
    <row r="401" s="13" customFormat="1">
      <c r="A401" s="13"/>
      <c r="B401" s="232"/>
      <c r="C401" s="233"/>
      <c r="D401" s="234" t="s">
        <v>145</v>
      </c>
      <c r="E401" s="235" t="s">
        <v>1</v>
      </c>
      <c r="F401" s="236" t="s">
        <v>459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145</v>
      </c>
      <c r="AU401" s="242" t="s">
        <v>83</v>
      </c>
      <c r="AV401" s="13" t="s">
        <v>81</v>
      </c>
      <c r="AW401" s="13" t="s">
        <v>30</v>
      </c>
      <c r="AX401" s="13" t="s">
        <v>73</v>
      </c>
      <c r="AY401" s="242" t="s">
        <v>137</v>
      </c>
    </row>
    <row r="402" s="13" customFormat="1">
      <c r="A402" s="13"/>
      <c r="B402" s="232"/>
      <c r="C402" s="233"/>
      <c r="D402" s="234" t="s">
        <v>145</v>
      </c>
      <c r="E402" s="235" t="s">
        <v>1</v>
      </c>
      <c r="F402" s="236" t="s">
        <v>460</v>
      </c>
      <c r="G402" s="233"/>
      <c r="H402" s="235" t="s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145</v>
      </c>
      <c r="AU402" s="242" t="s">
        <v>83</v>
      </c>
      <c r="AV402" s="13" t="s">
        <v>81</v>
      </c>
      <c r="AW402" s="13" t="s">
        <v>30</v>
      </c>
      <c r="AX402" s="13" t="s">
        <v>73</v>
      </c>
      <c r="AY402" s="242" t="s">
        <v>137</v>
      </c>
    </row>
    <row r="403" s="13" customFormat="1">
      <c r="A403" s="13"/>
      <c r="B403" s="232"/>
      <c r="C403" s="233"/>
      <c r="D403" s="234" t="s">
        <v>145</v>
      </c>
      <c r="E403" s="235" t="s">
        <v>1</v>
      </c>
      <c r="F403" s="236" t="s">
        <v>461</v>
      </c>
      <c r="G403" s="233"/>
      <c r="H403" s="235" t="s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145</v>
      </c>
      <c r="AU403" s="242" t="s">
        <v>83</v>
      </c>
      <c r="AV403" s="13" t="s">
        <v>81</v>
      </c>
      <c r="AW403" s="13" t="s">
        <v>30</v>
      </c>
      <c r="AX403" s="13" t="s">
        <v>73</v>
      </c>
      <c r="AY403" s="242" t="s">
        <v>137</v>
      </c>
    </row>
    <row r="404" s="14" customFormat="1">
      <c r="A404" s="14"/>
      <c r="B404" s="243"/>
      <c r="C404" s="244"/>
      <c r="D404" s="234" t="s">
        <v>145</v>
      </c>
      <c r="E404" s="245" t="s">
        <v>1</v>
      </c>
      <c r="F404" s="246" t="s">
        <v>462</v>
      </c>
      <c r="G404" s="244"/>
      <c r="H404" s="247">
        <v>10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145</v>
      </c>
      <c r="AU404" s="253" t="s">
        <v>83</v>
      </c>
      <c r="AV404" s="14" t="s">
        <v>83</v>
      </c>
      <c r="AW404" s="14" t="s">
        <v>30</v>
      </c>
      <c r="AX404" s="14" t="s">
        <v>73</v>
      </c>
      <c r="AY404" s="253" t="s">
        <v>137</v>
      </c>
    </row>
    <row r="405" s="15" customFormat="1">
      <c r="A405" s="15"/>
      <c r="B405" s="254"/>
      <c r="C405" s="255"/>
      <c r="D405" s="234" t="s">
        <v>145</v>
      </c>
      <c r="E405" s="256" t="s">
        <v>1</v>
      </c>
      <c r="F405" s="257" t="s">
        <v>148</v>
      </c>
      <c r="G405" s="255"/>
      <c r="H405" s="258">
        <v>10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145</v>
      </c>
      <c r="AU405" s="264" t="s">
        <v>83</v>
      </c>
      <c r="AV405" s="15" t="s">
        <v>144</v>
      </c>
      <c r="AW405" s="15" t="s">
        <v>30</v>
      </c>
      <c r="AX405" s="15" t="s">
        <v>81</v>
      </c>
      <c r="AY405" s="264" t="s">
        <v>137</v>
      </c>
    </row>
    <row r="406" s="2" customFormat="1" ht="24.15" customHeight="1">
      <c r="A406" s="39"/>
      <c r="B406" s="40"/>
      <c r="C406" s="219" t="s">
        <v>463</v>
      </c>
      <c r="D406" s="219" t="s">
        <v>139</v>
      </c>
      <c r="E406" s="220" t="s">
        <v>464</v>
      </c>
      <c r="F406" s="221" t="s">
        <v>465</v>
      </c>
      <c r="G406" s="222" t="s">
        <v>142</v>
      </c>
      <c r="H406" s="223">
        <v>10</v>
      </c>
      <c r="I406" s="224"/>
      <c r="J406" s="225">
        <f>ROUND(I406*H406,2)</f>
        <v>0</v>
      </c>
      <c r="K406" s="221" t="s">
        <v>143</v>
      </c>
      <c r="L406" s="45"/>
      <c r="M406" s="226" t="s">
        <v>1</v>
      </c>
      <c r="N406" s="227" t="s">
        <v>38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144</v>
      </c>
      <c r="AT406" s="230" t="s">
        <v>139</v>
      </c>
      <c r="AU406" s="230" t="s">
        <v>83</v>
      </c>
      <c r="AY406" s="18" t="s">
        <v>137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81</v>
      </c>
      <c r="BK406" s="231">
        <f>ROUND(I406*H406,2)</f>
        <v>0</v>
      </c>
      <c r="BL406" s="18" t="s">
        <v>144</v>
      </c>
      <c r="BM406" s="230" t="s">
        <v>466</v>
      </c>
    </row>
    <row r="407" s="2" customFormat="1" ht="33" customHeight="1">
      <c r="A407" s="39"/>
      <c r="B407" s="40"/>
      <c r="C407" s="219" t="s">
        <v>302</v>
      </c>
      <c r="D407" s="219" t="s">
        <v>139</v>
      </c>
      <c r="E407" s="220" t="s">
        <v>467</v>
      </c>
      <c r="F407" s="221" t="s">
        <v>468</v>
      </c>
      <c r="G407" s="222" t="s">
        <v>168</v>
      </c>
      <c r="H407" s="223">
        <v>10.25</v>
      </c>
      <c r="I407" s="224"/>
      <c r="J407" s="225">
        <f>ROUND(I407*H407,2)</f>
        <v>0</v>
      </c>
      <c r="K407" s="221" t="s">
        <v>143</v>
      </c>
      <c r="L407" s="45"/>
      <c r="M407" s="226" t="s">
        <v>1</v>
      </c>
      <c r="N407" s="227" t="s">
        <v>38</v>
      </c>
      <c r="O407" s="92"/>
      <c r="P407" s="228">
        <f>O407*H407</f>
        <v>0</v>
      </c>
      <c r="Q407" s="228">
        <v>0.23630000000000001</v>
      </c>
      <c r="R407" s="228">
        <f>Q407*H407</f>
        <v>2.422075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144</v>
      </c>
      <c r="AT407" s="230" t="s">
        <v>139</v>
      </c>
      <c r="AU407" s="230" t="s">
        <v>83</v>
      </c>
      <c r="AY407" s="18" t="s">
        <v>137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81</v>
      </c>
      <c r="BK407" s="231">
        <f>ROUND(I407*H407,2)</f>
        <v>0</v>
      </c>
      <c r="BL407" s="18" t="s">
        <v>144</v>
      </c>
      <c r="BM407" s="230" t="s">
        <v>469</v>
      </c>
    </row>
    <row r="408" s="13" customFormat="1">
      <c r="A408" s="13"/>
      <c r="B408" s="232"/>
      <c r="C408" s="233"/>
      <c r="D408" s="234" t="s">
        <v>145</v>
      </c>
      <c r="E408" s="235" t="s">
        <v>1</v>
      </c>
      <c r="F408" s="236" t="s">
        <v>470</v>
      </c>
      <c r="G408" s="233"/>
      <c r="H408" s="235" t="s">
        <v>1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145</v>
      </c>
      <c r="AU408" s="242" t="s">
        <v>83</v>
      </c>
      <c r="AV408" s="13" t="s">
        <v>81</v>
      </c>
      <c r="AW408" s="13" t="s">
        <v>30</v>
      </c>
      <c r="AX408" s="13" t="s">
        <v>73</v>
      </c>
      <c r="AY408" s="242" t="s">
        <v>137</v>
      </c>
    </row>
    <row r="409" s="14" customFormat="1">
      <c r="A409" s="14"/>
      <c r="B409" s="243"/>
      <c r="C409" s="244"/>
      <c r="D409" s="234" t="s">
        <v>145</v>
      </c>
      <c r="E409" s="245" t="s">
        <v>1</v>
      </c>
      <c r="F409" s="246" t="s">
        <v>471</v>
      </c>
      <c r="G409" s="244"/>
      <c r="H409" s="247">
        <v>10.25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145</v>
      </c>
      <c r="AU409" s="253" t="s">
        <v>83</v>
      </c>
      <c r="AV409" s="14" t="s">
        <v>83</v>
      </c>
      <c r="AW409" s="14" t="s">
        <v>30</v>
      </c>
      <c r="AX409" s="14" t="s">
        <v>73</v>
      </c>
      <c r="AY409" s="253" t="s">
        <v>137</v>
      </c>
    </row>
    <row r="410" s="15" customFormat="1">
      <c r="A410" s="15"/>
      <c r="B410" s="254"/>
      <c r="C410" s="255"/>
      <c r="D410" s="234" t="s">
        <v>145</v>
      </c>
      <c r="E410" s="256" t="s">
        <v>1</v>
      </c>
      <c r="F410" s="257" t="s">
        <v>148</v>
      </c>
      <c r="G410" s="255"/>
      <c r="H410" s="258">
        <v>10.25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145</v>
      </c>
      <c r="AU410" s="264" t="s">
        <v>83</v>
      </c>
      <c r="AV410" s="15" t="s">
        <v>144</v>
      </c>
      <c r="AW410" s="15" t="s">
        <v>30</v>
      </c>
      <c r="AX410" s="15" t="s">
        <v>81</v>
      </c>
      <c r="AY410" s="264" t="s">
        <v>137</v>
      </c>
    </row>
    <row r="411" s="2" customFormat="1" ht="24.15" customHeight="1">
      <c r="A411" s="39"/>
      <c r="B411" s="40"/>
      <c r="C411" s="219" t="s">
        <v>472</v>
      </c>
      <c r="D411" s="219" t="s">
        <v>139</v>
      </c>
      <c r="E411" s="220" t="s">
        <v>473</v>
      </c>
      <c r="F411" s="221" t="s">
        <v>474</v>
      </c>
      <c r="G411" s="222" t="s">
        <v>168</v>
      </c>
      <c r="H411" s="223">
        <v>123</v>
      </c>
      <c r="I411" s="224"/>
      <c r="J411" s="225">
        <f>ROUND(I411*H411,2)</f>
        <v>0</v>
      </c>
      <c r="K411" s="221" t="s">
        <v>143</v>
      </c>
      <c r="L411" s="45"/>
      <c r="M411" s="226" t="s">
        <v>1</v>
      </c>
      <c r="N411" s="227" t="s">
        <v>38</v>
      </c>
      <c r="O411" s="92"/>
      <c r="P411" s="228">
        <f>O411*H411</f>
        <v>0</v>
      </c>
      <c r="Q411" s="228">
        <v>0.020240000000000001</v>
      </c>
      <c r="R411" s="228">
        <f>Q411*H411</f>
        <v>2.4895200000000002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144</v>
      </c>
      <c r="AT411" s="230" t="s">
        <v>139</v>
      </c>
      <c r="AU411" s="230" t="s">
        <v>83</v>
      </c>
      <c r="AY411" s="18" t="s">
        <v>137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81</v>
      </c>
      <c r="BK411" s="231">
        <f>ROUND(I411*H411,2)</f>
        <v>0</v>
      </c>
      <c r="BL411" s="18" t="s">
        <v>144</v>
      </c>
      <c r="BM411" s="230" t="s">
        <v>475</v>
      </c>
    </row>
    <row r="412" s="13" customFormat="1">
      <c r="A412" s="13"/>
      <c r="B412" s="232"/>
      <c r="C412" s="233"/>
      <c r="D412" s="234" t="s">
        <v>145</v>
      </c>
      <c r="E412" s="235" t="s">
        <v>1</v>
      </c>
      <c r="F412" s="236" t="s">
        <v>476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145</v>
      </c>
      <c r="AU412" s="242" t="s">
        <v>83</v>
      </c>
      <c r="AV412" s="13" t="s">
        <v>81</v>
      </c>
      <c r="AW412" s="13" t="s">
        <v>30</v>
      </c>
      <c r="AX412" s="13" t="s">
        <v>73</v>
      </c>
      <c r="AY412" s="242" t="s">
        <v>137</v>
      </c>
    </row>
    <row r="413" s="13" customFormat="1">
      <c r="A413" s="13"/>
      <c r="B413" s="232"/>
      <c r="C413" s="233"/>
      <c r="D413" s="234" t="s">
        <v>145</v>
      </c>
      <c r="E413" s="235" t="s">
        <v>1</v>
      </c>
      <c r="F413" s="236" t="s">
        <v>477</v>
      </c>
      <c r="G413" s="233"/>
      <c r="H413" s="235" t="s">
        <v>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145</v>
      </c>
      <c r="AU413" s="242" t="s">
        <v>83</v>
      </c>
      <c r="AV413" s="13" t="s">
        <v>81</v>
      </c>
      <c r="AW413" s="13" t="s">
        <v>30</v>
      </c>
      <c r="AX413" s="13" t="s">
        <v>73</v>
      </c>
      <c r="AY413" s="242" t="s">
        <v>137</v>
      </c>
    </row>
    <row r="414" s="13" customFormat="1">
      <c r="A414" s="13"/>
      <c r="B414" s="232"/>
      <c r="C414" s="233"/>
      <c r="D414" s="234" t="s">
        <v>145</v>
      </c>
      <c r="E414" s="235" t="s">
        <v>1</v>
      </c>
      <c r="F414" s="236" t="s">
        <v>478</v>
      </c>
      <c r="G414" s="233"/>
      <c r="H414" s="235" t="s">
        <v>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145</v>
      </c>
      <c r="AU414" s="242" t="s">
        <v>83</v>
      </c>
      <c r="AV414" s="13" t="s">
        <v>81</v>
      </c>
      <c r="AW414" s="13" t="s">
        <v>30</v>
      </c>
      <c r="AX414" s="13" t="s">
        <v>73</v>
      </c>
      <c r="AY414" s="242" t="s">
        <v>137</v>
      </c>
    </row>
    <row r="415" s="14" customFormat="1">
      <c r="A415" s="14"/>
      <c r="B415" s="243"/>
      <c r="C415" s="244"/>
      <c r="D415" s="234" t="s">
        <v>145</v>
      </c>
      <c r="E415" s="245" t="s">
        <v>1</v>
      </c>
      <c r="F415" s="246" t="s">
        <v>479</v>
      </c>
      <c r="G415" s="244"/>
      <c r="H415" s="247">
        <v>123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145</v>
      </c>
      <c r="AU415" s="253" t="s">
        <v>83</v>
      </c>
      <c r="AV415" s="14" t="s">
        <v>83</v>
      </c>
      <c r="AW415" s="14" t="s">
        <v>30</v>
      </c>
      <c r="AX415" s="14" t="s">
        <v>73</v>
      </c>
      <c r="AY415" s="253" t="s">
        <v>137</v>
      </c>
    </row>
    <row r="416" s="15" customFormat="1">
      <c r="A416" s="15"/>
      <c r="B416" s="254"/>
      <c r="C416" s="255"/>
      <c r="D416" s="234" t="s">
        <v>145</v>
      </c>
      <c r="E416" s="256" t="s">
        <v>1</v>
      </c>
      <c r="F416" s="257" t="s">
        <v>148</v>
      </c>
      <c r="G416" s="255"/>
      <c r="H416" s="258">
        <v>123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145</v>
      </c>
      <c r="AU416" s="264" t="s">
        <v>83</v>
      </c>
      <c r="AV416" s="15" t="s">
        <v>144</v>
      </c>
      <c r="AW416" s="15" t="s">
        <v>30</v>
      </c>
      <c r="AX416" s="15" t="s">
        <v>81</v>
      </c>
      <c r="AY416" s="264" t="s">
        <v>137</v>
      </c>
    </row>
    <row r="417" s="12" customFormat="1" ht="22.8" customHeight="1">
      <c r="A417" s="12"/>
      <c r="B417" s="203"/>
      <c r="C417" s="204"/>
      <c r="D417" s="205" t="s">
        <v>72</v>
      </c>
      <c r="E417" s="217" t="s">
        <v>448</v>
      </c>
      <c r="F417" s="217" t="s">
        <v>480</v>
      </c>
      <c r="G417" s="204"/>
      <c r="H417" s="204"/>
      <c r="I417" s="207"/>
      <c r="J417" s="218">
        <f>BK417</f>
        <v>0</v>
      </c>
      <c r="K417" s="204"/>
      <c r="L417" s="209"/>
      <c r="M417" s="210"/>
      <c r="N417" s="211"/>
      <c r="O417" s="211"/>
      <c r="P417" s="212">
        <f>SUM(P418:P422)</f>
        <v>0</v>
      </c>
      <c r="Q417" s="211"/>
      <c r="R417" s="212">
        <f>SUM(R418:R422)</f>
        <v>0</v>
      </c>
      <c r="S417" s="211"/>
      <c r="T417" s="213">
        <f>SUM(T418:T422)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4" t="s">
        <v>81</v>
      </c>
      <c r="AT417" s="215" t="s">
        <v>72</v>
      </c>
      <c r="AU417" s="215" t="s">
        <v>81</v>
      </c>
      <c r="AY417" s="214" t="s">
        <v>137</v>
      </c>
      <c r="BK417" s="216">
        <f>SUM(BK418:BK422)</f>
        <v>0</v>
      </c>
    </row>
    <row r="418" s="2" customFormat="1" ht="33" customHeight="1">
      <c r="A418" s="39"/>
      <c r="B418" s="40"/>
      <c r="C418" s="219" t="s">
        <v>310</v>
      </c>
      <c r="D418" s="219" t="s">
        <v>139</v>
      </c>
      <c r="E418" s="220" t="s">
        <v>481</v>
      </c>
      <c r="F418" s="221" t="s">
        <v>482</v>
      </c>
      <c r="G418" s="222" t="s">
        <v>168</v>
      </c>
      <c r="H418" s="223">
        <v>277</v>
      </c>
      <c r="I418" s="224"/>
      <c r="J418" s="225">
        <f>ROUND(I418*H418,2)</f>
        <v>0</v>
      </c>
      <c r="K418" s="221" t="s">
        <v>143</v>
      </c>
      <c r="L418" s="45"/>
      <c r="M418" s="226" t="s">
        <v>1</v>
      </c>
      <c r="N418" s="227" t="s">
        <v>38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144</v>
      </c>
      <c r="AT418" s="230" t="s">
        <v>139</v>
      </c>
      <c r="AU418" s="230" t="s">
        <v>83</v>
      </c>
      <c r="AY418" s="18" t="s">
        <v>137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81</v>
      </c>
      <c r="BK418" s="231">
        <f>ROUND(I418*H418,2)</f>
        <v>0</v>
      </c>
      <c r="BL418" s="18" t="s">
        <v>144</v>
      </c>
      <c r="BM418" s="230" t="s">
        <v>483</v>
      </c>
    </row>
    <row r="419" s="14" customFormat="1">
      <c r="A419" s="14"/>
      <c r="B419" s="243"/>
      <c r="C419" s="244"/>
      <c r="D419" s="234" t="s">
        <v>145</v>
      </c>
      <c r="E419" s="245" t="s">
        <v>1</v>
      </c>
      <c r="F419" s="246" t="s">
        <v>365</v>
      </c>
      <c r="G419" s="244"/>
      <c r="H419" s="247">
        <v>166.5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145</v>
      </c>
      <c r="AU419" s="253" t="s">
        <v>83</v>
      </c>
      <c r="AV419" s="14" t="s">
        <v>83</v>
      </c>
      <c r="AW419" s="14" t="s">
        <v>30</v>
      </c>
      <c r="AX419" s="14" t="s">
        <v>73</v>
      </c>
      <c r="AY419" s="253" t="s">
        <v>137</v>
      </c>
    </row>
    <row r="420" s="14" customFormat="1">
      <c r="A420" s="14"/>
      <c r="B420" s="243"/>
      <c r="C420" s="244"/>
      <c r="D420" s="234" t="s">
        <v>145</v>
      </c>
      <c r="E420" s="245" t="s">
        <v>1</v>
      </c>
      <c r="F420" s="246" t="s">
        <v>484</v>
      </c>
      <c r="G420" s="244"/>
      <c r="H420" s="247">
        <v>110.5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145</v>
      </c>
      <c r="AU420" s="253" t="s">
        <v>83</v>
      </c>
      <c r="AV420" s="14" t="s">
        <v>83</v>
      </c>
      <c r="AW420" s="14" t="s">
        <v>30</v>
      </c>
      <c r="AX420" s="14" t="s">
        <v>73</v>
      </c>
      <c r="AY420" s="253" t="s">
        <v>137</v>
      </c>
    </row>
    <row r="421" s="15" customFormat="1">
      <c r="A421" s="15"/>
      <c r="B421" s="254"/>
      <c r="C421" s="255"/>
      <c r="D421" s="234" t="s">
        <v>145</v>
      </c>
      <c r="E421" s="256" t="s">
        <v>1</v>
      </c>
      <c r="F421" s="257" t="s">
        <v>148</v>
      </c>
      <c r="G421" s="255"/>
      <c r="H421" s="258">
        <v>277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145</v>
      </c>
      <c r="AU421" s="264" t="s">
        <v>83</v>
      </c>
      <c r="AV421" s="15" t="s">
        <v>144</v>
      </c>
      <c r="AW421" s="15" t="s">
        <v>30</v>
      </c>
      <c r="AX421" s="15" t="s">
        <v>81</v>
      </c>
      <c r="AY421" s="264" t="s">
        <v>137</v>
      </c>
    </row>
    <row r="422" s="2" customFormat="1" ht="16.5" customHeight="1">
      <c r="A422" s="39"/>
      <c r="B422" s="40"/>
      <c r="C422" s="219" t="s">
        <v>485</v>
      </c>
      <c r="D422" s="219" t="s">
        <v>139</v>
      </c>
      <c r="E422" s="220" t="s">
        <v>486</v>
      </c>
      <c r="F422" s="221" t="s">
        <v>487</v>
      </c>
      <c r="G422" s="222" t="s">
        <v>447</v>
      </c>
      <c r="H422" s="223">
        <v>1</v>
      </c>
      <c r="I422" s="224"/>
      <c r="J422" s="225">
        <f>ROUND(I422*H422,2)</f>
        <v>0</v>
      </c>
      <c r="K422" s="221" t="s">
        <v>143</v>
      </c>
      <c r="L422" s="45"/>
      <c r="M422" s="226" t="s">
        <v>1</v>
      </c>
      <c r="N422" s="227" t="s">
        <v>38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144</v>
      </c>
      <c r="AT422" s="230" t="s">
        <v>139</v>
      </c>
      <c r="AU422" s="230" t="s">
        <v>83</v>
      </c>
      <c r="AY422" s="18" t="s">
        <v>137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81</v>
      </c>
      <c r="BK422" s="231">
        <f>ROUND(I422*H422,2)</f>
        <v>0</v>
      </c>
      <c r="BL422" s="18" t="s">
        <v>144</v>
      </c>
      <c r="BM422" s="230" t="s">
        <v>488</v>
      </c>
    </row>
    <row r="423" s="12" customFormat="1" ht="22.8" customHeight="1">
      <c r="A423" s="12"/>
      <c r="B423" s="203"/>
      <c r="C423" s="204"/>
      <c r="D423" s="205" t="s">
        <v>72</v>
      </c>
      <c r="E423" s="217" t="s">
        <v>489</v>
      </c>
      <c r="F423" s="217" t="s">
        <v>490</v>
      </c>
      <c r="G423" s="204"/>
      <c r="H423" s="204"/>
      <c r="I423" s="207"/>
      <c r="J423" s="218">
        <f>BK423</f>
        <v>0</v>
      </c>
      <c r="K423" s="204"/>
      <c r="L423" s="209"/>
      <c r="M423" s="210"/>
      <c r="N423" s="211"/>
      <c r="O423" s="211"/>
      <c r="P423" s="212">
        <f>SUM(P424:P445)</f>
        <v>0</v>
      </c>
      <c r="Q423" s="211"/>
      <c r="R423" s="212">
        <f>SUM(R424:R445)</f>
        <v>0.0025699999999999998</v>
      </c>
      <c r="S423" s="211"/>
      <c r="T423" s="213">
        <f>SUM(T424:T445)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81</v>
      </c>
      <c r="AT423" s="215" t="s">
        <v>72</v>
      </c>
      <c r="AU423" s="215" t="s">
        <v>81</v>
      </c>
      <c r="AY423" s="214" t="s">
        <v>137</v>
      </c>
      <c r="BK423" s="216">
        <f>SUM(BK424:BK445)</f>
        <v>0</v>
      </c>
    </row>
    <row r="424" s="2" customFormat="1" ht="24.15" customHeight="1">
      <c r="A424" s="39"/>
      <c r="B424" s="40"/>
      <c r="C424" s="219" t="s">
        <v>315</v>
      </c>
      <c r="D424" s="219" t="s">
        <v>139</v>
      </c>
      <c r="E424" s="220" t="s">
        <v>491</v>
      </c>
      <c r="F424" s="221" t="s">
        <v>492</v>
      </c>
      <c r="G424" s="222" t="s">
        <v>213</v>
      </c>
      <c r="H424" s="223">
        <v>8</v>
      </c>
      <c r="I424" s="224"/>
      <c r="J424" s="225">
        <f>ROUND(I424*H424,2)</f>
        <v>0</v>
      </c>
      <c r="K424" s="221" t="s">
        <v>143</v>
      </c>
      <c r="L424" s="45"/>
      <c r="M424" s="226" t="s">
        <v>1</v>
      </c>
      <c r="N424" s="227" t="s">
        <v>38</v>
      </c>
      <c r="O424" s="92"/>
      <c r="P424" s="228">
        <f>O424*H424</f>
        <v>0</v>
      </c>
      <c r="Q424" s="228">
        <v>4.0000000000000003E-05</v>
      </c>
      <c r="R424" s="228">
        <f>Q424*H424</f>
        <v>0.00032000000000000003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144</v>
      </c>
      <c r="AT424" s="230" t="s">
        <v>139</v>
      </c>
      <c r="AU424" s="230" t="s">
        <v>83</v>
      </c>
      <c r="AY424" s="18" t="s">
        <v>137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81</v>
      </c>
      <c r="BK424" s="231">
        <f>ROUND(I424*H424,2)</f>
        <v>0</v>
      </c>
      <c r="BL424" s="18" t="s">
        <v>144</v>
      </c>
      <c r="BM424" s="230" t="s">
        <v>493</v>
      </c>
    </row>
    <row r="425" s="13" customFormat="1">
      <c r="A425" s="13"/>
      <c r="B425" s="232"/>
      <c r="C425" s="233"/>
      <c r="D425" s="234" t="s">
        <v>145</v>
      </c>
      <c r="E425" s="235" t="s">
        <v>1</v>
      </c>
      <c r="F425" s="236" t="s">
        <v>494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145</v>
      </c>
      <c r="AU425" s="242" t="s">
        <v>83</v>
      </c>
      <c r="AV425" s="13" t="s">
        <v>81</v>
      </c>
      <c r="AW425" s="13" t="s">
        <v>30</v>
      </c>
      <c r="AX425" s="13" t="s">
        <v>73</v>
      </c>
      <c r="AY425" s="242" t="s">
        <v>137</v>
      </c>
    </row>
    <row r="426" s="14" customFormat="1">
      <c r="A426" s="14"/>
      <c r="B426" s="243"/>
      <c r="C426" s="244"/>
      <c r="D426" s="234" t="s">
        <v>145</v>
      </c>
      <c r="E426" s="245" t="s">
        <v>1</v>
      </c>
      <c r="F426" s="246" t="s">
        <v>495</v>
      </c>
      <c r="G426" s="244"/>
      <c r="H426" s="247">
        <v>8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145</v>
      </c>
      <c r="AU426" s="253" t="s">
        <v>83</v>
      </c>
      <c r="AV426" s="14" t="s">
        <v>83</v>
      </c>
      <c r="AW426" s="14" t="s">
        <v>30</v>
      </c>
      <c r="AX426" s="14" t="s">
        <v>73</v>
      </c>
      <c r="AY426" s="253" t="s">
        <v>137</v>
      </c>
    </row>
    <row r="427" s="15" customFormat="1">
      <c r="A427" s="15"/>
      <c r="B427" s="254"/>
      <c r="C427" s="255"/>
      <c r="D427" s="234" t="s">
        <v>145</v>
      </c>
      <c r="E427" s="256" t="s">
        <v>1</v>
      </c>
      <c r="F427" s="257" t="s">
        <v>148</v>
      </c>
      <c r="G427" s="255"/>
      <c r="H427" s="258">
        <v>8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145</v>
      </c>
      <c r="AU427" s="264" t="s">
        <v>83</v>
      </c>
      <c r="AV427" s="15" t="s">
        <v>144</v>
      </c>
      <c r="AW427" s="15" t="s">
        <v>30</v>
      </c>
      <c r="AX427" s="15" t="s">
        <v>81</v>
      </c>
      <c r="AY427" s="264" t="s">
        <v>137</v>
      </c>
    </row>
    <row r="428" s="2" customFormat="1" ht="21.75" customHeight="1">
      <c r="A428" s="39"/>
      <c r="B428" s="40"/>
      <c r="C428" s="219" t="s">
        <v>496</v>
      </c>
      <c r="D428" s="219" t="s">
        <v>139</v>
      </c>
      <c r="E428" s="220" t="s">
        <v>497</v>
      </c>
      <c r="F428" s="221" t="s">
        <v>498</v>
      </c>
      <c r="G428" s="222" t="s">
        <v>213</v>
      </c>
      <c r="H428" s="223">
        <v>8</v>
      </c>
      <c r="I428" s="224"/>
      <c r="J428" s="225">
        <f>ROUND(I428*H428,2)</f>
        <v>0</v>
      </c>
      <c r="K428" s="221" t="s">
        <v>143</v>
      </c>
      <c r="L428" s="45"/>
      <c r="M428" s="226" t="s">
        <v>1</v>
      </c>
      <c r="N428" s="227" t="s">
        <v>38</v>
      </c>
      <c r="O428" s="92"/>
      <c r="P428" s="228">
        <f>O428*H428</f>
        <v>0</v>
      </c>
      <c r="Q428" s="228">
        <v>0.00012999999999999999</v>
      </c>
      <c r="R428" s="228">
        <f>Q428*H428</f>
        <v>0.0010399999999999999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144</v>
      </c>
      <c r="AT428" s="230" t="s">
        <v>139</v>
      </c>
      <c r="AU428" s="230" t="s">
        <v>83</v>
      </c>
      <c r="AY428" s="18" t="s">
        <v>137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81</v>
      </c>
      <c r="BK428" s="231">
        <f>ROUND(I428*H428,2)</f>
        <v>0</v>
      </c>
      <c r="BL428" s="18" t="s">
        <v>144</v>
      </c>
      <c r="BM428" s="230" t="s">
        <v>499</v>
      </c>
    </row>
    <row r="429" s="2" customFormat="1" ht="49.05" customHeight="1">
      <c r="A429" s="39"/>
      <c r="B429" s="40"/>
      <c r="C429" s="219" t="s">
        <v>321</v>
      </c>
      <c r="D429" s="219" t="s">
        <v>139</v>
      </c>
      <c r="E429" s="220" t="s">
        <v>500</v>
      </c>
      <c r="F429" s="221" t="s">
        <v>501</v>
      </c>
      <c r="G429" s="222" t="s">
        <v>213</v>
      </c>
      <c r="H429" s="223">
        <v>4</v>
      </c>
      <c r="I429" s="224"/>
      <c r="J429" s="225">
        <f>ROUND(I429*H429,2)</f>
        <v>0</v>
      </c>
      <c r="K429" s="221" t="s">
        <v>143</v>
      </c>
      <c r="L429" s="45"/>
      <c r="M429" s="226" t="s">
        <v>1</v>
      </c>
      <c r="N429" s="227" t="s">
        <v>38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144</v>
      </c>
      <c r="AT429" s="230" t="s">
        <v>139</v>
      </c>
      <c r="AU429" s="230" t="s">
        <v>83</v>
      </c>
      <c r="AY429" s="18" t="s">
        <v>137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81</v>
      </c>
      <c r="BK429" s="231">
        <f>ROUND(I429*H429,2)</f>
        <v>0</v>
      </c>
      <c r="BL429" s="18" t="s">
        <v>144</v>
      </c>
      <c r="BM429" s="230" t="s">
        <v>502</v>
      </c>
    </row>
    <row r="430" s="13" customFormat="1">
      <c r="A430" s="13"/>
      <c r="B430" s="232"/>
      <c r="C430" s="233"/>
      <c r="D430" s="234" t="s">
        <v>145</v>
      </c>
      <c r="E430" s="235" t="s">
        <v>1</v>
      </c>
      <c r="F430" s="236" t="s">
        <v>503</v>
      </c>
      <c r="G430" s="233"/>
      <c r="H430" s="235" t="s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145</v>
      </c>
      <c r="AU430" s="242" t="s">
        <v>83</v>
      </c>
      <c r="AV430" s="13" t="s">
        <v>81</v>
      </c>
      <c r="AW430" s="13" t="s">
        <v>30</v>
      </c>
      <c r="AX430" s="13" t="s">
        <v>73</v>
      </c>
      <c r="AY430" s="242" t="s">
        <v>137</v>
      </c>
    </row>
    <row r="431" s="14" customFormat="1">
      <c r="A431" s="14"/>
      <c r="B431" s="243"/>
      <c r="C431" s="244"/>
      <c r="D431" s="234" t="s">
        <v>145</v>
      </c>
      <c r="E431" s="245" t="s">
        <v>1</v>
      </c>
      <c r="F431" s="246" t="s">
        <v>504</v>
      </c>
      <c r="G431" s="244"/>
      <c r="H431" s="247">
        <v>4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145</v>
      </c>
      <c r="AU431" s="253" t="s">
        <v>83</v>
      </c>
      <c r="AV431" s="14" t="s">
        <v>83</v>
      </c>
      <c r="AW431" s="14" t="s">
        <v>30</v>
      </c>
      <c r="AX431" s="14" t="s">
        <v>73</v>
      </c>
      <c r="AY431" s="253" t="s">
        <v>137</v>
      </c>
    </row>
    <row r="432" s="15" customFormat="1">
      <c r="A432" s="15"/>
      <c r="B432" s="254"/>
      <c r="C432" s="255"/>
      <c r="D432" s="234" t="s">
        <v>145</v>
      </c>
      <c r="E432" s="256" t="s">
        <v>1</v>
      </c>
      <c r="F432" s="257" t="s">
        <v>148</v>
      </c>
      <c r="G432" s="255"/>
      <c r="H432" s="258">
        <v>4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145</v>
      </c>
      <c r="AU432" s="264" t="s">
        <v>83</v>
      </c>
      <c r="AV432" s="15" t="s">
        <v>144</v>
      </c>
      <c r="AW432" s="15" t="s">
        <v>30</v>
      </c>
      <c r="AX432" s="15" t="s">
        <v>81</v>
      </c>
      <c r="AY432" s="264" t="s">
        <v>137</v>
      </c>
    </row>
    <row r="433" s="2" customFormat="1" ht="24.15" customHeight="1">
      <c r="A433" s="39"/>
      <c r="B433" s="40"/>
      <c r="C433" s="219" t="s">
        <v>505</v>
      </c>
      <c r="D433" s="219" t="s">
        <v>139</v>
      </c>
      <c r="E433" s="220" t="s">
        <v>506</v>
      </c>
      <c r="F433" s="221" t="s">
        <v>507</v>
      </c>
      <c r="G433" s="222" t="s">
        <v>168</v>
      </c>
      <c r="H433" s="223">
        <v>21</v>
      </c>
      <c r="I433" s="224"/>
      <c r="J433" s="225">
        <f>ROUND(I433*H433,2)</f>
        <v>0</v>
      </c>
      <c r="K433" s="221" t="s">
        <v>143</v>
      </c>
      <c r="L433" s="45"/>
      <c r="M433" s="226" t="s">
        <v>1</v>
      </c>
      <c r="N433" s="227" t="s">
        <v>38</v>
      </c>
      <c r="O433" s="92"/>
      <c r="P433" s="228">
        <f>O433*H433</f>
        <v>0</v>
      </c>
      <c r="Q433" s="228">
        <v>1.0000000000000001E-05</v>
      </c>
      <c r="R433" s="228">
        <f>Q433*H433</f>
        <v>0.00021000000000000001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144</v>
      </c>
      <c r="AT433" s="230" t="s">
        <v>139</v>
      </c>
      <c r="AU433" s="230" t="s">
        <v>83</v>
      </c>
      <c r="AY433" s="18" t="s">
        <v>137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81</v>
      </c>
      <c r="BK433" s="231">
        <f>ROUND(I433*H433,2)</f>
        <v>0</v>
      </c>
      <c r="BL433" s="18" t="s">
        <v>144</v>
      </c>
      <c r="BM433" s="230" t="s">
        <v>508</v>
      </c>
    </row>
    <row r="434" s="14" customFormat="1">
      <c r="A434" s="14"/>
      <c r="B434" s="243"/>
      <c r="C434" s="244"/>
      <c r="D434" s="234" t="s">
        <v>145</v>
      </c>
      <c r="E434" s="245" t="s">
        <v>1</v>
      </c>
      <c r="F434" s="246" t="s">
        <v>376</v>
      </c>
      <c r="G434" s="244"/>
      <c r="H434" s="247">
        <v>21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145</v>
      </c>
      <c r="AU434" s="253" t="s">
        <v>83</v>
      </c>
      <c r="AV434" s="14" t="s">
        <v>83</v>
      </c>
      <c r="AW434" s="14" t="s">
        <v>30</v>
      </c>
      <c r="AX434" s="14" t="s">
        <v>73</v>
      </c>
      <c r="AY434" s="253" t="s">
        <v>137</v>
      </c>
    </row>
    <row r="435" s="15" customFormat="1">
      <c r="A435" s="15"/>
      <c r="B435" s="254"/>
      <c r="C435" s="255"/>
      <c r="D435" s="234" t="s">
        <v>145</v>
      </c>
      <c r="E435" s="256" t="s">
        <v>1</v>
      </c>
      <c r="F435" s="257" t="s">
        <v>148</v>
      </c>
      <c r="G435" s="255"/>
      <c r="H435" s="258">
        <v>21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145</v>
      </c>
      <c r="AU435" s="264" t="s">
        <v>83</v>
      </c>
      <c r="AV435" s="15" t="s">
        <v>144</v>
      </c>
      <c r="AW435" s="15" t="s">
        <v>30</v>
      </c>
      <c r="AX435" s="15" t="s">
        <v>81</v>
      </c>
      <c r="AY435" s="264" t="s">
        <v>137</v>
      </c>
    </row>
    <row r="436" s="2" customFormat="1" ht="16.5" customHeight="1">
      <c r="A436" s="39"/>
      <c r="B436" s="40"/>
      <c r="C436" s="219" t="s">
        <v>327</v>
      </c>
      <c r="D436" s="219" t="s">
        <v>139</v>
      </c>
      <c r="E436" s="220" t="s">
        <v>509</v>
      </c>
      <c r="F436" s="221" t="s">
        <v>510</v>
      </c>
      <c r="G436" s="222" t="s">
        <v>168</v>
      </c>
      <c r="H436" s="223">
        <v>175</v>
      </c>
      <c r="I436" s="224"/>
      <c r="J436" s="225">
        <f>ROUND(I436*H436,2)</f>
        <v>0</v>
      </c>
      <c r="K436" s="221" t="s">
        <v>143</v>
      </c>
      <c r="L436" s="45"/>
      <c r="M436" s="226" t="s">
        <v>1</v>
      </c>
      <c r="N436" s="227" t="s">
        <v>38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144</v>
      </c>
      <c r="AT436" s="230" t="s">
        <v>139</v>
      </c>
      <c r="AU436" s="230" t="s">
        <v>83</v>
      </c>
      <c r="AY436" s="18" t="s">
        <v>137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81</v>
      </c>
      <c r="BK436" s="231">
        <f>ROUND(I436*H436,2)</f>
        <v>0</v>
      </c>
      <c r="BL436" s="18" t="s">
        <v>144</v>
      </c>
      <c r="BM436" s="230" t="s">
        <v>511</v>
      </c>
    </row>
    <row r="437" s="13" customFormat="1">
      <c r="A437" s="13"/>
      <c r="B437" s="232"/>
      <c r="C437" s="233"/>
      <c r="D437" s="234" t="s">
        <v>145</v>
      </c>
      <c r="E437" s="235" t="s">
        <v>1</v>
      </c>
      <c r="F437" s="236" t="s">
        <v>512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145</v>
      </c>
      <c r="AU437" s="242" t="s">
        <v>83</v>
      </c>
      <c r="AV437" s="13" t="s">
        <v>81</v>
      </c>
      <c r="AW437" s="13" t="s">
        <v>30</v>
      </c>
      <c r="AX437" s="13" t="s">
        <v>73</v>
      </c>
      <c r="AY437" s="242" t="s">
        <v>137</v>
      </c>
    </row>
    <row r="438" s="14" customFormat="1">
      <c r="A438" s="14"/>
      <c r="B438" s="243"/>
      <c r="C438" s="244"/>
      <c r="D438" s="234" t="s">
        <v>145</v>
      </c>
      <c r="E438" s="245" t="s">
        <v>1</v>
      </c>
      <c r="F438" s="246" t="s">
        <v>172</v>
      </c>
      <c r="G438" s="244"/>
      <c r="H438" s="247">
        <v>75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145</v>
      </c>
      <c r="AU438" s="253" t="s">
        <v>83</v>
      </c>
      <c r="AV438" s="14" t="s">
        <v>83</v>
      </c>
      <c r="AW438" s="14" t="s">
        <v>30</v>
      </c>
      <c r="AX438" s="14" t="s">
        <v>73</v>
      </c>
      <c r="AY438" s="253" t="s">
        <v>137</v>
      </c>
    </row>
    <row r="439" s="13" customFormat="1">
      <c r="A439" s="13"/>
      <c r="B439" s="232"/>
      <c r="C439" s="233"/>
      <c r="D439" s="234" t="s">
        <v>145</v>
      </c>
      <c r="E439" s="235" t="s">
        <v>1</v>
      </c>
      <c r="F439" s="236" t="s">
        <v>513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145</v>
      </c>
      <c r="AU439" s="242" t="s">
        <v>83</v>
      </c>
      <c r="AV439" s="13" t="s">
        <v>81</v>
      </c>
      <c r="AW439" s="13" t="s">
        <v>30</v>
      </c>
      <c r="AX439" s="13" t="s">
        <v>73</v>
      </c>
      <c r="AY439" s="242" t="s">
        <v>137</v>
      </c>
    </row>
    <row r="440" s="14" customFormat="1">
      <c r="A440" s="14"/>
      <c r="B440" s="243"/>
      <c r="C440" s="244"/>
      <c r="D440" s="234" t="s">
        <v>145</v>
      </c>
      <c r="E440" s="245" t="s">
        <v>1</v>
      </c>
      <c r="F440" s="246" t="s">
        <v>422</v>
      </c>
      <c r="G440" s="244"/>
      <c r="H440" s="247">
        <v>100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145</v>
      </c>
      <c r="AU440" s="253" t="s">
        <v>83</v>
      </c>
      <c r="AV440" s="14" t="s">
        <v>83</v>
      </c>
      <c r="AW440" s="14" t="s">
        <v>30</v>
      </c>
      <c r="AX440" s="14" t="s">
        <v>73</v>
      </c>
      <c r="AY440" s="253" t="s">
        <v>137</v>
      </c>
    </row>
    <row r="441" s="15" customFormat="1">
      <c r="A441" s="15"/>
      <c r="B441" s="254"/>
      <c r="C441" s="255"/>
      <c r="D441" s="234" t="s">
        <v>145</v>
      </c>
      <c r="E441" s="256" t="s">
        <v>1</v>
      </c>
      <c r="F441" s="257" t="s">
        <v>148</v>
      </c>
      <c r="G441" s="255"/>
      <c r="H441" s="258">
        <v>175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145</v>
      </c>
      <c r="AU441" s="264" t="s">
        <v>83</v>
      </c>
      <c r="AV441" s="15" t="s">
        <v>144</v>
      </c>
      <c r="AW441" s="15" t="s">
        <v>30</v>
      </c>
      <c r="AX441" s="15" t="s">
        <v>81</v>
      </c>
      <c r="AY441" s="264" t="s">
        <v>137</v>
      </c>
    </row>
    <row r="442" s="2" customFormat="1" ht="16.5" customHeight="1">
      <c r="A442" s="39"/>
      <c r="B442" s="40"/>
      <c r="C442" s="219" t="s">
        <v>453</v>
      </c>
      <c r="D442" s="219" t="s">
        <v>139</v>
      </c>
      <c r="E442" s="220" t="s">
        <v>514</v>
      </c>
      <c r="F442" s="221" t="s">
        <v>515</v>
      </c>
      <c r="G442" s="222" t="s">
        <v>168</v>
      </c>
      <c r="H442" s="223">
        <v>100</v>
      </c>
      <c r="I442" s="224"/>
      <c r="J442" s="225">
        <f>ROUND(I442*H442,2)</f>
        <v>0</v>
      </c>
      <c r="K442" s="221" t="s">
        <v>143</v>
      </c>
      <c r="L442" s="45"/>
      <c r="M442" s="226" t="s">
        <v>1</v>
      </c>
      <c r="N442" s="227" t="s">
        <v>38</v>
      </c>
      <c r="O442" s="92"/>
      <c r="P442" s="228">
        <f>O442*H442</f>
        <v>0</v>
      </c>
      <c r="Q442" s="228">
        <v>1.0000000000000001E-05</v>
      </c>
      <c r="R442" s="228">
        <f>Q442*H442</f>
        <v>0.001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144</v>
      </c>
      <c r="AT442" s="230" t="s">
        <v>139</v>
      </c>
      <c r="AU442" s="230" t="s">
        <v>83</v>
      </c>
      <c r="AY442" s="18" t="s">
        <v>137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81</v>
      </c>
      <c r="BK442" s="231">
        <f>ROUND(I442*H442,2)</f>
        <v>0</v>
      </c>
      <c r="BL442" s="18" t="s">
        <v>144</v>
      </c>
      <c r="BM442" s="230" t="s">
        <v>516</v>
      </c>
    </row>
    <row r="443" s="13" customFormat="1">
      <c r="A443" s="13"/>
      <c r="B443" s="232"/>
      <c r="C443" s="233"/>
      <c r="D443" s="234" t="s">
        <v>145</v>
      </c>
      <c r="E443" s="235" t="s">
        <v>1</v>
      </c>
      <c r="F443" s="236" t="s">
        <v>513</v>
      </c>
      <c r="G443" s="233"/>
      <c r="H443" s="235" t="s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145</v>
      </c>
      <c r="AU443" s="242" t="s">
        <v>83</v>
      </c>
      <c r="AV443" s="13" t="s">
        <v>81</v>
      </c>
      <c r="AW443" s="13" t="s">
        <v>30</v>
      </c>
      <c r="AX443" s="13" t="s">
        <v>73</v>
      </c>
      <c r="AY443" s="242" t="s">
        <v>137</v>
      </c>
    </row>
    <row r="444" s="14" customFormat="1">
      <c r="A444" s="14"/>
      <c r="B444" s="243"/>
      <c r="C444" s="244"/>
      <c r="D444" s="234" t="s">
        <v>145</v>
      </c>
      <c r="E444" s="245" t="s">
        <v>1</v>
      </c>
      <c r="F444" s="246" t="s">
        <v>422</v>
      </c>
      <c r="G444" s="244"/>
      <c r="H444" s="247">
        <v>100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145</v>
      </c>
      <c r="AU444" s="253" t="s">
        <v>83</v>
      </c>
      <c r="AV444" s="14" t="s">
        <v>83</v>
      </c>
      <c r="AW444" s="14" t="s">
        <v>30</v>
      </c>
      <c r="AX444" s="14" t="s">
        <v>73</v>
      </c>
      <c r="AY444" s="253" t="s">
        <v>137</v>
      </c>
    </row>
    <row r="445" s="15" customFormat="1">
      <c r="A445" s="15"/>
      <c r="B445" s="254"/>
      <c r="C445" s="255"/>
      <c r="D445" s="234" t="s">
        <v>145</v>
      </c>
      <c r="E445" s="256" t="s">
        <v>1</v>
      </c>
      <c r="F445" s="257" t="s">
        <v>148</v>
      </c>
      <c r="G445" s="255"/>
      <c r="H445" s="258">
        <v>100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145</v>
      </c>
      <c r="AU445" s="264" t="s">
        <v>83</v>
      </c>
      <c r="AV445" s="15" t="s">
        <v>144</v>
      </c>
      <c r="AW445" s="15" t="s">
        <v>30</v>
      </c>
      <c r="AX445" s="15" t="s">
        <v>81</v>
      </c>
      <c r="AY445" s="264" t="s">
        <v>137</v>
      </c>
    </row>
    <row r="446" s="12" customFormat="1" ht="22.8" customHeight="1">
      <c r="A446" s="12"/>
      <c r="B446" s="203"/>
      <c r="C446" s="204"/>
      <c r="D446" s="205" t="s">
        <v>72</v>
      </c>
      <c r="E446" s="217" t="s">
        <v>452</v>
      </c>
      <c r="F446" s="217" t="s">
        <v>517</v>
      </c>
      <c r="G446" s="204"/>
      <c r="H446" s="204"/>
      <c r="I446" s="207"/>
      <c r="J446" s="218">
        <f>BK446</f>
        <v>0</v>
      </c>
      <c r="K446" s="204"/>
      <c r="L446" s="209"/>
      <c r="M446" s="210"/>
      <c r="N446" s="211"/>
      <c r="O446" s="211"/>
      <c r="P446" s="212">
        <f>SUM(P447:P505)</f>
        <v>0</v>
      </c>
      <c r="Q446" s="211"/>
      <c r="R446" s="212">
        <f>SUM(R447:R505)</f>
        <v>0</v>
      </c>
      <c r="S446" s="211"/>
      <c r="T446" s="213">
        <f>SUM(T447:T505)</f>
        <v>18.448537500000004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4" t="s">
        <v>81</v>
      </c>
      <c r="AT446" s="215" t="s">
        <v>72</v>
      </c>
      <c r="AU446" s="215" t="s">
        <v>81</v>
      </c>
      <c r="AY446" s="214" t="s">
        <v>137</v>
      </c>
      <c r="BK446" s="216">
        <f>SUM(BK447:BK505)</f>
        <v>0</v>
      </c>
    </row>
    <row r="447" s="2" customFormat="1" ht="24.15" customHeight="1">
      <c r="A447" s="39"/>
      <c r="B447" s="40"/>
      <c r="C447" s="219" t="s">
        <v>332</v>
      </c>
      <c r="D447" s="219" t="s">
        <v>139</v>
      </c>
      <c r="E447" s="220" t="s">
        <v>518</v>
      </c>
      <c r="F447" s="221" t="s">
        <v>519</v>
      </c>
      <c r="G447" s="222" t="s">
        <v>204</v>
      </c>
      <c r="H447" s="223">
        <v>12.699999999999999</v>
      </c>
      <c r="I447" s="224"/>
      <c r="J447" s="225">
        <f>ROUND(I447*H447,2)</f>
        <v>0</v>
      </c>
      <c r="K447" s="221" t="s">
        <v>143</v>
      </c>
      <c r="L447" s="45"/>
      <c r="M447" s="226" t="s">
        <v>1</v>
      </c>
      <c r="N447" s="227" t="s">
        <v>38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0.0092499999999999995</v>
      </c>
      <c r="T447" s="229">
        <f>S447*H447</f>
        <v>0.11747499999999998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144</v>
      </c>
      <c r="AT447" s="230" t="s">
        <v>139</v>
      </c>
      <c r="AU447" s="230" t="s">
        <v>83</v>
      </c>
      <c r="AY447" s="18" t="s">
        <v>137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81</v>
      </c>
      <c r="BK447" s="231">
        <f>ROUND(I447*H447,2)</f>
        <v>0</v>
      </c>
      <c r="BL447" s="18" t="s">
        <v>144</v>
      </c>
      <c r="BM447" s="230" t="s">
        <v>520</v>
      </c>
    </row>
    <row r="448" s="13" customFormat="1">
      <c r="A448" s="13"/>
      <c r="B448" s="232"/>
      <c r="C448" s="233"/>
      <c r="D448" s="234" t="s">
        <v>145</v>
      </c>
      <c r="E448" s="235" t="s">
        <v>1</v>
      </c>
      <c r="F448" s="236" t="s">
        <v>521</v>
      </c>
      <c r="G448" s="233"/>
      <c r="H448" s="235" t="s">
        <v>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145</v>
      </c>
      <c r="AU448" s="242" t="s">
        <v>83</v>
      </c>
      <c r="AV448" s="13" t="s">
        <v>81</v>
      </c>
      <c r="AW448" s="13" t="s">
        <v>30</v>
      </c>
      <c r="AX448" s="13" t="s">
        <v>73</v>
      </c>
      <c r="AY448" s="242" t="s">
        <v>137</v>
      </c>
    </row>
    <row r="449" s="13" customFormat="1">
      <c r="A449" s="13"/>
      <c r="B449" s="232"/>
      <c r="C449" s="233"/>
      <c r="D449" s="234" t="s">
        <v>145</v>
      </c>
      <c r="E449" s="235" t="s">
        <v>1</v>
      </c>
      <c r="F449" s="236" t="s">
        <v>522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145</v>
      </c>
      <c r="AU449" s="242" t="s">
        <v>83</v>
      </c>
      <c r="AV449" s="13" t="s">
        <v>81</v>
      </c>
      <c r="AW449" s="13" t="s">
        <v>30</v>
      </c>
      <c r="AX449" s="13" t="s">
        <v>73</v>
      </c>
      <c r="AY449" s="242" t="s">
        <v>137</v>
      </c>
    </row>
    <row r="450" s="13" customFormat="1">
      <c r="A450" s="13"/>
      <c r="B450" s="232"/>
      <c r="C450" s="233"/>
      <c r="D450" s="234" t="s">
        <v>145</v>
      </c>
      <c r="E450" s="235" t="s">
        <v>1</v>
      </c>
      <c r="F450" s="236" t="s">
        <v>523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145</v>
      </c>
      <c r="AU450" s="242" t="s">
        <v>83</v>
      </c>
      <c r="AV450" s="13" t="s">
        <v>81</v>
      </c>
      <c r="AW450" s="13" t="s">
        <v>30</v>
      </c>
      <c r="AX450" s="13" t="s">
        <v>73</v>
      </c>
      <c r="AY450" s="242" t="s">
        <v>137</v>
      </c>
    </row>
    <row r="451" s="14" customFormat="1">
      <c r="A451" s="14"/>
      <c r="B451" s="243"/>
      <c r="C451" s="244"/>
      <c r="D451" s="234" t="s">
        <v>145</v>
      </c>
      <c r="E451" s="245" t="s">
        <v>1</v>
      </c>
      <c r="F451" s="246" t="s">
        <v>524</v>
      </c>
      <c r="G451" s="244"/>
      <c r="H451" s="247">
        <v>12.699999999999999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145</v>
      </c>
      <c r="AU451" s="253" t="s">
        <v>83</v>
      </c>
      <c r="AV451" s="14" t="s">
        <v>83</v>
      </c>
      <c r="AW451" s="14" t="s">
        <v>30</v>
      </c>
      <c r="AX451" s="14" t="s">
        <v>73</v>
      </c>
      <c r="AY451" s="253" t="s">
        <v>137</v>
      </c>
    </row>
    <row r="452" s="15" customFormat="1">
      <c r="A452" s="15"/>
      <c r="B452" s="254"/>
      <c r="C452" s="255"/>
      <c r="D452" s="234" t="s">
        <v>145</v>
      </c>
      <c r="E452" s="256" t="s">
        <v>1</v>
      </c>
      <c r="F452" s="257" t="s">
        <v>148</v>
      </c>
      <c r="G452" s="255"/>
      <c r="H452" s="258">
        <v>12.699999999999999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145</v>
      </c>
      <c r="AU452" s="264" t="s">
        <v>83</v>
      </c>
      <c r="AV452" s="15" t="s">
        <v>144</v>
      </c>
      <c r="AW452" s="15" t="s">
        <v>30</v>
      </c>
      <c r="AX452" s="15" t="s">
        <v>81</v>
      </c>
      <c r="AY452" s="264" t="s">
        <v>137</v>
      </c>
    </row>
    <row r="453" s="2" customFormat="1" ht="21.75" customHeight="1">
      <c r="A453" s="39"/>
      <c r="B453" s="40"/>
      <c r="C453" s="219" t="s">
        <v>525</v>
      </c>
      <c r="D453" s="219" t="s">
        <v>139</v>
      </c>
      <c r="E453" s="220" t="s">
        <v>526</v>
      </c>
      <c r="F453" s="221" t="s">
        <v>527</v>
      </c>
      <c r="G453" s="222" t="s">
        <v>213</v>
      </c>
      <c r="H453" s="223">
        <v>1</v>
      </c>
      <c r="I453" s="224"/>
      <c r="J453" s="225">
        <f>ROUND(I453*H453,2)</f>
        <v>0</v>
      </c>
      <c r="K453" s="221" t="s">
        <v>143</v>
      </c>
      <c r="L453" s="45"/>
      <c r="M453" s="226" t="s">
        <v>1</v>
      </c>
      <c r="N453" s="227" t="s">
        <v>38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0.28499999999999998</v>
      </c>
      <c r="T453" s="229">
        <f>S453*H453</f>
        <v>0.28499999999999998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144</v>
      </c>
      <c r="AT453" s="230" t="s">
        <v>139</v>
      </c>
      <c r="AU453" s="230" t="s">
        <v>83</v>
      </c>
      <c r="AY453" s="18" t="s">
        <v>137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81</v>
      </c>
      <c r="BK453" s="231">
        <f>ROUND(I453*H453,2)</f>
        <v>0</v>
      </c>
      <c r="BL453" s="18" t="s">
        <v>144</v>
      </c>
      <c r="BM453" s="230" t="s">
        <v>528</v>
      </c>
    </row>
    <row r="454" s="13" customFormat="1">
      <c r="A454" s="13"/>
      <c r="B454" s="232"/>
      <c r="C454" s="233"/>
      <c r="D454" s="234" t="s">
        <v>145</v>
      </c>
      <c r="E454" s="235" t="s">
        <v>1</v>
      </c>
      <c r="F454" s="236" t="s">
        <v>529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145</v>
      </c>
      <c r="AU454" s="242" t="s">
        <v>83</v>
      </c>
      <c r="AV454" s="13" t="s">
        <v>81</v>
      </c>
      <c r="AW454" s="13" t="s">
        <v>30</v>
      </c>
      <c r="AX454" s="13" t="s">
        <v>73</v>
      </c>
      <c r="AY454" s="242" t="s">
        <v>137</v>
      </c>
    </row>
    <row r="455" s="14" customFormat="1">
      <c r="A455" s="14"/>
      <c r="B455" s="243"/>
      <c r="C455" s="244"/>
      <c r="D455" s="234" t="s">
        <v>145</v>
      </c>
      <c r="E455" s="245" t="s">
        <v>1</v>
      </c>
      <c r="F455" s="246" t="s">
        <v>234</v>
      </c>
      <c r="G455" s="244"/>
      <c r="H455" s="247">
        <v>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145</v>
      </c>
      <c r="AU455" s="253" t="s">
        <v>83</v>
      </c>
      <c r="AV455" s="14" t="s">
        <v>83</v>
      </c>
      <c r="AW455" s="14" t="s">
        <v>30</v>
      </c>
      <c r="AX455" s="14" t="s">
        <v>73</v>
      </c>
      <c r="AY455" s="253" t="s">
        <v>137</v>
      </c>
    </row>
    <row r="456" s="15" customFormat="1">
      <c r="A456" s="15"/>
      <c r="B456" s="254"/>
      <c r="C456" s="255"/>
      <c r="D456" s="234" t="s">
        <v>145</v>
      </c>
      <c r="E456" s="256" t="s">
        <v>1</v>
      </c>
      <c r="F456" s="257" t="s">
        <v>148</v>
      </c>
      <c r="G456" s="255"/>
      <c r="H456" s="258">
        <v>1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145</v>
      </c>
      <c r="AU456" s="264" t="s">
        <v>83</v>
      </c>
      <c r="AV456" s="15" t="s">
        <v>144</v>
      </c>
      <c r="AW456" s="15" t="s">
        <v>30</v>
      </c>
      <c r="AX456" s="15" t="s">
        <v>81</v>
      </c>
      <c r="AY456" s="264" t="s">
        <v>137</v>
      </c>
    </row>
    <row r="457" s="2" customFormat="1" ht="37.8" customHeight="1">
      <c r="A457" s="39"/>
      <c r="B457" s="40"/>
      <c r="C457" s="219" t="s">
        <v>338</v>
      </c>
      <c r="D457" s="219" t="s">
        <v>139</v>
      </c>
      <c r="E457" s="220" t="s">
        <v>530</v>
      </c>
      <c r="F457" s="221" t="s">
        <v>531</v>
      </c>
      <c r="G457" s="222" t="s">
        <v>168</v>
      </c>
      <c r="H457" s="223">
        <v>5</v>
      </c>
      <c r="I457" s="224"/>
      <c r="J457" s="225">
        <f>ROUND(I457*H457,2)</f>
        <v>0</v>
      </c>
      <c r="K457" s="221" t="s">
        <v>143</v>
      </c>
      <c r="L457" s="45"/>
      <c r="M457" s="226" t="s">
        <v>1</v>
      </c>
      <c r="N457" s="227" t="s">
        <v>38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0.058999999999999997</v>
      </c>
      <c r="T457" s="229">
        <f>S457*H457</f>
        <v>0.29499999999999998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144</v>
      </c>
      <c r="AT457" s="230" t="s">
        <v>139</v>
      </c>
      <c r="AU457" s="230" t="s">
        <v>83</v>
      </c>
      <c r="AY457" s="18" t="s">
        <v>137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81</v>
      </c>
      <c r="BK457" s="231">
        <f>ROUND(I457*H457,2)</f>
        <v>0</v>
      </c>
      <c r="BL457" s="18" t="s">
        <v>144</v>
      </c>
      <c r="BM457" s="230" t="s">
        <v>532</v>
      </c>
    </row>
    <row r="458" s="13" customFormat="1">
      <c r="A458" s="13"/>
      <c r="B458" s="232"/>
      <c r="C458" s="233"/>
      <c r="D458" s="234" t="s">
        <v>145</v>
      </c>
      <c r="E458" s="235" t="s">
        <v>1</v>
      </c>
      <c r="F458" s="236" t="s">
        <v>388</v>
      </c>
      <c r="G458" s="233"/>
      <c r="H458" s="235" t="s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145</v>
      </c>
      <c r="AU458" s="242" t="s">
        <v>83</v>
      </c>
      <c r="AV458" s="13" t="s">
        <v>81</v>
      </c>
      <c r="AW458" s="13" t="s">
        <v>30</v>
      </c>
      <c r="AX458" s="13" t="s">
        <v>73</v>
      </c>
      <c r="AY458" s="242" t="s">
        <v>137</v>
      </c>
    </row>
    <row r="459" s="14" customFormat="1">
      <c r="A459" s="14"/>
      <c r="B459" s="243"/>
      <c r="C459" s="244"/>
      <c r="D459" s="234" t="s">
        <v>145</v>
      </c>
      <c r="E459" s="245" t="s">
        <v>1</v>
      </c>
      <c r="F459" s="246" t="s">
        <v>358</v>
      </c>
      <c r="G459" s="244"/>
      <c r="H459" s="247">
        <v>3.085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145</v>
      </c>
      <c r="AU459" s="253" t="s">
        <v>83</v>
      </c>
      <c r="AV459" s="14" t="s">
        <v>83</v>
      </c>
      <c r="AW459" s="14" t="s">
        <v>30</v>
      </c>
      <c r="AX459" s="14" t="s">
        <v>73</v>
      </c>
      <c r="AY459" s="253" t="s">
        <v>137</v>
      </c>
    </row>
    <row r="460" s="14" customFormat="1">
      <c r="A460" s="14"/>
      <c r="B460" s="243"/>
      <c r="C460" s="244"/>
      <c r="D460" s="234" t="s">
        <v>145</v>
      </c>
      <c r="E460" s="245" t="s">
        <v>1</v>
      </c>
      <c r="F460" s="246" t="s">
        <v>389</v>
      </c>
      <c r="G460" s="244"/>
      <c r="H460" s="247">
        <v>2.7949999999999999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145</v>
      </c>
      <c r="AU460" s="253" t="s">
        <v>83</v>
      </c>
      <c r="AV460" s="14" t="s">
        <v>83</v>
      </c>
      <c r="AW460" s="14" t="s">
        <v>30</v>
      </c>
      <c r="AX460" s="14" t="s">
        <v>73</v>
      </c>
      <c r="AY460" s="253" t="s">
        <v>137</v>
      </c>
    </row>
    <row r="461" s="14" customFormat="1">
      <c r="A461" s="14"/>
      <c r="B461" s="243"/>
      <c r="C461" s="244"/>
      <c r="D461" s="234" t="s">
        <v>145</v>
      </c>
      <c r="E461" s="245" t="s">
        <v>1</v>
      </c>
      <c r="F461" s="246" t="s">
        <v>360</v>
      </c>
      <c r="G461" s="244"/>
      <c r="H461" s="247">
        <v>0.01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145</v>
      </c>
      <c r="AU461" s="253" t="s">
        <v>83</v>
      </c>
      <c r="AV461" s="14" t="s">
        <v>83</v>
      </c>
      <c r="AW461" s="14" t="s">
        <v>30</v>
      </c>
      <c r="AX461" s="14" t="s">
        <v>73</v>
      </c>
      <c r="AY461" s="253" t="s">
        <v>137</v>
      </c>
    </row>
    <row r="462" s="13" customFormat="1">
      <c r="A462" s="13"/>
      <c r="B462" s="232"/>
      <c r="C462" s="233"/>
      <c r="D462" s="234" t="s">
        <v>145</v>
      </c>
      <c r="E462" s="235" t="s">
        <v>1</v>
      </c>
      <c r="F462" s="236" t="s">
        <v>361</v>
      </c>
      <c r="G462" s="233"/>
      <c r="H462" s="235" t="s">
        <v>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145</v>
      </c>
      <c r="AU462" s="242" t="s">
        <v>83</v>
      </c>
      <c r="AV462" s="13" t="s">
        <v>81</v>
      </c>
      <c r="AW462" s="13" t="s">
        <v>30</v>
      </c>
      <c r="AX462" s="13" t="s">
        <v>73</v>
      </c>
      <c r="AY462" s="242" t="s">
        <v>137</v>
      </c>
    </row>
    <row r="463" s="13" customFormat="1">
      <c r="A463" s="13"/>
      <c r="B463" s="232"/>
      <c r="C463" s="233"/>
      <c r="D463" s="234" t="s">
        <v>145</v>
      </c>
      <c r="E463" s="235" t="s">
        <v>1</v>
      </c>
      <c r="F463" s="236" t="s">
        <v>362</v>
      </c>
      <c r="G463" s="233"/>
      <c r="H463" s="235" t="s">
        <v>1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145</v>
      </c>
      <c r="AU463" s="242" t="s">
        <v>83</v>
      </c>
      <c r="AV463" s="13" t="s">
        <v>81</v>
      </c>
      <c r="AW463" s="13" t="s">
        <v>30</v>
      </c>
      <c r="AX463" s="13" t="s">
        <v>73</v>
      </c>
      <c r="AY463" s="242" t="s">
        <v>137</v>
      </c>
    </row>
    <row r="464" s="14" customFormat="1">
      <c r="A464" s="14"/>
      <c r="B464" s="243"/>
      <c r="C464" s="244"/>
      <c r="D464" s="234" t="s">
        <v>145</v>
      </c>
      <c r="E464" s="245" t="s">
        <v>1</v>
      </c>
      <c r="F464" s="246" t="s">
        <v>390</v>
      </c>
      <c r="G464" s="244"/>
      <c r="H464" s="247">
        <v>-1.04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145</v>
      </c>
      <c r="AU464" s="253" t="s">
        <v>83</v>
      </c>
      <c r="AV464" s="14" t="s">
        <v>83</v>
      </c>
      <c r="AW464" s="14" t="s">
        <v>30</v>
      </c>
      <c r="AX464" s="14" t="s">
        <v>73</v>
      </c>
      <c r="AY464" s="253" t="s">
        <v>137</v>
      </c>
    </row>
    <row r="465" s="14" customFormat="1">
      <c r="A465" s="14"/>
      <c r="B465" s="243"/>
      <c r="C465" s="244"/>
      <c r="D465" s="234" t="s">
        <v>145</v>
      </c>
      <c r="E465" s="245" t="s">
        <v>1</v>
      </c>
      <c r="F465" s="246" t="s">
        <v>391</v>
      </c>
      <c r="G465" s="244"/>
      <c r="H465" s="247">
        <v>0.14999999999999999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145</v>
      </c>
      <c r="AU465" s="253" t="s">
        <v>83</v>
      </c>
      <c r="AV465" s="14" t="s">
        <v>83</v>
      </c>
      <c r="AW465" s="14" t="s">
        <v>30</v>
      </c>
      <c r="AX465" s="14" t="s">
        <v>73</v>
      </c>
      <c r="AY465" s="253" t="s">
        <v>137</v>
      </c>
    </row>
    <row r="466" s="15" customFormat="1">
      <c r="A466" s="15"/>
      <c r="B466" s="254"/>
      <c r="C466" s="255"/>
      <c r="D466" s="234" t="s">
        <v>145</v>
      </c>
      <c r="E466" s="256" t="s">
        <v>1</v>
      </c>
      <c r="F466" s="257" t="s">
        <v>148</v>
      </c>
      <c r="G466" s="255"/>
      <c r="H466" s="258">
        <v>5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145</v>
      </c>
      <c r="AU466" s="264" t="s">
        <v>83</v>
      </c>
      <c r="AV466" s="15" t="s">
        <v>144</v>
      </c>
      <c r="AW466" s="15" t="s">
        <v>30</v>
      </c>
      <c r="AX466" s="15" t="s">
        <v>81</v>
      </c>
      <c r="AY466" s="264" t="s">
        <v>137</v>
      </c>
    </row>
    <row r="467" s="2" customFormat="1" ht="37.8" customHeight="1">
      <c r="A467" s="39"/>
      <c r="B467" s="40"/>
      <c r="C467" s="219" t="s">
        <v>533</v>
      </c>
      <c r="D467" s="219" t="s">
        <v>139</v>
      </c>
      <c r="E467" s="220" t="s">
        <v>534</v>
      </c>
      <c r="F467" s="221" t="s">
        <v>535</v>
      </c>
      <c r="G467" s="222" t="s">
        <v>168</v>
      </c>
      <c r="H467" s="223">
        <v>217</v>
      </c>
      <c r="I467" s="224"/>
      <c r="J467" s="225">
        <f>ROUND(I467*H467,2)</f>
        <v>0</v>
      </c>
      <c r="K467" s="221" t="s">
        <v>143</v>
      </c>
      <c r="L467" s="45"/>
      <c r="M467" s="226" t="s">
        <v>1</v>
      </c>
      <c r="N467" s="227" t="s">
        <v>38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0.050000000000000003</v>
      </c>
      <c r="T467" s="229">
        <f>S467*H467</f>
        <v>10.850000000000001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144</v>
      </c>
      <c r="AT467" s="230" t="s">
        <v>139</v>
      </c>
      <c r="AU467" s="230" t="s">
        <v>83</v>
      </c>
      <c r="AY467" s="18" t="s">
        <v>137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81</v>
      </c>
      <c r="BK467" s="231">
        <f>ROUND(I467*H467,2)</f>
        <v>0</v>
      </c>
      <c r="BL467" s="18" t="s">
        <v>144</v>
      </c>
      <c r="BM467" s="230" t="s">
        <v>536</v>
      </c>
    </row>
    <row r="468" s="13" customFormat="1">
      <c r="A468" s="13"/>
      <c r="B468" s="232"/>
      <c r="C468" s="233"/>
      <c r="D468" s="234" t="s">
        <v>145</v>
      </c>
      <c r="E468" s="235" t="s">
        <v>1</v>
      </c>
      <c r="F468" s="236" t="s">
        <v>381</v>
      </c>
      <c r="G468" s="233"/>
      <c r="H468" s="235" t="s">
        <v>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145</v>
      </c>
      <c r="AU468" s="242" t="s">
        <v>83</v>
      </c>
      <c r="AV468" s="13" t="s">
        <v>81</v>
      </c>
      <c r="AW468" s="13" t="s">
        <v>30</v>
      </c>
      <c r="AX468" s="13" t="s">
        <v>73</v>
      </c>
      <c r="AY468" s="242" t="s">
        <v>137</v>
      </c>
    </row>
    <row r="469" s="14" customFormat="1">
      <c r="A469" s="14"/>
      <c r="B469" s="243"/>
      <c r="C469" s="244"/>
      <c r="D469" s="234" t="s">
        <v>145</v>
      </c>
      <c r="E469" s="245" t="s">
        <v>1</v>
      </c>
      <c r="F469" s="246" t="s">
        <v>365</v>
      </c>
      <c r="G469" s="244"/>
      <c r="H469" s="247">
        <v>166.5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145</v>
      </c>
      <c r="AU469" s="253" t="s">
        <v>83</v>
      </c>
      <c r="AV469" s="14" t="s">
        <v>83</v>
      </c>
      <c r="AW469" s="14" t="s">
        <v>30</v>
      </c>
      <c r="AX469" s="14" t="s">
        <v>73</v>
      </c>
      <c r="AY469" s="253" t="s">
        <v>137</v>
      </c>
    </row>
    <row r="470" s="14" customFormat="1">
      <c r="A470" s="14"/>
      <c r="B470" s="243"/>
      <c r="C470" s="244"/>
      <c r="D470" s="234" t="s">
        <v>145</v>
      </c>
      <c r="E470" s="245" t="s">
        <v>1</v>
      </c>
      <c r="F470" s="246" t="s">
        <v>366</v>
      </c>
      <c r="G470" s="244"/>
      <c r="H470" s="247">
        <v>51.380000000000003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145</v>
      </c>
      <c r="AU470" s="253" t="s">
        <v>83</v>
      </c>
      <c r="AV470" s="14" t="s">
        <v>83</v>
      </c>
      <c r="AW470" s="14" t="s">
        <v>30</v>
      </c>
      <c r="AX470" s="14" t="s">
        <v>73</v>
      </c>
      <c r="AY470" s="253" t="s">
        <v>137</v>
      </c>
    </row>
    <row r="471" s="13" customFormat="1">
      <c r="A471" s="13"/>
      <c r="B471" s="232"/>
      <c r="C471" s="233"/>
      <c r="D471" s="234" t="s">
        <v>145</v>
      </c>
      <c r="E471" s="235" t="s">
        <v>1</v>
      </c>
      <c r="F471" s="236" t="s">
        <v>382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145</v>
      </c>
      <c r="AU471" s="242" t="s">
        <v>83</v>
      </c>
      <c r="AV471" s="13" t="s">
        <v>81</v>
      </c>
      <c r="AW471" s="13" t="s">
        <v>30</v>
      </c>
      <c r="AX471" s="13" t="s">
        <v>73</v>
      </c>
      <c r="AY471" s="242" t="s">
        <v>137</v>
      </c>
    </row>
    <row r="472" s="14" customFormat="1">
      <c r="A472" s="14"/>
      <c r="B472" s="243"/>
      <c r="C472" s="244"/>
      <c r="D472" s="234" t="s">
        <v>145</v>
      </c>
      <c r="E472" s="245" t="s">
        <v>1</v>
      </c>
      <c r="F472" s="246" t="s">
        <v>383</v>
      </c>
      <c r="G472" s="244"/>
      <c r="H472" s="247">
        <v>-14.75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145</v>
      </c>
      <c r="AU472" s="253" t="s">
        <v>83</v>
      </c>
      <c r="AV472" s="14" t="s">
        <v>83</v>
      </c>
      <c r="AW472" s="14" t="s">
        <v>30</v>
      </c>
      <c r="AX472" s="14" t="s">
        <v>73</v>
      </c>
      <c r="AY472" s="253" t="s">
        <v>137</v>
      </c>
    </row>
    <row r="473" s="13" customFormat="1">
      <c r="A473" s="13"/>
      <c r="B473" s="232"/>
      <c r="C473" s="233"/>
      <c r="D473" s="234" t="s">
        <v>145</v>
      </c>
      <c r="E473" s="235" t="s">
        <v>1</v>
      </c>
      <c r="F473" s="236" t="s">
        <v>369</v>
      </c>
      <c r="G473" s="233"/>
      <c r="H473" s="235" t="s">
        <v>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145</v>
      </c>
      <c r="AU473" s="242" t="s">
        <v>83</v>
      </c>
      <c r="AV473" s="13" t="s">
        <v>81</v>
      </c>
      <c r="AW473" s="13" t="s">
        <v>30</v>
      </c>
      <c r="AX473" s="13" t="s">
        <v>73</v>
      </c>
      <c r="AY473" s="242" t="s">
        <v>137</v>
      </c>
    </row>
    <row r="474" s="14" customFormat="1">
      <c r="A474" s="14"/>
      <c r="B474" s="243"/>
      <c r="C474" s="244"/>
      <c r="D474" s="234" t="s">
        <v>145</v>
      </c>
      <c r="E474" s="245" t="s">
        <v>1</v>
      </c>
      <c r="F474" s="246" t="s">
        <v>370</v>
      </c>
      <c r="G474" s="244"/>
      <c r="H474" s="247">
        <v>11.1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145</v>
      </c>
      <c r="AU474" s="253" t="s">
        <v>83</v>
      </c>
      <c r="AV474" s="14" t="s">
        <v>83</v>
      </c>
      <c r="AW474" s="14" t="s">
        <v>30</v>
      </c>
      <c r="AX474" s="14" t="s">
        <v>73</v>
      </c>
      <c r="AY474" s="253" t="s">
        <v>137</v>
      </c>
    </row>
    <row r="475" s="14" customFormat="1">
      <c r="A475" s="14"/>
      <c r="B475" s="243"/>
      <c r="C475" s="244"/>
      <c r="D475" s="234" t="s">
        <v>145</v>
      </c>
      <c r="E475" s="245" t="s">
        <v>1</v>
      </c>
      <c r="F475" s="246" t="s">
        <v>384</v>
      </c>
      <c r="G475" s="244"/>
      <c r="H475" s="247">
        <v>2.77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145</v>
      </c>
      <c r="AU475" s="253" t="s">
        <v>83</v>
      </c>
      <c r="AV475" s="14" t="s">
        <v>83</v>
      </c>
      <c r="AW475" s="14" t="s">
        <v>30</v>
      </c>
      <c r="AX475" s="14" t="s">
        <v>73</v>
      </c>
      <c r="AY475" s="253" t="s">
        <v>137</v>
      </c>
    </row>
    <row r="476" s="15" customFormat="1">
      <c r="A476" s="15"/>
      <c r="B476" s="254"/>
      <c r="C476" s="255"/>
      <c r="D476" s="234" t="s">
        <v>145</v>
      </c>
      <c r="E476" s="256" t="s">
        <v>1</v>
      </c>
      <c r="F476" s="257" t="s">
        <v>148</v>
      </c>
      <c r="G476" s="255"/>
      <c r="H476" s="258">
        <v>217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145</v>
      </c>
      <c r="AU476" s="264" t="s">
        <v>83</v>
      </c>
      <c r="AV476" s="15" t="s">
        <v>144</v>
      </c>
      <c r="AW476" s="15" t="s">
        <v>30</v>
      </c>
      <c r="AX476" s="15" t="s">
        <v>81</v>
      </c>
      <c r="AY476" s="264" t="s">
        <v>137</v>
      </c>
    </row>
    <row r="477" s="2" customFormat="1" ht="37.8" customHeight="1">
      <c r="A477" s="39"/>
      <c r="B477" s="40"/>
      <c r="C477" s="219" t="s">
        <v>341</v>
      </c>
      <c r="D477" s="219" t="s">
        <v>139</v>
      </c>
      <c r="E477" s="220" t="s">
        <v>537</v>
      </c>
      <c r="F477" s="221" t="s">
        <v>538</v>
      </c>
      <c r="G477" s="222" t="s">
        <v>168</v>
      </c>
      <c r="H477" s="223">
        <v>100</v>
      </c>
      <c r="I477" s="224"/>
      <c r="J477" s="225">
        <f>ROUND(I477*H477,2)</f>
        <v>0</v>
      </c>
      <c r="K477" s="221" t="s">
        <v>143</v>
      </c>
      <c r="L477" s="45"/>
      <c r="M477" s="226" t="s">
        <v>1</v>
      </c>
      <c r="N477" s="227" t="s">
        <v>38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0.01</v>
      </c>
      <c r="T477" s="229">
        <f>S477*H477</f>
        <v>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144</v>
      </c>
      <c r="AT477" s="230" t="s">
        <v>139</v>
      </c>
      <c r="AU477" s="230" t="s">
        <v>83</v>
      </c>
      <c r="AY477" s="18" t="s">
        <v>137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81</v>
      </c>
      <c r="BK477" s="231">
        <f>ROUND(I477*H477,2)</f>
        <v>0</v>
      </c>
      <c r="BL477" s="18" t="s">
        <v>144</v>
      </c>
      <c r="BM477" s="230" t="s">
        <v>539</v>
      </c>
    </row>
    <row r="478" s="2" customFormat="1" ht="16.5" customHeight="1">
      <c r="A478" s="39"/>
      <c r="B478" s="40"/>
      <c r="C478" s="219" t="s">
        <v>540</v>
      </c>
      <c r="D478" s="219" t="s">
        <v>139</v>
      </c>
      <c r="E478" s="220" t="s">
        <v>541</v>
      </c>
      <c r="F478" s="221" t="s">
        <v>542</v>
      </c>
      <c r="G478" s="222" t="s">
        <v>168</v>
      </c>
      <c r="H478" s="223">
        <v>56</v>
      </c>
      <c r="I478" s="224"/>
      <c r="J478" s="225">
        <f>ROUND(I478*H478,2)</f>
        <v>0</v>
      </c>
      <c r="K478" s="221" t="s">
        <v>143</v>
      </c>
      <c r="L478" s="45"/>
      <c r="M478" s="226" t="s">
        <v>1</v>
      </c>
      <c r="N478" s="227" t="s">
        <v>38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0.033000000000000002</v>
      </c>
      <c r="T478" s="229">
        <f>S478*H478</f>
        <v>1.8480000000000001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144</v>
      </c>
      <c r="AT478" s="230" t="s">
        <v>139</v>
      </c>
      <c r="AU478" s="230" t="s">
        <v>83</v>
      </c>
      <c r="AY478" s="18" t="s">
        <v>137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81</v>
      </c>
      <c r="BK478" s="231">
        <f>ROUND(I478*H478,2)</f>
        <v>0</v>
      </c>
      <c r="BL478" s="18" t="s">
        <v>144</v>
      </c>
      <c r="BM478" s="230" t="s">
        <v>543</v>
      </c>
    </row>
    <row r="479" s="13" customFormat="1">
      <c r="A479" s="13"/>
      <c r="B479" s="232"/>
      <c r="C479" s="233"/>
      <c r="D479" s="234" t="s">
        <v>145</v>
      </c>
      <c r="E479" s="235" t="s">
        <v>1</v>
      </c>
      <c r="F479" s="236" t="s">
        <v>544</v>
      </c>
      <c r="G479" s="233"/>
      <c r="H479" s="235" t="s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145</v>
      </c>
      <c r="AU479" s="242" t="s">
        <v>83</v>
      </c>
      <c r="AV479" s="13" t="s">
        <v>81</v>
      </c>
      <c r="AW479" s="13" t="s">
        <v>30</v>
      </c>
      <c r="AX479" s="13" t="s">
        <v>73</v>
      </c>
      <c r="AY479" s="242" t="s">
        <v>137</v>
      </c>
    </row>
    <row r="480" s="13" customFormat="1">
      <c r="A480" s="13"/>
      <c r="B480" s="232"/>
      <c r="C480" s="233"/>
      <c r="D480" s="234" t="s">
        <v>145</v>
      </c>
      <c r="E480" s="235" t="s">
        <v>1</v>
      </c>
      <c r="F480" s="236" t="s">
        <v>545</v>
      </c>
      <c r="G480" s="233"/>
      <c r="H480" s="235" t="s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145</v>
      </c>
      <c r="AU480" s="242" t="s">
        <v>83</v>
      </c>
      <c r="AV480" s="13" t="s">
        <v>81</v>
      </c>
      <c r="AW480" s="13" t="s">
        <v>30</v>
      </c>
      <c r="AX480" s="13" t="s">
        <v>73</v>
      </c>
      <c r="AY480" s="242" t="s">
        <v>137</v>
      </c>
    </row>
    <row r="481" s="14" customFormat="1">
      <c r="A481" s="14"/>
      <c r="B481" s="243"/>
      <c r="C481" s="244"/>
      <c r="D481" s="234" t="s">
        <v>145</v>
      </c>
      <c r="E481" s="245" t="s">
        <v>1</v>
      </c>
      <c r="F481" s="246" t="s">
        <v>546</v>
      </c>
      <c r="G481" s="244"/>
      <c r="H481" s="247">
        <v>47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145</v>
      </c>
      <c r="AU481" s="253" t="s">
        <v>83</v>
      </c>
      <c r="AV481" s="14" t="s">
        <v>83</v>
      </c>
      <c r="AW481" s="14" t="s">
        <v>30</v>
      </c>
      <c r="AX481" s="14" t="s">
        <v>73</v>
      </c>
      <c r="AY481" s="253" t="s">
        <v>137</v>
      </c>
    </row>
    <row r="482" s="13" customFormat="1">
      <c r="A482" s="13"/>
      <c r="B482" s="232"/>
      <c r="C482" s="233"/>
      <c r="D482" s="234" t="s">
        <v>145</v>
      </c>
      <c r="E482" s="235" t="s">
        <v>1</v>
      </c>
      <c r="F482" s="236" t="s">
        <v>547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145</v>
      </c>
      <c r="AU482" s="242" t="s">
        <v>83</v>
      </c>
      <c r="AV482" s="13" t="s">
        <v>81</v>
      </c>
      <c r="AW482" s="13" t="s">
        <v>30</v>
      </c>
      <c r="AX482" s="13" t="s">
        <v>73</v>
      </c>
      <c r="AY482" s="242" t="s">
        <v>137</v>
      </c>
    </row>
    <row r="483" s="13" customFormat="1">
      <c r="A483" s="13"/>
      <c r="B483" s="232"/>
      <c r="C483" s="233"/>
      <c r="D483" s="234" t="s">
        <v>145</v>
      </c>
      <c r="E483" s="235" t="s">
        <v>1</v>
      </c>
      <c r="F483" s="236" t="s">
        <v>548</v>
      </c>
      <c r="G483" s="233"/>
      <c r="H483" s="235" t="s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145</v>
      </c>
      <c r="AU483" s="242" t="s">
        <v>83</v>
      </c>
      <c r="AV483" s="13" t="s">
        <v>81</v>
      </c>
      <c r="AW483" s="13" t="s">
        <v>30</v>
      </c>
      <c r="AX483" s="13" t="s">
        <v>73</v>
      </c>
      <c r="AY483" s="242" t="s">
        <v>137</v>
      </c>
    </row>
    <row r="484" s="14" customFormat="1">
      <c r="A484" s="14"/>
      <c r="B484" s="243"/>
      <c r="C484" s="244"/>
      <c r="D484" s="234" t="s">
        <v>145</v>
      </c>
      <c r="E484" s="245" t="s">
        <v>1</v>
      </c>
      <c r="F484" s="246" t="s">
        <v>549</v>
      </c>
      <c r="G484" s="244"/>
      <c r="H484" s="247">
        <v>9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145</v>
      </c>
      <c r="AU484" s="253" t="s">
        <v>83</v>
      </c>
      <c r="AV484" s="14" t="s">
        <v>83</v>
      </c>
      <c r="AW484" s="14" t="s">
        <v>30</v>
      </c>
      <c r="AX484" s="14" t="s">
        <v>73</v>
      </c>
      <c r="AY484" s="253" t="s">
        <v>137</v>
      </c>
    </row>
    <row r="485" s="15" customFormat="1">
      <c r="A485" s="15"/>
      <c r="B485" s="254"/>
      <c r="C485" s="255"/>
      <c r="D485" s="234" t="s">
        <v>145</v>
      </c>
      <c r="E485" s="256" t="s">
        <v>1</v>
      </c>
      <c r="F485" s="257" t="s">
        <v>148</v>
      </c>
      <c r="G485" s="255"/>
      <c r="H485" s="258">
        <v>56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145</v>
      </c>
      <c r="AU485" s="264" t="s">
        <v>83</v>
      </c>
      <c r="AV485" s="15" t="s">
        <v>144</v>
      </c>
      <c r="AW485" s="15" t="s">
        <v>30</v>
      </c>
      <c r="AX485" s="15" t="s">
        <v>81</v>
      </c>
      <c r="AY485" s="264" t="s">
        <v>137</v>
      </c>
    </row>
    <row r="486" s="2" customFormat="1" ht="24.15" customHeight="1">
      <c r="A486" s="39"/>
      <c r="B486" s="40"/>
      <c r="C486" s="219" t="s">
        <v>348</v>
      </c>
      <c r="D486" s="219" t="s">
        <v>139</v>
      </c>
      <c r="E486" s="220" t="s">
        <v>550</v>
      </c>
      <c r="F486" s="221" t="s">
        <v>551</v>
      </c>
      <c r="G486" s="222" t="s">
        <v>168</v>
      </c>
      <c r="H486" s="223">
        <v>47</v>
      </c>
      <c r="I486" s="224"/>
      <c r="J486" s="225">
        <f>ROUND(I486*H486,2)</f>
        <v>0</v>
      </c>
      <c r="K486" s="221" t="s">
        <v>143</v>
      </c>
      <c r="L486" s="45"/>
      <c r="M486" s="226" t="s">
        <v>1</v>
      </c>
      <c r="N486" s="227" t="s">
        <v>38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0.01</v>
      </c>
      <c r="T486" s="229">
        <f>S486*H486</f>
        <v>0.47000000000000003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144</v>
      </c>
      <c r="AT486" s="230" t="s">
        <v>139</v>
      </c>
      <c r="AU486" s="230" t="s">
        <v>83</v>
      </c>
      <c r="AY486" s="18" t="s">
        <v>137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81</v>
      </c>
      <c r="BK486" s="231">
        <f>ROUND(I486*H486,2)</f>
        <v>0</v>
      </c>
      <c r="BL486" s="18" t="s">
        <v>144</v>
      </c>
      <c r="BM486" s="230" t="s">
        <v>552</v>
      </c>
    </row>
    <row r="487" s="13" customFormat="1">
      <c r="A487" s="13"/>
      <c r="B487" s="232"/>
      <c r="C487" s="233"/>
      <c r="D487" s="234" t="s">
        <v>145</v>
      </c>
      <c r="E487" s="235" t="s">
        <v>1</v>
      </c>
      <c r="F487" s="236" t="s">
        <v>553</v>
      </c>
      <c r="G487" s="233"/>
      <c r="H487" s="235" t="s">
        <v>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145</v>
      </c>
      <c r="AU487" s="242" t="s">
        <v>83</v>
      </c>
      <c r="AV487" s="13" t="s">
        <v>81</v>
      </c>
      <c r="AW487" s="13" t="s">
        <v>30</v>
      </c>
      <c r="AX487" s="13" t="s">
        <v>73</v>
      </c>
      <c r="AY487" s="242" t="s">
        <v>137</v>
      </c>
    </row>
    <row r="488" s="13" customFormat="1">
      <c r="A488" s="13"/>
      <c r="B488" s="232"/>
      <c r="C488" s="233"/>
      <c r="D488" s="234" t="s">
        <v>145</v>
      </c>
      <c r="E488" s="235" t="s">
        <v>1</v>
      </c>
      <c r="F488" s="236" t="s">
        <v>554</v>
      </c>
      <c r="G488" s="233"/>
      <c r="H488" s="235" t="s">
        <v>1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145</v>
      </c>
      <c r="AU488" s="242" t="s">
        <v>83</v>
      </c>
      <c r="AV488" s="13" t="s">
        <v>81</v>
      </c>
      <c r="AW488" s="13" t="s">
        <v>30</v>
      </c>
      <c r="AX488" s="13" t="s">
        <v>73</v>
      </c>
      <c r="AY488" s="242" t="s">
        <v>137</v>
      </c>
    </row>
    <row r="489" s="14" customFormat="1">
      <c r="A489" s="14"/>
      <c r="B489" s="243"/>
      <c r="C489" s="244"/>
      <c r="D489" s="234" t="s">
        <v>145</v>
      </c>
      <c r="E489" s="245" t="s">
        <v>1</v>
      </c>
      <c r="F489" s="246" t="s">
        <v>546</v>
      </c>
      <c r="G489" s="244"/>
      <c r="H489" s="247">
        <v>47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145</v>
      </c>
      <c r="AU489" s="253" t="s">
        <v>83</v>
      </c>
      <c r="AV489" s="14" t="s">
        <v>83</v>
      </c>
      <c r="AW489" s="14" t="s">
        <v>30</v>
      </c>
      <c r="AX489" s="14" t="s">
        <v>73</v>
      </c>
      <c r="AY489" s="253" t="s">
        <v>137</v>
      </c>
    </row>
    <row r="490" s="15" customFormat="1">
      <c r="A490" s="15"/>
      <c r="B490" s="254"/>
      <c r="C490" s="255"/>
      <c r="D490" s="234" t="s">
        <v>145</v>
      </c>
      <c r="E490" s="256" t="s">
        <v>1</v>
      </c>
      <c r="F490" s="257" t="s">
        <v>148</v>
      </c>
      <c r="G490" s="255"/>
      <c r="H490" s="258">
        <v>47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145</v>
      </c>
      <c r="AU490" s="264" t="s">
        <v>83</v>
      </c>
      <c r="AV490" s="15" t="s">
        <v>144</v>
      </c>
      <c r="AW490" s="15" t="s">
        <v>30</v>
      </c>
      <c r="AX490" s="15" t="s">
        <v>81</v>
      </c>
      <c r="AY490" s="264" t="s">
        <v>137</v>
      </c>
    </row>
    <row r="491" s="2" customFormat="1" ht="16.5" customHeight="1">
      <c r="A491" s="39"/>
      <c r="B491" s="40"/>
      <c r="C491" s="219" t="s">
        <v>555</v>
      </c>
      <c r="D491" s="219" t="s">
        <v>139</v>
      </c>
      <c r="E491" s="220" t="s">
        <v>556</v>
      </c>
      <c r="F491" s="221" t="s">
        <v>557</v>
      </c>
      <c r="G491" s="222" t="s">
        <v>168</v>
      </c>
      <c r="H491" s="223">
        <v>9</v>
      </c>
      <c r="I491" s="224"/>
      <c r="J491" s="225">
        <f>ROUND(I491*H491,2)</f>
        <v>0</v>
      </c>
      <c r="K491" s="221" t="s">
        <v>143</v>
      </c>
      <c r="L491" s="45"/>
      <c r="M491" s="226" t="s">
        <v>1</v>
      </c>
      <c r="N491" s="227" t="s">
        <v>38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0.22600000000000001</v>
      </c>
      <c r="T491" s="229">
        <f>S491*H491</f>
        <v>2.0340000000000003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144</v>
      </c>
      <c r="AT491" s="230" t="s">
        <v>139</v>
      </c>
      <c r="AU491" s="230" t="s">
        <v>83</v>
      </c>
      <c r="AY491" s="18" t="s">
        <v>137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81</v>
      </c>
      <c r="BK491" s="231">
        <f>ROUND(I491*H491,2)</f>
        <v>0</v>
      </c>
      <c r="BL491" s="18" t="s">
        <v>144</v>
      </c>
      <c r="BM491" s="230" t="s">
        <v>558</v>
      </c>
    </row>
    <row r="492" s="13" customFormat="1">
      <c r="A492" s="13"/>
      <c r="B492" s="232"/>
      <c r="C492" s="233"/>
      <c r="D492" s="234" t="s">
        <v>145</v>
      </c>
      <c r="E492" s="235" t="s">
        <v>1</v>
      </c>
      <c r="F492" s="236" t="s">
        <v>559</v>
      </c>
      <c r="G492" s="233"/>
      <c r="H492" s="235" t="s">
        <v>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145</v>
      </c>
      <c r="AU492" s="242" t="s">
        <v>83</v>
      </c>
      <c r="AV492" s="13" t="s">
        <v>81</v>
      </c>
      <c r="AW492" s="13" t="s">
        <v>30</v>
      </c>
      <c r="AX492" s="13" t="s">
        <v>73</v>
      </c>
      <c r="AY492" s="242" t="s">
        <v>137</v>
      </c>
    </row>
    <row r="493" s="13" customFormat="1">
      <c r="A493" s="13"/>
      <c r="B493" s="232"/>
      <c r="C493" s="233"/>
      <c r="D493" s="234" t="s">
        <v>145</v>
      </c>
      <c r="E493" s="235" t="s">
        <v>1</v>
      </c>
      <c r="F493" s="236" t="s">
        <v>554</v>
      </c>
      <c r="G493" s="233"/>
      <c r="H493" s="235" t="s">
        <v>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145</v>
      </c>
      <c r="AU493" s="242" t="s">
        <v>83</v>
      </c>
      <c r="AV493" s="13" t="s">
        <v>81</v>
      </c>
      <c r="AW493" s="13" t="s">
        <v>30</v>
      </c>
      <c r="AX493" s="13" t="s">
        <v>73</v>
      </c>
      <c r="AY493" s="242" t="s">
        <v>137</v>
      </c>
    </row>
    <row r="494" s="14" customFormat="1">
      <c r="A494" s="14"/>
      <c r="B494" s="243"/>
      <c r="C494" s="244"/>
      <c r="D494" s="234" t="s">
        <v>145</v>
      </c>
      <c r="E494" s="245" t="s">
        <v>1</v>
      </c>
      <c r="F494" s="246" t="s">
        <v>549</v>
      </c>
      <c r="G494" s="244"/>
      <c r="H494" s="247">
        <v>9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145</v>
      </c>
      <c r="AU494" s="253" t="s">
        <v>83</v>
      </c>
      <c r="AV494" s="14" t="s">
        <v>83</v>
      </c>
      <c r="AW494" s="14" t="s">
        <v>30</v>
      </c>
      <c r="AX494" s="14" t="s">
        <v>73</v>
      </c>
      <c r="AY494" s="253" t="s">
        <v>137</v>
      </c>
    </row>
    <row r="495" s="15" customFormat="1">
      <c r="A495" s="15"/>
      <c r="B495" s="254"/>
      <c r="C495" s="255"/>
      <c r="D495" s="234" t="s">
        <v>145</v>
      </c>
      <c r="E495" s="256" t="s">
        <v>1</v>
      </c>
      <c r="F495" s="257" t="s">
        <v>148</v>
      </c>
      <c r="G495" s="255"/>
      <c r="H495" s="258">
        <v>9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145</v>
      </c>
      <c r="AU495" s="264" t="s">
        <v>83</v>
      </c>
      <c r="AV495" s="15" t="s">
        <v>144</v>
      </c>
      <c r="AW495" s="15" t="s">
        <v>30</v>
      </c>
      <c r="AX495" s="15" t="s">
        <v>81</v>
      </c>
      <c r="AY495" s="264" t="s">
        <v>137</v>
      </c>
    </row>
    <row r="496" s="2" customFormat="1" ht="21.75" customHeight="1">
      <c r="A496" s="39"/>
      <c r="B496" s="40"/>
      <c r="C496" s="219" t="s">
        <v>374</v>
      </c>
      <c r="D496" s="219" t="s">
        <v>139</v>
      </c>
      <c r="E496" s="220" t="s">
        <v>560</v>
      </c>
      <c r="F496" s="221" t="s">
        <v>561</v>
      </c>
      <c r="G496" s="222" t="s">
        <v>447</v>
      </c>
      <c r="H496" s="223">
        <v>1</v>
      </c>
      <c r="I496" s="224"/>
      <c r="J496" s="225">
        <f>ROUND(I496*H496,2)</f>
        <v>0</v>
      </c>
      <c r="K496" s="221" t="s">
        <v>143</v>
      </c>
      <c r="L496" s="45"/>
      <c r="M496" s="226" t="s">
        <v>1</v>
      </c>
      <c r="N496" s="227" t="s">
        <v>38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144</v>
      </c>
      <c r="AT496" s="230" t="s">
        <v>139</v>
      </c>
      <c r="AU496" s="230" t="s">
        <v>83</v>
      </c>
      <c r="AY496" s="18" t="s">
        <v>137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81</v>
      </c>
      <c r="BK496" s="231">
        <f>ROUND(I496*H496,2)</f>
        <v>0</v>
      </c>
      <c r="BL496" s="18" t="s">
        <v>144</v>
      </c>
      <c r="BM496" s="230" t="s">
        <v>562</v>
      </c>
    </row>
    <row r="497" s="2" customFormat="1" ht="16.5" customHeight="1">
      <c r="A497" s="39"/>
      <c r="B497" s="40"/>
      <c r="C497" s="219" t="s">
        <v>563</v>
      </c>
      <c r="D497" s="219" t="s">
        <v>139</v>
      </c>
      <c r="E497" s="220" t="s">
        <v>564</v>
      </c>
      <c r="F497" s="221" t="s">
        <v>565</v>
      </c>
      <c r="G497" s="222" t="s">
        <v>213</v>
      </c>
      <c r="H497" s="223">
        <v>3</v>
      </c>
      <c r="I497" s="224"/>
      <c r="J497" s="225">
        <f>ROUND(I497*H497,2)</f>
        <v>0</v>
      </c>
      <c r="K497" s="221" t="s">
        <v>143</v>
      </c>
      <c r="L497" s="45"/>
      <c r="M497" s="226" t="s">
        <v>1</v>
      </c>
      <c r="N497" s="227" t="s">
        <v>38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144</v>
      </c>
      <c r="AT497" s="230" t="s">
        <v>139</v>
      </c>
      <c r="AU497" s="230" t="s">
        <v>83</v>
      </c>
      <c r="AY497" s="18" t="s">
        <v>137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81</v>
      </c>
      <c r="BK497" s="231">
        <f>ROUND(I497*H497,2)</f>
        <v>0</v>
      </c>
      <c r="BL497" s="18" t="s">
        <v>144</v>
      </c>
      <c r="BM497" s="230" t="s">
        <v>566</v>
      </c>
    </row>
    <row r="498" s="2" customFormat="1" ht="16.5" customHeight="1">
      <c r="A498" s="39"/>
      <c r="B498" s="40"/>
      <c r="C498" s="219" t="s">
        <v>380</v>
      </c>
      <c r="D498" s="219" t="s">
        <v>139</v>
      </c>
      <c r="E498" s="220" t="s">
        <v>567</v>
      </c>
      <c r="F498" s="221" t="s">
        <v>568</v>
      </c>
      <c r="G498" s="222" t="s">
        <v>168</v>
      </c>
      <c r="H498" s="223">
        <v>224</v>
      </c>
      <c r="I498" s="224"/>
      <c r="J498" s="225">
        <f>ROUND(I498*H498,2)</f>
        <v>0</v>
      </c>
      <c r="K498" s="221" t="s">
        <v>143</v>
      </c>
      <c r="L498" s="45"/>
      <c r="M498" s="226" t="s">
        <v>1</v>
      </c>
      <c r="N498" s="227" t="s">
        <v>38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0.00594</v>
      </c>
      <c r="T498" s="229">
        <f>S498*H498</f>
        <v>1.33056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144</v>
      </c>
      <c r="AT498" s="230" t="s">
        <v>139</v>
      </c>
      <c r="AU498" s="230" t="s">
        <v>83</v>
      </c>
      <c r="AY498" s="18" t="s">
        <v>137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81</v>
      </c>
      <c r="BK498" s="231">
        <f>ROUND(I498*H498,2)</f>
        <v>0</v>
      </c>
      <c r="BL498" s="18" t="s">
        <v>144</v>
      </c>
      <c r="BM498" s="230" t="s">
        <v>569</v>
      </c>
    </row>
    <row r="499" s="14" customFormat="1">
      <c r="A499" s="14"/>
      <c r="B499" s="243"/>
      <c r="C499" s="244"/>
      <c r="D499" s="234" t="s">
        <v>145</v>
      </c>
      <c r="E499" s="245" t="s">
        <v>1</v>
      </c>
      <c r="F499" s="246" t="s">
        <v>570</v>
      </c>
      <c r="G499" s="244"/>
      <c r="H499" s="247">
        <v>224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145</v>
      </c>
      <c r="AU499" s="253" t="s">
        <v>83</v>
      </c>
      <c r="AV499" s="14" t="s">
        <v>83</v>
      </c>
      <c r="AW499" s="14" t="s">
        <v>30</v>
      </c>
      <c r="AX499" s="14" t="s">
        <v>73</v>
      </c>
      <c r="AY499" s="253" t="s">
        <v>137</v>
      </c>
    </row>
    <row r="500" s="15" customFormat="1">
      <c r="A500" s="15"/>
      <c r="B500" s="254"/>
      <c r="C500" s="255"/>
      <c r="D500" s="234" t="s">
        <v>145</v>
      </c>
      <c r="E500" s="256" t="s">
        <v>1</v>
      </c>
      <c r="F500" s="257" t="s">
        <v>148</v>
      </c>
      <c r="G500" s="255"/>
      <c r="H500" s="258">
        <v>224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145</v>
      </c>
      <c r="AU500" s="264" t="s">
        <v>83</v>
      </c>
      <c r="AV500" s="15" t="s">
        <v>144</v>
      </c>
      <c r="AW500" s="15" t="s">
        <v>30</v>
      </c>
      <c r="AX500" s="15" t="s">
        <v>81</v>
      </c>
      <c r="AY500" s="264" t="s">
        <v>137</v>
      </c>
    </row>
    <row r="501" s="2" customFormat="1" ht="16.5" customHeight="1">
      <c r="A501" s="39"/>
      <c r="B501" s="40"/>
      <c r="C501" s="219" t="s">
        <v>571</v>
      </c>
      <c r="D501" s="219" t="s">
        <v>139</v>
      </c>
      <c r="E501" s="220" t="s">
        <v>572</v>
      </c>
      <c r="F501" s="221" t="s">
        <v>573</v>
      </c>
      <c r="G501" s="222" t="s">
        <v>204</v>
      </c>
      <c r="H501" s="223">
        <v>36.399999999999999</v>
      </c>
      <c r="I501" s="224"/>
      <c r="J501" s="225">
        <f>ROUND(I501*H501,2)</f>
        <v>0</v>
      </c>
      <c r="K501" s="221" t="s">
        <v>143</v>
      </c>
      <c r="L501" s="45"/>
      <c r="M501" s="226" t="s">
        <v>1</v>
      </c>
      <c r="N501" s="227" t="s">
        <v>38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0.0016999999999999999</v>
      </c>
      <c r="T501" s="229">
        <f>S501*H501</f>
        <v>0.061879999999999998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144</v>
      </c>
      <c r="AT501" s="230" t="s">
        <v>139</v>
      </c>
      <c r="AU501" s="230" t="s">
        <v>83</v>
      </c>
      <c r="AY501" s="18" t="s">
        <v>137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81</v>
      </c>
      <c r="BK501" s="231">
        <f>ROUND(I501*H501,2)</f>
        <v>0</v>
      </c>
      <c r="BL501" s="18" t="s">
        <v>144</v>
      </c>
      <c r="BM501" s="230" t="s">
        <v>574</v>
      </c>
    </row>
    <row r="502" s="2" customFormat="1" ht="16.5" customHeight="1">
      <c r="A502" s="39"/>
      <c r="B502" s="40"/>
      <c r="C502" s="219" t="s">
        <v>387</v>
      </c>
      <c r="D502" s="219" t="s">
        <v>139</v>
      </c>
      <c r="E502" s="220" t="s">
        <v>575</v>
      </c>
      <c r="F502" s="221" t="s">
        <v>576</v>
      </c>
      <c r="G502" s="222" t="s">
        <v>204</v>
      </c>
      <c r="H502" s="223">
        <v>6.1500000000000004</v>
      </c>
      <c r="I502" s="224"/>
      <c r="J502" s="225">
        <f>ROUND(I502*H502,2)</f>
        <v>0</v>
      </c>
      <c r="K502" s="221" t="s">
        <v>143</v>
      </c>
      <c r="L502" s="45"/>
      <c r="M502" s="226" t="s">
        <v>1</v>
      </c>
      <c r="N502" s="227" t="s">
        <v>38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0.00175</v>
      </c>
      <c r="T502" s="229">
        <f>S502*H502</f>
        <v>0.010762500000000001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144</v>
      </c>
      <c r="AT502" s="230" t="s">
        <v>139</v>
      </c>
      <c r="AU502" s="230" t="s">
        <v>83</v>
      </c>
      <c r="AY502" s="18" t="s">
        <v>137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81</v>
      </c>
      <c r="BK502" s="231">
        <f>ROUND(I502*H502,2)</f>
        <v>0</v>
      </c>
      <c r="BL502" s="18" t="s">
        <v>144</v>
      </c>
      <c r="BM502" s="230" t="s">
        <v>577</v>
      </c>
    </row>
    <row r="503" s="2" customFormat="1" ht="16.5" customHeight="1">
      <c r="A503" s="39"/>
      <c r="B503" s="40"/>
      <c r="C503" s="219" t="s">
        <v>578</v>
      </c>
      <c r="D503" s="219" t="s">
        <v>139</v>
      </c>
      <c r="E503" s="220" t="s">
        <v>579</v>
      </c>
      <c r="F503" s="221" t="s">
        <v>580</v>
      </c>
      <c r="G503" s="222" t="s">
        <v>204</v>
      </c>
      <c r="H503" s="223">
        <v>36.399999999999999</v>
      </c>
      <c r="I503" s="224"/>
      <c r="J503" s="225">
        <f>ROUND(I503*H503,2)</f>
        <v>0</v>
      </c>
      <c r="K503" s="221" t="s">
        <v>143</v>
      </c>
      <c r="L503" s="45"/>
      <c r="M503" s="226" t="s">
        <v>1</v>
      </c>
      <c r="N503" s="227" t="s">
        <v>38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0.0025999999999999999</v>
      </c>
      <c r="T503" s="229">
        <f>S503*H503</f>
        <v>0.094639999999999988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144</v>
      </c>
      <c r="AT503" s="230" t="s">
        <v>139</v>
      </c>
      <c r="AU503" s="230" t="s">
        <v>83</v>
      </c>
      <c r="AY503" s="18" t="s">
        <v>137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81</v>
      </c>
      <c r="BK503" s="231">
        <f>ROUND(I503*H503,2)</f>
        <v>0</v>
      </c>
      <c r="BL503" s="18" t="s">
        <v>144</v>
      </c>
      <c r="BM503" s="230" t="s">
        <v>581</v>
      </c>
    </row>
    <row r="504" s="2" customFormat="1" ht="16.5" customHeight="1">
      <c r="A504" s="39"/>
      <c r="B504" s="40"/>
      <c r="C504" s="219" t="s">
        <v>402</v>
      </c>
      <c r="D504" s="219" t="s">
        <v>139</v>
      </c>
      <c r="E504" s="220" t="s">
        <v>582</v>
      </c>
      <c r="F504" s="221" t="s">
        <v>583</v>
      </c>
      <c r="G504" s="222" t="s">
        <v>204</v>
      </c>
      <c r="H504" s="223">
        <v>13</v>
      </c>
      <c r="I504" s="224"/>
      <c r="J504" s="225">
        <f>ROUND(I504*H504,2)</f>
        <v>0</v>
      </c>
      <c r="K504" s="221" t="s">
        <v>143</v>
      </c>
      <c r="L504" s="45"/>
      <c r="M504" s="226" t="s">
        <v>1</v>
      </c>
      <c r="N504" s="227" t="s">
        <v>38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0.0039399999999999999</v>
      </c>
      <c r="T504" s="229">
        <f>S504*H504</f>
        <v>0.051220000000000002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144</v>
      </c>
      <c r="AT504" s="230" t="s">
        <v>139</v>
      </c>
      <c r="AU504" s="230" t="s">
        <v>83</v>
      </c>
      <c r="AY504" s="18" t="s">
        <v>137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81</v>
      </c>
      <c r="BK504" s="231">
        <f>ROUND(I504*H504,2)</f>
        <v>0</v>
      </c>
      <c r="BL504" s="18" t="s">
        <v>144</v>
      </c>
      <c r="BM504" s="230" t="s">
        <v>584</v>
      </c>
    </row>
    <row r="505" s="2" customFormat="1" ht="16.5" customHeight="1">
      <c r="A505" s="39"/>
      <c r="B505" s="40"/>
      <c r="C505" s="219" t="s">
        <v>585</v>
      </c>
      <c r="D505" s="219" t="s">
        <v>139</v>
      </c>
      <c r="E505" s="220" t="s">
        <v>586</v>
      </c>
      <c r="F505" s="221" t="s">
        <v>587</v>
      </c>
      <c r="G505" s="222" t="s">
        <v>213</v>
      </c>
      <c r="H505" s="223">
        <v>3</v>
      </c>
      <c r="I505" s="224"/>
      <c r="J505" s="225">
        <f>ROUND(I505*H505,2)</f>
        <v>0</v>
      </c>
      <c r="K505" s="221" t="s">
        <v>143</v>
      </c>
      <c r="L505" s="45"/>
      <c r="M505" s="226" t="s">
        <v>1</v>
      </c>
      <c r="N505" s="227" t="s">
        <v>38</v>
      </c>
      <c r="O505" s="92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144</v>
      </c>
      <c r="AT505" s="230" t="s">
        <v>139</v>
      </c>
      <c r="AU505" s="230" t="s">
        <v>83</v>
      </c>
      <c r="AY505" s="18" t="s">
        <v>137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81</v>
      </c>
      <c r="BK505" s="231">
        <f>ROUND(I505*H505,2)</f>
        <v>0</v>
      </c>
      <c r="BL505" s="18" t="s">
        <v>144</v>
      </c>
      <c r="BM505" s="230" t="s">
        <v>588</v>
      </c>
    </row>
    <row r="506" s="12" customFormat="1" ht="22.8" customHeight="1">
      <c r="A506" s="12"/>
      <c r="B506" s="203"/>
      <c r="C506" s="204"/>
      <c r="D506" s="205" t="s">
        <v>72</v>
      </c>
      <c r="E506" s="217" t="s">
        <v>589</v>
      </c>
      <c r="F506" s="217" t="s">
        <v>590</v>
      </c>
      <c r="G506" s="204"/>
      <c r="H506" s="204"/>
      <c r="I506" s="207"/>
      <c r="J506" s="218">
        <f>BK506</f>
        <v>0</v>
      </c>
      <c r="K506" s="204"/>
      <c r="L506" s="209"/>
      <c r="M506" s="210"/>
      <c r="N506" s="211"/>
      <c r="O506" s="211"/>
      <c r="P506" s="212">
        <f>SUM(P507:P549)</f>
        <v>0</v>
      </c>
      <c r="Q506" s="211"/>
      <c r="R506" s="212">
        <f>SUM(R507:R549)</f>
        <v>0</v>
      </c>
      <c r="S506" s="211"/>
      <c r="T506" s="213">
        <f>SUM(T507:T549)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81</v>
      </c>
      <c r="AT506" s="215" t="s">
        <v>72</v>
      </c>
      <c r="AU506" s="215" t="s">
        <v>81</v>
      </c>
      <c r="AY506" s="214" t="s">
        <v>137</v>
      </c>
      <c r="BK506" s="216">
        <f>SUM(BK507:BK549)</f>
        <v>0</v>
      </c>
    </row>
    <row r="507" s="2" customFormat="1" ht="21.75" customHeight="1">
      <c r="A507" s="39"/>
      <c r="B507" s="40"/>
      <c r="C507" s="219" t="s">
        <v>411</v>
      </c>
      <c r="D507" s="219" t="s">
        <v>139</v>
      </c>
      <c r="E507" s="220" t="s">
        <v>591</v>
      </c>
      <c r="F507" s="221" t="s">
        <v>592</v>
      </c>
      <c r="G507" s="222" t="s">
        <v>314</v>
      </c>
      <c r="H507" s="223">
        <v>66.709000000000003</v>
      </c>
      <c r="I507" s="224"/>
      <c r="J507" s="225">
        <f>ROUND(I507*H507,2)</f>
        <v>0</v>
      </c>
      <c r="K507" s="221" t="s">
        <v>143</v>
      </c>
      <c r="L507" s="45"/>
      <c r="M507" s="226" t="s">
        <v>1</v>
      </c>
      <c r="N507" s="227" t="s">
        <v>38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144</v>
      </c>
      <c r="AT507" s="230" t="s">
        <v>139</v>
      </c>
      <c r="AU507" s="230" t="s">
        <v>83</v>
      </c>
      <c r="AY507" s="18" t="s">
        <v>137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81</v>
      </c>
      <c r="BK507" s="231">
        <f>ROUND(I507*H507,2)</f>
        <v>0</v>
      </c>
      <c r="BL507" s="18" t="s">
        <v>144</v>
      </c>
      <c r="BM507" s="230" t="s">
        <v>593</v>
      </c>
    </row>
    <row r="508" s="13" customFormat="1">
      <c r="A508" s="13"/>
      <c r="B508" s="232"/>
      <c r="C508" s="233"/>
      <c r="D508" s="234" t="s">
        <v>145</v>
      </c>
      <c r="E508" s="235" t="s">
        <v>1</v>
      </c>
      <c r="F508" s="236" t="s">
        <v>594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145</v>
      </c>
      <c r="AU508" s="242" t="s">
        <v>83</v>
      </c>
      <c r="AV508" s="13" t="s">
        <v>81</v>
      </c>
      <c r="AW508" s="13" t="s">
        <v>30</v>
      </c>
      <c r="AX508" s="13" t="s">
        <v>73</v>
      </c>
      <c r="AY508" s="242" t="s">
        <v>137</v>
      </c>
    </row>
    <row r="509" s="14" customFormat="1">
      <c r="A509" s="14"/>
      <c r="B509" s="243"/>
      <c r="C509" s="244"/>
      <c r="D509" s="234" t="s">
        <v>145</v>
      </c>
      <c r="E509" s="245" t="s">
        <v>1</v>
      </c>
      <c r="F509" s="246" t="s">
        <v>595</v>
      </c>
      <c r="G509" s="244"/>
      <c r="H509" s="247">
        <v>66.709000000000003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145</v>
      </c>
      <c r="AU509" s="253" t="s">
        <v>83</v>
      </c>
      <c r="AV509" s="14" t="s">
        <v>83</v>
      </c>
      <c r="AW509" s="14" t="s">
        <v>30</v>
      </c>
      <c r="AX509" s="14" t="s">
        <v>73</v>
      </c>
      <c r="AY509" s="253" t="s">
        <v>137</v>
      </c>
    </row>
    <row r="510" s="15" customFormat="1">
      <c r="A510" s="15"/>
      <c r="B510" s="254"/>
      <c r="C510" s="255"/>
      <c r="D510" s="234" t="s">
        <v>145</v>
      </c>
      <c r="E510" s="256" t="s">
        <v>1</v>
      </c>
      <c r="F510" s="257" t="s">
        <v>148</v>
      </c>
      <c r="G510" s="255"/>
      <c r="H510" s="258">
        <v>66.709000000000003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145</v>
      </c>
      <c r="AU510" s="264" t="s">
        <v>83</v>
      </c>
      <c r="AV510" s="15" t="s">
        <v>144</v>
      </c>
      <c r="AW510" s="15" t="s">
        <v>30</v>
      </c>
      <c r="AX510" s="15" t="s">
        <v>81</v>
      </c>
      <c r="AY510" s="264" t="s">
        <v>137</v>
      </c>
    </row>
    <row r="511" s="2" customFormat="1" ht="24.15" customHeight="1">
      <c r="A511" s="39"/>
      <c r="B511" s="40"/>
      <c r="C511" s="219" t="s">
        <v>596</v>
      </c>
      <c r="D511" s="219" t="s">
        <v>139</v>
      </c>
      <c r="E511" s="220" t="s">
        <v>597</v>
      </c>
      <c r="F511" s="221" t="s">
        <v>598</v>
      </c>
      <c r="G511" s="222" t="s">
        <v>314</v>
      </c>
      <c r="H511" s="223">
        <v>1067.3440000000001</v>
      </c>
      <c r="I511" s="224"/>
      <c r="J511" s="225">
        <f>ROUND(I511*H511,2)</f>
        <v>0</v>
      </c>
      <c r="K511" s="221" t="s">
        <v>143</v>
      </c>
      <c r="L511" s="45"/>
      <c r="M511" s="226" t="s">
        <v>1</v>
      </c>
      <c r="N511" s="227" t="s">
        <v>38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144</v>
      </c>
      <c r="AT511" s="230" t="s">
        <v>139</v>
      </c>
      <c r="AU511" s="230" t="s">
        <v>83</v>
      </c>
      <c r="AY511" s="18" t="s">
        <v>137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81</v>
      </c>
      <c r="BK511" s="231">
        <f>ROUND(I511*H511,2)</f>
        <v>0</v>
      </c>
      <c r="BL511" s="18" t="s">
        <v>144</v>
      </c>
      <c r="BM511" s="230" t="s">
        <v>599</v>
      </c>
    </row>
    <row r="512" s="13" customFormat="1">
      <c r="A512" s="13"/>
      <c r="B512" s="232"/>
      <c r="C512" s="233"/>
      <c r="D512" s="234" t="s">
        <v>145</v>
      </c>
      <c r="E512" s="235" t="s">
        <v>1</v>
      </c>
      <c r="F512" s="236" t="s">
        <v>600</v>
      </c>
      <c r="G512" s="233"/>
      <c r="H512" s="235" t="s">
        <v>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145</v>
      </c>
      <c r="AU512" s="242" t="s">
        <v>83</v>
      </c>
      <c r="AV512" s="13" t="s">
        <v>81</v>
      </c>
      <c r="AW512" s="13" t="s">
        <v>30</v>
      </c>
      <c r="AX512" s="13" t="s">
        <v>73</v>
      </c>
      <c r="AY512" s="242" t="s">
        <v>137</v>
      </c>
    </row>
    <row r="513" s="14" customFormat="1">
      <c r="A513" s="14"/>
      <c r="B513" s="243"/>
      <c r="C513" s="244"/>
      <c r="D513" s="234" t="s">
        <v>145</v>
      </c>
      <c r="E513" s="245" t="s">
        <v>1</v>
      </c>
      <c r="F513" s="246" t="s">
        <v>601</v>
      </c>
      <c r="G513" s="244"/>
      <c r="H513" s="247">
        <v>1067.3440000000001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145</v>
      </c>
      <c r="AU513" s="253" t="s">
        <v>83</v>
      </c>
      <c r="AV513" s="14" t="s">
        <v>83</v>
      </c>
      <c r="AW513" s="14" t="s">
        <v>30</v>
      </c>
      <c r="AX513" s="14" t="s">
        <v>73</v>
      </c>
      <c r="AY513" s="253" t="s">
        <v>137</v>
      </c>
    </row>
    <row r="514" s="15" customFormat="1">
      <c r="A514" s="15"/>
      <c r="B514" s="254"/>
      <c r="C514" s="255"/>
      <c r="D514" s="234" t="s">
        <v>145</v>
      </c>
      <c r="E514" s="256" t="s">
        <v>1</v>
      </c>
      <c r="F514" s="257" t="s">
        <v>148</v>
      </c>
      <c r="G514" s="255"/>
      <c r="H514" s="258">
        <v>1067.3440000000001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145</v>
      </c>
      <c r="AU514" s="264" t="s">
        <v>83</v>
      </c>
      <c r="AV514" s="15" t="s">
        <v>144</v>
      </c>
      <c r="AW514" s="15" t="s">
        <v>30</v>
      </c>
      <c r="AX514" s="15" t="s">
        <v>81</v>
      </c>
      <c r="AY514" s="264" t="s">
        <v>137</v>
      </c>
    </row>
    <row r="515" s="2" customFormat="1" ht="24.15" customHeight="1">
      <c r="A515" s="39"/>
      <c r="B515" s="40"/>
      <c r="C515" s="219" t="s">
        <v>420</v>
      </c>
      <c r="D515" s="219" t="s">
        <v>139</v>
      </c>
      <c r="E515" s="220" t="s">
        <v>602</v>
      </c>
      <c r="F515" s="221" t="s">
        <v>603</v>
      </c>
      <c r="G515" s="222" t="s">
        <v>314</v>
      </c>
      <c r="H515" s="223">
        <v>66.709000000000003</v>
      </c>
      <c r="I515" s="224"/>
      <c r="J515" s="225">
        <f>ROUND(I515*H515,2)</f>
        <v>0</v>
      </c>
      <c r="K515" s="221" t="s">
        <v>143</v>
      </c>
      <c r="L515" s="45"/>
      <c r="M515" s="226" t="s">
        <v>1</v>
      </c>
      <c r="N515" s="227" t="s">
        <v>38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144</v>
      </c>
      <c r="AT515" s="230" t="s">
        <v>139</v>
      </c>
      <c r="AU515" s="230" t="s">
        <v>83</v>
      </c>
      <c r="AY515" s="18" t="s">
        <v>137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81</v>
      </c>
      <c r="BK515" s="231">
        <f>ROUND(I515*H515,2)</f>
        <v>0</v>
      </c>
      <c r="BL515" s="18" t="s">
        <v>144</v>
      </c>
      <c r="BM515" s="230" t="s">
        <v>604</v>
      </c>
    </row>
    <row r="516" s="13" customFormat="1">
      <c r="A516" s="13"/>
      <c r="B516" s="232"/>
      <c r="C516" s="233"/>
      <c r="D516" s="234" t="s">
        <v>145</v>
      </c>
      <c r="E516" s="235" t="s">
        <v>1</v>
      </c>
      <c r="F516" s="236" t="s">
        <v>594</v>
      </c>
      <c r="G516" s="233"/>
      <c r="H516" s="235" t="s">
        <v>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145</v>
      </c>
      <c r="AU516" s="242" t="s">
        <v>83</v>
      </c>
      <c r="AV516" s="13" t="s">
        <v>81</v>
      </c>
      <c r="AW516" s="13" t="s">
        <v>30</v>
      </c>
      <c r="AX516" s="13" t="s">
        <v>73</v>
      </c>
      <c r="AY516" s="242" t="s">
        <v>137</v>
      </c>
    </row>
    <row r="517" s="14" customFormat="1">
      <c r="A517" s="14"/>
      <c r="B517" s="243"/>
      <c r="C517" s="244"/>
      <c r="D517" s="234" t="s">
        <v>145</v>
      </c>
      <c r="E517" s="245" t="s">
        <v>1</v>
      </c>
      <c r="F517" s="246" t="s">
        <v>595</v>
      </c>
      <c r="G517" s="244"/>
      <c r="H517" s="247">
        <v>66.709000000000003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145</v>
      </c>
      <c r="AU517" s="253" t="s">
        <v>83</v>
      </c>
      <c r="AV517" s="14" t="s">
        <v>83</v>
      </c>
      <c r="AW517" s="14" t="s">
        <v>30</v>
      </c>
      <c r="AX517" s="14" t="s">
        <v>73</v>
      </c>
      <c r="AY517" s="253" t="s">
        <v>137</v>
      </c>
    </row>
    <row r="518" s="15" customFormat="1">
      <c r="A518" s="15"/>
      <c r="B518" s="254"/>
      <c r="C518" s="255"/>
      <c r="D518" s="234" t="s">
        <v>145</v>
      </c>
      <c r="E518" s="256" t="s">
        <v>1</v>
      </c>
      <c r="F518" s="257" t="s">
        <v>148</v>
      </c>
      <c r="G518" s="255"/>
      <c r="H518" s="258">
        <v>66.709000000000003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4" t="s">
        <v>145</v>
      </c>
      <c r="AU518" s="264" t="s">
        <v>83</v>
      </c>
      <c r="AV518" s="15" t="s">
        <v>144</v>
      </c>
      <c r="AW518" s="15" t="s">
        <v>30</v>
      </c>
      <c r="AX518" s="15" t="s">
        <v>81</v>
      </c>
      <c r="AY518" s="264" t="s">
        <v>137</v>
      </c>
    </row>
    <row r="519" s="2" customFormat="1" ht="24.15" customHeight="1">
      <c r="A519" s="39"/>
      <c r="B519" s="40"/>
      <c r="C519" s="219" t="s">
        <v>605</v>
      </c>
      <c r="D519" s="219" t="s">
        <v>139</v>
      </c>
      <c r="E519" s="220" t="s">
        <v>606</v>
      </c>
      <c r="F519" s="221" t="s">
        <v>607</v>
      </c>
      <c r="G519" s="222" t="s">
        <v>314</v>
      </c>
      <c r="H519" s="223">
        <v>7.3499999999999996</v>
      </c>
      <c r="I519" s="224"/>
      <c r="J519" s="225">
        <f>ROUND(I519*H519,2)</f>
        <v>0</v>
      </c>
      <c r="K519" s="221" t="s">
        <v>143</v>
      </c>
      <c r="L519" s="45"/>
      <c r="M519" s="226" t="s">
        <v>1</v>
      </c>
      <c r="N519" s="227" t="s">
        <v>38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144</v>
      </c>
      <c r="AT519" s="230" t="s">
        <v>139</v>
      </c>
      <c r="AU519" s="230" t="s">
        <v>83</v>
      </c>
      <c r="AY519" s="18" t="s">
        <v>137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81</v>
      </c>
      <c r="BK519" s="231">
        <f>ROUND(I519*H519,2)</f>
        <v>0</v>
      </c>
      <c r="BL519" s="18" t="s">
        <v>144</v>
      </c>
      <c r="BM519" s="230" t="s">
        <v>608</v>
      </c>
    </row>
    <row r="520" s="13" customFormat="1">
      <c r="A520" s="13"/>
      <c r="B520" s="232"/>
      <c r="C520" s="233"/>
      <c r="D520" s="234" t="s">
        <v>145</v>
      </c>
      <c r="E520" s="235" t="s">
        <v>1</v>
      </c>
      <c r="F520" s="236" t="s">
        <v>609</v>
      </c>
      <c r="G520" s="233"/>
      <c r="H520" s="235" t="s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145</v>
      </c>
      <c r="AU520" s="242" t="s">
        <v>83</v>
      </c>
      <c r="AV520" s="13" t="s">
        <v>81</v>
      </c>
      <c r="AW520" s="13" t="s">
        <v>30</v>
      </c>
      <c r="AX520" s="13" t="s">
        <v>73</v>
      </c>
      <c r="AY520" s="242" t="s">
        <v>137</v>
      </c>
    </row>
    <row r="521" s="14" customFormat="1">
      <c r="A521" s="14"/>
      <c r="B521" s="243"/>
      <c r="C521" s="244"/>
      <c r="D521" s="234" t="s">
        <v>145</v>
      </c>
      <c r="E521" s="245" t="s">
        <v>1</v>
      </c>
      <c r="F521" s="246" t="s">
        <v>610</v>
      </c>
      <c r="G521" s="244"/>
      <c r="H521" s="247">
        <v>7.3499999999999996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145</v>
      </c>
      <c r="AU521" s="253" t="s">
        <v>83</v>
      </c>
      <c r="AV521" s="14" t="s">
        <v>83</v>
      </c>
      <c r="AW521" s="14" t="s">
        <v>30</v>
      </c>
      <c r="AX521" s="14" t="s">
        <v>73</v>
      </c>
      <c r="AY521" s="253" t="s">
        <v>137</v>
      </c>
    </row>
    <row r="522" s="15" customFormat="1">
      <c r="A522" s="15"/>
      <c r="B522" s="254"/>
      <c r="C522" s="255"/>
      <c r="D522" s="234" t="s">
        <v>145</v>
      </c>
      <c r="E522" s="256" t="s">
        <v>1</v>
      </c>
      <c r="F522" s="257" t="s">
        <v>148</v>
      </c>
      <c r="G522" s="255"/>
      <c r="H522" s="258">
        <v>7.3499999999999996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4" t="s">
        <v>145</v>
      </c>
      <c r="AU522" s="264" t="s">
        <v>83</v>
      </c>
      <c r="AV522" s="15" t="s">
        <v>144</v>
      </c>
      <c r="AW522" s="15" t="s">
        <v>30</v>
      </c>
      <c r="AX522" s="15" t="s">
        <v>81</v>
      </c>
      <c r="AY522" s="264" t="s">
        <v>137</v>
      </c>
    </row>
    <row r="523" s="2" customFormat="1" ht="24.15" customHeight="1">
      <c r="A523" s="39"/>
      <c r="B523" s="40"/>
      <c r="C523" s="219" t="s">
        <v>427</v>
      </c>
      <c r="D523" s="219" t="s">
        <v>139</v>
      </c>
      <c r="E523" s="220" t="s">
        <v>611</v>
      </c>
      <c r="F523" s="221" t="s">
        <v>612</v>
      </c>
      <c r="G523" s="222" t="s">
        <v>314</v>
      </c>
      <c r="H523" s="223">
        <v>59.359000000000002</v>
      </c>
      <c r="I523" s="224"/>
      <c r="J523" s="225">
        <f>ROUND(I523*H523,2)</f>
        <v>0</v>
      </c>
      <c r="K523" s="221" t="s">
        <v>143</v>
      </c>
      <c r="L523" s="45"/>
      <c r="M523" s="226" t="s">
        <v>1</v>
      </c>
      <c r="N523" s="227" t="s">
        <v>38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144</v>
      </c>
      <c r="AT523" s="230" t="s">
        <v>139</v>
      </c>
      <c r="AU523" s="230" t="s">
        <v>83</v>
      </c>
      <c r="AY523" s="18" t="s">
        <v>137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81</v>
      </c>
      <c r="BK523" s="231">
        <f>ROUND(I523*H523,2)</f>
        <v>0</v>
      </c>
      <c r="BL523" s="18" t="s">
        <v>144</v>
      </c>
      <c r="BM523" s="230" t="s">
        <v>613</v>
      </c>
    </row>
    <row r="524" s="13" customFormat="1">
      <c r="A524" s="13"/>
      <c r="B524" s="232"/>
      <c r="C524" s="233"/>
      <c r="D524" s="234" t="s">
        <v>145</v>
      </c>
      <c r="E524" s="235" t="s">
        <v>1</v>
      </c>
      <c r="F524" s="236" t="s">
        <v>594</v>
      </c>
      <c r="G524" s="233"/>
      <c r="H524" s="235" t="s">
        <v>1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145</v>
      </c>
      <c r="AU524" s="242" t="s">
        <v>83</v>
      </c>
      <c r="AV524" s="13" t="s">
        <v>81</v>
      </c>
      <c r="AW524" s="13" t="s">
        <v>30</v>
      </c>
      <c r="AX524" s="13" t="s">
        <v>73</v>
      </c>
      <c r="AY524" s="242" t="s">
        <v>137</v>
      </c>
    </row>
    <row r="525" s="14" customFormat="1">
      <c r="A525" s="14"/>
      <c r="B525" s="243"/>
      <c r="C525" s="244"/>
      <c r="D525" s="234" t="s">
        <v>145</v>
      </c>
      <c r="E525" s="245" t="s">
        <v>1</v>
      </c>
      <c r="F525" s="246" t="s">
        <v>595</v>
      </c>
      <c r="G525" s="244"/>
      <c r="H525" s="247">
        <v>66.709000000000003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145</v>
      </c>
      <c r="AU525" s="253" t="s">
        <v>83</v>
      </c>
      <c r="AV525" s="14" t="s">
        <v>83</v>
      </c>
      <c r="AW525" s="14" t="s">
        <v>30</v>
      </c>
      <c r="AX525" s="14" t="s">
        <v>73</v>
      </c>
      <c r="AY525" s="253" t="s">
        <v>137</v>
      </c>
    </row>
    <row r="526" s="13" customFormat="1">
      <c r="A526" s="13"/>
      <c r="B526" s="232"/>
      <c r="C526" s="233"/>
      <c r="D526" s="234" t="s">
        <v>145</v>
      </c>
      <c r="E526" s="235" t="s">
        <v>1</v>
      </c>
      <c r="F526" s="236" t="s">
        <v>614</v>
      </c>
      <c r="G526" s="233"/>
      <c r="H526" s="235" t="s">
        <v>1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145</v>
      </c>
      <c r="AU526" s="242" t="s">
        <v>83</v>
      </c>
      <c r="AV526" s="13" t="s">
        <v>81</v>
      </c>
      <c r="AW526" s="13" t="s">
        <v>30</v>
      </c>
      <c r="AX526" s="13" t="s">
        <v>73</v>
      </c>
      <c r="AY526" s="242" t="s">
        <v>137</v>
      </c>
    </row>
    <row r="527" s="14" customFormat="1">
      <c r="A527" s="14"/>
      <c r="B527" s="243"/>
      <c r="C527" s="244"/>
      <c r="D527" s="234" t="s">
        <v>145</v>
      </c>
      <c r="E527" s="245" t="s">
        <v>1</v>
      </c>
      <c r="F527" s="246" t="s">
        <v>615</v>
      </c>
      <c r="G527" s="244"/>
      <c r="H527" s="247">
        <v>-7.3499999999999996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145</v>
      </c>
      <c r="AU527" s="253" t="s">
        <v>83</v>
      </c>
      <c r="AV527" s="14" t="s">
        <v>83</v>
      </c>
      <c r="AW527" s="14" t="s">
        <v>30</v>
      </c>
      <c r="AX527" s="14" t="s">
        <v>73</v>
      </c>
      <c r="AY527" s="253" t="s">
        <v>137</v>
      </c>
    </row>
    <row r="528" s="15" customFormat="1">
      <c r="A528" s="15"/>
      <c r="B528" s="254"/>
      <c r="C528" s="255"/>
      <c r="D528" s="234" t="s">
        <v>145</v>
      </c>
      <c r="E528" s="256" t="s">
        <v>1</v>
      </c>
      <c r="F528" s="257" t="s">
        <v>148</v>
      </c>
      <c r="G528" s="255"/>
      <c r="H528" s="258">
        <v>59.359000000000002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145</v>
      </c>
      <c r="AU528" s="264" t="s">
        <v>83</v>
      </c>
      <c r="AV528" s="15" t="s">
        <v>144</v>
      </c>
      <c r="AW528" s="15" t="s">
        <v>30</v>
      </c>
      <c r="AX528" s="15" t="s">
        <v>81</v>
      </c>
      <c r="AY528" s="264" t="s">
        <v>137</v>
      </c>
    </row>
    <row r="529" s="2" customFormat="1" ht="24.15" customHeight="1">
      <c r="A529" s="39"/>
      <c r="B529" s="40"/>
      <c r="C529" s="219" t="s">
        <v>616</v>
      </c>
      <c r="D529" s="219" t="s">
        <v>139</v>
      </c>
      <c r="E529" s="220" t="s">
        <v>617</v>
      </c>
      <c r="F529" s="221" t="s">
        <v>618</v>
      </c>
      <c r="G529" s="222" t="s">
        <v>314</v>
      </c>
      <c r="H529" s="223">
        <v>17.879999999999999</v>
      </c>
      <c r="I529" s="224"/>
      <c r="J529" s="225">
        <f>ROUND(I529*H529,2)</f>
        <v>0</v>
      </c>
      <c r="K529" s="221" t="s">
        <v>143</v>
      </c>
      <c r="L529" s="45"/>
      <c r="M529" s="226" t="s">
        <v>1</v>
      </c>
      <c r="N529" s="227" t="s">
        <v>38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144</v>
      </c>
      <c r="AT529" s="230" t="s">
        <v>139</v>
      </c>
      <c r="AU529" s="230" t="s">
        <v>83</v>
      </c>
      <c r="AY529" s="18" t="s">
        <v>137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81</v>
      </c>
      <c r="BK529" s="231">
        <f>ROUND(I529*H529,2)</f>
        <v>0</v>
      </c>
      <c r="BL529" s="18" t="s">
        <v>144</v>
      </c>
      <c r="BM529" s="230" t="s">
        <v>619</v>
      </c>
    </row>
    <row r="530" s="13" customFormat="1">
      <c r="A530" s="13"/>
      <c r="B530" s="232"/>
      <c r="C530" s="233"/>
      <c r="D530" s="234" t="s">
        <v>145</v>
      </c>
      <c r="E530" s="235" t="s">
        <v>1</v>
      </c>
      <c r="F530" s="236" t="s">
        <v>620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145</v>
      </c>
      <c r="AU530" s="242" t="s">
        <v>83</v>
      </c>
      <c r="AV530" s="13" t="s">
        <v>81</v>
      </c>
      <c r="AW530" s="13" t="s">
        <v>30</v>
      </c>
      <c r="AX530" s="13" t="s">
        <v>73</v>
      </c>
      <c r="AY530" s="242" t="s">
        <v>137</v>
      </c>
    </row>
    <row r="531" s="14" customFormat="1">
      <c r="A531" s="14"/>
      <c r="B531" s="243"/>
      <c r="C531" s="244"/>
      <c r="D531" s="234" t="s">
        <v>145</v>
      </c>
      <c r="E531" s="245" t="s">
        <v>1</v>
      </c>
      <c r="F531" s="246" t="s">
        <v>621</v>
      </c>
      <c r="G531" s="244"/>
      <c r="H531" s="247">
        <v>17.879999999999999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145</v>
      </c>
      <c r="AU531" s="253" t="s">
        <v>83</v>
      </c>
      <c r="AV531" s="14" t="s">
        <v>83</v>
      </c>
      <c r="AW531" s="14" t="s">
        <v>30</v>
      </c>
      <c r="AX531" s="14" t="s">
        <v>73</v>
      </c>
      <c r="AY531" s="253" t="s">
        <v>137</v>
      </c>
    </row>
    <row r="532" s="15" customFormat="1">
      <c r="A532" s="15"/>
      <c r="B532" s="254"/>
      <c r="C532" s="255"/>
      <c r="D532" s="234" t="s">
        <v>145</v>
      </c>
      <c r="E532" s="256" t="s">
        <v>1</v>
      </c>
      <c r="F532" s="257" t="s">
        <v>148</v>
      </c>
      <c r="G532" s="255"/>
      <c r="H532" s="258">
        <v>17.879999999999999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145</v>
      </c>
      <c r="AU532" s="264" t="s">
        <v>83</v>
      </c>
      <c r="AV532" s="15" t="s">
        <v>144</v>
      </c>
      <c r="AW532" s="15" t="s">
        <v>30</v>
      </c>
      <c r="AX532" s="15" t="s">
        <v>81</v>
      </c>
      <c r="AY532" s="264" t="s">
        <v>137</v>
      </c>
    </row>
    <row r="533" s="2" customFormat="1" ht="24.15" customHeight="1">
      <c r="A533" s="39"/>
      <c r="B533" s="40"/>
      <c r="C533" s="219" t="s">
        <v>433</v>
      </c>
      <c r="D533" s="219" t="s">
        <v>139</v>
      </c>
      <c r="E533" s="220" t="s">
        <v>622</v>
      </c>
      <c r="F533" s="221" t="s">
        <v>623</v>
      </c>
      <c r="G533" s="222" t="s">
        <v>314</v>
      </c>
      <c r="H533" s="223">
        <v>17.879999999999999</v>
      </c>
      <c r="I533" s="224"/>
      <c r="J533" s="225">
        <f>ROUND(I533*H533,2)</f>
        <v>0</v>
      </c>
      <c r="K533" s="221" t="s">
        <v>143</v>
      </c>
      <c r="L533" s="45"/>
      <c r="M533" s="226" t="s">
        <v>1</v>
      </c>
      <c r="N533" s="227" t="s">
        <v>38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144</v>
      </c>
      <c r="AT533" s="230" t="s">
        <v>139</v>
      </c>
      <c r="AU533" s="230" t="s">
        <v>83</v>
      </c>
      <c r="AY533" s="18" t="s">
        <v>137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81</v>
      </c>
      <c r="BK533" s="231">
        <f>ROUND(I533*H533,2)</f>
        <v>0</v>
      </c>
      <c r="BL533" s="18" t="s">
        <v>144</v>
      </c>
      <c r="BM533" s="230" t="s">
        <v>624</v>
      </c>
    </row>
    <row r="534" s="13" customFormat="1">
      <c r="A534" s="13"/>
      <c r="B534" s="232"/>
      <c r="C534" s="233"/>
      <c r="D534" s="234" t="s">
        <v>145</v>
      </c>
      <c r="E534" s="235" t="s">
        <v>1</v>
      </c>
      <c r="F534" s="236" t="s">
        <v>620</v>
      </c>
      <c r="G534" s="233"/>
      <c r="H534" s="235" t="s">
        <v>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145</v>
      </c>
      <c r="AU534" s="242" t="s">
        <v>83</v>
      </c>
      <c r="AV534" s="13" t="s">
        <v>81</v>
      </c>
      <c r="AW534" s="13" t="s">
        <v>30</v>
      </c>
      <c r="AX534" s="13" t="s">
        <v>73</v>
      </c>
      <c r="AY534" s="242" t="s">
        <v>137</v>
      </c>
    </row>
    <row r="535" s="14" customFormat="1">
      <c r="A535" s="14"/>
      <c r="B535" s="243"/>
      <c r="C535" s="244"/>
      <c r="D535" s="234" t="s">
        <v>145</v>
      </c>
      <c r="E535" s="245" t="s">
        <v>1</v>
      </c>
      <c r="F535" s="246" t="s">
        <v>621</v>
      </c>
      <c r="G535" s="244"/>
      <c r="H535" s="247">
        <v>17.879999999999999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145</v>
      </c>
      <c r="AU535" s="253" t="s">
        <v>83</v>
      </c>
      <c r="AV535" s="14" t="s">
        <v>83</v>
      </c>
      <c r="AW535" s="14" t="s">
        <v>30</v>
      </c>
      <c r="AX535" s="14" t="s">
        <v>73</v>
      </c>
      <c r="AY535" s="253" t="s">
        <v>137</v>
      </c>
    </row>
    <row r="536" s="15" customFormat="1">
      <c r="A536" s="15"/>
      <c r="B536" s="254"/>
      <c r="C536" s="255"/>
      <c r="D536" s="234" t="s">
        <v>145</v>
      </c>
      <c r="E536" s="256" t="s">
        <v>1</v>
      </c>
      <c r="F536" s="257" t="s">
        <v>148</v>
      </c>
      <c r="G536" s="255"/>
      <c r="H536" s="258">
        <v>17.879999999999999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145</v>
      </c>
      <c r="AU536" s="264" t="s">
        <v>83</v>
      </c>
      <c r="AV536" s="15" t="s">
        <v>144</v>
      </c>
      <c r="AW536" s="15" t="s">
        <v>30</v>
      </c>
      <c r="AX536" s="15" t="s">
        <v>81</v>
      </c>
      <c r="AY536" s="264" t="s">
        <v>137</v>
      </c>
    </row>
    <row r="537" s="2" customFormat="1" ht="24.15" customHeight="1">
      <c r="A537" s="39"/>
      <c r="B537" s="40"/>
      <c r="C537" s="219" t="s">
        <v>625</v>
      </c>
      <c r="D537" s="219" t="s">
        <v>139</v>
      </c>
      <c r="E537" s="220" t="s">
        <v>626</v>
      </c>
      <c r="F537" s="221" t="s">
        <v>627</v>
      </c>
      <c r="G537" s="222" t="s">
        <v>314</v>
      </c>
      <c r="H537" s="223">
        <v>286.07999999999998</v>
      </c>
      <c r="I537" s="224"/>
      <c r="J537" s="225">
        <f>ROUND(I537*H537,2)</f>
        <v>0</v>
      </c>
      <c r="K537" s="221" t="s">
        <v>143</v>
      </c>
      <c r="L537" s="45"/>
      <c r="M537" s="226" t="s">
        <v>1</v>
      </c>
      <c r="N537" s="227" t="s">
        <v>38</v>
      </c>
      <c r="O537" s="92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144</v>
      </c>
      <c r="AT537" s="230" t="s">
        <v>139</v>
      </c>
      <c r="AU537" s="230" t="s">
        <v>83</v>
      </c>
      <c r="AY537" s="18" t="s">
        <v>137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81</v>
      </c>
      <c r="BK537" s="231">
        <f>ROUND(I537*H537,2)</f>
        <v>0</v>
      </c>
      <c r="BL537" s="18" t="s">
        <v>144</v>
      </c>
      <c r="BM537" s="230" t="s">
        <v>628</v>
      </c>
    </row>
    <row r="538" s="13" customFormat="1">
      <c r="A538" s="13"/>
      <c r="B538" s="232"/>
      <c r="C538" s="233"/>
      <c r="D538" s="234" t="s">
        <v>145</v>
      </c>
      <c r="E538" s="235" t="s">
        <v>1</v>
      </c>
      <c r="F538" s="236" t="s">
        <v>629</v>
      </c>
      <c r="G538" s="233"/>
      <c r="H538" s="235" t="s">
        <v>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145</v>
      </c>
      <c r="AU538" s="242" t="s">
        <v>83</v>
      </c>
      <c r="AV538" s="13" t="s">
        <v>81</v>
      </c>
      <c r="AW538" s="13" t="s">
        <v>30</v>
      </c>
      <c r="AX538" s="13" t="s">
        <v>73</v>
      </c>
      <c r="AY538" s="242" t="s">
        <v>137</v>
      </c>
    </row>
    <row r="539" s="13" customFormat="1">
      <c r="A539" s="13"/>
      <c r="B539" s="232"/>
      <c r="C539" s="233"/>
      <c r="D539" s="234" t="s">
        <v>145</v>
      </c>
      <c r="E539" s="235" t="s">
        <v>1</v>
      </c>
      <c r="F539" s="236" t="s">
        <v>630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145</v>
      </c>
      <c r="AU539" s="242" t="s">
        <v>83</v>
      </c>
      <c r="AV539" s="13" t="s">
        <v>81</v>
      </c>
      <c r="AW539" s="13" t="s">
        <v>30</v>
      </c>
      <c r="AX539" s="13" t="s">
        <v>73</v>
      </c>
      <c r="AY539" s="242" t="s">
        <v>137</v>
      </c>
    </row>
    <row r="540" s="14" customFormat="1">
      <c r="A540" s="14"/>
      <c r="B540" s="243"/>
      <c r="C540" s="244"/>
      <c r="D540" s="234" t="s">
        <v>145</v>
      </c>
      <c r="E540" s="245" t="s">
        <v>1</v>
      </c>
      <c r="F540" s="246" t="s">
        <v>631</v>
      </c>
      <c r="G540" s="244"/>
      <c r="H540" s="247">
        <v>286.07999999999998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145</v>
      </c>
      <c r="AU540" s="253" t="s">
        <v>83</v>
      </c>
      <c r="AV540" s="14" t="s">
        <v>83</v>
      </c>
      <c r="AW540" s="14" t="s">
        <v>30</v>
      </c>
      <c r="AX540" s="14" t="s">
        <v>73</v>
      </c>
      <c r="AY540" s="253" t="s">
        <v>137</v>
      </c>
    </row>
    <row r="541" s="15" customFormat="1">
      <c r="A541" s="15"/>
      <c r="B541" s="254"/>
      <c r="C541" s="255"/>
      <c r="D541" s="234" t="s">
        <v>145</v>
      </c>
      <c r="E541" s="256" t="s">
        <v>1</v>
      </c>
      <c r="F541" s="257" t="s">
        <v>148</v>
      </c>
      <c r="G541" s="255"/>
      <c r="H541" s="258">
        <v>286.07999999999998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4" t="s">
        <v>145</v>
      </c>
      <c r="AU541" s="264" t="s">
        <v>83</v>
      </c>
      <c r="AV541" s="15" t="s">
        <v>144</v>
      </c>
      <c r="AW541" s="15" t="s">
        <v>30</v>
      </c>
      <c r="AX541" s="15" t="s">
        <v>81</v>
      </c>
      <c r="AY541" s="264" t="s">
        <v>137</v>
      </c>
    </row>
    <row r="542" s="2" customFormat="1" ht="24.15" customHeight="1">
      <c r="A542" s="39"/>
      <c r="B542" s="40"/>
      <c r="C542" s="219" t="s">
        <v>437</v>
      </c>
      <c r="D542" s="219" t="s">
        <v>139</v>
      </c>
      <c r="E542" s="220" t="s">
        <v>632</v>
      </c>
      <c r="F542" s="221" t="s">
        <v>633</v>
      </c>
      <c r="G542" s="222" t="s">
        <v>314</v>
      </c>
      <c r="H542" s="223">
        <v>12.145</v>
      </c>
      <c r="I542" s="224"/>
      <c r="J542" s="225">
        <f>ROUND(I542*H542,2)</f>
        <v>0</v>
      </c>
      <c r="K542" s="221" t="s">
        <v>143</v>
      </c>
      <c r="L542" s="45"/>
      <c r="M542" s="226" t="s">
        <v>1</v>
      </c>
      <c r="N542" s="227" t="s">
        <v>38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144</v>
      </c>
      <c r="AT542" s="230" t="s">
        <v>139</v>
      </c>
      <c r="AU542" s="230" t="s">
        <v>83</v>
      </c>
      <c r="AY542" s="18" t="s">
        <v>137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81</v>
      </c>
      <c r="BK542" s="231">
        <f>ROUND(I542*H542,2)</f>
        <v>0</v>
      </c>
      <c r="BL542" s="18" t="s">
        <v>144</v>
      </c>
      <c r="BM542" s="230" t="s">
        <v>634</v>
      </c>
    </row>
    <row r="543" s="2" customFormat="1" ht="24.15" customHeight="1">
      <c r="A543" s="39"/>
      <c r="B543" s="40"/>
      <c r="C543" s="219" t="s">
        <v>635</v>
      </c>
      <c r="D543" s="219" t="s">
        <v>139</v>
      </c>
      <c r="E543" s="220" t="s">
        <v>636</v>
      </c>
      <c r="F543" s="221" t="s">
        <v>637</v>
      </c>
      <c r="G543" s="222" t="s">
        <v>314</v>
      </c>
      <c r="H543" s="223">
        <v>5.7350000000000003</v>
      </c>
      <c r="I543" s="224"/>
      <c r="J543" s="225">
        <f>ROUND(I543*H543,2)</f>
        <v>0</v>
      </c>
      <c r="K543" s="221" t="s">
        <v>143</v>
      </c>
      <c r="L543" s="45"/>
      <c r="M543" s="226" t="s">
        <v>1</v>
      </c>
      <c r="N543" s="227" t="s">
        <v>38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144</v>
      </c>
      <c r="AT543" s="230" t="s">
        <v>139</v>
      </c>
      <c r="AU543" s="230" t="s">
        <v>83</v>
      </c>
      <c r="AY543" s="18" t="s">
        <v>137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81</v>
      </c>
      <c r="BK543" s="231">
        <f>ROUND(I543*H543,2)</f>
        <v>0</v>
      </c>
      <c r="BL543" s="18" t="s">
        <v>144</v>
      </c>
      <c r="BM543" s="230" t="s">
        <v>638</v>
      </c>
    </row>
    <row r="544" s="13" customFormat="1">
      <c r="A544" s="13"/>
      <c r="B544" s="232"/>
      <c r="C544" s="233"/>
      <c r="D544" s="234" t="s">
        <v>145</v>
      </c>
      <c r="E544" s="235" t="s">
        <v>1</v>
      </c>
      <c r="F544" s="236" t="s">
        <v>620</v>
      </c>
      <c r="G544" s="233"/>
      <c r="H544" s="235" t="s">
        <v>1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145</v>
      </c>
      <c r="AU544" s="242" t="s">
        <v>83</v>
      </c>
      <c r="AV544" s="13" t="s">
        <v>81</v>
      </c>
      <c r="AW544" s="13" t="s">
        <v>30</v>
      </c>
      <c r="AX544" s="13" t="s">
        <v>73</v>
      </c>
      <c r="AY544" s="242" t="s">
        <v>137</v>
      </c>
    </row>
    <row r="545" s="14" customFormat="1">
      <c r="A545" s="14"/>
      <c r="B545" s="243"/>
      <c r="C545" s="244"/>
      <c r="D545" s="234" t="s">
        <v>145</v>
      </c>
      <c r="E545" s="245" t="s">
        <v>1</v>
      </c>
      <c r="F545" s="246" t="s">
        <v>621</v>
      </c>
      <c r="G545" s="244"/>
      <c r="H545" s="247">
        <v>17.879999999999999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145</v>
      </c>
      <c r="AU545" s="253" t="s">
        <v>83</v>
      </c>
      <c r="AV545" s="14" t="s">
        <v>83</v>
      </c>
      <c r="AW545" s="14" t="s">
        <v>30</v>
      </c>
      <c r="AX545" s="14" t="s">
        <v>73</v>
      </c>
      <c r="AY545" s="253" t="s">
        <v>137</v>
      </c>
    </row>
    <row r="546" s="13" customFormat="1">
      <c r="A546" s="13"/>
      <c r="B546" s="232"/>
      <c r="C546" s="233"/>
      <c r="D546" s="234" t="s">
        <v>145</v>
      </c>
      <c r="E546" s="235" t="s">
        <v>1</v>
      </c>
      <c r="F546" s="236" t="s">
        <v>639</v>
      </c>
      <c r="G546" s="233"/>
      <c r="H546" s="235" t="s">
        <v>1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145</v>
      </c>
      <c r="AU546" s="242" t="s">
        <v>83</v>
      </c>
      <c r="AV546" s="13" t="s">
        <v>81</v>
      </c>
      <c r="AW546" s="13" t="s">
        <v>30</v>
      </c>
      <c r="AX546" s="13" t="s">
        <v>73</v>
      </c>
      <c r="AY546" s="242" t="s">
        <v>137</v>
      </c>
    </row>
    <row r="547" s="14" customFormat="1">
      <c r="A547" s="14"/>
      <c r="B547" s="243"/>
      <c r="C547" s="244"/>
      <c r="D547" s="234" t="s">
        <v>145</v>
      </c>
      <c r="E547" s="245" t="s">
        <v>1</v>
      </c>
      <c r="F547" s="246" t="s">
        <v>640</v>
      </c>
      <c r="G547" s="244"/>
      <c r="H547" s="247">
        <v>-12.145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145</v>
      </c>
      <c r="AU547" s="253" t="s">
        <v>83</v>
      </c>
      <c r="AV547" s="14" t="s">
        <v>83</v>
      </c>
      <c r="AW547" s="14" t="s">
        <v>30</v>
      </c>
      <c r="AX547" s="14" t="s">
        <v>73</v>
      </c>
      <c r="AY547" s="253" t="s">
        <v>137</v>
      </c>
    </row>
    <row r="548" s="15" customFormat="1">
      <c r="A548" s="15"/>
      <c r="B548" s="254"/>
      <c r="C548" s="255"/>
      <c r="D548" s="234" t="s">
        <v>145</v>
      </c>
      <c r="E548" s="256" t="s">
        <v>1</v>
      </c>
      <c r="F548" s="257" t="s">
        <v>148</v>
      </c>
      <c r="G548" s="255"/>
      <c r="H548" s="258">
        <v>5.7349999999999994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4" t="s">
        <v>145</v>
      </c>
      <c r="AU548" s="264" t="s">
        <v>83</v>
      </c>
      <c r="AV548" s="15" t="s">
        <v>144</v>
      </c>
      <c r="AW548" s="15" t="s">
        <v>30</v>
      </c>
      <c r="AX548" s="15" t="s">
        <v>81</v>
      </c>
      <c r="AY548" s="264" t="s">
        <v>137</v>
      </c>
    </row>
    <row r="549" s="2" customFormat="1" ht="16.5" customHeight="1">
      <c r="A549" s="39"/>
      <c r="B549" s="40"/>
      <c r="C549" s="219" t="s">
        <v>440</v>
      </c>
      <c r="D549" s="219" t="s">
        <v>139</v>
      </c>
      <c r="E549" s="220" t="s">
        <v>641</v>
      </c>
      <c r="F549" s="221" t="s">
        <v>642</v>
      </c>
      <c r="G549" s="222" t="s">
        <v>314</v>
      </c>
      <c r="H549" s="223">
        <v>80.326999999999998</v>
      </c>
      <c r="I549" s="224"/>
      <c r="J549" s="225">
        <f>ROUND(I549*H549,2)</f>
        <v>0</v>
      </c>
      <c r="K549" s="221" t="s">
        <v>143</v>
      </c>
      <c r="L549" s="45"/>
      <c r="M549" s="226" t="s">
        <v>1</v>
      </c>
      <c r="N549" s="227" t="s">
        <v>38</v>
      </c>
      <c r="O549" s="92"/>
      <c r="P549" s="228">
        <f>O549*H549</f>
        <v>0</v>
      </c>
      <c r="Q549" s="228">
        <v>0</v>
      </c>
      <c r="R549" s="228">
        <f>Q549*H549</f>
        <v>0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144</v>
      </c>
      <c r="AT549" s="230" t="s">
        <v>139</v>
      </c>
      <c r="AU549" s="230" t="s">
        <v>83</v>
      </c>
      <c r="AY549" s="18" t="s">
        <v>137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81</v>
      </c>
      <c r="BK549" s="231">
        <f>ROUND(I549*H549,2)</f>
        <v>0</v>
      </c>
      <c r="BL549" s="18" t="s">
        <v>144</v>
      </c>
      <c r="BM549" s="230" t="s">
        <v>643</v>
      </c>
    </row>
    <row r="550" s="12" customFormat="1" ht="25.92" customHeight="1">
      <c r="A550" s="12"/>
      <c r="B550" s="203"/>
      <c r="C550" s="204"/>
      <c r="D550" s="205" t="s">
        <v>72</v>
      </c>
      <c r="E550" s="206" t="s">
        <v>644</v>
      </c>
      <c r="F550" s="206" t="s">
        <v>645</v>
      </c>
      <c r="G550" s="204"/>
      <c r="H550" s="204"/>
      <c r="I550" s="207"/>
      <c r="J550" s="208">
        <f>BK550</f>
        <v>0</v>
      </c>
      <c r="K550" s="204"/>
      <c r="L550" s="209"/>
      <c r="M550" s="210"/>
      <c r="N550" s="211"/>
      <c r="O550" s="211"/>
      <c r="P550" s="212">
        <f>P551+P561+P618+P625+P642+P662+P711+P733+P748</f>
        <v>0</v>
      </c>
      <c r="Q550" s="211"/>
      <c r="R550" s="212">
        <f>R551+R561+R618+R625+R642+R662+R711+R733+R748</f>
        <v>0.51109199999999999</v>
      </c>
      <c r="S550" s="211"/>
      <c r="T550" s="213">
        <f>T551+T561+T618+T625+T642+T662+T711+T733+T748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4" t="s">
        <v>83</v>
      </c>
      <c r="AT550" s="215" t="s">
        <v>72</v>
      </c>
      <c r="AU550" s="215" t="s">
        <v>73</v>
      </c>
      <c r="AY550" s="214" t="s">
        <v>137</v>
      </c>
      <c r="BK550" s="216">
        <f>BK551+BK561+BK618+BK625+BK642+BK662+BK711+BK733+BK748</f>
        <v>0</v>
      </c>
    </row>
    <row r="551" s="12" customFormat="1" ht="22.8" customHeight="1">
      <c r="A551" s="12"/>
      <c r="B551" s="203"/>
      <c r="C551" s="204"/>
      <c r="D551" s="205" t="s">
        <v>72</v>
      </c>
      <c r="E551" s="217" t="s">
        <v>646</v>
      </c>
      <c r="F551" s="217" t="s">
        <v>647</v>
      </c>
      <c r="G551" s="204"/>
      <c r="H551" s="204"/>
      <c r="I551" s="207"/>
      <c r="J551" s="218">
        <f>BK551</f>
        <v>0</v>
      </c>
      <c r="K551" s="204"/>
      <c r="L551" s="209"/>
      <c r="M551" s="210"/>
      <c r="N551" s="211"/>
      <c r="O551" s="211"/>
      <c r="P551" s="212">
        <f>SUM(P552:P560)</f>
        <v>0</v>
      </c>
      <c r="Q551" s="211"/>
      <c r="R551" s="212">
        <f>SUM(R552:R560)</f>
        <v>0</v>
      </c>
      <c r="S551" s="211"/>
      <c r="T551" s="213">
        <f>SUM(T552:T560)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4" t="s">
        <v>83</v>
      </c>
      <c r="AT551" s="215" t="s">
        <v>72</v>
      </c>
      <c r="AU551" s="215" t="s">
        <v>81</v>
      </c>
      <c r="AY551" s="214" t="s">
        <v>137</v>
      </c>
      <c r="BK551" s="216">
        <f>SUM(BK552:BK560)</f>
        <v>0</v>
      </c>
    </row>
    <row r="552" s="2" customFormat="1" ht="24.15" customHeight="1">
      <c r="A552" s="39"/>
      <c r="B552" s="40"/>
      <c r="C552" s="219" t="s">
        <v>648</v>
      </c>
      <c r="D552" s="219" t="s">
        <v>139</v>
      </c>
      <c r="E552" s="220" t="s">
        <v>649</v>
      </c>
      <c r="F552" s="221" t="s">
        <v>650</v>
      </c>
      <c r="G552" s="222" t="s">
        <v>168</v>
      </c>
      <c r="H552" s="223">
        <v>100</v>
      </c>
      <c r="I552" s="224"/>
      <c r="J552" s="225">
        <f>ROUND(I552*H552,2)</f>
        <v>0</v>
      </c>
      <c r="K552" s="221" t="s">
        <v>143</v>
      </c>
      <c r="L552" s="45"/>
      <c r="M552" s="226" t="s">
        <v>1</v>
      </c>
      <c r="N552" s="227" t="s">
        <v>38</v>
      </c>
      <c r="O552" s="92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193</v>
      </c>
      <c r="AT552" s="230" t="s">
        <v>139</v>
      </c>
      <c r="AU552" s="230" t="s">
        <v>83</v>
      </c>
      <c r="AY552" s="18" t="s">
        <v>137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81</v>
      </c>
      <c r="BK552" s="231">
        <f>ROUND(I552*H552,2)</f>
        <v>0</v>
      </c>
      <c r="BL552" s="18" t="s">
        <v>193</v>
      </c>
      <c r="BM552" s="230" t="s">
        <v>651</v>
      </c>
    </row>
    <row r="553" s="13" customFormat="1">
      <c r="A553" s="13"/>
      <c r="B553" s="232"/>
      <c r="C553" s="233"/>
      <c r="D553" s="234" t="s">
        <v>145</v>
      </c>
      <c r="E553" s="235" t="s">
        <v>1</v>
      </c>
      <c r="F553" s="236" t="s">
        <v>652</v>
      </c>
      <c r="G553" s="233"/>
      <c r="H553" s="235" t="s">
        <v>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145</v>
      </c>
      <c r="AU553" s="242" t="s">
        <v>83</v>
      </c>
      <c r="AV553" s="13" t="s">
        <v>81</v>
      </c>
      <c r="AW553" s="13" t="s">
        <v>30</v>
      </c>
      <c r="AX553" s="13" t="s">
        <v>73</v>
      </c>
      <c r="AY553" s="242" t="s">
        <v>137</v>
      </c>
    </row>
    <row r="554" s="13" customFormat="1">
      <c r="A554" s="13"/>
      <c r="B554" s="232"/>
      <c r="C554" s="233"/>
      <c r="D554" s="234" t="s">
        <v>145</v>
      </c>
      <c r="E554" s="235" t="s">
        <v>1</v>
      </c>
      <c r="F554" s="236" t="s">
        <v>653</v>
      </c>
      <c r="G554" s="233"/>
      <c r="H554" s="235" t="s">
        <v>1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145</v>
      </c>
      <c r="AU554" s="242" t="s">
        <v>83</v>
      </c>
      <c r="AV554" s="13" t="s">
        <v>81</v>
      </c>
      <c r="AW554" s="13" t="s">
        <v>30</v>
      </c>
      <c r="AX554" s="13" t="s">
        <v>73</v>
      </c>
      <c r="AY554" s="242" t="s">
        <v>137</v>
      </c>
    </row>
    <row r="555" s="14" customFormat="1">
      <c r="A555" s="14"/>
      <c r="B555" s="243"/>
      <c r="C555" s="244"/>
      <c r="D555" s="234" t="s">
        <v>145</v>
      </c>
      <c r="E555" s="245" t="s">
        <v>1</v>
      </c>
      <c r="F555" s="246" t="s">
        <v>422</v>
      </c>
      <c r="G555" s="244"/>
      <c r="H555" s="247">
        <v>100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145</v>
      </c>
      <c r="AU555" s="253" t="s">
        <v>83</v>
      </c>
      <c r="AV555" s="14" t="s">
        <v>83</v>
      </c>
      <c r="AW555" s="14" t="s">
        <v>30</v>
      </c>
      <c r="AX555" s="14" t="s">
        <v>73</v>
      </c>
      <c r="AY555" s="253" t="s">
        <v>137</v>
      </c>
    </row>
    <row r="556" s="15" customFormat="1">
      <c r="A556" s="15"/>
      <c r="B556" s="254"/>
      <c r="C556" s="255"/>
      <c r="D556" s="234" t="s">
        <v>145</v>
      </c>
      <c r="E556" s="256" t="s">
        <v>1</v>
      </c>
      <c r="F556" s="257" t="s">
        <v>148</v>
      </c>
      <c r="G556" s="255"/>
      <c r="H556" s="258">
        <v>100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145</v>
      </c>
      <c r="AU556" s="264" t="s">
        <v>83</v>
      </c>
      <c r="AV556" s="15" t="s">
        <v>144</v>
      </c>
      <c r="AW556" s="15" t="s">
        <v>30</v>
      </c>
      <c r="AX556" s="15" t="s">
        <v>81</v>
      </c>
      <c r="AY556" s="264" t="s">
        <v>137</v>
      </c>
    </row>
    <row r="557" s="2" customFormat="1" ht="24.15" customHeight="1">
      <c r="A557" s="39"/>
      <c r="B557" s="40"/>
      <c r="C557" s="265" t="s">
        <v>444</v>
      </c>
      <c r="D557" s="265" t="s">
        <v>219</v>
      </c>
      <c r="E557" s="266" t="s">
        <v>654</v>
      </c>
      <c r="F557" s="267" t="s">
        <v>655</v>
      </c>
      <c r="G557" s="268" t="s">
        <v>314</v>
      </c>
      <c r="H557" s="269">
        <v>0.029999999999999999</v>
      </c>
      <c r="I557" s="270"/>
      <c r="J557" s="271">
        <f>ROUND(I557*H557,2)</f>
        <v>0</v>
      </c>
      <c r="K557" s="267" t="s">
        <v>143</v>
      </c>
      <c r="L557" s="272"/>
      <c r="M557" s="273" t="s">
        <v>1</v>
      </c>
      <c r="N557" s="274" t="s">
        <v>38</v>
      </c>
      <c r="O557" s="92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245</v>
      </c>
      <c r="AT557" s="230" t="s">
        <v>219</v>
      </c>
      <c r="AU557" s="230" t="s">
        <v>83</v>
      </c>
      <c r="AY557" s="18" t="s">
        <v>137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81</v>
      </c>
      <c r="BK557" s="231">
        <f>ROUND(I557*H557,2)</f>
        <v>0</v>
      </c>
      <c r="BL557" s="18" t="s">
        <v>193</v>
      </c>
      <c r="BM557" s="230" t="s">
        <v>656</v>
      </c>
    </row>
    <row r="558" s="14" customFormat="1">
      <c r="A558" s="14"/>
      <c r="B558" s="243"/>
      <c r="C558" s="244"/>
      <c r="D558" s="234" t="s">
        <v>145</v>
      </c>
      <c r="E558" s="245" t="s">
        <v>1</v>
      </c>
      <c r="F558" s="246" t="s">
        <v>657</v>
      </c>
      <c r="G558" s="244"/>
      <c r="H558" s="247">
        <v>0.029999999999999999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145</v>
      </c>
      <c r="AU558" s="253" t="s">
        <v>83</v>
      </c>
      <c r="AV558" s="14" t="s">
        <v>83</v>
      </c>
      <c r="AW558" s="14" t="s">
        <v>30</v>
      </c>
      <c r="AX558" s="14" t="s">
        <v>73</v>
      </c>
      <c r="AY558" s="253" t="s">
        <v>137</v>
      </c>
    </row>
    <row r="559" s="15" customFormat="1">
      <c r="A559" s="15"/>
      <c r="B559" s="254"/>
      <c r="C559" s="255"/>
      <c r="D559" s="234" t="s">
        <v>145</v>
      </c>
      <c r="E559" s="256" t="s">
        <v>1</v>
      </c>
      <c r="F559" s="257" t="s">
        <v>148</v>
      </c>
      <c r="G559" s="255"/>
      <c r="H559" s="258">
        <v>0.029999999999999999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145</v>
      </c>
      <c r="AU559" s="264" t="s">
        <v>83</v>
      </c>
      <c r="AV559" s="15" t="s">
        <v>144</v>
      </c>
      <c r="AW559" s="15" t="s">
        <v>30</v>
      </c>
      <c r="AX559" s="15" t="s">
        <v>81</v>
      </c>
      <c r="AY559" s="264" t="s">
        <v>137</v>
      </c>
    </row>
    <row r="560" s="2" customFormat="1" ht="24.15" customHeight="1">
      <c r="A560" s="39"/>
      <c r="B560" s="40"/>
      <c r="C560" s="219" t="s">
        <v>658</v>
      </c>
      <c r="D560" s="219" t="s">
        <v>139</v>
      </c>
      <c r="E560" s="220" t="s">
        <v>659</v>
      </c>
      <c r="F560" s="221" t="s">
        <v>660</v>
      </c>
      <c r="G560" s="222" t="s">
        <v>314</v>
      </c>
      <c r="H560" s="223">
        <v>0.029999999999999999</v>
      </c>
      <c r="I560" s="224"/>
      <c r="J560" s="225">
        <f>ROUND(I560*H560,2)</f>
        <v>0</v>
      </c>
      <c r="K560" s="221" t="s">
        <v>143</v>
      </c>
      <c r="L560" s="45"/>
      <c r="M560" s="226" t="s">
        <v>1</v>
      </c>
      <c r="N560" s="227" t="s">
        <v>38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193</v>
      </c>
      <c r="AT560" s="230" t="s">
        <v>139</v>
      </c>
      <c r="AU560" s="230" t="s">
        <v>83</v>
      </c>
      <c r="AY560" s="18" t="s">
        <v>137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81</v>
      </c>
      <c r="BK560" s="231">
        <f>ROUND(I560*H560,2)</f>
        <v>0</v>
      </c>
      <c r="BL560" s="18" t="s">
        <v>193</v>
      </c>
      <c r="BM560" s="230" t="s">
        <v>661</v>
      </c>
    </row>
    <row r="561" s="12" customFormat="1" ht="22.8" customHeight="1">
      <c r="A561" s="12"/>
      <c r="B561" s="203"/>
      <c r="C561" s="204"/>
      <c r="D561" s="205" t="s">
        <v>72</v>
      </c>
      <c r="E561" s="217" t="s">
        <v>662</v>
      </c>
      <c r="F561" s="217" t="s">
        <v>663</v>
      </c>
      <c r="G561" s="204"/>
      <c r="H561" s="204"/>
      <c r="I561" s="207"/>
      <c r="J561" s="218">
        <f>BK561</f>
        <v>0</v>
      </c>
      <c r="K561" s="204"/>
      <c r="L561" s="209"/>
      <c r="M561" s="210"/>
      <c r="N561" s="211"/>
      <c r="O561" s="211"/>
      <c r="P561" s="212">
        <f>SUM(P562:P617)</f>
        <v>0</v>
      </c>
      <c r="Q561" s="211"/>
      <c r="R561" s="212">
        <f>SUM(R562:R617)</f>
        <v>0</v>
      </c>
      <c r="S561" s="211"/>
      <c r="T561" s="213">
        <f>SUM(T562:T617)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14" t="s">
        <v>83</v>
      </c>
      <c r="AT561" s="215" t="s">
        <v>72</v>
      </c>
      <c r="AU561" s="215" t="s">
        <v>81</v>
      </c>
      <c r="AY561" s="214" t="s">
        <v>137</v>
      </c>
      <c r="BK561" s="216">
        <f>SUM(BK562:BK617)</f>
        <v>0</v>
      </c>
    </row>
    <row r="562" s="2" customFormat="1" ht="16.5" customHeight="1">
      <c r="A562" s="39"/>
      <c r="B562" s="40"/>
      <c r="C562" s="219" t="s">
        <v>448</v>
      </c>
      <c r="D562" s="219" t="s">
        <v>139</v>
      </c>
      <c r="E562" s="220" t="s">
        <v>664</v>
      </c>
      <c r="F562" s="221" t="s">
        <v>665</v>
      </c>
      <c r="G562" s="222" t="s">
        <v>168</v>
      </c>
      <c r="H562" s="223">
        <v>222.03999999999999</v>
      </c>
      <c r="I562" s="224"/>
      <c r="J562" s="225">
        <f>ROUND(I562*H562,2)</f>
        <v>0</v>
      </c>
      <c r="K562" s="221" t="s">
        <v>143</v>
      </c>
      <c r="L562" s="45"/>
      <c r="M562" s="226" t="s">
        <v>1</v>
      </c>
      <c r="N562" s="227" t="s">
        <v>38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193</v>
      </c>
      <c r="AT562" s="230" t="s">
        <v>139</v>
      </c>
      <c r="AU562" s="230" t="s">
        <v>83</v>
      </c>
      <c r="AY562" s="18" t="s">
        <v>137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81</v>
      </c>
      <c r="BK562" s="231">
        <f>ROUND(I562*H562,2)</f>
        <v>0</v>
      </c>
      <c r="BL562" s="18" t="s">
        <v>193</v>
      </c>
      <c r="BM562" s="230" t="s">
        <v>666</v>
      </c>
    </row>
    <row r="563" s="14" customFormat="1">
      <c r="A563" s="14"/>
      <c r="B563" s="243"/>
      <c r="C563" s="244"/>
      <c r="D563" s="234" t="s">
        <v>145</v>
      </c>
      <c r="E563" s="245" t="s">
        <v>1</v>
      </c>
      <c r="F563" s="246" t="s">
        <v>667</v>
      </c>
      <c r="G563" s="244"/>
      <c r="H563" s="247">
        <v>222.03999999999999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145</v>
      </c>
      <c r="AU563" s="253" t="s">
        <v>83</v>
      </c>
      <c r="AV563" s="14" t="s">
        <v>83</v>
      </c>
      <c r="AW563" s="14" t="s">
        <v>30</v>
      </c>
      <c r="AX563" s="14" t="s">
        <v>73</v>
      </c>
      <c r="AY563" s="253" t="s">
        <v>137</v>
      </c>
    </row>
    <row r="564" s="15" customFormat="1">
      <c r="A564" s="15"/>
      <c r="B564" s="254"/>
      <c r="C564" s="255"/>
      <c r="D564" s="234" t="s">
        <v>145</v>
      </c>
      <c r="E564" s="256" t="s">
        <v>1</v>
      </c>
      <c r="F564" s="257" t="s">
        <v>148</v>
      </c>
      <c r="G564" s="255"/>
      <c r="H564" s="258">
        <v>222.03999999999999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145</v>
      </c>
      <c r="AU564" s="264" t="s">
        <v>83</v>
      </c>
      <c r="AV564" s="15" t="s">
        <v>144</v>
      </c>
      <c r="AW564" s="15" t="s">
        <v>30</v>
      </c>
      <c r="AX564" s="15" t="s">
        <v>81</v>
      </c>
      <c r="AY564" s="264" t="s">
        <v>137</v>
      </c>
    </row>
    <row r="565" s="2" customFormat="1" ht="21.75" customHeight="1">
      <c r="A565" s="39"/>
      <c r="B565" s="40"/>
      <c r="C565" s="219" t="s">
        <v>489</v>
      </c>
      <c r="D565" s="219" t="s">
        <v>139</v>
      </c>
      <c r="E565" s="220" t="s">
        <v>668</v>
      </c>
      <c r="F565" s="221" t="s">
        <v>669</v>
      </c>
      <c r="G565" s="222" t="s">
        <v>168</v>
      </c>
      <c r="H565" s="223">
        <v>88.816000000000002</v>
      </c>
      <c r="I565" s="224"/>
      <c r="J565" s="225">
        <f>ROUND(I565*H565,2)</f>
        <v>0</v>
      </c>
      <c r="K565" s="221" t="s">
        <v>143</v>
      </c>
      <c r="L565" s="45"/>
      <c r="M565" s="226" t="s">
        <v>1</v>
      </c>
      <c r="N565" s="227" t="s">
        <v>38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193</v>
      </c>
      <c r="AT565" s="230" t="s">
        <v>139</v>
      </c>
      <c r="AU565" s="230" t="s">
        <v>83</v>
      </c>
      <c r="AY565" s="18" t="s">
        <v>137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81</v>
      </c>
      <c r="BK565" s="231">
        <f>ROUND(I565*H565,2)</f>
        <v>0</v>
      </c>
      <c r="BL565" s="18" t="s">
        <v>193</v>
      </c>
      <c r="BM565" s="230" t="s">
        <v>670</v>
      </c>
    </row>
    <row r="566" s="13" customFormat="1">
      <c r="A566" s="13"/>
      <c r="B566" s="232"/>
      <c r="C566" s="233"/>
      <c r="D566" s="234" t="s">
        <v>145</v>
      </c>
      <c r="E566" s="235" t="s">
        <v>1</v>
      </c>
      <c r="F566" s="236" t="s">
        <v>671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145</v>
      </c>
      <c r="AU566" s="242" t="s">
        <v>83</v>
      </c>
      <c r="AV566" s="13" t="s">
        <v>81</v>
      </c>
      <c r="AW566" s="13" t="s">
        <v>30</v>
      </c>
      <c r="AX566" s="13" t="s">
        <v>73</v>
      </c>
      <c r="AY566" s="242" t="s">
        <v>137</v>
      </c>
    </row>
    <row r="567" s="13" customFormat="1">
      <c r="A567" s="13"/>
      <c r="B567" s="232"/>
      <c r="C567" s="233"/>
      <c r="D567" s="234" t="s">
        <v>145</v>
      </c>
      <c r="E567" s="235" t="s">
        <v>1</v>
      </c>
      <c r="F567" s="236" t="s">
        <v>672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145</v>
      </c>
      <c r="AU567" s="242" t="s">
        <v>83</v>
      </c>
      <c r="AV567" s="13" t="s">
        <v>81</v>
      </c>
      <c r="AW567" s="13" t="s">
        <v>30</v>
      </c>
      <c r="AX567" s="13" t="s">
        <v>73</v>
      </c>
      <c r="AY567" s="242" t="s">
        <v>137</v>
      </c>
    </row>
    <row r="568" s="14" customFormat="1">
      <c r="A568" s="14"/>
      <c r="B568" s="243"/>
      <c r="C568" s="244"/>
      <c r="D568" s="234" t="s">
        <v>145</v>
      </c>
      <c r="E568" s="245" t="s">
        <v>1</v>
      </c>
      <c r="F568" s="246" t="s">
        <v>673</v>
      </c>
      <c r="G568" s="244"/>
      <c r="H568" s="247">
        <v>88.816000000000002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145</v>
      </c>
      <c r="AU568" s="253" t="s">
        <v>83</v>
      </c>
      <c r="AV568" s="14" t="s">
        <v>83</v>
      </c>
      <c r="AW568" s="14" t="s">
        <v>30</v>
      </c>
      <c r="AX568" s="14" t="s">
        <v>73</v>
      </c>
      <c r="AY568" s="253" t="s">
        <v>137</v>
      </c>
    </row>
    <row r="569" s="15" customFormat="1">
      <c r="A569" s="15"/>
      <c r="B569" s="254"/>
      <c r="C569" s="255"/>
      <c r="D569" s="234" t="s">
        <v>145</v>
      </c>
      <c r="E569" s="256" t="s">
        <v>1</v>
      </c>
      <c r="F569" s="257" t="s">
        <v>148</v>
      </c>
      <c r="G569" s="255"/>
      <c r="H569" s="258">
        <v>88.816000000000002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145</v>
      </c>
      <c r="AU569" s="264" t="s">
        <v>83</v>
      </c>
      <c r="AV569" s="15" t="s">
        <v>144</v>
      </c>
      <c r="AW569" s="15" t="s">
        <v>30</v>
      </c>
      <c r="AX569" s="15" t="s">
        <v>81</v>
      </c>
      <c r="AY569" s="264" t="s">
        <v>137</v>
      </c>
    </row>
    <row r="570" s="2" customFormat="1" ht="24.15" customHeight="1">
      <c r="A570" s="39"/>
      <c r="B570" s="40"/>
      <c r="C570" s="219" t="s">
        <v>452</v>
      </c>
      <c r="D570" s="219" t="s">
        <v>139</v>
      </c>
      <c r="E570" s="220" t="s">
        <v>674</v>
      </c>
      <c r="F570" s="221" t="s">
        <v>675</v>
      </c>
      <c r="G570" s="222" t="s">
        <v>168</v>
      </c>
      <c r="H570" s="223">
        <v>88.816000000000002</v>
      </c>
      <c r="I570" s="224"/>
      <c r="J570" s="225">
        <f>ROUND(I570*H570,2)</f>
        <v>0</v>
      </c>
      <c r="K570" s="221" t="s">
        <v>143</v>
      </c>
      <c r="L570" s="45"/>
      <c r="M570" s="226" t="s">
        <v>1</v>
      </c>
      <c r="N570" s="227" t="s">
        <v>38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193</v>
      </c>
      <c r="AT570" s="230" t="s">
        <v>139</v>
      </c>
      <c r="AU570" s="230" t="s">
        <v>83</v>
      </c>
      <c r="AY570" s="18" t="s">
        <v>137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81</v>
      </c>
      <c r="BK570" s="231">
        <f>ROUND(I570*H570,2)</f>
        <v>0</v>
      </c>
      <c r="BL570" s="18" t="s">
        <v>193</v>
      </c>
      <c r="BM570" s="230" t="s">
        <v>676</v>
      </c>
    </row>
    <row r="571" s="2" customFormat="1" ht="37.8" customHeight="1">
      <c r="A571" s="39"/>
      <c r="B571" s="40"/>
      <c r="C571" s="219" t="s">
        <v>677</v>
      </c>
      <c r="D571" s="219" t="s">
        <v>139</v>
      </c>
      <c r="E571" s="220" t="s">
        <v>678</v>
      </c>
      <c r="F571" s="221" t="s">
        <v>679</v>
      </c>
      <c r="G571" s="222" t="s">
        <v>168</v>
      </c>
      <c r="H571" s="223">
        <v>224</v>
      </c>
      <c r="I571" s="224"/>
      <c r="J571" s="225">
        <f>ROUND(I571*H571,2)</f>
        <v>0</v>
      </c>
      <c r="K571" s="221" t="s">
        <v>143</v>
      </c>
      <c r="L571" s="45"/>
      <c r="M571" s="226" t="s">
        <v>1</v>
      </c>
      <c r="N571" s="227" t="s">
        <v>38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193</v>
      </c>
      <c r="AT571" s="230" t="s">
        <v>139</v>
      </c>
      <c r="AU571" s="230" t="s">
        <v>83</v>
      </c>
      <c r="AY571" s="18" t="s">
        <v>137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81</v>
      </c>
      <c r="BK571" s="231">
        <f>ROUND(I571*H571,2)</f>
        <v>0</v>
      </c>
      <c r="BL571" s="18" t="s">
        <v>193</v>
      </c>
      <c r="BM571" s="230" t="s">
        <v>680</v>
      </c>
    </row>
    <row r="572" s="13" customFormat="1">
      <c r="A572" s="13"/>
      <c r="B572" s="232"/>
      <c r="C572" s="233"/>
      <c r="D572" s="234" t="s">
        <v>145</v>
      </c>
      <c r="E572" s="235" t="s">
        <v>1</v>
      </c>
      <c r="F572" s="236" t="s">
        <v>681</v>
      </c>
      <c r="G572" s="233"/>
      <c r="H572" s="235" t="s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145</v>
      </c>
      <c r="AU572" s="242" t="s">
        <v>83</v>
      </c>
      <c r="AV572" s="13" t="s">
        <v>81</v>
      </c>
      <c r="AW572" s="13" t="s">
        <v>30</v>
      </c>
      <c r="AX572" s="13" t="s">
        <v>73</v>
      </c>
      <c r="AY572" s="242" t="s">
        <v>137</v>
      </c>
    </row>
    <row r="573" s="14" customFormat="1">
      <c r="A573" s="14"/>
      <c r="B573" s="243"/>
      <c r="C573" s="244"/>
      <c r="D573" s="234" t="s">
        <v>145</v>
      </c>
      <c r="E573" s="245" t="s">
        <v>1</v>
      </c>
      <c r="F573" s="246" t="s">
        <v>667</v>
      </c>
      <c r="G573" s="244"/>
      <c r="H573" s="247">
        <v>222.03999999999999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145</v>
      </c>
      <c r="AU573" s="253" t="s">
        <v>83</v>
      </c>
      <c r="AV573" s="14" t="s">
        <v>83</v>
      </c>
      <c r="AW573" s="14" t="s">
        <v>30</v>
      </c>
      <c r="AX573" s="14" t="s">
        <v>73</v>
      </c>
      <c r="AY573" s="253" t="s">
        <v>137</v>
      </c>
    </row>
    <row r="574" s="14" customFormat="1">
      <c r="A574" s="14"/>
      <c r="B574" s="243"/>
      <c r="C574" s="244"/>
      <c r="D574" s="234" t="s">
        <v>145</v>
      </c>
      <c r="E574" s="245" t="s">
        <v>1</v>
      </c>
      <c r="F574" s="246" t="s">
        <v>682</v>
      </c>
      <c r="G574" s="244"/>
      <c r="H574" s="247">
        <v>1.96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145</v>
      </c>
      <c r="AU574" s="253" t="s">
        <v>83</v>
      </c>
      <c r="AV574" s="14" t="s">
        <v>83</v>
      </c>
      <c r="AW574" s="14" t="s">
        <v>30</v>
      </c>
      <c r="AX574" s="14" t="s">
        <v>73</v>
      </c>
      <c r="AY574" s="253" t="s">
        <v>137</v>
      </c>
    </row>
    <row r="575" s="15" customFormat="1">
      <c r="A575" s="15"/>
      <c r="B575" s="254"/>
      <c r="C575" s="255"/>
      <c r="D575" s="234" t="s">
        <v>145</v>
      </c>
      <c r="E575" s="256" t="s">
        <v>1</v>
      </c>
      <c r="F575" s="257" t="s">
        <v>148</v>
      </c>
      <c r="G575" s="255"/>
      <c r="H575" s="258">
        <v>224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4" t="s">
        <v>145</v>
      </c>
      <c r="AU575" s="264" t="s">
        <v>83</v>
      </c>
      <c r="AV575" s="15" t="s">
        <v>144</v>
      </c>
      <c r="AW575" s="15" t="s">
        <v>30</v>
      </c>
      <c r="AX575" s="15" t="s">
        <v>81</v>
      </c>
      <c r="AY575" s="264" t="s">
        <v>137</v>
      </c>
    </row>
    <row r="576" s="2" customFormat="1" ht="24.15" customHeight="1">
      <c r="A576" s="39"/>
      <c r="B576" s="40"/>
      <c r="C576" s="219" t="s">
        <v>457</v>
      </c>
      <c r="D576" s="219" t="s">
        <v>139</v>
      </c>
      <c r="E576" s="220" t="s">
        <v>683</v>
      </c>
      <c r="F576" s="221" t="s">
        <v>684</v>
      </c>
      <c r="G576" s="222" t="s">
        <v>168</v>
      </c>
      <c r="H576" s="223">
        <v>224</v>
      </c>
      <c r="I576" s="224"/>
      <c r="J576" s="225">
        <f>ROUND(I576*H576,2)</f>
        <v>0</v>
      </c>
      <c r="K576" s="221" t="s">
        <v>143</v>
      </c>
      <c r="L576" s="45"/>
      <c r="M576" s="226" t="s">
        <v>1</v>
      </c>
      <c r="N576" s="227" t="s">
        <v>38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193</v>
      </c>
      <c r="AT576" s="230" t="s">
        <v>139</v>
      </c>
      <c r="AU576" s="230" t="s">
        <v>83</v>
      </c>
      <c r="AY576" s="18" t="s">
        <v>137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81</v>
      </c>
      <c r="BK576" s="231">
        <f>ROUND(I576*H576,2)</f>
        <v>0</v>
      </c>
      <c r="BL576" s="18" t="s">
        <v>193</v>
      </c>
      <c r="BM576" s="230" t="s">
        <v>685</v>
      </c>
    </row>
    <row r="577" s="13" customFormat="1">
      <c r="A577" s="13"/>
      <c r="B577" s="232"/>
      <c r="C577" s="233"/>
      <c r="D577" s="234" t="s">
        <v>145</v>
      </c>
      <c r="E577" s="235" t="s">
        <v>1</v>
      </c>
      <c r="F577" s="236" t="s">
        <v>686</v>
      </c>
      <c r="G577" s="233"/>
      <c r="H577" s="235" t="s">
        <v>1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145</v>
      </c>
      <c r="AU577" s="242" t="s">
        <v>83</v>
      </c>
      <c r="AV577" s="13" t="s">
        <v>81</v>
      </c>
      <c r="AW577" s="13" t="s">
        <v>30</v>
      </c>
      <c r="AX577" s="13" t="s">
        <v>73</v>
      </c>
      <c r="AY577" s="242" t="s">
        <v>137</v>
      </c>
    </row>
    <row r="578" s="14" customFormat="1">
      <c r="A578" s="14"/>
      <c r="B578" s="243"/>
      <c r="C578" s="244"/>
      <c r="D578" s="234" t="s">
        <v>145</v>
      </c>
      <c r="E578" s="245" t="s">
        <v>1</v>
      </c>
      <c r="F578" s="246" t="s">
        <v>687</v>
      </c>
      <c r="G578" s="244"/>
      <c r="H578" s="247">
        <v>224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145</v>
      </c>
      <c r="AU578" s="253" t="s">
        <v>83</v>
      </c>
      <c r="AV578" s="14" t="s">
        <v>83</v>
      </c>
      <c r="AW578" s="14" t="s">
        <v>30</v>
      </c>
      <c r="AX578" s="14" t="s">
        <v>73</v>
      </c>
      <c r="AY578" s="253" t="s">
        <v>137</v>
      </c>
    </row>
    <row r="579" s="15" customFormat="1">
      <c r="A579" s="15"/>
      <c r="B579" s="254"/>
      <c r="C579" s="255"/>
      <c r="D579" s="234" t="s">
        <v>145</v>
      </c>
      <c r="E579" s="256" t="s">
        <v>1</v>
      </c>
      <c r="F579" s="257" t="s">
        <v>148</v>
      </c>
      <c r="G579" s="255"/>
      <c r="H579" s="258">
        <v>224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145</v>
      </c>
      <c r="AU579" s="264" t="s">
        <v>83</v>
      </c>
      <c r="AV579" s="15" t="s">
        <v>144</v>
      </c>
      <c r="AW579" s="15" t="s">
        <v>30</v>
      </c>
      <c r="AX579" s="15" t="s">
        <v>81</v>
      </c>
      <c r="AY579" s="264" t="s">
        <v>137</v>
      </c>
    </row>
    <row r="580" s="2" customFormat="1" ht="24.15" customHeight="1">
      <c r="A580" s="39"/>
      <c r="B580" s="40"/>
      <c r="C580" s="219" t="s">
        <v>589</v>
      </c>
      <c r="D580" s="219" t="s">
        <v>139</v>
      </c>
      <c r="E580" s="220" t="s">
        <v>688</v>
      </c>
      <c r="F580" s="221" t="s">
        <v>689</v>
      </c>
      <c r="G580" s="222" t="s">
        <v>204</v>
      </c>
      <c r="H580" s="223">
        <v>31</v>
      </c>
      <c r="I580" s="224"/>
      <c r="J580" s="225">
        <f>ROUND(I580*H580,2)</f>
        <v>0</v>
      </c>
      <c r="K580" s="221" t="s">
        <v>143</v>
      </c>
      <c r="L580" s="45"/>
      <c r="M580" s="226" t="s">
        <v>1</v>
      </c>
      <c r="N580" s="227" t="s">
        <v>38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193</v>
      </c>
      <c r="AT580" s="230" t="s">
        <v>139</v>
      </c>
      <c r="AU580" s="230" t="s">
        <v>83</v>
      </c>
      <c r="AY580" s="18" t="s">
        <v>137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81</v>
      </c>
      <c r="BK580" s="231">
        <f>ROUND(I580*H580,2)</f>
        <v>0</v>
      </c>
      <c r="BL580" s="18" t="s">
        <v>193</v>
      </c>
      <c r="BM580" s="230" t="s">
        <v>690</v>
      </c>
    </row>
    <row r="581" s="2" customFormat="1" ht="33" customHeight="1">
      <c r="A581" s="39"/>
      <c r="B581" s="40"/>
      <c r="C581" s="219" t="s">
        <v>466</v>
      </c>
      <c r="D581" s="219" t="s">
        <v>139</v>
      </c>
      <c r="E581" s="220" t="s">
        <v>691</v>
      </c>
      <c r="F581" s="221" t="s">
        <v>692</v>
      </c>
      <c r="G581" s="222" t="s">
        <v>213</v>
      </c>
      <c r="H581" s="223">
        <v>1333</v>
      </c>
      <c r="I581" s="224"/>
      <c r="J581" s="225">
        <f>ROUND(I581*H581,2)</f>
        <v>0</v>
      </c>
      <c r="K581" s="221" t="s">
        <v>143</v>
      </c>
      <c r="L581" s="45"/>
      <c r="M581" s="226" t="s">
        <v>1</v>
      </c>
      <c r="N581" s="227" t="s">
        <v>38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193</v>
      </c>
      <c r="AT581" s="230" t="s">
        <v>139</v>
      </c>
      <c r="AU581" s="230" t="s">
        <v>83</v>
      </c>
      <c r="AY581" s="18" t="s">
        <v>137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81</v>
      </c>
      <c r="BK581" s="231">
        <f>ROUND(I581*H581,2)</f>
        <v>0</v>
      </c>
      <c r="BL581" s="18" t="s">
        <v>193</v>
      </c>
      <c r="BM581" s="230" t="s">
        <v>693</v>
      </c>
    </row>
    <row r="582" s="13" customFormat="1">
      <c r="A582" s="13"/>
      <c r="B582" s="232"/>
      <c r="C582" s="233"/>
      <c r="D582" s="234" t="s">
        <v>145</v>
      </c>
      <c r="E582" s="235" t="s">
        <v>1</v>
      </c>
      <c r="F582" s="236" t="s">
        <v>694</v>
      </c>
      <c r="G582" s="233"/>
      <c r="H582" s="235" t="s">
        <v>1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145</v>
      </c>
      <c r="AU582" s="242" t="s">
        <v>83</v>
      </c>
      <c r="AV582" s="13" t="s">
        <v>81</v>
      </c>
      <c r="AW582" s="13" t="s">
        <v>30</v>
      </c>
      <c r="AX582" s="13" t="s">
        <v>73</v>
      </c>
      <c r="AY582" s="242" t="s">
        <v>137</v>
      </c>
    </row>
    <row r="583" s="14" customFormat="1">
      <c r="A583" s="14"/>
      <c r="B583" s="243"/>
      <c r="C583" s="244"/>
      <c r="D583" s="234" t="s">
        <v>145</v>
      </c>
      <c r="E583" s="245" t="s">
        <v>1</v>
      </c>
      <c r="F583" s="246" t="s">
        <v>695</v>
      </c>
      <c r="G583" s="244"/>
      <c r="H583" s="247">
        <v>1333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145</v>
      </c>
      <c r="AU583" s="253" t="s">
        <v>83</v>
      </c>
      <c r="AV583" s="14" t="s">
        <v>83</v>
      </c>
      <c r="AW583" s="14" t="s">
        <v>30</v>
      </c>
      <c r="AX583" s="14" t="s">
        <v>73</v>
      </c>
      <c r="AY583" s="253" t="s">
        <v>137</v>
      </c>
    </row>
    <row r="584" s="15" customFormat="1">
      <c r="A584" s="15"/>
      <c r="B584" s="254"/>
      <c r="C584" s="255"/>
      <c r="D584" s="234" t="s">
        <v>145</v>
      </c>
      <c r="E584" s="256" t="s">
        <v>1</v>
      </c>
      <c r="F584" s="257" t="s">
        <v>148</v>
      </c>
      <c r="G584" s="255"/>
      <c r="H584" s="258">
        <v>1333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145</v>
      </c>
      <c r="AU584" s="264" t="s">
        <v>83</v>
      </c>
      <c r="AV584" s="15" t="s">
        <v>144</v>
      </c>
      <c r="AW584" s="15" t="s">
        <v>30</v>
      </c>
      <c r="AX584" s="15" t="s">
        <v>81</v>
      </c>
      <c r="AY584" s="264" t="s">
        <v>137</v>
      </c>
    </row>
    <row r="585" s="2" customFormat="1" ht="24.15" customHeight="1">
      <c r="A585" s="39"/>
      <c r="B585" s="40"/>
      <c r="C585" s="265" t="s">
        <v>696</v>
      </c>
      <c r="D585" s="265" t="s">
        <v>219</v>
      </c>
      <c r="E585" s="266" t="s">
        <v>697</v>
      </c>
      <c r="F585" s="267" t="s">
        <v>698</v>
      </c>
      <c r="G585" s="268" t="s">
        <v>213</v>
      </c>
      <c r="H585" s="269">
        <v>1400</v>
      </c>
      <c r="I585" s="270"/>
      <c r="J585" s="271">
        <f>ROUND(I585*H585,2)</f>
        <v>0</v>
      </c>
      <c r="K585" s="267" t="s">
        <v>143</v>
      </c>
      <c r="L585" s="272"/>
      <c r="M585" s="273" t="s">
        <v>1</v>
      </c>
      <c r="N585" s="274" t="s">
        <v>38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245</v>
      </c>
      <c r="AT585" s="230" t="s">
        <v>219</v>
      </c>
      <c r="AU585" s="230" t="s">
        <v>83</v>
      </c>
      <c r="AY585" s="18" t="s">
        <v>137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81</v>
      </c>
      <c r="BK585" s="231">
        <f>ROUND(I585*H585,2)</f>
        <v>0</v>
      </c>
      <c r="BL585" s="18" t="s">
        <v>193</v>
      </c>
      <c r="BM585" s="230" t="s">
        <v>699</v>
      </c>
    </row>
    <row r="586" s="13" customFormat="1">
      <c r="A586" s="13"/>
      <c r="B586" s="232"/>
      <c r="C586" s="233"/>
      <c r="D586" s="234" t="s">
        <v>145</v>
      </c>
      <c r="E586" s="235" t="s">
        <v>1</v>
      </c>
      <c r="F586" s="236" t="s">
        <v>700</v>
      </c>
      <c r="G586" s="233"/>
      <c r="H586" s="235" t="s">
        <v>1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145</v>
      </c>
      <c r="AU586" s="242" t="s">
        <v>83</v>
      </c>
      <c r="AV586" s="13" t="s">
        <v>81</v>
      </c>
      <c r="AW586" s="13" t="s">
        <v>30</v>
      </c>
      <c r="AX586" s="13" t="s">
        <v>73</v>
      </c>
      <c r="AY586" s="242" t="s">
        <v>137</v>
      </c>
    </row>
    <row r="587" s="14" customFormat="1">
      <c r="A587" s="14"/>
      <c r="B587" s="243"/>
      <c r="C587" s="244"/>
      <c r="D587" s="234" t="s">
        <v>145</v>
      </c>
      <c r="E587" s="245" t="s">
        <v>1</v>
      </c>
      <c r="F587" s="246" t="s">
        <v>701</v>
      </c>
      <c r="G587" s="244"/>
      <c r="H587" s="247">
        <v>1400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145</v>
      </c>
      <c r="AU587" s="253" t="s">
        <v>83</v>
      </c>
      <c r="AV587" s="14" t="s">
        <v>83</v>
      </c>
      <c r="AW587" s="14" t="s">
        <v>30</v>
      </c>
      <c r="AX587" s="14" t="s">
        <v>73</v>
      </c>
      <c r="AY587" s="253" t="s">
        <v>137</v>
      </c>
    </row>
    <row r="588" s="15" customFormat="1">
      <c r="A588" s="15"/>
      <c r="B588" s="254"/>
      <c r="C588" s="255"/>
      <c r="D588" s="234" t="s">
        <v>145</v>
      </c>
      <c r="E588" s="256" t="s">
        <v>1</v>
      </c>
      <c r="F588" s="257" t="s">
        <v>148</v>
      </c>
      <c r="G588" s="255"/>
      <c r="H588" s="258">
        <v>1400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145</v>
      </c>
      <c r="AU588" s="264" t="s">
        <v>83</v>
      </c>
      <c r="AV588" s="15" t="s">
        <v>144</v>
      </c>
      <c r="AW588" s="15" t="s">
        <v>30</v>
      </c>
      <c r="AX588" s="15" t="s">
        <v>81</v>
      </c>
      <c r="AY588" s="264" t="s">
        <v>137</v>
      </c>
    </row>
    <row r="589" s="2" customFormat="1" ht="24.15" customHeight="1">
      <c r="A589" s="39"/>
      <c r="B589" s="40"/>
      <c r="C589" s="219" t="s">
        <v>469</v>
      </c>
      <c r="D589" s="219" t="s">
        <v>139</v>
      </c>
      <c r="E589" s="220" t="s">
        <v>702</v>
      </c>
      <c r="F589" s="221" t="s">
        <v>703</v>
      </c>
      <c r="G589" s="222" t="s">
        <v>213</v>
      </c>
      <c r="H589" s="223">
        <v>1333</v>
      </c>
      <c r="I589" s="224"/>
      <c r="J589" s="225">
        <f>ROUND(I589*H589,2)</f>
        <v>0</v>
      </c>
      <c r="K589" s="221" t="s">
        <v>143</v>
      </c>
      <c r="L589" s="45"/>
      <c r="M589" s="226" t="s">
        <v>1</v>
      </c>
      <c r="N589" s="227" t="s">
        <v>38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193</v>
      </c>
      <c r="AT589" s="230" t="s">
        <v>139</v>
      </c>
      <c r="AU589" s="230" t="s">
        <v>83</v>
      </c>
      <c r="AY589" s="18" t="s">
        <v>137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81</v>
      </c>
      <c r="BK589" s="231">
        <f>ROUND(I589*H589,2)</f>
        <v>0</v>
      </c>
      <c r="BL589" s="18" t="s">
        <v>193</v>
      </c>
      <c r="BM589" s="230" t="s">
        <v>704</v>
      </c>
    </row>
    <row r="590" s="2" customFormat="1" ht="24.15" customHeight="1">
      <c r="A590" s="39"/>
      <c r="B590" s="40"/>
      <c r="C590" s="265" t="s">
        <v>705</v>
      </c>
      <c r="D590" s="265" t="s">
        <v>219</v>
      </c>
      <c r="E590" s="266" t="s">
        <v>706</v>
      </c>
      <c r="F590" s="267" t="s">
        <v>707</v>
      </c>
      <c r="G590" s="268" t="s">
        <v>168</v>
      </c>
      <c r="H590" s="269">
        <v>275</v>
      </c>
      <c r="I590" s="270"/>
      <c r="J590" s="271">
        <f>ROUND(I590*H590,2)</f>
        <v>0</v>
      </c>
      <c r="K590" s="267" t="s">
        <v>143</v>
      </c>
      <c r="L590" s="272"/>
      <c r="M590" s="273" t="s">
        <v>1</v>
      </c>
      <c r="N590" s="274" t="s">
        <v>38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245</v>
      </c>
      <c r="AT590" s="230" t="s">
        <v>219</v>
      </c>
      <c r="AU590" s="230" t="s">
        <v>83</v>
      </c>
      <c r="AY590" s="18" t="s">
        <v>137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81</v>
      </c>
      <c r="BK590" s="231">
        <f>ROUND(I590*H590,2)</f>
        <v>0</v>
      </c>
      <c r="BL590" s="18" t="s">
        <v>193</v>
      </c>
      <c r="BM590" s="230" t="s">
        <v>708</v>
      </c>
    </row>
    <row r="591" s="13" customFormat="1">
      <c r="A591" s="13"/>
      <c r="B591" s="232"/>
      <c r="C591" s="233"/>
      <c r="D591" s="234" t="s">
        <v>145</v>
      </c>
      <c r="E591" s="235" t="s">
        <v>1</v>
      </c>
      <c r="F591" s="236" t="s">
        <v>709</v>
      </c>
      <c r="G591" s="233"/>
      <c r="H591" s="235" t="s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145</v>
      </c>
      <c r="AU591" s="242" t="s">
        <v>83</v>
      </c>
      <c r="AV591" s="13" t="s">
        <v>81</v>
      </c>
      <c r="AW591" s="13" t="s">
        <v>30</v>
      </c>
      <c r="AX591" s="13" t="s">
        <v>73</v>
      </c>
      <c r="AY591" s="242" t="s">
        <v>137</v>
      </c>
    </row>
    <row r="592" s="14" customFormat="1">
      <c r="A592" s="14"/>
      <c r="B592" s="243"/>
      <c r="C592" s="244"/>
      <c r="D592" s="234" t="s">
        <v>145</v>
      </c>
      <c r="E592" s="245" t="s">
        <v>1</v>
      </c>
      <c r="F592" s="246" t="s">
        <v>710</v>
      </c>
      <c r="G592" s="244"/>
      <c r="H592" s="247">
        <v>245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145</v>
      </c>
      <c r="AU592" s="253" t="s">
        <v>83</v>
      </c>
      <c r="AV592" s="14" t="s">
        <v>83</v>
      </c>
      <c r="AW592" s="14" t="s">
        <v>30</v>
      </c>
      <c r="AX592" s="14" t="s">
        <v>73</v>
      </c>
      <c r="AY592" s="253" t="s">
        <v>137</v>
      </c>
    </row>
    <row r="593" s="13" customFormat="1">
      <c r="A593" s="13"/>
      <c r="B593" s="232"/>
      <c r="C593" s="233"/>
      <c r="D593" s="234" t="s">
        <v>145</v>
      </c>
      <c r="E593" s="235" t="s">
        <v>1</v>
      </c>
      <c r="F593" s="236" t="s">
        <v>711</v>
      </c>
      <c r="G593" s="233"/>
      <c r="H593" s="235" t="s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145</v>
      </c>
      <c r="AU593" s="242" t="s">
        <v>83</v>
      </c>
      <c r="AV593" s="13" t="s">
        <v>81</v>
      </c>
      <c r="AW593" s="13" t="s">
        <v>30</v>
      </c>
      <c r="AX593" s="13" t="s">
        <v>73</v>
      </c>
      <c r="AY593" s="242" t="s">
        <v>137</v>
      </c>
    </row>
    <row r="594" s="14" customFormat="1">
      <c r="A594" s="14"/>
      <c r="B594" s="243"/>
      <c r="C594" s="244"/>
      <c r="D594" s="234" t="s">
        <v>145</v>
      </c>
      <c r="E594" s="245" t="s">
        <v>1</v>
      </c>
      <c r="F594" s="246" t="s">
        <v>712</v>
      </c>
      <c r="G594" s="244"/>
      <c r="H594" s="247">
        <v>15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145</v>
      </c>
      <c r="AU594" s="253" t="s">
        <v>83</v>
      </c>
      <c r="AV594" s="14" t="s">
        <v>83</v>
      </c>
      <c r="AW594" s="14" t="s">
        <v>30</v>
      </c>
      <c r="AX594" s="14" t="s">
        <v>73</v>
      </c>
      <c r="AY594" s="253" t="s">
        <v>137</v>
      </c>
    </row>
    <row r="595" s="13" customFormat="1">
      <c r="A595" s="13"/>
      <c r="B595" s="232"/>
      <c r="C595" s="233"/>
      <c r="D595" s="234" t="s">
        <v>145</v>
      </c>
      <c r="E595" s="235" t="s">
        <v>1</v>
      </c>
      <c r="F595" s="236" t="s">
        <v>713</v>
      </c>
      <c r="G595" s="233"/>
      <c r="H595" s="235" t="s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145</v>
      </c>
      <c r="AU595" s="242" t="s">
        <v>83</v>
      </c>
      <c r="AV595" s="13" t="s">
        <v>81</v>
      </c>
      <c r="AW595" s="13" t="s">
        <v>30</v>
      </c>
      <c r="AX595" s="13" t="s">
        <v>73</v>
      </c>
      <c r="AY595" s="242" t="s">
        <v>137</v>
      </c>
    </row>
    <row r="596" s="13" customFormat="1">
      <c r="A596" s="13"/>
      <c r="B596" s="232"/>
      <c r="C596" s="233"/>
      <c r="D596" s="234" t="s">
        <v>145</v>
      </c>
      <c r="E596" s="235" t="s">
        <v>1</v>
      </c>
      <c r="F596" s="236" t="s">
        <v>714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145</v>
      </c>
      <c r="AU596" s="242" t="s">
        <v>83</v>
      </c>
      <c r="AV596" s="13" t="s">
        <v>81</v>
      </c>
      <c r="AW596" s="13" t="s">
        <v>30</v>
      </c>
      <c r="AX596" s="13" t="s">
        <v>73</v>
      </c>
      <c r="AY596" s="242" t="s">
        <v>137</v>
      </c>
    </row>
    <row r="597" s="14" customFormat="1">
      <c r="A597" s="14"/>
      <c r="B597" s="243"/>
      <c r="C597" s="244"/>
      <c r="D597" s="234" t="s">
        <v>145</v>
      </c>
      <c r="E597" s="245" t="s">
        <v>1</v>
      </c>
      <c r="F597" s="246" t="s">
        <v>715</v>
      </c>
      <c r="G597" s="244"/>
      <c r="H597" s="247">
        <v>15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145</v>
      </c>
      <c r="AU597" s="253" t="s">
        <v>83</v>
      </c>
      <c r="AV597" s="14" t="s">
        <v>83</v>
      </c>
      <c r="AW597" s="14" t="s">
        <v>30</v>
      </c>
      <c r="AX597" s="14" t="s">
        <v>73</v>
      </c>
      <c r="AY597" s="253" t="s">
        <v>137</v>
      </c>
    </row>
    <row r="598" s="15" customFormat="1">
      <c r="A598" s="15"/>
      <c r="B598" s="254"/>
      <c r="C598" s="255"/>
      <c r="D598" s="234" t="s">
        <v>145</v>
      </c>
      <c r="E598" s="256" t="s">
        <v>1</v>
      </c>
      <c r="F598" s="257" t="s">
        <v>148</v>
      </c>
      <c r="G598" s="255"/>
      <c r="H598" s="258">
        <v>275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145</v>
      </c>
      <c r="AU598" s="264" t="s">
        <v>83</v>
      </c>
      <c r="AV598" s="15" t="s">
        <v>144</v>
      </c>
      <c r="AW598" s="15" t="s">
        <v>30</v>
      </c>
      <c r="AX598" s="15" t="s">
        <v>81</v>
      </c>
      <c r="AY598" s="264" t="s">
        <v>137</v>
      </c>
    </row>
    <row r="599" s="2" customFormat="1" ht="24.15" customHeight="1">
      <c r="A599" s="39"/>
      <c r="B599" s="40"/>
      <c r="C599" s="265" t="s">
        <v>475</v>
      </c>
      <c r="D599" s="265" t="s">
        <v>219</v>
      </c>
      <c r="E599" s="266" t="s">
        <v>716</v>
      </c>
      <c r="F599" s="267" t="s">
        <v>717</v>
      </c>
      <c r="G599" s="268" t="s">
        <v>168</v>
      </c>
      <c r="H599" s="269">
        <v>18</v>
      </c>
      <c r="I599" s="270"/>
      <c r="J599" s="271">
        <f>ROUND(I599*H599,2)</f>
        <v>0</v>
      </c>
      <c r="K599" s="267" t="s">
        <v>143</v>
      </c>
      <c r="L599" s="272"/>
      <c r="M599" s="273" t="s">
        <v>1</v>
      </c>
      <c r="N599" s="274" t="s">
        <v>38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245</v>
      </c>
      <c r="AT599" s="230" t="s">
        <v>219</v>
      </c>
      <c r="AU599" s="230" t="s">
        <v>83</v>
      </c>
      <c r="AY599" s="18" t="s">
        <v>137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81</v>
      </c>
      <c r="BK599" s="231">
        <f>ROUND(I599*H599,2)</f>
        <v>0</v>
      </c>
      <c r="BL599" s="18" t="s">
        <v>193</v>
      </c>
      <c r="BM599" s="230" t="s">
        <v>718</v>
      </c>
    </row>
    <row r="600" s="13" customFormat="1">
      <c r="A600" s="13"/>
      <c r="B600" s="232"/>
      <c r="C600" s="233"/>
      <c r="D600" s="234" t="s">
        <v>145</v>
      </c>
      <c r="E600" s="235" t="s">
        <v>1</v>
      </c>
      <c r="F600" s="236" t="s">
        <v>709</v>
      </c>
      <c r="G600" s="233"/>
      <c r="H600" s="235" t="s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145</v>
      </c>
      <c r="AU600" s="242" t="s">
        <v>83</v>
      </c>
      <c r="AV600" s="13" t="s">
        <v>81</v>
      </c>
      <c r="AW600" s="13" t="s">
        <v>30</v>
      </c>
      <c r="AX600" s="13" t="s">
        <v>73</v>
      </c>
      <c r="AY600" s="242" t="s">
        <v>137</v>
      </c>
    </row>
    <row r="601" s="13" customFormat="1">
      <c r="A601" s="13"/>
      <c r="B601" s="232"/>
      <c r="C601" s="233"/>
      <c r="D601" s="234" t="s">
        <v>145</v>
      </c>
      <c r="E601" s="235" t="s">
        <v>1</v>
      </c>
      <c r="F601" s="236" t="s">
        <v>719</v>
      </c>
      <c r="G601" s="233"/>
      <c r="H601" s="235" t="s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145</v>
      </c>
      <c r="AU601" s="242" t="s">
        <v>83</v>
      </c>
      <c r="AV601" s="13" t="s">
        <v>81</v>
      </c>
      <c r="AW601" s="13" t="s">
        <v>30</v>
      </c>
      <c r="AX601" s="13" t="s">
        <v>73</v>
      </c>
      <c r="AY601" s="242" t="s">
        <v>137</v>
      </c>
    </row>
    <row r="602" s="13" customFormat="1">
      <c r="A602" s="13"/>
      <c r="B602" s="232"/>
      <c r="C602" s="233"/>
      <c r="D602" s="234" t="s">
        <v>145</v>
      </c>
      <c r="E602" s="235" t="s">
        <v>1</v>
      </c>
      <c r="F602" s="236" t="s">
        <v>720</v>
      </c>
      <c r="G602" s="233"/>
      <c r="H602" s="235" t="s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145</v>
      </c>
      <c r="AU602" s="242" t="s">
        <v>83</v>
      </c>
      <c r="AV602" s="13" t="s">
        <v>81</v>
      </c>
      <c r="AW602" s="13" t="s">
        <v>30</v>
      </c>
      <c r="AX602" s="13" t="s">
        <v>73</v>
      </c>
      <c r="AY602" s="242" t="s">
        <v>137</v>
      </c>
    </row>
    <row r="603" s="14" customFormat="1">
      <c r="A603" s="14"/>
      <c r="B603" s="243"/>
      <c r="C603" s="244"/>
      <c r="D603" s="234" t="s">
        <v>145</v>
      </c>
      <c r="E603" s="245" t="s">
        <v>1</v>
      </c>
      <c r="F603" s="246" t="s">
        <v>721</v>
      </c>
      <c r="G603" s="244"/>
      <c r="H603" s="247">
        <v>10.523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145</v>
      </c>
      <c r="AU603" s="253" t="s">
        <v>83</v>
      </c>
      <c r="AV603" s="14" t="s">
        <v>83</v>
      </c>
      <c r="AW603" s="14" t="s">
        <v>30</v>
      </c>
      <c r="AX603" s="14" t="s">
        <v>73</v>
      </c>
      <c r="AY603" s="253" t="s">
        <v>137</v>
      </c>
    </row>
    <row r="604" s="14" customFormat="1">
      <c r="A604" s="14"/>
      <c r="B604" s="243"/>
      <c r="C604" s="244"/>
      <c r="D604" s="234" t="s">
        <v>145</v>
      </c>
      <c r="E604" s="245" t="s">
        <v>1</v>
      </c>
      <c r="F604" s="246" t="s">
        <v>722</v>
      </c>
      <c r="G604" s="244"/>
      <c r="H604" s="247">
        <v>2.4769999999999999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145</v>
      </c>
      <c r="AU604" s="253" t="s">
        <v>83</v>
      </c>
      <c r="AV604" s="14" t="s">
        <v>83</v>
      </c>
      <c r="AW604" s="14" t="s">
        <v>30</v>
      </c>
      <c r="AX604" s="14" t="s">
        <v>73</v>
      </c>
      <c r="AY604" s="253" t="s">
        <v>137</v>
      </c>
    </row>
    <row r="605" s="13" customFormat="1">
      <c r="A605" s="13"/>
      <c r="B605" s="232"/>
      <c r="C605" s="233"/>
      <c r="D605" s="234" t="s">
        <v>145</v>
      </c>
      <c r="E605" s="235" t="s">
        <v>1</v>
      </c>
      <c r="F605" s="236" t="s">
        <v>711</v>
      </c>
      <c r="G605" s="233"/>
      <c r="H605" s="235" t="s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145</v>
      </c>
      <c r="AU605" s="242" t="s">
        <v>83</v>
      </c>
      <c r="AV605" s="13" t="s">
        <v>81</v>
      </c>
      <c r="AW605" s="13" t="s">
        <v>30</v>
      </c>
      <c r="AX605" s="13" t="s">
        <v>73</v>
      </c>
      <c r="AY605" s="242" t="s">
        <v>137</v>
      </c>
    </row>
    <row r="606" s="14" customFormat="1">
      <c r="A606" s="14"/>
      <c r="B606" s="243"/>
      <c r="C606" s="244"/>
      <c r="D606" s="234" t="s">
        <v>145</v>
      </c>
      <c r="E606" s="245" t="s">
        <v>1</v>
      </c>
      <c r="F606" s="246" t="s">
        <v>723</v>
      </c>
      <c r="G606" s="244"/>
      <c r="H606" s="247">
        <v>4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145</v>
      </c>
      <c r="AU606" s="253" t="s">
        <v>83</v>
      </c>
      <c r="AV606" s="14" t="s">
        <v>83</v>
      </c>
      <c r="AW606" s="14" t="s">
        <v>30</v>
      </c>
      <c r="AX606" s="14" t="s">
        <v>73</v>
      </c>
      <c r="AY606" s="253" t="s">
        <v>137</v>
      </c>
    </row>
    <row r="607" s="13" customFormat="1">
      <c r="A607" s="13"/>
      <c r="B607" s="232"/>
      <c r="C607" s="233"/>
      <c r="D607" s="234" t="s">
        <v>145</v>
      </c>
      <c r="E607" s="235" t="s">
        <v>1</v>
      </c>
      <c r="F607" s="236" t="s">
        <v>713</v>
      </c>
      <c r="G607" s="233"/>
      <c r="H607" s="235" t="s">
        <v>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145</v>
      </c>
      <c r="AU607" s="242" t="s">
        <v>83</v>
      </c>
      <c r="AV607" s="13" t="s">
        <v>81</v>
      </c>
      <c r="AW607" s="13" t="s">
        <v>30</v>
      </c>
      <c r="AX607" s="13" t="s">
        <v>73</v>
      </c>
      <c r="AY607" s="242" t="s">
        <v>137</v>
      </c>
    </row>
    <row r="608" s="13" customFormat="1">
      <c r="A608" s="13"/>
      <c r="B608" s="232"/>
      <c r="C608" s="233"/>
      <c r="D608" s="234" t="s">
        <v>145</v>
      </c>
      <c r="E608" s="235" t="s">
        <v>1</v>
      </c>
      <c r="F608" s="236" t="s">
        <v>714</v>
      </c>
      <c r="G608" s="233"/>
      <c r="H608" s="235" t="s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145</v>
      </c>
      <c r="AU608" s="242" t="s">
        <v>83</v>
      </c>
      <c r="AV608" s="13" t="s">
        <v>81</v>
      </c>
      <c r="AW608" s="13" t="s">
        <v>30</v>
      </c>
      <c r="AX608" s="13" t="s">
        <v>73</v>
      </c>
      <c r="AY608" s="242" t="s">
        <v>137</v>
      </c>
    </row>
    <row r="609" s="14" customFormat="1">
      <c r="A609" s="14"/>
      <c r="B609" s="243"/>
      <c r="C609" s="244"/>
      <c r="D609" s="234" t="s">
        <v>145</v>
      </c>
      <c r="E609" s="245" t="s">
        <v>1</v>
      </c>
      <c r="F609" s="246" t="s">
        <v>724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145</v>
      </c>
      <c r="AU609" s="253" t="s">
        <v>83</v>
      </c>
      <c r="AV609" s="14" t="s">
        <v>83</v>
      </c>
      <c r="AW609" s="14" t="s">
        <v>30</v>
      </c>
      <c r="AX609" s="14" t="s">
        <v>73</v>
      </c>
      <c r="AY609" s="253" t="s">
        <v>137</v>
      </c>
    </row>
    <row r="610" s="15" customFormat="1">
      <c r="A610" s="15"/>
      <c r="B610" s="254"/>
      <c r="C610" s="255"/>
      <c r="D610" s="234" t="s">
        <v>145</v>
      </c>
      <c r="E610" s="256" t="s">
        <v>1</v>
      </c>
      <c r="F610" s="257" t="s">
        <v>148</v>
      </c>
      <c r="G610" s="255"/>
      <c r="H610" s="258">
        <v>18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145</v>
      </c>
      <c r="AU610" s="264" t="s">
        <v>83</v>
      </c>
      <c r="AV610" s="15" t="s">
        <v>144</v>
      </c>
      <c r="AW610" s="15" t="s">
        <v>30</v>
      </c>
      <c r="AX610" s="15" t="s">
        <v>81</v>
      </c>
      <c r="AY610" s="264" t="s">
        <v>137</v>
      </c>
    </row>
    <row r="611" s="2" customFormat="1" ht="24.15" customHeight="1">
      <c r="A611" s="39"/>
      <c r="B611" s="40"/>
      <c r="C611" s="265" t="s">
        <v>725</v>
      </c>
      <c r="D611" s="265" t="s">
        <v>219</v>
      </c>
      <c r="E611" s="266" t="s">
        <v>726</v>
      </c>
      <c r="F611" s="267" t="s">
        <v>727</v>
      </c>
      <c r="G611" s="268" t="s">
        <v>168</v>
      </c>
      <c r="H611" s="269">
        <v>256</v>
      </c>
      <c r="I611" s="270"/>
      <c r="J611" s="271">
        <f>ROUND(I611*H611,2)</f>
        <v>0</v>
      </c>
      <c r="K611" s="267" t="s">
        <v>143</v>
      </c>
      <c r="L611" s="272"/>
      <c r="M611" s="273" t="s">
        <v>1</v>
      </c>
      <c r="N611" s="274" t="s">
        <v>38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245</v>
      </c>
      <c r="AT611" s="230" t="s">
        <v>219</v>
      </c>
      <c r="AU611" s="230" t="s">
        <v>83</v>
      </c>
      <c r="AY611" s="18" t="s">
        <v>137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81</v>
      </c>
      <c r="BK611" s="231">
        <f>ROUND(I611*H611,2)</f>
        <v>0</v>
      </c>
      <c r="BL611" s="18" t="s">
        <v>193</v>
      </c>
      <c r="BM611" s="230" t="s">
        <v>728</v>
      </c>
    </row>
    <row r="612" s="13" customFormat="1">
      <c r="A612" s="13"/>
      <c r="B612" s="232"/>
      <c r="C612" s="233"/>
      <c r="D612" s="234" t="s">
        <v>145</v>
      </c>
      <c r="E612" s="235" t="s">
        <v>1</v>
      </c>
      <c r="F612" s="236" t="s">
        <v>709</v>
      </c>
      <c r="G612" s="233"/>
      <c r="H612" s="235" t="s">
        <v>1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145</v>
      </c>
      <c r="AU612" s="242" t="s">
        <v>83</v>
      </c>
      <c r="AV612" s="13" t="s">
        <v>81</v>
      </c>
      <c r="AW612" s="13" t="s">
        <v>30</v>
      </c>
      <c r="AX612" s="13" t="s">
        <v>73</v>
      </c>
      <c r="AY612" s="242" t="s">
        <v>137</v>
      </c>
    </row>
    <row r="613" s="13" customFormat="1">
      <c r="A613" s="13"/>
      <c r="B613" s="232"/>
      <c r="C613" s="233"/>
      <c r="D613" s="234" t="s">
        <v>145</v>
      </c>
      <c r="E613" s="235" t="s">
        <v>1</v>
      </c>
      <c r="F613" s="236" t="s">
        <v>729</v>
      </c>
      <c r="G613" s="233"/>
      <c r="H613" s="235" t="s">
        <v>1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145</v>
      </c>
      <c r="AU613" s="242" t="s">
        <v>83</v>
      </c>
      <c r="AV613" s="13" t="s">
        <v>81</v>
      </c>
      <c r="AW613" s="13" t="s">
        <v>30</v>
      </c>
      <c r="AX613" s="13" t="s">
        <v>73</v>
      </c>
      <c r="AY613" s="242" t="s">
        <v>137</v>
      </c>
    </row>
    <row r="614" s="14" customFormat="1">
      <c r="A614" s="14"/>
      <c r="B614" s="243"/>
      <c r="C614" s="244"/>
      <c r="D614" s="234" t="s">
        <v>145</v>
      </c>
      <c r="E614" s="245" t="s">
        <v>1</v>
      </c>
      <c r="F614" s="246" t="s">
        <v>730</v>
      </c>
      <c r="G614" s="244"/>
      <c r="H614" s="247">
        <v>256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145</v>
      </c>
      <c r="AU614" s="253" t="s">
        <v>83</v>
      </c>
      <c r="AV614" s="14" t="s">
        <v>83</v>
      </c>
      <c r="AW614" s="14" t="s">
        <v>30</v>
      </c>
      <c r="AX614" s="14" t="s">
        <v>73</v>
      </c>
      <c r="AY614" s="253" t="s">
        <v>137</v>
      </c>
    </row>
    <row r="615" s="15" customFormat="1">
      <c r="A615" s="15"/>
      <c r="B615" s="254"/>
      <c r="C615" s="255"/>
      <c r="D615" s="234" t="s">
        <v>145</v>
      </c>
      <c r="E615" s="256" t="s">
        <v>1</v>
      </c>
      <c r="F615" s="257" t="s">
        <v>148</v>
      </c>
      <c r="G615" s="255"/>
      <c r="H615" s="258">
        <v>256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145</v>
      </c>
      <c r="AU615" s="264" t="s">
        <v>83</v>
      </c>
      <c r="AV615" s="15" t="s">
        <v>144</v>
      </c>
      <c r="AW615" s="15" t="s">
        <v>30</v>
      </c>
      <c r="AX615" s="15" t="s">
        <v>81</v>
      </c>
      <c r="AY615" s="264" t="s">
        <v>137</v>
      </c>
    </row>
    <row r="616" s="2" customFormat="1" ht="62.7" customHeight="1">
      <c r="A616" s="39"/>
      <c r="B616" s="40"/>
      <c r="C616" s="219" t="s">
        <v>483</v>
      </c>
      <c r="D616" s="219" t="s">
        <v>139</v>
      </c>
      <c r="E616" s="220" t="s">
        <v>731</v>
      </c>
      <c r="F616" s="221" t="s">
        <v>732</v>
      </c>
      <c r="G616" s="222" t="s">
        <v>447</v>
      </c>
      <c r="H616" s="223">
        <v>1</v>
      </c>
      <c r="I616" s="224"/>
      <c r="J616" s="225">
        <f>ROUND(I616*H616,2)</f>
        <v>0</v>
      </c>
      <c r="K616" s="221" t="s">
        <v>143</v>
      </c>
      <c r="L616" s="45"/>
      <c r="M616" s="226" t="s">
        <v>1</v>
      </c>
      <c r="N616" s="227" t="s">
        <v>38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193</v>
      </c>
      <c r="AT616" s="230" t="s">
        <v>139</v>
      </c>
      <c r="AU616" s="230" t="s">
        <v>83</v>
      </c>
      <c r="AY616" s="18" t="s">
        <v>137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81</v>
      </c>
      <c r="BK616" s="231">
        <f>ROUND(I616*H616,2)</f>
        <v>0</v>
      </c>
      <c r="BL616" s="18" t="s">
        <v>193</v>
      </c>
      <c r="BM616" s="230" t="s">
        <v>733</v>
      </c>
    </row>
    <row r="617" s="2" customFormat="1" ht="24.15" customHeight="1">
      <c r="A617" s="39"/>
      <c r="B617" s="40"/>
      <c r="C617" s="219" t="s">
        <v>734</v>
      </c>
      <c r="D617" s="219" t="s">
        <v>139</v>
      </c>
      <c r="E617" s="220" t="s">
        <v>735</v>
      </c>
      <c r="F617" s="221" t="s">
        <v>736</v>
      </c>
      <c r="G617" s="222" t="s">
        <v>314</v>
      </c>
      <c r="H617" s="223">
        <v>0.93899999999999995</v>
      </c>
      <c r="I617" s="224"/>
      <c r="J617" s="225">
        <f>ROUND(I617*H617,2)</f>
        <v>0</v>
      </c>
      <c r="K617" s="221" t="s">
        <v>143</v>
      </c>
      <c r="L617" s="45"/>
      <c r="M617" s="226" t="s">
        <v>1</v>
      </c>
      <c r="N617" s="227" t="s">
        <v>38</v>
      </c>
      <c r="O617" s="92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193</v>
      </c>
      <c r="AT617" s="230" t="s">
        <v>139</v>
      </c>
      <c r="AU617" s="230" t="s">
        <v>83</v>
      </c>
      <c r="AY617" s="18" t="s">
        <v>137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81</v>
      </c>
      <c r="BK617" s="231">
        <f>ROUND(I617*H617,2)</f>
        <v>0</v>
      </c>
      <c r="BL617" s="18" t="s">
        <v>193</v>
      </c>
      <c r="BM617" s="230" t="s">
        <v>737</v>
      </c>
    </row>
    <row r="618" s="12" customFormat="1" ht="22.8" customHeight="1">
      <c r="A618" s="12"/>
      <c r="B618" s="203"/>
      <c r="C618" s="204"/>
      <c r="D618" s="205" t="s">
        <v>72</v>
      </c>
      <c r="E618" s="217" t="s">
        <v>738</v>
      </c>
      <c r="F618" s="217" t="s">
        <v>739</v>
      </c>
      <c r="G618" s="204"/>
      <c r="H618" s="204"/>
      <c r="I618" s="207"/>
      <c r="J618" s="218">
        <f>BK618</f>
        <v>0</v>
      </c>
      <c r="K618" s="204"/>
      <c r="L618" s="209"/>
      <c r="M618" s="210"/>
      <c r="N618" s="211"/>
      <c r="O618" s="211"/>
      <c r="P618" s="212">
        <f>SUM(P619:P624)</f>
        <v>0</v>
      </c>
      <c r="Q618" s="211"/>
      <c r="R618" s="212">
        <f>SUM(R619:R624)</f>
        <v>0.0096000000000000009</v>
      </c>
      <c r="S618" s="211"/>
      <c r="T618" s="213">
        <f>SUM(T619:T624)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4" t="s">
        <v>83</v>
      </c>
      <c r="AT618" s="215" t="s">
        <v>72</v>
      </c>
      <c r="AU618" s="215" t="s">
        <v>81</v>
      </c>
      <c r="AY618" s="214" t="s">
        <v>137</v>
      </c>
      <c r="BK618" s="216">
        <f>SUM(BK619:BK624)</f>
        <v>0</v>
      </c>
    </row>
    <row r="619" s="2" customFormat="1" ht="24.15" customHeight="1">
      <c r="A619" s="39"/>
      <c r="B619" s="40"/>
      <c r="C619" s="219" t="s">
        <v>488</v>
      </c>
      <c r="D619" s="219" t="s">
        <v>139</v>
      </c>
      <c r="E619" s="220" t="s">
        <v>740</v>
      </c>
      <c r="F619" s="221" t="s">
        <v>741</v>
      </c>
      <c r="G619" s="222" t="s">
        <v>168</v>
      </c>
      <c r="H619" s="223">
        <v>1.6000000000000001</v>
      </c>
      <c r="I619" s="224"/>
      <c r="J619" s="225">
        <f>ROUND(I619*H619,2)</f>
        <v>0</v>
      </c>
      <c r="K619" s="221" t="s">
        <v>143</v>
      </c>
      <c r="L619" s="45"/>
      <c r="M619" s="226" t="s">
        <v>1</v>
      </c>
      <c r="N619" s="227" t="s">
        <v>38</v>
      </c>
      <c r="O619" s="92"/>
      <c r="P619" s="228">
        <f>O619*H619</f>
        <v>0</v>
      </c>
      <c r="Q619" s="228">
        <v>0.0060000000000000001</v>
      </c>
      <c r="R619" s="228">
        <f>Q619*H619</f>
        <v>0.0096000000000000009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193</v>
      </c>
      <c r="AT619" s="230" t="s">
        <v>139</v>
      </c>
      <c r="AU619" s="230" t="s">
        <v>83</v>
      </c>
      <c r="AY619" s="18" t="s">
        <v>137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81</v>
      </c>
      <c r="BK619" s="231">
        <f>ROUND(I619*H619,2)</f>
        <v>0</v>
      </c>
      <c r="BL619" s="18" t="s">
        <v>193</v>
      </c>
      <c r="BM619" s="230" t="s">
        <v>742</v>
      </c>
    </row>
    <row r="620" s="13" customFormat="1">
      <c r="A620" s="13"/>
      <c r="B620" s="232"/>
      <c r="C620" s="233"/>
      <c r="D620" s="234" t="s">
        <v>145</v>
      </c>
      <c r="E620" s="235" t="s">
        <v>1</v>
      </c>
      <c r="F620" s="236" t="s">
        <v>743</v>
      </c>
      <c r="G620" s="233"/>
      <c r="H620" s="235" t="s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145</v>
      </c>
      <c r="AU620" s="242" t="s">
        <v>83</v>
      </c>
      <c r="AV620" s="13" t="s">
        <v>81</v>
      </c>
      <c r="AW620" s="13" t="s">
        <v>30</v>
      </c>
      <c r="AX620" s="13" t="s">
        <v>73</v>
      </c>
      <c r="AY620" s="242" t="s">
        <v>137</v>
      </c>
    </row>
    <row r="621" s="14" customFormat="1">
      <c r="A621" s="14"/>
      <c r="B621" s="243"/>
      <c r="C621" s="244"/>
      <c r="D621" s="234" t="s">
        <v>145</v>
      </c>
      <c r="E621" s="245" t="s">
        <v>1</v>
      </c>
      <c r="F621" s="246" t="s">
        <v>744</v>
      </c>
      <c r="G621" s="244"/>
      <c r="H621" s="247">
        <v>1.6000000000000001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145</v>
      </c>
      <c r="AU621" s="253" t="s">
        <v>83</v>
      </c>
      <c r="AV621" s="14" t="s">
        <v>83</v>
      </c>
      <c r="AW621" s="14" t="s">
        <v>30</v>
      </c>
      <c r="AX621" s="14" t="s">
        <v>73</v>
      </c>
      <c r="AY621" s="253" t="s">
        <v>137</v>
      </c>
    </row>
    <row r="622" s="15" customFormat="1">
      <c r="A622" s="15"/>
      <c r="B622" s="254"/>
      <c r="C622" s="255"/>
      <c r="D622" s="234" t="s">
        <v>145</v>
      </c>
      <c r="E622" s="256" t="s">
        <v>1</v>
      </c>
      <c r="F622" s="257" t="s">
        <v>148</v>
      </c>
      <c r="G622" s="255"/>
      <c r="H622" s="258">
        <v>1.6000000000000001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4" t="s">
        <v>145</v>
      </c>
      <c r="AU622" s="264" t="s">
        <v>83</v>
      </c>
      <c r="AV622" s="15" t="s">
        <v>144</v>
      </c>
      <c r="AW622" s="15" t="s">
        <v>30</v>
      </c>
      <c r="AX622" s="15" t="s">
        <v>81</v>
      </c>
      <c r="AY622" s="264" t="s">
        <v>137</v>
      </c>
    </row>
    <row r="623" s="2" customFormat="1" ht="24.15" customHeight="1">
      <c r="A623" s="39"/>
      <c r="B623" s="40"/>
      <c r="C623" s="265" t="s">
        <v>745</v>
      </c>
      <c r="D623" s="265" t="s">
        <v>219</v>
      </c>
      <c r="E623" s="266" t="s">
        <v>746</v>
      </c>
      <c r="F623" s="267" t="s">
        <v>747</v>
      </c>
      <c r="G623" s="268" t="s">
        <v>168</v>
      </c>
      <c r="H623" s="269">
        <v>1.8360000000000001</v>
      </c>
      <c r="I623" s="270"/>
      <c r="J623" s="271">
        <f>ROUND(I623*H623,2)</f>
        <v>0</v>
      </c>
      <c r="K623" s="267" t="s">
        <v>143</v>
      </c>
      <c r="L623" s="272"/>
      <c r="M623" s="273" t="s">
        <v>1</v>
      </c>
      <c r="N623" s="274" t="s">
        <v>38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245</v>
      </c>
      <c r="AT623" s="230" t="s">
        <v>219</v>
      </c>
      <c r="AU623" s="230" t="s">
        <v>83</v>
      </c>
      <c r="AY623" s="18" t="s">
        <v>137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81</v>
      </c>
      <c r="BK623" s="231">
        <f>ROUND(I623*H623,2)</f>
        <v>0</v>
      </c>
      <c r="BL623" s="18" t="s">
        <v>193</v>
      </c>
      <c r="BM623" s="230" t="s">
        <v>748</v>
      </c>
    </row>
    <row r="624" s="2" customFormat="1" ht="24.15" customHeight="1">
      <c r="A624" s="39"/>
      <c r="B624" s="40"/>
      <c r="C624" s="219" t="s">
        <v>493</v>
      </c>
      <c r="D624" s="219" t="s">
        <v>139</v>
      </c>
      <c r="E624" s="220" t="s">
        <v>749</v>
      </c>
      <c r="F624" s="221" t="s">
        <v>750</v>
      </c>
      <c r="G624" s="222" t="s">
        <v>314</v>
      </c>
      <c r="H624" s="223">
        <v>0.012999999999999999</v>
      </c>
      <c r="I624" s="224"/>
      <c r="J624" s="225">
        <f>ROUND(I624*H624,2)</f>
        <v>0</v>
      </c>
      <c r="K624" s="221" t="s">
        <v>143</v>
      </c>
      <c r="L624" s="45"/>
      <c r="M624" s="226" t="s">
        <v>1</v>
      </c>
      <c r="N624" s="227" t="s">
        <v>38</v>
      </c>
      <c r="O624" s="92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193</v>
      </c>
      <c r="AT624" s="230" t="s">
        <v>139</v>
      </c>
      <c r="AU624" s="230" t="s">
        <v>83</v>
      </c>
      <c r="AY624" s="18" t="s">
        <v>137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81</v>
      </c>
      <c r="BK624" s="231">
        <f>ROUND(I624*H624,2)</f>
        <v>0</v>
      </c>
      <c r="BL624" s="18" t="s">
        <v>193</v>
      </c>
      <c r="BM624" s="230" t="s">
        <v>751</v>
      </c>
    </row>
    <row r="625" s="12" customFormat="1" ht="22.8" customHeight="1">
      <c r="A625" s="12"/>
      <c r="B625" s="203"/>
      <c r="C625" s="204"/>
      <c r="D625" s="205" t="s">
        <v>72</v>
      </c>
      <c r="E625" s="217" t="s">
        <v>752</v>
      </c>
      <c r="F625" s="217" t="s">
        <v>753</v>
      </c>
      <c r="G625" s="204"/>
      <c r="H625" s="204"/>
      <c r="I625" s="207"/>
      <c r="J625" s="218">
        <f>BK625</f>
        <v>0</v>
      </c>
      <c r="K625" s="204"/>
      <c r="L625" s="209"/>
      <c r="M625" s="210"/>
      <c r="N625" s="211"/>
      <c r="O625" s="211"/>
      <c r="P625" s="212">
        <f>SUM(P626:P641)</f>
        <v>0</v>
      </c>
      <c r="Q625" s="211"/>
      <c r="R625" s="212">
        <f>SUM(R626:R641)</f>
        <v>0</v>
      </c>
      <c r="S625" s="211"/>
      <c r="T625" s="213">
        <f>SUM(T626:T641)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4" t="s">
        <v>83</v>
      </c>
      <c r="AT625" s="215" t="s">
        <v>72</v>
      </c>
      <c r="AU625" s="215" t="s">
        <v>81</v>
      </c>
      <c r="AY625" s="214" t="s">
        <v>137</v>
      </c>
      <c r="BK625" s="216">
        <f>SUM(BK626:BK641)</f>
        <v>0</v>
      </c>
    </row>
    <row r="626" s="2" customFormat="1" ht="37.8" customHeight="1">
      <c r="A626" s="39"/>
      <c r="B626" s="40"/>
      <c r="C626" s="219" t="s">
        <v>754</v>
      </c>
      <c r="D626" s="219" t="s">
        <v>139</v>
      </c>
      <c r="E626" s="220" t="s">
        <v>755</v>
      </c>
      <c r="F626" s="221" t="s">
        <v>756</v>
      </c>
      <c r="G626" s="222" t="s">
        <v>168</v>
      </c>
      <c r="H626" s="223">
        <v>18</v>
      </c>
      <c r="I626" s="224"/>
      <c r="J626" s="225">
        <f>ROUND(I626*H626,2)</f>
        <v>0</v>
      </c>
      <c r="K626" s="221" t="s">
        <v>143</v>
      </c>
      <c r="L626" s="45"/>
      <c r="M626" s="226" t="s">
        <v>1</v>
      </c>
      <c r="N626" s="227" t="s">
        <v>38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193</v>
      </c>
      <c r="AT626" s="230" t="s">
        <v>139</v>
      </c>
      <c r="AU626" s="230" t="s">
        <v>83</v>
      </c>
      <c r="AY626" s="18" t="s">
        <v>137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81</v>
      </c>
      <c r="BK626" s="231">
        <f>ROUND(I626*H626,2)</f>
        <v>0</v>
      </c>
      <c r="BL626" s="18" t="s">
        <v>193</v>
      </c>
      <c r="BM626" s="230" t="s">
        <v>757</v>
      </c>
    </row>
    <row r="627" s="13" customFormat="1">
      <c r="A627" s="13"/>
      <c r="B627" s="232"/>
      <c r="C627" s="233"/>
      <c r="D627" s="234" t="s">
        <v>145</v>
      </c>
      <c r="E627" s="235" t="s">
        <v>1</v>
      </c>
      <c r="F627" s="236" t="s">
        <v>758</v>
      </c>
      <c r="G627" s="233"/>
      <c r="H627" s="235" t="s">
        <v>1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145</v>
      </c>
      <c r="AU627" s="242" t="s">
        <v>83</v>
      </c>
      <c r="AV627" s="13" t="s">
        <v>81</v>
      </c>
      <c r="AW627" s="13" t="s">
        <v>30</v>
      </c>
      <c r="AX627" s="13" t="s">
        <v>73</v>
      </c>
      <c r="AY627" s="242" t="s">
        <v>137</v>
      </c>
    </row>
    <row r="628" s="14" customFormat="1">
      <c r="A628" s="14"/>
      <c r="B628" s="243"/>
      <c r="C628" s="244"/>
      <c r="D628" s="234" t="s">
        <v>145</v>
      </c>
      <c r="E628" s="245" t="s">
        <v>1</v>
      </c>
      <c r="F628" s="246" t="s">
        <v>759</v>
      </c>
      <c r="G628" s="244"/>
      <c r="H628" s="247">
        <v>17.16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145</v>
      </c>
      <c r="AU628" s="253" t="s">
        <v>83</v>
      </c>
      <c r="AV628" s="14" t="s">
        <v>83</v>
      </c>
      <c r="AW628" s="14" t="s">
        <v>30</v>
      </c>
      <c r="AX628" s="14" t="s">
        <v>73</v>
      </c>
      <c r="AY628" s="253" t="s">
        <v>137</v>
      </c>
    </row>
    <row r="629" s="14" customFormat="1">
      <c r="A629" s="14"/>
      <c r="B629" s="243"/>
      <c r="C629" s="244"/>
      <c r="D629" s="234" t="s">
        <v>145</v>
      </c>
      <c r="E629" s="245" t="s">
        <v>1</v>
      </c>
      <c r="F629" s="246" t="s">
        <v>760</v>
      </c>
      <c r="G629" s="244"/>
      <c r="H629" s="247">
        <v>0.83999999999999997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145</v>
      </c>
      <c r="AU629" s="253" t="s">
        <v>83</v>
      </c>
      <c r="AV629" s="14" t="s">
        <v>83</v>
      </c>
      <c r="AW629" s="14" t="s">
        <v>30</v>
      </c>
      <c r="AX629" s="14" t="s">
        <v>73</v>
      </c>
      <c r="AY629" s="253" t="s">
        <v>137</v>
      </c>
    </row>
    <row r="630" s="15" customFormat="1">
      <c r="A630" s="15"/>
      <c r="B630" s="254"/>
      <c r="C630" s="255"/>
      <c r="D630" s="234" t="s">
        <v>145</v>
      </c>
      <c r="E630" s="256" t="s">
        <v>1</v>
      </c>
      <c r="F630" s="257" t="s">
        <v>148</v>
      </c>
      <c r="G630" s="255"/>
      <c r="H630" s="258">
        <v>18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4" t="s">
        <v>145</v>
      </c>
      <c r="AU630" s="264" t="s">
        <v>83</v>
      </c>
      <c r="AV630" s="15" t="s">
        <v>144</v>
      </c>
      <c r="AW630" s="15" t="s">
        <v>30</v>
      </c>
      <c r="AX630" s="15" t="s">
        <v>81</v>
      </c>
      <c r="AY630" s="264" t="s">
        <v>137</v>
      </c>
    </row>
    <row r="631" s="2" customFormat="1" ht="16.5" customHeight="1">
      <c r="A631" s="39"/>
      <c r="B631" s="40"/>
      <c r="C631" s="265" t="s">
        <v>499</v>
      </c>
      <c r="D631" s="265" t="s">
        <v>219</v>
      </c>
      <c r="E631" s="266" t="s">
        <v>761</v>
      </c>
      <c r="F631" s="267" t="s">
        <v>762</v>
      </c>
      <c r="G631" s="268" t="s">
        <v>168</v>
      </c>
      <c r="H631" s="269">
        <v>18.5</v>
      </c>
      <c r="I631" s="270"/>
      <c r="J631" s="271">
        <f>ROUND(I631*H631,2)</f>
        <v>0</v>
      </c>
      <c r="K631" s="267" t="s">
        <v>143</v>
      </c>
      <c r="L631" s="272"/>
      <c r="M631" s="273" t="s">
        <v>1</v>
      </c>
      <c r="N631" s="274" t="s">
        <v>38</v>
      </c>
      <c r="O631" s="92"/>
      <c r="P631" s="228">
        <f>O631*H631</f>
        <v>0</v>
      </c>
      <c r="Q631" s="228">
        <v>0</v>
      </c>
      <c r="R631" s="228">
        <f>Q631*H631</f>
        <v>0</v>
      </c>
      <c r="S631" s="228">
        <v>0</v>
      </c>
      <c r="T631" s="22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0" t="s">
        <v>245</v>
      </c>
      <c r="AT631" s="230" t="s">
        <v>219</v>
      </c>
      <c r="AU631" s="230" t="s">
        <v>83</v>
      </c>
      <c r="AY631" s="18" t="s">
        <v>137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8" t="s">
        <v>81</v>
      </c>
      <c r="BK631" s="231">
        <f>ROUND(I631*H631,2)</f>
        <v>0</v>
      </c>
      <c r="BL631" s="18" t="s">
        <v>193</v>
      </c>
      <c r="BM631" s="230" t="s">
        <v>763</v>
      </c>
    </row>
    <row r="632" s="13" customFormat="1">
      <c r="A632" s="13"/>
      <c r="B632" s="232"/>
      <c r="C632" s="233"/>
      <c r="D632" s="234" t="s">
        <v>145</v>
      </c>
      <c r="E632" s="235" t="s">
        <v>1</v>
      </c>
      <c r="F632" s="236" t="s">
        <v>342</v>
      </c>
      <c r="G632" s="233"/>
      <c r="H632" s="235" t="s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145</v>
      </c>
      <c r="AU632" s="242" t="s">
        <v>83</v>
      </c>
      <c r="AV632" s="13" t="s">
        <v>81</v>
      </c>
      <c r="AW632" s="13" t="s">
        <v>30</v>
      </c>
      <c r="AX632" s="13" t="s">
        <v>73</v>
      </c>
      <c r="AY632" s="242" t="s">
        <v>137</v>
      </c>
    </row>
    <row r="633" s="14" customFormat="1">
      <c r="A633" s="14"/>
      <c r="B633" s="243"/>
      <c r="C633" s="244"/>
      <c r="D633" s="234" t="s">
        <v>145</v>
      </c>
      <c r="E633" s="245" t="s">
        <v>1</v>
      </c>
      <c r="F633" s="246" t="s">
        <v>764</v>
      </c>
      <c r="G633" s="244"/>
      <c r="H633" s="247">
        <v>18.5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145</v>
      </c>
      <c r="AU633" s="253" t="s">
        <v>83</v>
      </c>
      <c r="AV633" s="14" t="s">
        <v>83</v>
      </c>
      <c r="AW633" s="14" t="s">
        <v>30</v>
      </c>
      <c r="AX633" s="14" t="s">
        <v>73</v>
      </c>
      <c r="AY633" s="253" t="s">
        <v>137</v>
      </c>
    </row>
    <row r="634" s="15" customFormat="1">
      <c r="A634" s="15"/>
      <c r="B634" s="254"/>
      <c r="C634" s="255"/>
      <c r="D634" s="234" t="s">
        <v>145</v>
      </c>
      <c r="E634" s="256" t="s">
        <v>1</v>
      </c>
      <c r="F634" s="257" t="s">
        <v>148</v>
      </c>
      <c r="G634" s="255"/>
      <c r="H634" s="258">
        <v>18.5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145</v>
      </c>
      <c r="AU634" s="264" t="s">
        <v>83</v>
      </c>
      <c r="AV634" s="15" t="s">
        <v>144</v>
      </c>
      <c r="AW634" s="15" t="s">
        <v>30</v>
      </c>
      <c r="AX634" s="15" t="s">
        <v>81</v>
      </c>
      <c r="AY634" s="264" t="s">
        <v>137</v>
      </c>
    </row>
    <row r="635" s="2" customFormat="1" ht="33" customHeight="1">
      <c r="A635" s="39"/>
      <c r="B635" s="40"/>
      <c r="C635" s="219" t="s">
        <v>765</v>
      </c>
      <c r="D635" s="219" t="s">
        <v>139</v>
      </c>
      <c r="E635" s="220" t="s">
        <v>766</v>
      </c>
      <c r="F635" s="221" t="s">
        <v>767</v>
      </c>
      <c r="G635" s="222" t="s">
        <v>222</v>
      </c>
      <c r="H635" s="223">
        <v>270</v>
      </c>
      <c r="I635" s="224"/>
      <c r="J635" s="225">
        <f>ROUND(I635*H635,2)</f>
        <v>0</v>
      </c>
      <c r="K635" s="221" t="s">
        <v>143</v>
      </c>
      <c r="L635" s="45"/>
      <c r="M635" s="226" t="s">
        <v>1</v>
      </c>
      <c r="N635" s="227" t="s">
        <v>38</v>
      </c>
      <c r="O635" s="92"/>
      <c r="P635" s="228">
        <f>O635*H635</f>
        <v>0</v>
      </c>
      <c r="Q635" s="228">
        <v>0</v>
      </c>
      <c r="R635" s="228">
        <f>Q635*H635</f>
        <v>0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193</v>
      </c>
      <c r="AT635" s="230" t="s">
        <v>139</v>
      </c>
      <c r="AU635" s="230" t="s">
        <v>83</v>
      </c>
      <c r="AY635" s="18" t="s">
        <v>137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81</v>
      </c>
      <c r="BK635" s="231">
        <f>ROUND(I635*H635,2)</f>
        <v>0</v>
      </c>
      <c r="BL635" s="18" t="s">
        <v>193</v>
      </c>
      <c r="BM635" s="230" t="s">
        <v>768</v>
      </c>
    </row>
    <row r="636" s="13" customFormat="1">
      <c r="A636" s="13"/>
      <c r="B636" s="232"/>
      <c r="C636" s="233"/>
      <c r="D636" s="234" t="s">
        <v>145</v>
      </c>
      <c r="E636" s="235" t="s">
        <v>1</v>
      </c>
      <c r="F636" s="236" t="s">
        <v>758</v>
      </c>
      <c r="G636" s="233"/>
      <c r="H636" s="235" t="s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145</v>
      </c>
      <c r="AU636" s="242" t="s">
        <v>83</v>
      </c>
      <c r="AV636" s="13" t="s">
        <v>81</v>
      </c>
      <c r="AW636" s="13" t="s">
        <v>30</v>
      </c>
      <c r="AX636" s="13" t="s">
        <v>73</v>
      </c>
      <c r="AY636" s="242" t="s">
        <v>137</v>
      </c>
    </row>
    <row r="637" s="13" customFormat="1">
      <c r="A637" s="13"/>
      <c r="B637" s="232"/>
      <c r="C637" s="233"/>
      <c r="D637" s="234" t="s">
        <v>145</v>
      </c>
      <c r="E637" s="235" t="s">
        <v>1</v>
      </c>
      <c r="F637" s="236" t="s">
        <v>769</v>
      </c>
      <c r="G637" s="233"/>
      <c r="H637" s="235" t="s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145</v>
      </c>
      <c r="AU637" s="242" t="s">
        <v>83</v>
      </c>
      <c r="AV637" s="13" t="s">
        <v>81</v>
      </c>
      <c r="AW637" s="13" t="s">
        <v>30</v>
      </c>
      <c r="AX637" s="13" t="s">
        <v>73</v>
      </c>
      <c r="AY637" s="242" t="s">
        <v>137</v>
      </c>
    </row>
    <row r="638" s="14" customFormat="1">
      <c r="A638" s="14"/>
      <c r="B638" s="243"/>
      <c r="C638" s="244"/>
      <c r="D638" s="234" t="s">
        <v>145</v>
      </c>
      <c r="E638" s="245" t="s">
        <v>1</v>
      </c>
      <c r="F638" s="246" t="s">
        <v>770</v>
      </c>
      <c r="G638" s="244"/>
      <c r="H638" s="247">
        <v>270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145</v>
      </c>
      <c r="AU638" s="253" t="s">
        <v>83</v>
      </c>
      <c r="AV638" s="14" t="s">
        <v>83</v>
      </c>
      <c r="AW638" s="14" t="s">
        <v>30</v>
      </c>
      <c r="AX638" s="14" t="s">
        <v>73</v>
      </c>
      <c r="AY638" s="253" t="s">
        <v>137</v>
      </c>
    </row>
    <row r="639" s="15" customFormat="1">
      <c r="A639" s="15"/>
      <c r="B639" s="254"/>
      <c r="C639" s="255"/>
      <c r="D639" s="234" t="s">
        <v>145</v>
      </c>
      <c r="E639" s="256" t="s">
        <v>1</v>
      </c>
      <c r="F639" s="257" t="s">
        <v>148</v>
      </c>
      <c r="G639" s="255"/>
      <c r="H639" s="258">
        <v>270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145</v>
      </c>
      <c r="AU639" s="264" t="s">
        <v>83</v>
      </c>
      <c r="AV639" s="15" t="s">
        <v>144</v>
      </c>
      <c r="AW639" s="15" t="s">
        <v>30</v>
      </c>
      <c r="AX639" s="15" t="s">
        <v>81</v>
      </c>
      <c r="AY639" s="264" t="s">
        <v>137</v>
      </c>
    </row>
    <row r="640" s="2" customFormat="1" ht="24.15" customHeight="1">
      <c r="A640" s="39"/>
      <c r="B640" s="40"/>
      <c r="C640" s="265" t="s">
        <v>502</v>
      </c>
      <c r="D640" s="265" t="s">
        <v>219</v>
      </c>
      <c r="E640" s="266" t="s">
        <v>771</v>
      </c>
      <c r="F640" s="267" t="s">
        <v>772</v>
      </c>
      <c r="G640" s="268" t="s">
        <v>222</v>
      </c>
      <c r="H640" s="269">
        <v>270</v>
      </c>
      <c r="I640" s="270"/>
      <c r="J640" s="271">
        <f>ROUND(I640*H640,2)</f>
        <v>0</v>
      </c>
      <c r="K640" s="267" t="s">
        <v>143</v>
      </c>
      <c r="L640" s="272"/>
      <c r="M640" s="273" t="s">
        <v>1</v>
      </c>
      <c r="N640" s="274" t="s">
        <v>38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245</v>
      </c>
      <c r="AT640" s="230" t="s">
        <v>219</v>
      </c>
      <c r="AU640" s="230" t="s">
        <v>83</v>
      </c>
      <c r="AY640" s="18" t="s">
        <v>137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81</v>
      </c>
      <c r="BK640" s="231">
        <f>ROUND(I640*H640,2)</f>
        <v>0</v>
      </c>
      <c r="BL640" s="18" t="s">
        <v>193</v>
      </c>
      <c r="BM640" s="230" t="s">
        <v>773</v>
      </c>
    </row>
    <row r="641" s="2" customFormat="1" ht="24.15" customHeight="1">
      <c r="A641" s="39"/>
      <c r="B641" s="40"/>
      <c r="C641" s="219" t="s">
        <v>774</v>
      </c>
      <c r="D641" s="219" t="s">
        <v>139</v>
      </c>
      <c r="E641" s="220" t="s">
        <v>775</v>
      </c>
      <c r="F641" s="221" t="s">
        <v>776</v>
      </c>
      <c r="G641" s="222" t="s">
        <v>314</v>
      </c>
      <c r="H641" s="223">
        <v>0.50900000000000001</v>
      </c>
      <c r="I641" s="224"/>
      <c r="J641" s="225">
        <f>ROUND(I641*H641,2)</f>
        <v>0</v>
      </c>
      <c r="K641" s="221" t="s">
        <v>143</v>
      </c>
      <c r="L641" s="45"/>
      <c r="M641" s="226" t="s">
        <v>1</v>
      </c>
      <c r="N641" s="227" t="s">
        <v>38</v>
      </c>
      <c r="O641" s="92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193</v>
      </c>
      <c r="AT641" s="230" t="s">
        <v>139</v>
      </c>
      <c r="AU641" s="230" t="s">
        <v>83</v>
      </c>
      <c r="AY641" s="18" t="s">
        <v>137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81</v>
      </c>
      <c r="BK641" s="231">
        <f>ROUND(I641*H641,2)</f>
        <v>0</v>
      </c>
      <c r="BL641" s="18" t="s">
        <v>193</v>
      </c>
      <c r="BM641" s="230" t="s">
        <v>777</v>
      </c>
    </row>
    <row r="642" s="12" customFormat="1" ht="22.8" customHeight="1">
      <c r="A642" s="12"/>
      <c r="B642" s="203"/>
      <c r="C642" s="204"/>
      <c r="D642" s="205" t="s">
        <v>72</v>
      </c>
      <c r="E642" s="217" t="s">
        <v>778</v>
      </c>
      <c r="F642" s="217" t="s">
        <v>779</v>
      </c>
      <c r="G642" s="204"/>
      <c r="H642" s="204"/>
      <c r="I642" s="207"/>
      <c r="J642" s="218">
        <f>BK642</f>
        <v>0</v>
      </c>
      <c r="K642" s="204"/>
      <c r="L642" s="209"/>
      <c r="M642" s="210"/>
      <c r="N642" s="211"/>
      <c r="O642" s="211"/>
      <c r="P642" s="212">
        <f>SUM(P643:P661)</f>
        <v>0</v>
      </c>
      <c r="Q642" s="211"/>
      <c r="R642" s="212">
        <f>SUM(R643:R661)</f>
        <v>0.43890849999999998</v>
      </c>
      <c r="S642" s="211"/>
      <c r="T642" s="213">
        <f>SUM(T643:T661)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4" t="s">
        <v>83</v>
      </c>
      <c r="AT642" s="215" t="s">
        <v>72</v>
      </c>
      <c r="AU642" s="215" t="s">
        <v>81</v>
      </c>
      <c r="AY642" s="214" t="s">
        <v>137</v>
      </c>
      <c r="BK642" s="216">
        <f>SUM(BK643:BK661)</f>
        <v>0</v>
      </c>
    </row>
    <row r="643" s="2" customFormat="1" ht="24.15" customHeight="1">
      <c r="A643" s="39"/>
      <c r="B643" s="40"/>
      <c r="C643" s="219" t="s">
        <v>508</v>
      </c>
      <c r="D643" s="219" t="s">
        <v>139</v>
      </c>
      <c r="E643" s="220" t="s">
        <v>780</v>
      </c>
      <c r="F643" s="221" t="s">
        <v>781</v>
      </c>
      <c r="G643" s="222" t="s">
        <v>204</v>
      </c>
      <c r="H643" s="223">
        <v>3.7000000000000002</v>
      </c>
      <c r="I643" s="224"/>
      <c r="J643" s="225">
        <f>ROUND(I643*H643,2)</f>
        <v>0</v>
      </c>
      <c r="K643" s="221" t="s">
        <v>143</v>
      </c>
      <c r="L643" s="45"/>
      <c r="M643" s="226" t="s">
        <v>1</v>
      </c>
      <c r="N643" s="227" t="s">
        <v>38</v>
      </c>
      <c r="O643" s="92"/>
      <c r="P643" s="228">
        <f>O643*H643</f>
        <v>0</v>
      </c>
      <c r="Q643" s="228">
        <v>0.0011100000000000001</v>
      </c>
      <c r="R643" s="228">
        <f>Q643*H643</f>
        <v>0.0041070000000000004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193</v>
      </c>
      <c r="AT643" s="230" t="s">
        <v>139</v>
      </c>
      <c r="AU643" s="230" t="s">
        <v>83</v>
      </c>
      <c r="AY643" s="18" t="s">
        <v>137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81</v>
      </c>
      <c r="BK643" s="231">
        <f>ROUND(I643*H643,2)</f>
        <v>0</v>
      </c>
      <c r="BL643" s="18" t="s">
        <v>193</v>
      </c>
      <c r="BM643" s="230" t="s">
        <v>782</v>
      </c>
    </row>
    <row r="644" s="2" customFormat="1">
      <c r="A644" s="39"/>
      <c r="B644" s="40"/>
      <c r="C644" s="41"/>
      <c r="D644" s="234" t="s">
        <v>783</v>
      </c>
      <c r="E644" s="41"/>
      <c r="F644" s="286" t="s">
        <v>784</v>
      </c>
      <c r="G644" s="41"/>
      <c r="H644" s="41"/>
      <c r="I644" s="287"/>
      <c r="J644" s="41"/>
      <c r="K644" s="41"/>
      <c r="L644" s="45"/>
      <c r="M644" s="288"/>
      <c r="N644" s="289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783</v>
      </c>
      <c r="AU644" s="18" t="s">
        <v>83</v>
      </c>
    </row>
    <row r="645" s="2" customFormat="1" ht="24.15" customHeight="1">
      <c r="A645" s="39"/>
      <c r="B645" s="40"/>
      <c r="C645" s="219" t="s">
        <v>785</v>
      </c>
      <c r="D645" s="219" t="s">
        <v>139</v>
      </c>
      <c r="E645" s="220" t="s">
        <v>780</v>
      </c>
      <c r="F645" s="221" t="s">
        <v>781</v>
      </c>
      <c r="G645" s="222" t="s">
        <v>204</v>
      </c>
      <c r="H645" s="223">
        <v>4.0499999999999998</v>
      </c>
      <c r="I645" s="224"/>
      <c r="J645" s="225">
        <f>ROUND(I645*H645,2)</f>
        <v>0</v>
      </c>
      <c r="K645" s="221" t="s">
        <v>143</v>
      </c>
      <c r="L645" s="45"/>
      <c r="M645" s="226" t="s">
        <v>1</v>
      </c>
      <c r="N645" s="227" t="s">
        <v>38</v>
      </c>
      <c r="O645" s="92"/>
      <c r="P645" s="228">
        <f>O645*H645</f>
        <v>0</v>
      </c>
      <c r="Q645" s="228">
        <v>0.0011100000000000001</v>
      </c>
      <c r="R645" s="228">
        <f>Q645*H645</f>
        <v>0.0044955000000000004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193</v>
      </c>
      <c r="AT645" s="230" t="s">
        <v>139</v>
      </c>
      <c r="AU645" s="230" t="s">
        <v>83</v>
      </c>
      <c r="AY645" s="18" t="s">
        <v>137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81</v>
      </c>
      <c r="BK645" s="231">
        <f>ROUND(I645*H645,2)</f>
        <v>0</v>
      </c>
      <c r="BL645" s="18" t="s">
        <v>193</v>
      </c>
      <c r="BM645" s="230" t="s">
        <v>786</v>
      </c>
    </row>
    <row r="646" s="2" customFormat="1">
      <c r="A646" s="39"/>
      <c r="B646" s="40"/>
      <c r="C646" s="41"/>
      <c r="D646" s="234" t="s">
        <v>783</v>
      </c>
      <c r="E646" s="41"/>
      <c r="F646" s="286" t="s">
        <v>787</v>
      </c>
      <c r="G646" s="41"/>
      <c r="H646" s="41"/>
      <c r="I646" s="287"/>
      <c r="J646" s="41"/>
      <c r="K646" s="41"/>
      <c r="L646" s="45"/>
      <c r="M646" s="288"/>
      <c r="N646" s="289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783</v>
      </c>
      <c r="AU646" s="18" t="s">
        <v>83</v>
      </c>
    </row>
    <row r="647" s="2" customFormat="1" ht="24.15" customHeight="1">
      <c r="A647" s="39"/>
      <c r="B647" s="40"/>
      <c r="C647" s="219" t="s">
        <v>511</v>
      </c>
      <c r="D647" s="219" t="s">
        <v>139</v>
      </c>
      <c r="E647" s="220" t="s">
        <v>788</v>
      </c>
      <c r="F647" s="221" t="s">
        <v>789</v>
      </c>
      <c r="G647" s="222" t="s">
        <v>213</v>
      </c>
      <c r="H647" s="223">
        <v>3</v>
      </c>
      <c r="I647" s="224"/>
      <c r="J647" s="225">
        <f>ROUND(I647*H647,2)</f>
        <v>0</v>
      </c>
      <c r="K647" s="221" t="s">
        <v>143</v>
      </c>
      <c r="L647" s="45"/>
      <c r="M647" s="226" t="s">
        <v>1</v>
      </c>
      <c r="N647" s="227" t="s">
        <v>38</v>
      </c>
      <c r="O647" s="92"/>
      <c r="P647" s="228">
        <f>O647*H647</f>
        <v>0</v>
      </c>
      <c r="Q647" s="228">
        <v>0.00044000000000000002</v>
      </c>
      <c r="R647" s="228">
        <f>Q647*H647</f>
        <v>0.00132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193</v>
      </c>
      <c r="AT647" s="230" t="s">
        <v>139</v>
      </c>
      <c r="AU647" s="230" t="s">
        <v>83</v>
      </c>
      <c r="AY647" s="18" t="s">
        <v>137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81</v>
      </c>
      <c r="BK647" s="231">
        <f>ROUND(I647*H647,2)</f>
        <v>0</v>
      </c>
      <c r="BL647" s="18" t="s">
        <v>193</v>
      </c>
      <c r="BM647" s="230" t="s">
        <v>790</v>
      </c>
    </row>
    <row r="648" s="2" customFormat="1">
      <c r="A648" s="39"/>
      <c r="B648" s="40"/>
      <c r="C648" s="41"/>
      <c r="D648" s="234" t="s">
        <v>783</v>
      </c>
      <c r="E648" s="41"/>
      <c r="F648" s="286" t="s">
        <v>791</v>
      </c>
      <c r="G648" s="41"/>
      <c r="H648" s="41"/>
      <c r="I648" s="287"/>
      <c r="J648" s="41"/>
      <c r="K648" s="41"/>
      <c r="L648" s="45"/>
      <c r="M648" s="288"/>
      <c r="N648" s="28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783</v>
      </c>
      <c r="AU648" s="18" t="s">
        <v>83</v>
      </c>
    </row>
    <row r="649" s="2" customFormat="1" ht="24.15" customHeight="1">
      <c r="A649" s="39"/>
      <c r="B649" s="40"/>
      <c r="C649" s="219" t="s">
        <v>792</v>
      </c>
      <c r="D649" s="219" t="s">
        <v>139</v>
      </c>
      <c r="E649" s="220" t="s">
        <v>793</v>
      </c>
      <c r="F649" s="221" t="s">
        <v>794</v>
      </c>
      <c r="G649" s="222" t="s">
        <v>204</v>
      </c>
      <c r="H649" s="223">
        <v>47</v>
      </c>
      <c r="I649" s="224"/>
      <c r="J649" s="225">
        <f>ROUND(I649*H649,2)</f>
        <v>0</v>
      </c>
      <c r="K649" s="221" t="s">
        <v>143</v>
      </c>
      <c r="L649" s="45"/>
      <c r="M649" s="226" t="s">
        <v>1</v>
      </c>
      <c r="N649" s="227" t="s">
        <v>38</v>
      </c>
      <c r="O649" s="92"/>
      <c r="P649" s="228">
        <f>O649*H649</f>
        <v>0</v>
      </c>
      <c r="Q649" s="228">
        <v>0.0027399999999999998</v>
      </c>
      <c r="R649" s="228">
        <f>Q649*H649</f>
        <v>0.12877999999999998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193</v>
      </c>
      <c r="AT649" s="230" t="s">
        <v>139</v>
      </c>
      <c r="AU649" s="230" t="s">
        <v>83</v>
      </c>
      <c r="AY649" s="18" t="s">
        <v>137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81</v>
      </c>
      <c r="BK649" s="231">
        <f>ROUND(I649*H649,2)</f>
        <v>0</v>
      </c>
      <c r="BL649" s="18" t="s">
        <v>193</v>
      </c>
      <c r="BM649" s="230" t="s">
        <v>795</v>
      </c>
    </row>
    <row r="650" s="2" customFormat="1" ht="24.15" customHeight="1">
      <c r="A650" s="39"/>
      <c r="B650" s="40"/>
      <c r="C650" s="219" t="s">
        <v>516</v>
      </c>
      <c r="D650" s="219" t="s">
        <v>139</v>
      </c>
      <c r="E650" s="220" t="s">
        <v>796</v>
      </c>
      <c r="F650" s="221" t="s">
        <v>797</v>
      </c>
      <c r="G650" s="222" t="s">
        <v>204</v>
      </c>
      <c r="H650" s="223">
        <v>36.700000000000003</v>
      </c>
      <c r="I650" s="224"/>
      <c r="J650" s="225">
        <f>ROUND(I650*H650,2)</f>
        <v>0</v>
      </c>
      <c r="K650" s="221" t="s">
        <v>143</v>
      </c>
      <c r="L650" s="45"/>
      <c r="M650" s="226" t="s">
        <v>1</v>
      </c>
      <c r="N650" s="227" t="s">
        <v>38</v>
      </c>
      <c r="O650" s="92"/>
      <c r="P650" s="228">
        <f>O650*H650</f>
        <v>0</v>
      </c>
      <c r="Q650" s="228">
        <v>0.0030599999999999998</v>
      </c>
      <c r="R650" s="228">
        <f>Q650*H650</f>
        <v>0.112302</v>
      </c>
      <c r="S650" s="228">
        <v>0</v>
      </c>
      <c r="T650" s="22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0" t="s">
        <v>193</v>
      </c>
      <c r="AT650" s="230" t="s">
        <v>139</v>
      </c>
      <c r="AU650" s="230" t="s">
        <v>83</v>
      </c>
      <c r="AY650" s="18" t="s">
        <v>137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8" t="s">
        <v>81</v>
      </c>
      <c r="BK650" s="231">
        <f>ROUND(I650*H650,2)</f>
        <v>0</v>
      </c>
      <c r="BL650" s="18" t="s">
        <v>193</v>
      </c>
      <c r="BM650" s="230" t="s">
        <v>798</v>
      </c>
    </row>
    <row r="651" s="2" customFormat="1">
      <c r="A651" s="39"/>
      <c r="B651" s="40"/>
      <c r="C651" s="41"/>
      <c r="D651" s="234" t="s">
        <v>783</v>
      </c>
      <c r="E651" s="41"/>
      <c r="F651" s="286" t="s">
        <v>799</v>
      </c>
      <c r="G651" s="41"/>
      <c r="H651" s="41"/>
      <c r="I651" s="287"/>
      <c r="J651" s="41"/>
      <c r="K651" s="41"/>
      <c r="L651" s="45"/>
      <c r="M651" s="288"/>
      <c r="N651" s="289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783</v>
      </c>
      <c r="AU651" s="18" t="s">
        <v>83</v>
      </c>
    </row>
    <row r="652" s="2" customFormat="1" ht="24.15" customHeight="1">
      <c r="A652" s="39"/>
      <c r="B652" s="40"/>
      <c r="C652" s="219" t="s">
        <v>800</v>
      </c>
      <c r="D652" s="219" t="s">
        <v>139</v>
      </c>
      <c r="E652" s="220" t="s">
        <v>801</v>
      </c>
      <c r="F652" s="221" t="s">
        <v>802</v>
      </c>
      <c r="G652" s="222" t="s">
        <v>204</v>
      </c>
      <c r="H652" s="223">
        <v>36.700000000000003</v>
      </c>
      <c r="I652" s="224"/>
      <c r="J652" s="225">
        <f>ROUND(I652*H652,2)</f>
        <v>0</v>
      </c>
      <c r="K652" s="221" t="s">
        <v>143</v>
      </c>
      <c r="L652" s="45"/>
      <c r="M652" s="226" t="s">
        <v>1</v>
      </c>
      <c r="N652" s="227" t="s">
        <v>38</v>
      </c>
      <c r="O652" s="92"/>
      <c r="P652" s="228">
        <f>O652*H652</f>
        <v>0</v>
      </c>
      <c r="Q652" s="228">
        <v>0.0022499999999999998</v>
      </c>
      <c r="R652" s="228">
        <f>Q652*H652</f>
        <v>0.082574999999999996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193</v>
      </c>
      <c r="AT652" s="230" t="s">
        <v>139</v>
      </c>
      <c r="AU652" s="230" t="s">
        <v>83</v>
      </c>
      <c r="AY652" s="18" t="s">
        <v>137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81</v>
      </c>
      <c r="BK652" s="231">
        <f>ROUND(I652*H652,2)</f>
        <v>0</v>
      </c>
      <c r="BL652" s="18" t="s">
        <v>193</v>
      </c>
      <c r="BM652" s="230" t="s">
        <v>803</v>
      </c>
    </row>
    <row r="653" s="2" customFormat="1">
      <c r="A653" s="39"/>
      <c r="B653" s="40"/>
      <c r="C653" s="41"/>
      <c r="D653" s="234" t="s">
        <v>783</v>
      </c>
      <c r="E653" s="41"/>
      <c r="F653" s="286" t="s">
        <v>799</v>
      </c>
      <c r="G653" s="41"/>
      <c r="H653" s="41"/>
      <c r="I653" s="287"/>
      <c r="J653" s="41"/>
      <c r="K653" s="41"/>
      <c r="L653" s="45"/>
      <c r="M653" s="288"/>
      <c r="N653" s="289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783</v>
      </c>
      <c r="AU653" s="18" t="s">
        <v>83</v>
      </c>
    </row>
    <row r="654" s="2" customFormat="1" ht="24.15" customHeight="1">
      <c r="A654" s="39"/>
      <c r="B654" s="40"/>
      <c r="C654" s="219" t="s">
        <v>520</v>
      </c>
      <c r="D654" s="219" t="s">
        <v>139</v>
      </c>
      <c r="E654" s="220" t="s">
        <v>804</v>
      </c>
      <c r="F654" s="221" t="s">
        <v>805</v>
      </c>
      <c r="G654" s="222" t="s">
        <v>204</v>
      </c>
      <c r="H654" s="223">
        <v>36.700000000000003</v>
      </c>
      <c r="I654" s="224"/>
      <c r="J654" s="225">
        <f>ROUND(I654*H654,2)</f>
        <v>0</v>
      </c>
      <c r="K654" s="221" t="s">
        <v>143</v>
      </c>
      <c r="L654" s="45"/>
      <c r="M654" s="226" t="s">
        <v>1</v>
      </c>
      <c r="N654" s="227" t="s">
        <v>38</v>
      </c>
      <c r="O654" s="92"/>
      <c r="P654" s="228">
        <f>O654*H654</f>
        <v>0</v>
      </c>
      <c r="Q654" s="228">
        <v>0.0028700000000000002</v>
      </c>
      <c r="R654" s="228">
        <f>Q654*H654</f>
        <v>0.10532900000000002</v>
      </c>
      <c r="S654" s="228">
        <v>0</v>
      </c>
      <c r="T654" s="22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0" t="s">
        <v>193</v>
      </c>
      <c r="AT654" s="230" t="s">
        <v>139</v>
      </c>
      <c r="AU654" s="230" t="s">
        <v>83</v>
      </c>
      <c r="AY654" s="18" t="s">
        <v>137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8" t="s">
        <v>81</v>
      </c>
      <c r="BK654" s="231">
        <f>ROUND(I654*H654,2)</f>
        <v>0</v>
      </c>
      <c r="BL654" s="18" t="s">
        <v>193</v>
      </c>
      <c r="BM654" s="230" t="s">
        <v>806</v>
      </c>
    </row>
    <row r="655" s="2" customFormat="1">
      <c r="A655" s="39"/>
      <c r="B655" s="40"/>
      <c r="C655" s="41"/>
      <c r="D655" s="234" t="s">
        <v>783</v>
      </c>
      <c r="E655" s="41"/>
      <c r="F655" s="286" t="s">
        <v>807</v>
      </c>
      <c r="G655" s="41"/>
      <c r="H655" s="41"/>
      <c r="I655" s="287"/>
      <c r="J655" s="41"/>
      <c r="K655" s="41"/>
      <c r="L655" s="45"/>
      <c r="M655" s="288"/>
      <c r="N655" s="289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783</v>
      </c>
      <c r="AU655" s="18" t="s">
        <v>83</v>
      </c>
    </row>
    <row r="656" s="2" customFormat="1" ht="37.8" customHeight="1">
      <c r="A656" s="39"/>
      <c r="B656" s="40"/>
      <c r="C656" s="219" t="s">
        <v>808</v>
      </c>
      <c r="D656" s="219" t="s">
        <v>139</v>
      </c>
      <c r="E656" s="220" t="s">
        <v>809</v>
      </c>
      <c r="F656" s="221" t="s">
        <v>810</v>
      </c>
      <c r="G656" s="222" t="s">
        <v>204</v>
      </c>
      <c r="H656" s="223">
        <v>6.0999999999999996</v>
      </c>
      <c r="I656" s="224"/>
      <c r="J656" s="225">
        <f>ROUND(I656*H656,2)</f>
        <v>0</v>
      </c>
      <c r="K656" s="221" t="s">
        <v>143</v>
      </c>
      <c r="L656" s="45"/>
      <c r="M656" s="226" t="s">
        <v>1</v>
      </c>
      <c r="N656" s="227" t="s">
        <v>38</v>
      </c>
      <c r="O656" s="92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193</v>
      </c>
      <c r="AT656" s="230" t="s">
        <v>139</v>
      </c>
      <c r="AU656" s="230" t="s">
        <v>83</v>
      </c>
      <c r="AY656" s="18" t="s">
        <v>137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81</v>
      </c>
      <c r="BK656" s="231">
        <f>ROUND(I656*H656,2)</f>
        <v>0</v>
      </c>
      <c r="BL656" s="18" t="s">
        <v>193</v>
      </c>
      <c r="BM656" s="230" t="s">
        <v>811</v>
      </c>
    </row>
    <row r="657" s="2" customFormat="1" ht="37.8" customHeight="1">
      <c r="A657" s="39"/>
      <c r="B657" s="40"/>
      <c r="C657" s="219" t="s">
        <v>528</v>
      </c>
      <c r="D657" s="219" t="s">
        <v>139</v>
      </c>
      <c r="E657" s="220" t="s">
        <v>812</v>
      </c>
      <c r="F657" s="221" t="s">
        <v>813</v>
      </c>
      <c r="G657" s="222" t="s">
        <v>204</v>
      </c>
      <c r="H657" s="223">
        <v>6.0999999999999996</v>
      </c>
      <c r="I657" s="224"/>
      <c r="J657" s="225">
        <f>ROUND(I657*H657,2)</f>
        <v>0</v>
      </c>
      <c r="K657" s="221" t="s">
        <v>143</v>
      </c>
      <c r="L657" s="45"/>
      <c r="M657" s="226" t="s">
        <v>1</v>
      </c>
      <c r="N657" s="227" t="s">
        <v>38</v>
      </c>
      <c r="O657" s="92"/>
      <c r="P657" s="228">
        <f>O657*H657</f>
        <v>0</v>
      </c>
      <c r="Q657" s="228">
        <v>0</v>
      </c>
      <c r="R657" s="228">
        <f>Q657*H657</f>
        <v>0</v>
      </c>
      <c r="S657" s="228">
        <v>0</v>
      </c>
      <c r="T657" s="22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0" t="s">
        <v>193</v>
      </c>
      <c r="AT657" s="230" t="s">
        <v>139</v>
      </c>
      <c r="AU657" s="230" t="s">
        <v>83</v>
      </c>
      <c r="AY657" s="18" t="s">
        <v>137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8" t="s">
        <v>81</v>
      </c>
      <c r="BK657" s="231">
        <f>ROUND(I657*H657,2)</f>
        <v>0</v>
      </c>
      <c r="BL657" s="18" t="s">
        <v>193</v>
      </c>
      <c r="BM657" s="230" t="s">
        <v>814</v>
      </c>
    </row>
    <row r="658" s="2" customFormat="1" ht="37.8" customHeight="1">
      <c r="A658" s="39"/>
      <c r="B658" s="40"/>
      <c r="C658" s="219" t="s">
        <v>815</v>
      </c>
      <c r="D658" s="219" t="s">
        <v>139</v>
      </c>
      <c r="E658" s="220" t="s">
        <v>816</v>
      </c>
      <c r="F658" s="221" t="s">
        <v>817</v>
      </c>
      <c r="G658" s="222" t="s">
        <v>204</v>
      </c>
      <c r="H658" s="223">
        <v>6.0999999999999996</v>
      </c>
      <c r="I658" s="224"/>
      <c r="J658" s="225">
        <f>ROUND(I658*H658,2)</f>
        <v>0</v>
      </c>
      <c r="K658" s="221" t="s">
        <v>143</v>
      </c>
      <c r="L658" s="45"/>
      <c r="M658" s="226" t="s">
        <v>1</v>
      </c>
      <c r="N658" s="227" t="s">
        <v>38</v>
      </c>
      <c r="O658" s="92"/>
      <c r="P658" s="228">
        <f>O658*H658</f>
        <v>0</v>
      </c>
      <c r="Q658" s="228">
        <v>0</v>
      </c>
      <c r="R658" s="228">
        <f>Q658*H658</f>
        <v>0</v>
      </c>
      <c r="S658" s="228">
        <v>0</v>
      </c>
      <c r="T658" s="22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0" t="s">
        <v>193</v>
      </c>
      <c r="AT658" s="230" t="s">
        <v>139</v>
      </c>
      <c r="AU658" s="230" t="s">
        <v>83</v>
      </c>
      <c r="AY658" s="18" t="s">
        <v>137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18" t="s">
        <v>81</v>
      </c>
      <c r="BK658" s="231">
        <f>ROUND(I658*H658,2)</f>
        <v>0</v>
      </c>
      <c r="BL658" s="18" t="s">
        <v>193</v>
      </c>
      <c r="BM658" s="230" t="s">
        <v>818</v>
      </c>
    </row>
    <row r="659" s="2" customFormat="1" ht="44.25" customHeight="1">
      <c r="A659" s="39"/>
      <c r="B659" s="40"/>
      <c r="C659" s="219" t="s">
        <v>532</v>
      </c>
      <c r="D659" s="219" t="s">
        <v>139</v>
      </c>
      <c r="E659" s="220" t="s">
        <v>819</v>
      </c>
      <c r="F659" s="221" t="s">
        <v>820</v>
      </c>
      <c r="G659" s="222" t="s">
        <v>204</v>
      </c>
      <c r="H659" s="223">
        <v>6.0999999999999996</v>
      </c>
      <c r="I659" s="224"/>
      <c r="J659" s="225">
        <f>ROUND(I659*H659,2)</f>
        <v>0</v>
      </c>
      <c r="K659" s="221" t="s">
        <v>143</v>
      </c>
      <c r="L659" s="45"/>
      <c r="M659" s="226" t="s">
        <v>1</v>
      </c>
      <c r="N659" s="227" t="s">
        <v>38</v>
      </c>
      <c r="O659" s="92"/>
      <c r="P659" s="228">
        <f>O659*H659</f>
        <v>0</v>
      </c>
      <c r="Q659" s="228">
        <v>0</v>
      </c>
      <c r="R659" s="228">
        <f>Q659*H659</f>
        <v>0</v>
      </c>
      <c r="S659" s="228">
        <v>0</v>
      </c>
      <c r="T659" s="22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0" t="s">
        <v>193</v>
      </c>
      <c r="AT659" s="230" t="s">
        <v>139</v>
      </c>
      <c r="AU659" s="230" t="s">
        <v>83</v>
      </c>
      <c r="AY659" s="18" t="s">
        <v>137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8" t="s">
        <v>81</v>
      </c>
      <c r="BK659" s="231">
        <f>ROUND(I659*H659,2)</f>
        <v>0</v>
      </c>
      <c r="BL659" s="18" t="s">
        <v>193</v>
      </c>
      <c r="BM659" s="230" t="s">
        <v>821</v>
      </c>
    </row>
    <row r="660" s="2" customFormat="1" ht="49.05" customHeight="1">
      <c r="A660" s="39"/>
      <c r="B660" s="40"/>
      <c r="C660" s="219" t="s">
        <v>822</v>
      </c>
      <c r="D660" s="219" t="s">
        <v>139</v>
      </c>
      <c r="E660" s="220" t="s">
        <v>823</v>
      </c>
      <c r="F660" s="221" t="s">
        <v>824</v>
      </c>
      <c r="G660" s="222" t="s">
        <v>447</v>
      </c>
      <c r="H660" s="223">
        <v>1</v>
      </c>
      <c r="I660" s="224"/>
      <c r="J660" s="225">
        <f>ROUND(I660*H660,2)</f>
        <v>0</v>
      </c>
      <c r="K660" s="221" t="s">
        <v>143</v>
      </c>
      <c r="L660" s="45"/>
      <c r="M660" s="226" t="s">
        <v>1</v>
      </c>
      <c r="N660" s="227" t="s">
        <v>38</v>
      </c>
      <c r="O660" s="92"/>
      <c r="P660" s="228">
        <f>O660*H660</f>
        <v>0</v>
      </c>
      <c r="Q660" s="228">
        <v>0</v>
      </c>
      <c r="R660" s="228">
        <f>Q660*H660</f>
        <v>0</v>
      </c>
      <c r="S660" s="228">
        <v>0</v>
      </c>
      <c r="T660" s="22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0" t="s">
        <v>193</v>
      </c>
      <c r="AT660" s="230" t="s">
        <v>139</v>
      </c>
      <c r="AU660" s="230" t="s">
        <v>83</v>
      </c>
      <c r="AY660" s="18" t="s">
        <v>137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18" t="s">
        <v>81</v>
      </c>
      <c r="BK660" s="231">
        <f>ROUND(I660*H660,2)</f>
        <v>0</v>
      </c>
      <c r="BL660" s="18" t="s">
        <v>193</v>
      </c>
      <c r="BM660" s="230" t="s">
        <v>825</v>
      </c>
    </row>
    <row r="661" s="2" customFormat="1" ht="24.15" customHeight="1">
      <c r="A661" s="39"/>
      <c r="B661" s="40"/>
      <c r="C661" s="219" t="s">
        <v>536</v>
      </c>
      <c r="D661" s="219" t="s">
        <v>139</v>
      </c>
      <c r="E661" s="220" t="s">
        <v>826</v>
      </c>
      <c r="F661" s="221" t="s">
        <v>827</v>
      </c>
      <c r="G661" s="222" t="s">
        <v>314</v>
      </c>
      <c r="H661" s="223">
        <v>1.2749999999999999</v>
      </c>
      <c r="I661" s="224"/>
      <c r="J661" s="225">
        <f>ROUND(I661*H661,2)</f>
        <v>0</v>
      </c>
      <c r="K661" s="221" t="s">
        <v>143</v>
      </c>
      <c r="L661" s="45"/>
      <c r="M661" s="226" t="s">
        <v>1</v>
      </c>
      <c r="N661" s="227" t="s">
        <v>38</v>
      </c>
      <c r="O661" s="92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193</v>
      </c>
      <c r="AT661" s="230" t="s">
        <v>139</v>
      </c>
      <c r="AU661" s="230" t="s">
        <v>83</v>
      </c>
      <c r="AY661" s="18" t="s">
        <v>137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81</v>
      </c>
      <c r="BK661" s="231">
        <f>ROUND(I661*H661,2)</f>
        <v>0</v>
      </c>
      <c r="BL661" s="18" t="s">
        <v>193</v>
      </c>
      <c r="BM661" s="230" t="s">
        <v>828</v>
      </c>
    </row>
    <row r="662" s="12" customFormat="1" ht="22.8" customHeight="1">
      <c r="A662" s="12"/>
      <c r="B662" s="203"/>
      <c r="C662" s="204"/>
      <c r="D662" s="205" t="s">
        <v>72</v>
      </c>
      <c r="E662" s="217" t="s">
        <v>829</v>
      </c>
      <c r="F662" s="217" t="s">
        <v>830</v>
      </c>
      <c r="G662" s="204"/>
      <c r="H662" s="204"/>
      <c r="I662" s="207"/>
      <c r="J662" s="218">
        <f>BK662</f>
        <v>0</v>
      </c>
      <c r="K662" s="204"/>
      <c r="L662" s="209"/>
      <c r="M662" s="210"/>
      <c r="N662" s="211"/>
      <c r="O662" s="211"/>
      <c r="P662" s="212">
        <f>SUM(P663:P710)</f>
        <v>0</v>
      </c>
      <c r="Q662" s="211"/>
      <c r="R662" s="212">
        <f>SUM(R663:R710)</f>
        <v>0.048657499999999999</v>
      </c>
      <c r="S662" s="211"/>
      <c r="T662" s="213">
        <f>SUM(T663:T710)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14" t="s">
        <v>83</v>
      </c>
      <c r="AT662" s="215" t="s">
        <v>72</v>
      </c>
      <c r="AU662" s="215" t="s">
        <v>81</v>
      </c>
      <c r="AY662" s="214" t="s">
        <v>137</v>
      </c>
      <c r="BK662" s="216">
        <f>SUM(BK663:BK710)</f>
        <v>0</v>
      </c>
    </row>
    <row r="663" s="2" customFormat="1" ht="24.15" customHeight="1">
      <c r="A663" s="39"/>
      <c r="B663" s="40"/>
      <c r="C663" s="219" t="s">
        <v>831</v>
      </c>
      <c r="D663" s="219" t="s">
        <v>139</v>
      </c>
      <c r="E663" s="220" t="s">
        <v>832</v>
      </c>
      <c r="F663" s="221" t="s">
        <v>833</v>
      </c>
      <c r="G663" s="222" t="s">
        <v>222</v>
      </c>
      <c r="H663" s="223">
        <v>201</v>
      </c>
      <c r="I663" s="224"/>
      <c r="J663" s="225">
        <f>ROUND(I663*H663,2)</f>
        <v>0</v>
      </c>
      <c r="K663" s="221" t="s">
        <v>143</v>
      </c>
      <c r="L663" s="45"/>
      <c r="M663" s="226" t="s">
        <v>1</v>
      </c>
      <c r="N663" s="227" t="s">
        <v>38</v>
      </c>
      <c r="O663" s="92"/>
      <c r="P663" s="228">
        <f>O663*H663</f>
        <v>0</v>
      </c>
      <c r="Q663" s="228">
        <v>6.9999999999999994E-05</v>
      </c>
      <c r="R663" s="228">
        <f>Q663*H663</f>
        <v>0.014069999999999999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193</v>
      </c>
      <c r="AT663" s="230" t="s">
        <v>139</v>
      </c>
      <c r="AU663" s="230" t="s">
        <v>83</v>
      </c>
      <c r="AY663" s="18" t="s">
        <v>137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81</v>
      </c>
      <c r="BK663" s="231">
        <f>ROUND(I663*H663,2)</f>
        <v>0</v>
      </c>
      <c r="BL663" s="18" t="s">
        <v>193</v>
      </c>
      <c r="BM663" s="230" t="s">
        <v>834</v>
      </c>
    </row>
    <row r="664" s="13" customFormat="1">
      <c r="A664" s="13"/>
      <c r="B664" s="232"/>
      <c r="C664" s="233"/>
      <c r="D664" s="234" t="s">
        <v>145</v>
      </c>
      <c r="E664" s="235" t="s">
        <v>1</v>
      </c>
      <c r="F664" s="236" t="s">
        <v>835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145</v>
      </c>
      <c r="AU664" s="242" t="s">
        <v>83</v>
      </c>
      <c r="AV664" s="13" t="s">
        <v>81</v>
      </c>
      <c r="AW664" s="13" t="s">
        <v>30</v>
      </c>
      <c r="AX664" s="13" t="s">
        <v>73</v>
      </c>
      <c r="AY664" s="242" t="s">
        <v>137</v>
      </c>
    </row>
    <row r="665" s="13" customFormat="1">
      <c r="A665" s="13"/>
      <c r="B665" s="232"/>
      <c r="C665" s="233"/>
      <c r="D665" s="234" t="s">
        <v>145</v>
      </c>
      <c r="E665" s="235" t="s">
        <v>1</v>
      </c>
      <c r="F665" s="236" t="s">
        <v>836</v>
      </c>
      <c r="G665" s="233"/>
      <c r="H665" s="235" t="s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145</v>
      </c>
      <c r="AU665" s="242" t="s">
        <v>83</v>
      </c>
      <c r="AV665" s="13" t="s">
        <v>81</v>
      </c>
      <c r="AW665" s="13" t="s">
        <v>30</v>
      </c>
      <c r="AX665" s="13" t="s">
        <v>73</v>
      </c>
      <c r="AY665" s="242" t="s">
        <v>137</v>
      </c>
    </row>
    <row r="666" s="13" customFormat="1">
      <c r="A666" s="13"/>
      <c r="B666" s="232"/>
      <c r="C666" s="233"/>
      <c r="D666" s="234" t="s">
        <v>145</v>
      </c>
      <c r="E666" s="235" t="s">
        <v>1</v>
      </c>
      <c r="F666" s="236" t="s">
        <v>837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145</v>
      </c>
      <c r="AU666" s="242" t="s">
        <v>83</v>
      </c>
      <c r="AV666" s="13" t="s">
        <v>81</v>
      </c>
      <c r="AW666" s="13" t="s">
        <v>30</v>
      </c>
      <c r="AX666" s="13" t="s">
        <v>73</v>
      </c>
      <c r="AY666" s="242" t="s">
        <v>137</v>
      </c>
    </row>
    <row r="667" s="13" customFormat="1">
      <c r="A667" s="13"/>
      <c r="B667" s="232"/>
      <c r="C667" s="233"/>
      <c r="D667" s="234" t="s">
        <v>145</v>
      </c>
      <c r="E667" s="235" t="s">
        <v>1</v>
      </c>
      <c r="F667" s="236" t="s">
        <v>838</v>
      </c>
      <c r="G667" s="233"/>
      <c r="H667" s="235" t="s">
        <v>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145</v>
      </c>
      <c r="AU667" s="242" t="s">
        <v>83</v>
      </c>
      <c r="AV667" s="13" t="s">
        <v>81</v>
      </c>
      <c r="AW667" s="13" t="s">
        <v>30</v>
      </c>
      <c r="AX667" s="13" t="s">
        <v>73</v>
      </c>
      <c r="AY667" s="242" t="s">
        <v>137</v>
      </c>
    </row>
    <row r="668" s="14" customFormat="1">
      <c r="A668" s="14"/>
      <c r="B668" s="243"/>
      <c r="C668" s="244"/>
      <c r="D668" s="234" t="s">
        <v>145</v>
      </c>
      <c r="E668" s="245" t="s">
        <v>1</v>
      </c>
      <c r="F668" s="246" t="s">
        <v>839</v>
      </c>
      <c r="G668" s="244"/>
      <c r="H668" s="247">
        <v>201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145</v>
      </c>
      <c r="AU668" s="253" t="s">
        <v>83</v>
      </c>
      <c r="AV668" s="14" t="s">
        <v>83</v>
      </c>
      <c r="AW668" s="14" t="s">
        <v>30</v>
      </c>
      <c r="AX668" s="14" t="s">
        <v>73</v>
      </c>
      <c r="AY668" s="253" t="s">
        <v>137</v>
      </c>
    </row>
    <row r="669" s="15" customFormat="1">
      <c r="A669" s="15"/>
      <c r="B669" s="254"/>
      <c r="C669" s="255"/>
      <c r="D669" s="234" t="s">
        <v>145</v>
      </c>
      <c r="E669" s="256" t="s">
        <v>1</v>
      </c>
      <c r="F669" s="257" t="s">
        <v>148</v>
      </c>
      <c r="G669" s="255"/>
      <c r="H669" s="258">
        <v>201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145</v>
      </c>
      <c r="AU669" s="264" t="s">
        <v>83</v>
      </c>
      <c r="AV669" s="15" t="s">
        <v>144</v>
      </c>
      <c r="AW669" s="15" t="s">
        <v>30</v>
      </c>
      <c r="AX669" s="15" t="s">
        <v>81</v>
      </c>
      <c r="AY669" s="264" t="s">
        <v>137</v>
      </c>
    </row>
    <row r="670" s="2" customFormat="1" ht="24.15" customHeight="1">
      <c r="A670" s="39"/>
      <c r="B670" s="40"/>
      <c r="C670" s="219" t="s">
        <v>539</v>
      </c>
      <c r="D670" s="219" t="s">
        <v>139</v>
      </c>
      <c r="E670" s="220" t="s">
        <v>840</v>
      </c>
      <c r="F670" s="221" t="s">
        <v>841</v>
      </c>
      <c r="G670" s="222" t="s">
        <v>222</v>
      </c>
      <c r="H670" s="223">
        <v>515.5</v>
      </c>
      <c r="I670" s="224"/>
      <c r="J670" s="225">
        <f>ROUND(I670*H670,2)</f>
        <v>0</v>
      </c>
      <c r="K670" s="221" t="s">
        <v>143</v>
      </c>
      <c r="L670" s="45"/>
      <c r="M670" s="226" t="s">
        <v>1</v>
      </c>
      <c r="N670" s="227" t="s">
        <v>38</v>
      </c>
      <c r="O670" s="92"/>
      <c r="P670" s="228">
        <f>O670*H670</f>
        <v>0</v>
      </c>
      <c r="Q670" s="228">
        <v>6.0000000000000002E-05</v>
      </c>
      <c r="R670" s="228">
        <f>Q670*H670</f>
        <v>0.030929999999999999</v>
      </c>
      <c r="S670" s="228">
        <v>0</v>
      </c>
      <c r="T670" s="22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0" t="s">
        <v>193</v>
      </c>
      <c r="AT670" s="230" t="s">
        <v>139</v>
      </c>
      <c r="AU670" s="230" t="s">
        <v>83</v>
      </c>
      <c r="AY670" s="18" t="s">
        <v>137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8" t="s">
        <v>81</v>
      </c>
      <c r="BK670" s="231">
        <f>ROUND(I670*H670,2)</f>
        <v>0</v>
      </c>
      <c r="BL670" s="18" t="s">
        <v>193</v>
      </c>
      <c r="BM670" s="230" t="s">
        <v>842</v>
      </c>
    </row>
    <row r="671" s="13" customFormat="1">
      <c r="A671" s="13"/>
      <c r="B671" s="232"/>
      <c r="C671" s="233"/>
      <c r="D671" s="234" t="s">
        <v>145</v>
      </c>
      <c r="E671" s="235" t="s">
        <v>1</v>
      </c>
      <c r="F671" s="236" t="s">
        <v>835</v>
      </c>
      <c r="G671" s="233"/>
      <c r="H671" s="235" t="s">
        <v>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145</v>
      </c>
      <c r="AU671" s="242" t="s">
        <v>83</v>
      </c>
      <c r="AV671" s="13" t="s">
        <v>81</v>
      </c>
      <c r="AW671" s="13" t="s">
        <v>30</v>
      </c>
      <c r="AX671" s="13" t="s">
        <v>73</v>
      </c>
      <c r="AY671" s="242" t="s">
        <v>137</v>
      </c>
    </row>
    <row r="672" s="13" customFormat="1">
      <c r="A672" s="13"/>
      <c r="B672" s="232"/>
      <c r="C672" s="233"/>
      <c r="D672" s="234" t="s">
        <v>145</v>
      </c>
      <c r="E672" s="235" t="s">
        <v>1</v>
      </c>
      <c r="F672" s="236" t="s">
        <v>843</v>
      </c>
      <c r="G672" s="233"/>
      <c r="H672" s="235" t="s">
        <v>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145</v>
      </c>
      <c r="AU672" s="242" t="s">
        <v>83</v>
      </c>
      <c r="AV672" s="13" t="s">
        <v>81</v>
      </c>
      <c r="AW672" s="13" t="s">
        <v>30</v>
      </c>
      <c r="AX672" s="13" t="s">
        <v>73</v>
      </c>
      <c r="AY672" s="242" t="s">
        <v>137</v>
      </c>
    </row>
    <row r="673" s="13" customFormat="1">
      <c r="A673" s="13"/>
      <c r="B673" s="232"/>
      <c r="C673" s="233"/>
      <c r="D673" s="234" t="s">
        <v>145</v>
      </c>
      <c r="E673" s="235" t="s">
        <v>1</v>
      </c>
      <c r="F673" s="236" t="s">
        <v>837</v>
      </c>
      <c r="G673" s="233"/>
      <c r="H673" s="235" t="s">
        <v>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145</v>
      </c>
      <c r="AU673" s="242" t="s">
        <v>83</v>
      </c>
      <c r="AV673" s="13" t="s">
        <v>81</v>
      </c>
      <c r="AW673" s="13" t="s">
        <v>30</v>
      </c>
      <c r="AX673" s="13" t="s">
        <v>73</v>
      </c>
      <c r="AY673" s="242" t="s">
        <v>137</v>
      </c>
    </row>
    <row r="674" s="13" customFormat="1">
      <c r="A674" s="13"/>
      <c r="B674" s="232"/>
      <c r="C674" s="233"/>
      <c r="D674" s="234" t="s">
        <v>145</v>
      </c>
      <c r="E674" s="235" t="s">
        <v>1</v>
      </c>
      <c r="F674" s="236" t="s">
        <v>844</v>
      </c>
      <c r="G674" s="233"/>
      <c r="H674" s="235" t="s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145</v>
      </c>
      <c r="AU674" s="242" t="s">
        <v>83</v>
      </c>
      <c r="AV674" s="13" t="s">
        <v>81</v>
      </c>
      <c r="AW674" s="13" t="s">
        <v>30</v>
      </c>
      <c r="AX674" s="13" t="s">
        <v>73</v>
      </c>
      <c r="AY674" s="242" t="s">
        <v>137</v>
      </c>
    </row>
    <row r="675" s="14" customFormat="1">
      <c r="A675" s="14"/>
      <c r="B675" s="243"/>
      <c r="C675" s="244"/>
      <c r="D675" s="234" t="s">
        <v>145</v>
      </c>
      <c r="E675" s="245" t="s">
        <v>1</v>
      </c>
      <c r="F675" s="246" t="s">
        <v>845</v>
      </c>
      <c r="G675" s="244"/>
      <c r="H675" s="247">
        <v>472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145</v>
      </c>
      <c r="AU675" s="253" t="s">
        <v>83</v>
      </c>
      <c r="AV675" s="14" t="s">
        <v>83</v>
      </c>
      <c r="AW675" s="14" t="s">
        <v>30</v>
      </c>
      <c r="AX675" s="14" t="s">
        <v>73</v>
      </c>
      <c r="AY675" s="253" t="s">
        <v>137</v>
      </c>
    </row>
    <row r="676" s="13" customFormat="1">
      <c r="A676" s="13"/>
      <c r="B676" s="232"/>
      <c r="C676" s="233"/>
      <c r="D676" s="234" t="s">
        <v>145</v>
      </c>
      <c r="E676" s="235" t="s">
        <v>1</v>
      </c>
      <c r="F676" s="236" t="s">
        <v>846</v>
      </c>
      <c r="G676" s="233"/>
      <c r="H676" s="235" t="s">
        <v>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145</v>
      </c>
      <c r="AU676" s="242" t="s">
        <v>83</v>
      </c>
      <c r="AV676" s="13" t="s">
        <v>81</v>
      </c>
      <c r="AW676" s="13" t="s">
        <v>30</v>
      </c>
      <c r="AX676" s="13" t="s">
        <v>73</v>
      </c>
      <c r="AY676" s="242" t="s">
        <v>137</v>
      </c>
    </row>
    <row r="677" s="13" customFormat="1">
      <c r="A677" s="13"/>
      <c r="B677" s="232"/>
      <c r="C677" s="233"/>
      <c r="D677" s="234" t="s">
        <v>145</v>
      </c>
      <c r="E677" s="235" t="s">
        <v>1</v>
      </c>
      <c r="F677" s="236" t="s">
        <v>847</v>
      </c>
      <c r="G677" s="233"/>
      <c r="H677" s="235" t="s">
        <v>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145</v>
      </c>
      <c r="AU677" s="242" t="s">
        <v>83</v>
      </c>
      <c r="AV677" s="13" t="s">
        <v>81</v>
      </c>
      <c r="AW677" s="13" t="s">
        <v>30</v>
      </c>
      <c r="AX677" s="13" t="s">
        <v>73</v>
      </c>
      <c r="AY677" s="242" t="s">
        <v>137</v>
      </c>
    </row>
    <row r="678" s="14" customFormat="1">
      <c r="A678" s="14"/>
      <c r="B678" s="243"/>
      <c r="C678" s="244"/>
      <c r="D678" s="234" t="s">
        <v>145</v>
      </c>
      <c r="E678" s="245" t="s">
        <v>1</v>
      </c>
      <c r="F678" s="246" t="s">
        <v>848</v>
      </c>
      <c r="G678" s="244"/>
      <c r="H678" s="247">
        <v>43.5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145</v>
      </c>
      <c r="AU678" s="253" t="s">
        <v>83</v>
      </c>
      <c r="AV678" s="14" t="s">
        <v>83</v>
      </c>
      <c r="AW678" s="14" t="s">
        <v>30</v>
      </c>
      <c r="AX678" s="14" t="s">
        <v>73</v>
      </c>
      <c r="AY678" s="253" t="s">
        <v>137</v>
      </c>
    </row>
    <row r="679" s="15" customFormat="1">
      <c r="A679" s="15"/>
      <c r="B679" s="254"/>
      <c r="C679" s="255"/>
      <c r="D679" s="234" t="s">
        <v>145</v>
      </c>
      <c r="E679" s="256" t="s">
        <v>1</v>
      </c>
      <c r="F679" s="257" t="s">
        <v>148</v>
      </c>
      <c r="G679" s="255"/>
      <c r="H679" s="258">
        <v>515.5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4" t="s">
        <v>145</v>
      </c>
      <c r="AU679" s="264" t="s">
        <v>83</v>
      </c>
      <c r="AV679" s="15" t="s">
        <v>144</v>
      </c>
      <c r="AW679" s="15" t="s">
        <v>30</v>
      </c>
      <c r="AX679" s="15" t="s">
        <v>81</v>
      </c>
      <c r="AY679" s="264" t="s">
        <v>137</v>
      </c>
    </row>
    <row r="680" s="13" customFormat="1">
      <c r="A680" s="13"/>
      <c r="B680" s="232"/>
      <c r="C680" s="233"/>
      <c r="D680" s="234" t="s">
        <v>145</v>
      </c>
      <c r="E680" s="235" t="s">
        <v>1</v>
      </c>
      <c r="F680" s="236" t="s">
        <v>849</v>
      </c>
      <c r="G680" s="233"/>
      <c r="H680" s="235" t="s">
        <v>1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145</v>
      </c>
      <c r="AU680" s="242" t="s">
        <v>83</v>
      </c>
      <c r="AV680" s="13" t="s">
        <v>81</v>
      </c>
      <c r="AW680" s="13" t="s">
        <v>30</v>
      </c>
      <c r="AX680" s="13" t="s">
        <v>73</v>
      </c>
      <c r="AY680" s="242" t="s">
        <v>137</v>
      </c>
    </row>
    <row r="681" s="13" customFormat="1">
      <c r="A681" s="13"/>
      <c r="B681" s="232"/>
      <c r="C681" s="233"/>
      <c r="D681" s="234" t="s">
        <v>145</v>
      </c>
      <c r="E681" s="235" t="s">
        <v>1</v>
      </c>
      <c r="F681" s="236" t="s">
        <v>850</v>
      </c>
      <c r="G681" s="233"/>
      <c r="H681" s="235" t="s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145</v>
      </c>
      <c r="AU681" s="242" t="s">
        <v>83</v>
      </c>
      <c r="AV681" s="13" t="s">
        <v>81</v>
      </c>
      <c r="AW681" s="13" t="s">
        <v>30</v>
      </c>
      <c r="AX681" s="13" t="s">
        <v>73</v>
      </c>
      <c r="AY681" s="242" t="s">
        <v>137</v>
      </c>
    </row>
    <row r="682" s="15" customFormat="1">
      <c r="A682" s="15"/>
      <c r="B682" s="254"/>
      <c r="C682" s="255"/>
      <c r="D682" s="234" t="s">
        <v>145</v>
      </c>
      <c r="E682" s="256" t="s">
        <v>1</v>
      </c>
      <c r="F682" s="257" t="s">
        <v>148</v>
      </c>
      <c r="G682" s="255"/>
      <c r="H682" s="258">
        <v>0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4" t="s">
        <v>145</v>
      </c>
      <c r="AU682" s="264" t="s">
        <v>83</v>
      </c>
      <c r="AV682" s="15" t="s">
        <v>144</v>
      </c>
      <c r="AW682" s="15" t="s">
        <v>30</v>
      </c>
      <c r="AX682" s="15" t="s">
        <v>73</v>
      </c>
      <c r="AY682" s="264" t="s">
        <v>137</v>
      </c>
    </row>
    <row r="683" s="2" customFormat="1" ht="44.25" customHeight="1">
      <c r="A683" s="39"/>
      <c r="B683" s="40"/>
      <c r="C683" s="265" t="s">
        <v>851</v>
      </c>
      <c r="D683" s="265" t="s">
        <v>219</v>
      </c>
      <c r="E683" s="266" t="s">
        <v>852</v>
      </c>
      <c r="F683" s="267" t="s">
        <v>853</v>
      </c>
      <c r="G683" s="268" t="s">
        <v>222</v>
      </c>
      <c r="H683" s="269">
        <v>716.5</v>
      </c>
      <c r="I683" s="270"/>
      <c r="J683" s="271">
        <f>ROUND(I683*H683,2)</f>
        <v>0</v>
      </c>
      <c r="K683" s="267" t="s">
        <v>143</v>
      </c>
      <c r="L683" s="272"/>
      <c r="M683" s="273" t="s">
        <v>1</v>
      </c>
      <c r="N683" s="274" t="s">
        <v>38</v>
      </c>
      <c r="O683" s="92"/>
      <c r="P683" s="228">
        <f>O683*H683</f>
        <v>0</v>
      </c>
      <c r="Q683" s="228">
        <v>0</v>
      </c>
      <c r="R683" s="228">
        <f>Q683*H683</f>
        <v>0</v>
      </c>
      <c r="S683" s="228">
        <v>0</v>
      </c>
      <c r="T683" s="22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0" t="s">
        <v>245</v>
      </c>
      <c r="AT683" s="230" t="s">
        <v>219</v>
      </c>
      <c r="AU683" s="230" t="s">
        <v>83</v>
      </c>
      <c r="AY683" s="18" t="s">
        <v>137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8" t="s">
        <v>81</v>
      </c>
      <c r="BK683" s="231">
        <f>ROUND(I683*H683,2)</f>
        <v>0</v>
      </c>
      <c r="BL683" s="18" t="s">
        <v>193</v>
      </c>
      <c r="BM683" s="230" t="s">
        <v>854</v>
      </c>
    </row>
    <row r="684" s="14" customFormat="1">
      <c r="A684" s="14"/>
      <c r="B684" s="243"/>
      <c r="C684" s="244"/>
      <c r="D684" s="234" t="s">
        <v>145</v>
      </c>
      <c r="E684" s="245" t="s">
        <v>1</v>
      </c>
      <c r="F684" s="246" t="s">
        <v>855</v>
      </c>
      <c r="G684" s="244"/>
      <c r="H684" s="247">
        <v>716.5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145</v>
      </c>
      <c r="AU684" s="253" t="s">
        <v>83</v>
      </c>
      <c r="AV684" s="14" t="s">
        <v>83</v>
      </c>
      <c r="AW684" s="14" t="s">
        <v>30</v>
      </c>
      <c r="AX684" s="14" t="s">
        <v>73</v>
      </c>
      <c r="AY684" s="253" t="s">
        <v>137</v>
      </c>
    </row>
    <row r="685" s="15" customFormat="1">
      <c r="A685" s="15"/>
      <c r="B685" s="254"/>
      <c r="C685" s="255"/>
      <c r="D685" s="234" t="s">
        <v>145</v>
      </c>
      <c r="E685" s="256" t="s">
        <v>1</v>
      </c>
      <c r="F685" s="257" t="s">
        <v>148</v>
      </c>
      <c r="G685" s="255"/>
      <c r="H685" s="258">
        <v>716.5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4" t="s">
        <v>145</v>
      </c>
      <c r="AU685" s="264" t="s">
        <v>83</v>
      </c>
      <c r="AV685" s="15" t="s">
        <v>144</v>
      </c>
      <c r="AW685" s="15" t="s">
        <v>30</v>
      </c>
      <c r="AX685" s="15" t="s">
        <v>81</v>
      </c>
      <c r="AY685" s="264" t="s">
        <v>137</v>
      </c>
    </row>
    <row r="686" s="2" customFormat="1" ht="21.75" customHeight="1">
      <c r="A686" s="39"/>
      <c r="B686" s="40"/>
      <c r="C686" s="219" t="s">
        <v>543</v>
      </c>
      <c r="D686" s="219" t="s">
        <v>139</v>
      </c>
      <c r="E686" s="220" t="s">
        <v>856</v>
      </c>
      <c r="F686" s="221" t="s">
        <v>857</v>
      </c>
      <c r="G686" s="222" t="s">
        <v>168</v>
      </c>
      <c r="H686" s="223">
        <v>16.899999999999999</v>
      </c>
      <c r="I686" s="224"/>
      <c r="J686" s="225">
        <f>ROUND(I686*H686,2)</f>
        <v>0</v>
      </c>
      <c r="K686" s="221" t="s">
        <v>143</v>
      </c>
      <c r="L686" s="45"/>
      <c r="M686" s="226" t="s">
        <v>1</v>
      </c>
      <c r="N686" s="227" t="s">
        <v>38</v>
      </c>
      <c r="O686" s="92"/>
      <c r="P686" s="228">
        <f>O686*H686</f>
        <v>0</v>
      </c>
      <c r="Q686" s="228">
        <v>0</v>
      </c>
      <c r="R686" s="228">
        <f>Q686*H686</f>
        <v>0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193</v>
      </c>
      <c r="AT686" s="230" t="s">
        <v>139</v>
      </c>
      <c r="AU686" s="230" t="s">
        <v>83</v>
      </c>
      <c r="AY686" s="18" t="s">
        <v>137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81</v>
      </c>
      <c r="BK686" s="231">
        <f>ROUND(I686*H686,2)</f>
        <v>0</v>
      </c>
      <c r="BL686" s="18" t="s">
        <v>193</v>
      </c>
      <c r="BM686" s="230" t="s">
        <v>858</v>
      </c>
    </row>
    <row r="687" s="13" customFormat="1">
      <c r="A687" s="13"/>
      <c r="B687" s="232"/>
      <c r="C687" s="233"/>
      <c r="D687" s="234" t="s">
        <v>145</v>
      </c>
      <c r="E687" s="235" t="s">
        <v>1</v>
      </c>
      <c r="F687" s="236" t="s">
        <v>859</v>
      </c>
      <c r="G687" s="233"/>
      <c r="H687" s="235" t="s">
        <v>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145</v>
      </c>
      <c r="AU687" s="242" t="s">
        <v>83</v>
      </c>
      <c r="AV687" s="13" t="s">
        <v>81</v>
      </c>
      <c r="AW687" s="13" t="s">
        <v>30</v>
      </c>
      <c r="AX687" s="13" t="s">
        <v>73</v>
      </c>
      <c r="AY687" s="242" t="s">
        <v>137</v>
      </c>
    </row>
    <row r="688" s="13" customFormat="1">
      <c r="A688" s="13"/>
      <c r="B688" s="232"/>
      <c r="C688" s="233"/>
      <c r="D688" s="234" t="s">
        <v>145</v>
      </c>
      <c r="E688" s="235" t="s">
        <v>1</v>
      </c>
      <c r="F688" s="236" t="s">
        <v>837</v>
      </c>
      <c r="G688" s="233"/>
      <c r="H688" s="235" t="s">
        <v>1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145</v>
      </c>
      <c r="AU688" s="242" t="s">
        <v>83</v>
      </c>
      <c r="AV688" s="13" t="s">
        <v>81</v>
      </c>
      <c r="AW688" s="13" t="s">
        <v>30</v>
      </c>
      <c r="AX688" s="13" t="s">
        <v>73</v>
      </c>
      <c r="AY688" s="242" t="s">
        <v>137</v>
      </c>
    </row>
    <row r="689" s="14" customFormat="1">
      <c r="A689" s="14"/>
      <c r="B689" s="243"/>
      <c r="C689" s="244"/>
      <c r="D689" s="234" t="s">
        <v>145</v>
      </c>
      <c r="E689" s="245" t="s">
        <v>1</v>
      </c>
      <c r="F689" s="246" t="s">
        <v>860</v>
      </c>
      <c r="G689" s="244"/>
      <c r="H689" s="247">
        <v>16.899999999999999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145</v>
      </c>
      <c r="AU689" s="253" t="s">
        <v>83</v>
      </c>
      <c r="AV689" s="14" t="s">
        <v>83</v>
      </c>
      <c r="AW689" s="14" t="s">
        <v>30</v>
      </c>
      <c r="AX689" s="14" t="s">
        <v>73</v>
      </c>
      <c r="AY689" s="253" t="s">
        <v>137</v>
      </c>
    </row>
    <row r="690" s="15" customFormat="1">
      <c r="A690" s="15"/>
      <c r="B690" s="254"/>
      <c r="C690" s="255"/>
      <c r="D690" s="234" t="s">
        <v>145</v>
      </c>
      <c r="E690" s="256" t="s">
        <v>1</v>
      </c>
      <c r="F690" s="257" t="s">
        <v>148</v>
      </c>
      <c r="G690" s="255"/>
      <c r="H690" s="258">
        <v>16.899999999999999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145</v>
      </c>
      <c r="AU690" s="264" t="s">
        <v>83</v>
      </c>
      <c r="AV690" s="15" t="s">
        <v>144</v>
      </c>
      <c r="AW690" s="15" t="s">
        <v>30</v>
      </c>
      <c r="AX690" s="15" t="s">
        <v>81</v>
      </c>
      <c r="AY690" s="264" t="s">
        <v>137</v>
      </c>
    </row>
    <row r="691" s="2" customFormat="1" ht="16.5" customHeight="1">
      <c r="A691" s="39"/>
      <c r="B691" s="40"/>
      <c r="C691" s="219" t="s">
        <v>861</v>
      </c>
      <c r="D691" s="219" t="s">
        <v>139</v>
      </c>
      <c r="E691" s="220" t="s">
        <v>862</v>
      </c>
      <c r="F691" s="221" t="s">
        <v>863</v>
      </c>
      <c r="G691" s="222" t="s">
        <v>168</v>
      </c>
      <c r="H691" s="223">
        <v>28.030000000000001</v>
      </c>
      <c r="I691" s="224"/>
      <c r="J691" s="225">
        <f>ROUND(I691*H691,2)</f>
        <v>0</v>
      </c>
      <c r="K691" s="221" t="s">
        <v>143</v>
      </c>
      <c r="L691" s="45"/>
      <c r="M691" s="226" t="s">
        <v>1</v>
      </c>
      <c r="N691" s="227" t="s">
        <v>38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193</v>
      </c>
      <c r="AT691" s="230" t="s">
        <v>139</v>
      </c>
      <c r="AU691" s="230" t="s">
        <v>83</v>
      </c>
      <c r="AY691" s="18" t="s">
        <v>137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81</v>
      </c>
      <c r="BK691" s="231">
        <f>ROUND(I691*H691,2)</f>
        <v>0</v>
      </c>
      <c r="BL691" s="18" t="s">
        <v>193</v>
      </c>
      <c r="BM691" s="230" t="s">
        <v>864</v>
      </c>
    </row>
    <row r="692" s="13" customFormat="1">
      <c r="A692" s="13"/>
      <c r="B692" s="232"/>
      <c r="C692" s="233"/>
      <c r="D692" s="234" t="s">
        <v>145</v>
      </c>
      <c r="E692" s="235" t="s">
        <v>1</v>
      </c>
      <c r="F692" s="236" t="s">
        <v>865</v>
      </c>
      <c r="G692" s="233"/>
      <c r="H692" s="235" t="s">
        <v>1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145</v>
      </c>
      <c r="AU692" s="242" t="s">
        <v>83</v>
      </c>
      <c r="AV692" s="13" t="s">
        <v>81</v>
      </c>
      <c r="AW692" s="13" t="s">
        <v>30</v>
      </c>
      <c r="AX692" s="13" t="s">
        <v>73</v>
      </c>
      <c r="AY692" s="242" t="s">
        <v>137</v>
      </c>
    </row>
    <row r="693" s="13" customFormat="1">
      <c r="A693" s="13"/>
      <c r="B693" s="232"/>
      <c r="C693" s="233"/>
      <c r="D693" s="234" t="s">
        <v>145</v>
      </c>
      <c r="E693" s="235" t="s">
        <v>1</v>
      </c>
      <c r="F693" s="236" t="s">
        <v>837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145</v>
      </c>
      <c r="AU693" s="242" t="s">
        <v>83</v>
      </c>
      <c r="AV693" s="13" t="s">
        <v>81</v>
      </c>
      <c r="AW693" s="13" t="s">
        <v>30</v>
      </c>
      <c r="AX693" s="13" t="s">
        <v>73</v>
      </c>
      <c r="AY693" s="242" t="s">
        <v>137</v>
      </c>
    </row>
    <row r="694" s="14" customFormat="1">
      <c r="A694" s="14"/>
      <c r="B694" s="243"/>
      <c r="C694" s="244"/>
      <c r="D694" s="234" t="s">
        <v>145</v>
      </c>
      <c r="E694" s="245" t="s">
        <v>1</v>
      </c>
      <c r="F694" s="246" t="s">
        <v>866</v>
      </c>
      <c r="G694" s="244"/>
      <c r="H694" s="247">
        <v>28.030000000000001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145</v>
      </c>
      <c r="AU694" s="253" t="s">
        <v>83</v>
      </c>
      <c r="AV694" s="14" t="s">
        <v>83</v>
      </c>
      <c r="AW694" s="14" t="s">
        <v>30</v>
      </c>
      <c r="AX694" s="14" t="s">
        <v>73</v>
      </c>
      <c r="AY694" s="253" t="s">
        <v>137</v>
      </c>
    </row>
    <row r="695" s="15" customFormat="1">
      <c r="A695" s="15"/>
      <c r="B695" s="254"/>
      <c r="C695" s="255"/>
      <c r="D695" s="234" t="s">
        <v>145</v>
      </c>
      <c r="E695" s="256" t="s">
        <v>1</v>
      </c>
      <c r="F695" s="257" t="s">
        <v>148</v>
      </c>
      <c r="G695" s="255"/>
      <c r="H695" s="258">
        <v>28.030000000000001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145</v>
      </c>
      <c r="AU695" s="264" t="s">
        <v>83</v>
      </c>
      <c r="AV695" s="15" t="s">
        <v>144</v>
      </c>
      <c r="AW695" s="15" t="s">
        <v>30</v>
      </c>
      <c r="AX695" s="15" t="s">
        <v>81</v>
      </c>
      <c r="AY695" s="264" t="s">
        <v>137</v>
      </c>
    </row>
    <row r="696" s="2" customFormat="1" ht="37.8" customHeight="1">
      <c r="A696" s="39"/>
      <c r="B696" s="40"/>
      <c r="C696" s="265" t="s">
        <v>552</v>
      </c>
      <c r="D696" s="265" t="s">
        <v>219</v>
      </c>
      <c r="E696" s="266" t="s">
        <v>867</v>
      </c>
      <c r="F696" s="267" t="s">
        <v>868</v>
      </c>
      <c r="G696" s="268" t="s">
        <v>168</v>
      </c>
      <c r="H696" s="269">
        <v>31</v>
      </c>
      <c r="I696" s="270"/>
      <c r="J696" s="271">
        <f>ROUND(I696*H696,2)</f>
        <v>0</v>
      </c>
      <c r="K696" s="267" t="s">
        <v>143</v>
      </c>
      <c r="L696" s="272"/>
      <c r="M696" s="273" t="s">
        <v>1</v>
      </c>
      <c r="N696" s="274" t="s">
        <v>38</v>
      </c>
      <c r="O696" s="92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0" t="s">
        <v>245</v>
      </c>
      <c r="AT696" s="230" t="s">
        <v>219</v>
      </c>
      <c r="AU696" s="230" t="s">
        <v>83</v>
      </c>
      <c r="AY696" s="18" t="s">
        <v>137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8" t="s">
        <v>81</v>
      </c>
      <c r="BK696" s="231">
        <f>ROUND(I696*H696,2)</f>
        <v>0</v>
      </c>
      <c r="BL696" s="18" t="s">
        <v>193</v>
      </c>
      <c r="BM696" s="230" t="s">
        <v>869</v>
      </c>
    </row>
    <row r="697" s="13" customFormat="1">
      <c r="A697" s="13"/>
      <c r="B697" s="232"/>
      <c r="C697" s="233"/>
      <c r="D697" s="234" t="s">
        <v>145</v>
      </c>
      <c r="E697" s="235" t="s">
        <v>1</v>
      </c>
      <c r="F697" s="236" t="s">
        <v>870</v>
      </c>
      <c r="G697" s="233"/>
      <c r="H697" s="235" t="s">
        <v>1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145</v>
      </c>
      <c r="AU697" s="242" t="s">
        <v>83</v>
      </c>
      <c r="AV697" s="13" t="s">
        <v>81</v>
      </c>
      <c r="AW697" s="13" t="s">
        <v>30</v>
      </c>
      <c r="AX697" s="13" t="s">
        <v>73</v>
      </c>
      <c r="AY697" s="242" t="s">
        <v>137</v>
      </c>
    </row>
    <row r="698" s="14" customFormat="1">
      <c r="A698" s="14"/>
      <c r="B698" s="243"/>
      <c r="C698" s="244"/>
      <c r="D698" s="234" t="s">
        <v>145</v>
      </c>
      <c r="E698" s="245" t="s">
        <v>1</v>
      </c>
      <c r="F698" s="246" t="s">
        <v>871</v>
      </c>
      <c r="G698" s="244"/>
      <c r="H698" s="247">
        <v>31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145</v>
      </c>
      <c r="AU698" s="253" t="s">
        <v>83</v>
      </c>
      <c r="AV698" s="14" t="s">
        <v>83</v>
      </c>
      <c r="AW698" s="14" t="s">
        <v>30</v>
      </c>
      <c r="AX698" s="14" t="s">
        <v>73</v>
      </c>
      <c r="AY698" s="253" t="s">
        <v>137</v>
      </c>
    </row>
    <row r="699" s="15" customFormat="1">
      <c r="A699" s="15"/>
      <c r="B699" s="254"/>
      <c r="C699" s="255"/>
      <c r="D699" s="234" t="s">
        <v>145</v>
      </c>
      <c r="E699" s="256" t="s">
        <v>1</v>
      </c>
      <c r="F699" s="257" t="s">
        <v>148</v>
      </c>
      <c r="G699" s="255"/>
      <c r="H699" s="258">
        <v>31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4" t="s">
        <v>145</v>
      </c>
      <c r="AU699" s="264" t="s">
        <v>83</v>
      </c>
      <c r="AV699" s="15" t="s">
        <v>144</v>
      </c>
      <c r="AW699" s="15" t="s">
        <v>30</v>
      </c>
      <c r="AX699" s="15" t="s">
        <v>81</v>
      </c>
      <c r="AY699" s="264" t="s">
        <v>137</v>
      </c>
    </row>
    <row r="700" s="2" customFormat="1" ht="44.25" customHeight="1">
      <c r="A700" s="39"/>
      <c r="B700" s="40"/>
      <c r="C700" s="265" t="s">
        <v>872</v>
      </c>
      <c r="D700" s="265" t="s">
        <v>219</v>
      </c>
      <c r="E700" s="266" t="s">
        <v>873</v>
      </c>
      <c r="F700" s="267" t="s">
        <v>874</v>
      </c>
      <c r="G700" s="268" t="s">
        <v>168</v>
      </c>
      <c r="H700" s="269">
        <v>19</v>
      </c>
      <c r="I700" s="270"/>
      <c r="J700" s="271">
        <f>ROUND(I700*H700,2)</f>
        <v>0</v>
      </c>
      <c r="K700" s="267" t="s">
        <v>143</v>
      </c>
      <c r="L700" s="272"/>
      <c r="M700" s="273" t="s">
        <v>1</v>
      </c>
      <c r="N700" s="274" t="s">
        <v>38</v>
      </c>
      <c r="O700" s="92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0" t="s">
        <v>245</v>
      </c>
      <c r="AT700" s="230" t="s">
        <v>219</v>
      </c>
      <c r="AU700" s="230" t="s">
        <v>83</v>
      </c>
      <c r="AY700" s="18" t="s">
        <v>137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8" t="s">
        <v>81</v>
      </c>
      <c r="BK700" s="231">
        <f>ROUND(I700*H700,2)</f>
        <v>0</v>
      </c>
      <c r="BL700" s="18" t="s">
        <v>193</v>
      </c>
      <c r="BM700" s="230" t="s">
        <v>875</v>
      </c>
    </row>
    <row r="701" s="13" customFormat="1">
      <c r="A701" s="13"/>
      <c r="B701" s="232"/>
      <c r="C701" s="233"/>
      <c r="D701" s="234" t="s">
        <v>145</v>
      </c>
      <c r="E701" s="235" t="s">
        <v>1</v>
      </c>
      <c r="F701" s="236" t="s">
        <v>876</v>
      </c>
      <c r="G701" s="233"/>
      <c r="H701" s="235" t="s">
        <v>1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145</v>
      </c>
      <c r="AU701" s="242" t="s">
        <v>83</v>
      </c>
      <c r="AV701" s="13" t="s">
        <v>81</v>
      </c>
      <c r="AW701" s="13" t="s">
        <v>30</v>
      </c>
      <c r="AX701" s="13" t="s">
        <v>73</v>
      </c>
      <c r="AY701" s="242" t="s">
        <v>137</v>
      </c>
    </row>
    <row r="702" s="13" customFormat="1">
      <c r="A702" s="13"/>
      <c r="B702" s="232"/>
      <c r="C702" s="233"/>
      <c r="D702" s="234" t="s">
        <v>145</v>
      </c>
      <c r="E702" s="235" t="s">
        <v>1</v>
      </c>
      <c r="F702" s="236" t="s">
        <v>877</v>
      </c>
      <c r="G702" s="233"/>
      <c r="H702" s="235" t="s">
        <v>1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145</v>
      </c>
      <c r="AU702" s="242" t="s">
        <v>83</v>
      </c>
      <c r="AV702" s="13" t="s">
        <v>81</v>
      </c>
      <c r="AW702" s="13" t="s">
        <v>30</v>
      </c>
      <c r="AX702" s="13" t="s">
        <v>73</v>
      </c>
      <c r="AY702" s="242" t="s">
        <v>137</v>
      </c>
    </row>
    <row r="703" s="14" customFormat="1">
      <c r="A703" s="14"/>
      <c r="B703" s="243"/>
      <c r="C703" s="244"/>
      <c r="D703" s="234" t="s">
        <v>145</v>
      </c>
      <c r="E703" s="245" t="s">
        <v>1</v>
      </c>
      <c r="F703" s="246" t="s">
        <v>878</v>
      </c>
      <c r="G703" s="244"/>
      <c r="H703" s="247">
        <v>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145</v>
      </c>
      <c r="AU703" s="253" t="s">
        <v>83</v>
      </c>
      <c r="AV703" s="14" t="s">
        <v>83</v>
      </c>
      <c r="AW703" s="14" t="s">
        <v>30</v>
      </c>
      <c r="AX703" s="14" t="s">
        <v>73</v>
      </c>
      <c r="AY703" s="253" t="s">
        <v>137</v>
      </c>
    </row>
    <row r="704" s="15" customFormat="1">
      <c r="A704" s="15"/>
      <c r="B704" s="254"/>
      <c r="C704" s="255"/>
      <c r="D704" s="234" t="s">
        <v>145</v>
      </c>
      <c r="E704" s="256" t="s">
        <v>1</v>
      </c>
      <c r="F704" s="257" t="s">
        <v>148</v>
      </c>
      <c r="G704" s="255"/>
      <c r="H704" s="258">
        <v>19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4" t="s">
        <v>145</v>
      </c>
      <c r="AU704" s="264" t="s">
        <v>83</v>
      </c>
      <c r="AV704" s="15" t="s">
        <v>144</v>
      </c>
      <c r="AW704" s="15" t="s">
        <v>30</v>
      </c>
      <c r="AX704" s="15" t="s">
        <v>81</v>
      </c>
      <c r="AY704" s="264" t="s">
        <v>137</v>
      </c>
    </row>
    <row r="705" s="2" customFormat="1" ht="24.15" customHeight="1">
      <c r="A705" s="39"/>
      <c r="B705" s="40"/>
      <c r="C705" s="219" t="s">
        <v>558</v>
      </c>
      <c r="D705" s="219" t="s">
        <v>139</v>
      </c>
      <c r="E705" s="220" t="s">
        <v>879</v>
      </c>
      <c r="F705" s="221" t="s">
        <v>880</v>
      </c>
      <c r="G705" s="222" t="s">
        <v>168</v>
      </c>
      <c r="H705" s="223">
        <v>10.449999999999999</v>
      </c>
      <c r="I705" s="224"/>
      <c r="J705" s="225">
        <f>ROUND(I705*H705,2)</f>
        <v>0</v>
      </c>
      <c r="K705" s="221" t="s">
        <v>143</v>
      </c>
      <c r="L705" s="45"/>
      <c r="M705" s="226" t="s">
        <v>1</v>
      </c>
      <c r="N705" s="227" t="s">
        <v>38</v>
      </c>
      <c r="O705" s="92"/>
      <c r="P705" s="228">
        <f>O705*H705</f>
        <v>0</v>
      </c>
      <c r="Q705" s="228">
        <v>0.00035</v>
      </c>
      <c r="R705" s="228">
        <f>Q705*H705</f>
        <v>0.0036574999999999997</v>
      </c>
      <c r="S705" s="228">
        <v>0</v>
      </c>
      <c r="T705" s="22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0" t="s">
        <v>193</v>
      </c>
      <c r="AT705" s="230" t="s">
        <v>139</v>
      </c>
      <c r="AU705" s="230" t="s">
        <v>83</v>
      </c>
      <c r="AY705" s="18" t="s">
        <v>137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8" t="s">
        <v>81</v>
      </c>
      <c r="BK705" s="231">
        <f>ROUND(I705*H705,2)</f>
        <v>0</v>
      </c>
      <c r="BL705" s="18" t="s">
        <v>193</v>
      </c>
      <c r="BM705" s="230" t="s">
        <v>881</v>
      </c>
    </row>
    <row r="706" s="13" customFormat="1">
      <c r="A706" s="13"/>
      <c r="B706" s="232"/>
      <c r="C706" s="233"/>
      <c r="D706" s="234" t="s">
        <v>145</v>
      </c>
      <c r="E706" s="235" t="s">
        <v>1</v>
      </c>
      <c r="F706" s="236" t="s">
        <v>882</v>
      </c>
      <c r="G706" s="233"/>
      <c r="H706" s="235" t="s">
        <v>1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145</v>
      </c>
      <c r="AU706" s="242" t="s">
        <v>83</v>
      </c>
      <c r="AV706" s="13" t="s">
        <v>81</v>
      </c>
      <c r="AW706" s="13" t="s">
        <v>30</v>
      </c>
      <c r="AX706" s="13" t="s">
        <v>73</v>
      </c>
      <c r="AY706" s="242" t="s">
        <v>137</v>
      </c>
    </row>
    <row r="707" s="14" customFormat="1">
      <c r="A707" s="14"/>
      <c r="B707" s="243"/>
      <c r="C707" s="244"/>
      <c r="D707" s="234" t="s">
        <v>145</v>
      </c>
      <c r="E707" s="245" t="s">
        <v>1</v>
      </c>
      <c r="F707" s="246" t="s">
        <v>883</v>
      </c>
      <c r="G707" s="244"/>
      <c r="H707" s="247">
        <v>10.449999999999999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145</v>
      </c>
      <c r="AU707" s="253" t="s">
        <v>83</v>
      </c>
      <c r="AV707" s="14" t="s">
        <v>83</v>
      </c>
      <c r="AW707" s="14" t="s">
        <v>30</v>
      </c>
      <c r="AX707" s="14" t="s">
        <v>73</v>
      </c>
      <c r="AY707" s="253" t="s">
        <v>137</v>
      </c>
    </row>
    <row r="708" s="15" customFormat="1">
      <c r="A708" s="15"/>
      <c r="B708" s="254"/>
      <c r="C708" s="255"/>
      <c r="D708" s="234" t="s">
        <v>145</v>
      </c>
      <c r="E708" s="256" t="s">
        <v>1</v>
      </c>
      <c r="F708" s="257" t="s">
        <v>148</v>
      </c>
      <c r="G708" s="255"/>
      <c r="H708" s="258">
        <v>10.449999999999999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4" t="s">
        <v>145</v>
      </c>
      <c r="AU708" s="264" t="s">
        <v>83</v>
      </c>
      <c r="AV708" s="15" t="s">
        <v>144</v>
      </c>
      <c r="AW708" s="15" t="s">
        <v>30</v>
      </c>
      <c r="AX708" s="15" t="s">
        <v>81</v>
      </c>
      <c r="AY708" s="264" t="s">
        <v>137</v>
      </c>
    </row>
    <row r="709" s="2" customFormat="1" ht="37.8" customHeight="1">
      <c r="A709" s="39"/>
      <c r="B709" s="40"/>
      <c r="C709" s="265" t="s">
        <v>884</v>
      </c>
      <c r="D709" s="265" t="s">
        <v>219</v>
      </c>
      <c r="E709" s="266" t="s">
        <v>885</v>
      </c>
      <c r="F709" s="267" t="s">
        <v>886</v>
      </c>
      <c r="G709" s="268" t="s">
        <v>213</v>
      </c>
      <c r="H709" s="269">
        <v>11</v>
      </c>
      <c r="I709" s="270"/>
      <c r="J709" s="271">
        <f>ROUND(I709*H709,2)</f>
        <v>0</v>
      </c>
      <c r="K709" s="267" t="s">
        <v>143</v>
      </c>
      <c r="L709" s="272"/>
      <c r="M709" s="273" t="s">
        <v>1</v>
      </c>
      <c r="N709" s="274" t="s">
        <v>38</v>
      </c>
      <c r="O709" s="92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0" t="s">
        <v>245</v>
      </c>
      <c r="AT709" s="230" t="s">
        <v>219</v>
      </c>
      <c r="AU709" s="230" t="s">
        <v>83</v>
      </c>
      <c r="AY709" s="18" t="s">
        <v>137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8" t="s">
        <v>81</v>
      </c>
      <c r="BK709" s="231">
        <f>ROUND(I709*H709,2)</f>
        <v>0</v>
      </c>
      <c r="BL709" s="18" t="s">
        <v>193</v>
      </c>
      <c r="BM709" s="230" t="s">
        <v>887</v>
      </c>
    </row>
    <row r="710" s="2" customFormat="1" ht="24.15" customHeight="1">
      <c r="A710" s="39"/>
      <c r="B710" s="40"/>
      <c r="C710" s="219" t="s">
        <v>562</v>
      </c>
      <c r="D710" s="219" t="s">
        <v>139</v>
      </c>
      <c r="E710" s="220" t="s">
        <v>888</v>
      </c>
      <c r="F710" s="221" t="s">
        <v>889</v>
      </c>
      <c r="G710" s="222" t="s">
        <v>314</v>
      </c>
      <c r="H710" s="223">
        <v>1.3029999999999999</v>
      </c>
      <c r="I710" s="224"/>
      <c r="J710" s="225">
        <f>ROUND(I710*H710,2)</f>
        <v>0</v>
      </c>
      <c r="K710" s="221" t="s">
        <v>143</v>
      </c>
      <c r="L710" s="45"/>
      <c r="M710" s="226" t="s">
        <v>1</v>
      </c>
      <c r="N710" s="227" t="s">
        <v>38</v>
      </c>
      <c r="O710" s="92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0" t="s">
        <v>193</v>
      </c>
      <c r="AT710" s="230" t="s">
        <v>139</v>
      </c>
      <c r="AU710" s="230" t="s">
        <v>83</v>
      </c>
      <c r="AY710" s="18" t="s">
        <v>137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8" t="s">
        <v>81</v>
      </c>
      <c r="BK710" s="231">
        <f>ROUND(I710*H710,2)</f>
        <v>0</v>
      </c>
      <c r="BL710" s="18" t="s">
        <v>193</v>
      </c>
      <c r="BM710" s="230" t="s">
        <v>890</v>
      </c>
    </row>
    <row r="711" s="12" customFormat="1" ht="22.8" customHeight="1">
      <c r="A711" s="12"/>
      <c r="B711" s="203"/>
      <c r="C711" s="204"/>
      <c r="D711" s="205" t="s">
        <v>72</v>
      </c>
      <c r="E711" s="217" t="s">
        <v>891</v>
      </c>
      <c r="F711" s="217" t="s">
        <v>892</v>
      </c>
      <c r="G711" s="204"/>
      <c r="H711" s="204"/>
      <c r="I711" s="207"/>
      <c r="J711" s="218">
        <f>BK711</f>
        <v>0</v>
      </c>
      <c r="K711" s="204"/>
      <c r="L711" s="209"/>
      <c r="M711" s="210"/>
      <c r="N711" s="211"/>
      <c r="O711" s="211"/>
      <c r="P711" s="212">
        <f>SUM(P712:P732)</f>
        <v>0</v>
      </c>
      <c r="Q711" s="211"/>
      <c r="R711" s="212">
        <f>SUM(R712:R732)</f>
        <v>0</v>
      </c>
      <c r="S711" s="211"/>
      <c r="T711" s="213">
        <f>SUM(T712:T732)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14" t="s">
        <v>83</v>
      </c>
      <c r="AT711" s="215" t="s">
        <v>72</v>
      </c>
      <c r="AU711" s="215" t="s">
        <v>81</v>
      </c>
      <c r="AY711" s="214" t="s">
        <v>137</v>
      </c>
      <c r="BK711" s="216">
        <f>SUM(BK712:BK732)</f>
        <v>0</v>
      </c>
    </row>
    <row r="712" s="2" customFormat="1" ht="55.5" customHeight="1">
      <c r="A712" s="39"/>
      <c r="B712" s="40"/>
      <c r="C712" s="219" t="s">
        <v>893</v>
      </c>
      <c r="D712" s="219" t="s">
        <v>139</v>
      </c>
      <c r="E712" s="220" t="s">
        <v>894</v>
      </c>
      <c r="F712" s="221" t="s">
        <v>895</v>
      </c>
      <c r="G712" s="222" t="s">
        <v>168</v>
      </c>
      <c r="H712" s="223">
        <v>100</v>
      </c>
      <c r="I712" s="224"/>
      <c r="J712" s="225">
        <f>ROUND(I712*H712,2)</f>
        <v>0</v>
      </c>
      <c r="K712" s="221" t="s">
        <v>143</v>
      </c>
      <c r="L712" s="45"/>
      <c r="M712" s="226" t="s">
        <v>1</v>
      </c>
      <c r="N712" s="227" t="s">
        <v>38</v>
      </c>
      <c r="O712" s="92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0" t="s">
        <v>193</v>
      </c>
      <c r="AT712" s="230" t="s">
        <v>139</v>
      </c>
      <c r="AU712" s="230" t="s">
        <v>83</v>
      </c>
      <c r="AY712" s="18" t="s">
        <v>137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8" t="s">
        <v>81</v>
      </c>
      <c r="BK712" s="231">
        <f>ROUND(I712*H712,2)</f>
        <v>0</v>
      </c>
      <c r="BL712" s="18" t="s">
        <v>193</v>
      </c>
      <c r="BM712" s="230" t="s">
        <v>896</v>
      </c>
    </row>
    <row r="713" s="2" customFormat="1" ht="55.5" customHeight="1">
      <c r="A713" s="39"/>
      <c r="B713" s="40"/>
      <c r="C713" s="219" t="s">
        <v>566</v>
      </c>
      <c r="D713" s="219" t="s">
        <v>139</v>
      </c>
      <c r="E713" s="220" t="s">
        <v>897</v>
      </c>
      <c r="F713" s="221" t="s">
        <v>898</v>
      </c>
      <c r="G713" s="222" t="s">
        <v>168</v>
      </c>
      <c r="H713" s="223">
        <v>9</v>
      </c>
      <c r="I713" s="224"/>
      <c r="J713" s="225">
        <f>ROUND(I713*H713,2)</f>
        <v>0</v>
      </c>
      <c r="K713" s="221" t="s">
        <v>143</v>
      </c>
      <c r="L713" s="45"/>
      <c r="M713" s="226" t="s">
        <v>1</v>
      </c>
      <c r="N713" s="227" t="s">
        <v>38</v>
      </c>
      <c r="O713" s="92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0" t="s">
        <v>193</v>
      </c>
      <c r="AT713" s="230" t="s">
        <v>139</v>
      </c>
      <c r="AU713" s="230" t="s">
        <v>83</v>
      </c>
      <c r="AY713" s="18" t="s">
        <v>137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8" t="s">
        <v>81</v>
      </c>
      <c r="BK713" s="231">
        <f>ROUND(I713*H713,2)</f>
        <v>0</v>
      </c>
      <c r="BL713" s="18" t="s">
        <v>193</v>
      </c>
      <c r="BM713" s="230" t="s">
        <v>899</v>
      </c>
    </row>
    <row r="714" s="14" customFormat="1">
      <c r="A714" s="14"/>
      <c r="B714" s="243"/>
      <c r="C714" s="244"/>
      <c r="D714" s="234" t="s">
        <v>145</v>
      </c>
      <c r="E714" s="245" t="s">
        <v>1</v>
      </c>
      <c r="F714" s="246" t="s">
        <v>900</v>
      </c>
      <c r="G714" s="244"/>
      <c r="H714" s="247">
        <v>0.22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145</v>
      </c>
      <c r="AU714" s="253" t="s">
        <v>83</v>
      </c>
      <c r="AV714" s="14" t="s">
        <v>83</v>
      </c>
      <c r="AW714" s="14" t="s">
        <v>30</v>
      </c>
      <c r="AX714" s="14" t="s">
        <v>73</v>
      </c>
      <c r="AY714" s="253" t="s">
        <v>137</v>
      </c>
    </row>
    <row r="715" s="14" customFormat="1">
      <c r="A715" s="14"/>
      <c r="B715" s="243"/>
      <c r="C715" s="244"/>
      <c r="D715" s="234" t="s">
        <v>145</v>
      </c>
      <c r="E715" s="245" t="s">
        <v>1</v>
      </c>
      <c r="F715" s="246" t="s">
        <v>901</v>
      </c>
      <c r="G715" s="244"/>
      <c r="H715" s="247">
        <v>1.6000000000000001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145</v>
      </c>
      <c r="AU715" s="253" t="s">
        <v>83</v>
      </c>
      <c r="AV715" s="14" t="s">
        <v>83</v>
      </c>
      <c r="AW715" s="14" t="s">
        <v>30</v>
      </c>
      <c r="AX715" s="14" t="s">
        <v>73</v>
      </c>
      <c r="AY715" s="253" t="s">
        <v>137</v>
      </c>
    </row>
    <row r="716" s="14" customFormat="1">
      <c r="A716" s="14"/>
      <c r="B716" s="243"/>
      <c r="C716" s="244"/>
      <c r="D716" s="234" t="s">
        <v>145</v>
      </c>
      <c r="E716" s="245" t="s">
        <v>1</v>
      </c>
      <c r="F716" s="246" t="s">
        <v>902</v>
      </c>
      <c r="G716" s="244"/>
      <c r="H716" s="247">
        <v>0.34999999999999998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145</v>
      </c>
      <c r="AU716" s="253" t="s">
        <v>83</v>
      </c>
      <c r="AV716" s="14" t="s">
        <v>83</v>
      </c>
      <c r="AW716" s="14" t="s">
        <v>30</v>
      </c>
      <c r="AX716" s="14" t="s">
        <v>73</v>
      </c>
      <c r="AY716" s="253" t="s">
        <v>137</v>
      </c>
    </row>
    <row r="717" s="14" customFormat="1">
      <c r="A717" s="14"/>
      <c r="B717" s="243"/>
      <c r="C717" s="244"/>
      <c r="D717" s="234" t="s">
        <v>145</v>
      </c>
      <c r="E717" s="245" t="s">
        <v>1</v>
      </c>
      <c r="F717" s="246" t="s">
        <v>903</v>
      </c>
      <c r="G717" s="244"/>
      <c r="H717" s="247">
        <v>1.4279999999999999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145</v>
      </c>
      <c r="AU717" s="253" t="s">
        <v>83</v>
      </c>
      <c r="AV717" s="14" t="s">
        <v>83</v>
      </c>
      <c r="AW717" s="14" t="s">
        <v>30</v>
      </c>
      <c r="AX717" s="14" t="s">
        <v>73</v>
      </c>
      <c r="AY717" s="253" t="s">
        <v>137</v>
      </c>
    </row>
    <row r="718" s="14" customFormat="1">
      <c r="A718" s="14"/>
      <c r="B718" s="243"/>
      <c r="C718" s="244"/>
      <c r="D718" s="234" t="s">
        <v>145</v>
      </c>
      <c r="E718" s="245" t="s">
        <v>1</v>
      </c>
      <c r="F718" s="246" t="s">
        <v>904</v>
      </c>
      <c r="G718" s="244"/>
      <c r="H718" s="247">
        <v>4.6500000000000004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145</v>
      </c>
      <c r="AU718" s="253" t="s">
        <v>83</v>
      </c>
      <c r="AV718" s="14" t="s">
        <v>83</v>
      </c>
      <c r="AW718" s="14" t="s">
        <v>30</v>
      </c>
      <c r="AX718" s="14" t="s">
        <v>73</v>
      </c>
      <c r="AY718" s="253" t="s">
        <v>137</v>
      </c>
    </row>
    <row r="719" s="14" customFormat="1">
      <c r="A719" s="14"/>
      <c r="B719" s="243"/>
      <c r="C719" s="244"/>
      <c r="D719" s="234" t="s">
        <v>145</v>
      </c>
      <c r="E719" s="245" t="s">
        <v>1</v>
      </c>
      <c r="F719" s="246" t="s">
        <v>905</v>
      </c>
      <c r="G719" s="244"/>
      <c r="H719" s="247">
        <v>0.75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145</v>
      </c>
      <c r="AU719" s="253" t="s">
        <v>83</v>
      </c>
      <c r="AV719" s="14" t="s">
        <v>83</v>
      </c>
      <c r="AW719" s="14" t="s">
        <v>30</v>
      </c>
      <c r="AX719" s="14" t="s">
        <v>73</v>
      </c>
      <c r="AY719" s="253" t="s">
        <v>137</v>
      </c>
    </row>
    <row r="720" s="14" customFormat="1">
      <c r="A720" s="14"/>
      <c r="B720" s="243"/>
      <c r="C720" s="244"/>
      <c r="D720" s="234" t="s">
        <v>145</v>
      </c>
      <c r="E720" s="245" t="s">
        <v>1</v>
      </c>
      <c r="F720" s="246" t="s">
        <v>906</v>
      </c>
      <c r="G720" s="244"/>
      <c r="H720" s="247">
        <v>0.002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145</v>
      </c>
      <c r="AU720" s="253" t="s">
        <v>83</v>
      </c>
      <c r="AV720" s="14" t="s">
        <v>83</v>
      </c>
      <c r="AW720" s="14" t="s">
        <v>30</v>
      </c>
      <c r="AX720" s="14" t="s">
        <v>73</v>
      </c>
      <c r="AY720" s="253" t="s">
        <v>137</v>
      </c>
    </row>
    <row r="721" s="15" customFormat="1">
      <c r="A721" s="15"/>
      <c r="B721" s="254"/>
      <c r="C721" s="255"/>
      <c r="D721" s="234" t="s">
        <v>145</v>
      </c>
      <c r="E721" s="256" t="s">
        <v>1</v>
      </c>
      <c r="F721" s="257" t="s">
        <v>148</v>
      </c>
      <c r="G721" s="255"/>
      <c r="H721" s="258">
        <v>9.0000000000000018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4" t="s">
        <v>145</v>
      </c>
      <c r="AU721" s="264" t="s">
        <v>83</v>
      </c>
      <c r="AV721" s="15" t="s">
        <v>144</v>
      </c>
      <c r="AW721" s="15" t="s">
        <v>30</v>
      </c>
      <c r="AX721" s="15" t="s">
        <v>81</v>
      </c>
      <c r="AY721" s="264" t="s">
        <v>137</v>
      </c>
    </row>
    <row r="722" s="2" customFormat="1" ht="24.15" customHeight="1">
      <c r="A722" s="39"/>
      <c r="B722" s="40"/>
      <c r="C722" s="265" t="s">
        <v>907</v>
      </c>
      <c r="D722" s="265" t="s">
        <v>219</v>
      </c>
      <c r="E722" s="266" t="s">
        <v>908</v>
      </c>
      <c r="F722" s="267" t="s">
        <v>909</v>
      </c>
      <c r="G722" s="268" t="s">
        <v>168</v>
      </c>
      <c r="H722" s="269">
        <v>113</v>
      </c>
      <c r="I722" s="270"/>
      <c r="J722" s="271">
        <f>ROUND(I722*H722,2)</f>
        <v>0</v>
      </c>
      <c r="K722" s="267" t="s">
        <v>143</v>
      </c>
      <c r="L722" s="272"/>
      <c r="M722" s="273" t="s">
        <v>1</v>
      </c>
      <c r="N722" s="274" t="s">
        <v>38</v>
      </c>
      <c r="O722" s="92"/>
      <c r="P722" s="228">
        <f>O722*H722</f>
        <v>0</v>
      </c>
      <c r="Q722" s="228">
        <v>0</v>
      </c>
      <c r="R722" s="228">
        <f>Q722*H722</f>
        <v>0</v>
      </c>
      <c r="S722" s="228">
        <v>0</v>
      </c>
      <c r="T722" s="22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0" t="s">
        <v>245</v>
      </c>
      <c r="AT722" s="230" t="s">
        <v>219</v>
      </c>
      <c r="AU722" s="230" t="s">
        <v>83</v>
      </c>
      <c r="AY722" s="18" t="s">
        <v>137</v>
      </c>
      <c r="BE722" s="231">
        <f>IF(N722="základní",J722,0)</f>
        <v>0</v>
      </c>
      <c r="BF722" s="231">
        <f>IF(N722="snížená",J722,0)</f>
        <v>0</v>
      </c>
      <c r="BG722" s="231">
        <f>IF(N722="zákl. přenesená",J722,0)</f>
        <v>0</v>
      </c>
      <c r="BH722" s="231">
        <f>IF(N722="sníž. přenesená",J722,0)</f>
        <v>0</v>
      </c>
      <c r="BI722" s="231">
        <f>IF(N722="nulová",J722,0)</f>
        <v>0</v>
      </c>
      <c r="BJ722" s="18" t="s">
        <v>81</v>
      </c>
      <c r="BK722" s="231">
        <f>ROUND(I722*H722,2)</f>
        <v>0</v>
      </c>
      <c r="BL722" s="18" t="s">
        <v>193</v>
      </c>
      <c r="BM722" s="230" t="s">
        <v>910</v>
      </c>
    </row>
    <row r="723" s="13" customFormat="1">
      <c r="A723" s="13"/>
      <c r="B723" s="232"/>
      <c r="C723" s="233"/>
      <c r="D723" s="234" t="s">
        <v>145</v>
      </c>
      <c r="E723" s="235" t="s">
        <v>1</v>
      </c>
      <c r="F723" s="236" t="s">
        <v>911</v>
      </c>
      <c r="G723" s="233"/>
      <c r="H723" s="235" t="s">
        <v>1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145</v>
      </c>
      <c r="AU723" s="242" t="s">
        <v>83</v>
      </c>
      <c r="AV723" s="13" t="s">
        <v>81</v>
      </c>
      <c r="AW723" s="13" t="s">
        <v>30</v>
      </c>
      <c r="AX723" s="13" t="s">
        <v>73</v>
      </c>
      <c r="AY723" s="242" t="s">
        <v>137</v>
      </c>
    </row>
    <row r="724" s="13" customFormat="1">
      <c r="A724" s="13"/>
      <c r="B724" s="232"/>
      <c r="C724" s="233"/>
      <c r="D724" s="234" t="s">
        <v>145</v>
      </c>
      <c r="E724" s="235" t="s">
        <v>1</v>
      </c>
      <c r="F724" s="236" t="s">
        <v>513</v>
      </c>
      <c r="G724" s="233"/>
      <c r="H724" s="235" t="s">
        <v>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145</v>
      </c>
      <c r="AU724" s="242" t="s">
        <v>83</v>
      </c>
      <c r="AV724" s="13" t="s">
        <v>81</v>
      </c>
      <c r="AW724" s="13" t="s">
        <v>30</v>
      </c>
      <c r="AX724" s="13" t="s">
        <v>73</v>
      </c>
      <c r="AY724" s="242" t="s">
        <v>137</v>
      </c>
    </row>
    <row r="725" s="14" customFormat="1">
      <c r="A725" s="14"/>
      <c r="B725" s="243"/>
      <c r="C725" s="244"/>
      <c r="D725" s="234" t="s">
        <v>145</v>
      </c>
      <c r="E725" s="245" t="s">
        <v>1</v>
      </c>
      <c r="F725" s="246" t="s">
        <v>912</v>
      </c>
      <c r="G725" s="244"/>
      <c r="H725" s="247">
        <v>103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145</v>
      </c>
      <c r="AU725" s="253" t="s">
        <v>83</v>
      </c>
      <c r="AV725" s="14" t="s">
        <v>83</v>
      </c>
      <c r="AW725" s="14" t="s">
        <v>30</v>
      </c>
      <c r="AX725" s="14" t="s">
        <v>73</v>
      </c>
      <c r="AY725" s="253" t="s">
        <v>137</v>
      </c>
    </row>
    <row r="726" s="13" customFormat="1">
      <c r="A726" s="13"/>
      <c r="B726" s="232"/>
      <c r="C726" s="233"/>
      <c r="D726" s="234" t="s">
        <v>145</v>
      </c>
      <c r="E726" s="235" t="s">
        <v>1</v>
      </c>
      <c r="F726" s="236" t="s">
        <v>700</v>
      </c>
      <c r="G726" s="233"/>
      <c r="H726" s="235" t="s">
        <v>1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145</v>
      </c>
      <c r="AU726" s="242" t="s">
        <v>83</v>
      </c>
      <c r="AV726" s="13" t="s">
        <v>81</v>
      </c>
      <c r="AW726" s="13" t="s">
        <v>30</v>
      </c>
      <c r="AX726" s="13" t="s">
        <v>73</v>
      </c>
      <c r="AY726" s="242" t="s">
        <v>137</v>
      </c>
    </row>
    <row r="727" s="13" customFormat="1">
      <c r="A727" s="13"/>
      <c r="B727" s="232"/>
      <c r="C727" s="233"/>
      <c r="D727" s="234" t="s">
        <v>145</v>
      </c>
      <c r="E727" s="235" t="s">
        <v>1</v>
      </c>
      <c r="F727" s="236" t="s">
        <v>913</v>
      </c>
      <c r="G727" s="233"/>
      <c r="H727" s="235" t="s">
        <v>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145</v>
      </c>
      <c r="AU727" s="242" t="s">
        <v>83</v>
      </c>
      <c r="AV727" s="13" t="s">
        <v>81</v>
      </c>
      <c r="AW727" s="13" t="s">
        <v>30</v>
      </c>
      <c r="AX727" s="13" t="s">
        <v>73</v>
      </c>
      <c r="AY727" s="242" t="s">
        <v>137</v>
      </c>
    </row>
    <row r="728" s="14" customFormat="1">
      <c r="A728" s="14"/>
      <c r="B728" s="243"/>
      <c r="C728" s="244"/>
      <c r="D728" s="234" t="s">
        <v>145</v>
      </c>
      <c r="E728" s="245" t="s">
        <v>1</v>
      </c>
      <c r="F728" s="246" t="s">
        <v>914</v>
      </c>
      <c r="G728" s="244"/>
      <c r="H728" s="247">
        <v>10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145</v>
      </c>
      <c r="AU728" s="253" t="s">
        <v>83</v>
      </c>
      <c r="AV728" s="14" t="s">
        <v>83</v>
      </c>
      <c r="AW728" s="14" t="s">
        <v>30</v>
      </c>
      <c r="AX728" s="14" t="s">
        <v>73</v>
      </c>
      <c r="AY728" s="253" t="s">
        <v>137</v>
      </c>
    </row>
    <row r="729" s="15" customFormat="1">
      <c r="A729" s="15"/>
      <c r="B729" s="254"/>
      <c r="C729" s="255"/>
      <c r="D729" s="234" t="s">
        <v>145</v>
      </c>
      <c r="E729" s="256" t="s">
        <v>1</v>
      </c>
      <c r="F729" s="257" t="s">
        <v>148</v>
      </c>
      <c r="G729" s="255"/>
      <c r="H729" s="258">
        <v>113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145</v>
      </c>
      <c r="AU729" s="264" t="s">
        <v>83</v>
      </c>
      <c r="AV729" s="15" t="s">
        <v>144</v>
      </c>
      <c r="AW729" s="15" t="s">
        <v>30</v>
      </c>
      <c r="AX729" s="15" t="s">
        <v>81</v>
      </c>
      <c r="AY729" s="264" t="s">
        <v>137</v>
      </c>
    </row>
    <row r="730" s="2" customFormat="1" ht="21.75" customHeight="1">
      <c r="A730" s="39"/>
      <c r="B730" s="40"/>
      <c r="C730" s="219" t="s">
        <v>569</v>
      </c>
      <c r="D730" s="219" t="s">
        <v>139</v>
      </c>
      <c r="E730" s="220" t="s">
        <v>915</v>
      </c>
      <c r="F730" s="221" t="s">
        <v>916</v>
      </c>
      <c r="G730" s="222" t="s">
        <v>168</v>
      </c>
      <c r="H730" s="223">
        <v>100</v>
      </c>
      <c r="I730" s="224"/>
      <c r="J730" s="225">
        <f>ROUND(I730*H730,2)</f>
        <v>0</v>
      </c>
      <c r="K730" s="221" t="s">
        <v>143</v>
      </c>
      <c r="L730" s="45"/>
      <c r="M730" s="226" t="s">
        <v>1</v>
      </c>
      <c r="N730" s="227" t="s">
        <v>38</v>
      </c>
      <c r="O730" s="92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193</v>
      </c>
      <c r="AT730" s="230" t="s">
        <v>139</v>
      </c>
      <c r="AU730" s="230" t="s">
        <v>83</v>
      </c>
      <c r="AY730" s="18" t="s">
        <v>137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81</v>
      </c>
      <c r="BK730" s="231">
        <f>ROUND(I730*H730,2)</f>
        <v>0</v>
      </c>
      <c r="BL730" s="18" t="s">
        <v>193</v>
      </c>
      <c r="BM730" s="230" t="s">
        <v>917</v>
      </c>
    </row>
    <row r="731" s="2" customFormat="1" ht="24.15" customHeight="1">
      <c r="A731" s="39"/>
      <c r="B731" s="40"/>
      <c r="C731" s="219" t="s">
        <v>918</v>
      </c>
      <c r="D731" s="219" t="s">
        <v>139</v>
      </c>
      <c r="E731" s="220" t="s">
        <v>919</v>
      </c>
      <c r="F731" s="221" t="s">
        <v>920</v>
      </c>
      <c r="G731" s="222" t="s">
        <v>204</v>
      </c>
      <c r="H731" s="223">
        <v>31</v>
      </c>
      <c r="I731" s="224"/>
      <c r="J731" s="225">
        <f>ROUND(I731*H731,2)</f>
        <v>0</v>
      </c>
      <c r="K731" s="221" t="s">
        <v>143</v>
      </c>
      <c r="L731" s="45"/>
      <c r="M731" s="226" t="s">
        <v>1</v>
      </c>
      <c r="N731" s="227" t="s">
        <v>38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193</v>
      </c>
      <c r="AT731" s="230" t="s">
        <v>139</v>
      </c>
      <c r="AU731" s="230" t="s">
        <v>83</v>
      </c>
      <c r="AY731" s="18" t="s">
        <v>137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81</v>
      </c>
      <c r="BK731" s="231">
        <f>ROUND(I731*H731,2)</f>
        <v>0</v>
      </c>
      <c r="BL731" s="18" t="s">
        <v>193</v>
      </c>
      <c r="BM731" s="230" t="s">
        <v>921</v>
      </c>
    </row>
    <row r="732" s="2" customFormat="1" ht="24.15" customHeight="1">
      <c r="A732" s="39"/>
      <c r="B732" s="40"/>
      <c r="C732" s="219" t="s">
        <v>574</v>
      </c>
      <c r="D732" s="219" t="s">
        <v>139</v>
      </c>
      <c r="E732" s="220" t="s">
        <v>922</v>
      </c>
      <c r="F732" s="221" t="s">
        <v>923</v>
      </c>
      <c r="G732" s="222" t="s">
        <v>314</v>
      </c>
      <c r="H732" s="223">
        <v>6.1059999999999999</v>
      </c>
      <c r="I732" s="224"/>
      <c r="J732" s="225">
        <f>ROUND(I732*H732,2)</f>
        <v>0</v>
      </c>
      <c r="K732" s="221" t="s">
        <v>143</v>
      </c>
      <c r="L732" s="45"/>
      <c r="M732" s="226" t="s">
        <v>1</v>
      </c>
      <c r="N732" s="227" t="s">
        <v>38</v>
      </c>
      <c r="O732" s="92"/>
      <c r="P732" s="228">
        <f>O732*H732</f>
        <v>0</v>
      </c>
      <c r="Q732" s="228">
        <v>0</v>
      </c>
      <c r="R732" s="228">
        <f>Q732*H732</f>
        <v>0</v>
      </c>
      <c r="S732" s="228">
        <v>0</v>
      </c>
      <c r="T732" s="22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0" t="s">
        <v>193</v>
      </c>
      <c r="AT732" s="230" t="s">
        <v>139</v>
      </c>
      <c r="AU732" s="230" t="s">
        <v>83</v>
      </c>
      <c r="AY732" s="18" t="s">
        <v>137</v>
      </c>
      <c r="BE732" s="231">
        <f>IF(N732="základní",J732,0)</f>
        <v>0</v>
      </c>
      <c r="BF732" s="231">
        <f>IF(N732="snížená",J732,0)</f>
        <v>0</v>
      </c>
      <c r="BG732" s="231">
        <f>IF(N732="zákl. přenesená",J732,0)</f>
        <v>0</v>
      </c>
      <c r="BH732" s="231">
        <f>IF(N732="sníž. přenesená",J732,0)</f>
        <v>0</v>
      </c>
      <c r="BI732" s="231">
        <f>IF(N732="nulová",J732,0)</f>
        <v>0</v>
      </c>
      <c r="BJ732" s="18" t="s">
        <v>81</v>
      </c>
      <c r="BK732" s="231">
        <f>ROUND(I732*H732,2)</f>
        <v>0</v>
      </c>
      <c r="BL732" s="18" t="s">
        <v>193</v>
      </c>
      <c r="BM732" s="230" t="s">
        <v>924</v>
      </c>
    </row>
    <row r="733" s="12" customFormat="1" ht="22.8" customHeight="1">
      <c r="A733" s="12"/>
      <c r="B733" s="203"/>
      <c r="C733" s="204"/>
      <c r="D733" s="205" t="s">
        <v>72</v>
      </c>
      <c r="E733" s="217" t="s">
        <v>925</v>
      </c>
      <c r="F733" s="217" t="s">
        <v>926</v>
      </c>
      <c r="G733" s="204"/>
      <c r="H733" s="204"/>
      <c r="I733" s="207"/>
      <c r="J733" s="218">
        <f>BK733</f>
        <v>0</v>
      </c>
      <c r="K733" s="204"/>
      <c r="L733" s="209"/>
      <c r="M733" s="210"/>
      <c r="N733" s="211"/>
      <c r="O733" s="211"/>
      <c r="P733" s="212">
        <f>SUM(P734:P747)</f>
        <v>0</v>
      </c>
      <c r="Q733" s="211"/>
      <c r="R733" s="212">
        <f>SUM(R734:R747)</f>
        <v>0</v>
      </c>
      <c r="S733" s="211"/>
      <c r="T733" s="213">
        <f>SUM(T734:T747)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4" t="s">
        <v>83</v>
      </c>
      <c r="AT733" s="215" t="s">
        <v>72</v>
      </c>
      <c r="AU733" s="215" t="s">
        <v>81</v>
      </c>
      <c r="AY733" s="214" t="s">
        <v>137</v>
      </c>
      <c r="BK733" s="216">
        <f>SUM(BK734:BK747)</f>
        <v>0</v>
      </c>
    </row>
    <row r="734" s="2" customFormat="1" ht="24.15" customHeight="1">
      <c r="A734" s="39"/>
      <c r="B734" s="40"/>
      <c r="C734" s="219" t="s">
        <v>927</v>
      </c>
      <c r="D734" s="219" t="s">
        <v>139</v>
      </c>
      <c r="E734" s="220" t="s">
        <v>928</v>
      </c>
      <c r="F734" s="221" t="s">
        <v>929</v>
      </c>
      <c r="G734" s="222" t="s">
        <v>168</v>
      </c>
      <c r="H734" s="223">
        <v>114.59999999999999</v>
      </c>
      <c r="I734" s="224"/>
      <c r="J734" s="225">
        <f>ROUND(I734*H734,2)</f>
        <v>0</v>
      </c>
      <c r="K734" s="221" t="s">
        <v>143</v>
      </c>
      <c r="L734" s="45"/>
      <c r="M734" s="226" t="s">
        <v>1</v>
      </c>
      <c r="N734" s="227" t="s">
        <v>38</v>
      </c>
      <c r="O734" s="92"/>
      <c r="P734" s="228">
        <f>O734*H734</f>
        <v>0</v>
      </c>
      <c r="Q734" s="228">
        <v>0</v>
      </c>
      <c r="R734" s="228">
        <f>Q734*H734</f>
        <v>0</v>
      </c>
      <c r="S734" s="228">
        <v>0</v>
      </c>
      <c r="T734" s="22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0" t="s">
        <v>193</v>
      </c>
      <c r="AT734" s="230" t="s">
        <v>139</v>
      </c>
      <c r="AU734" s="230" t="s">
        <v>83</v>
      </c>
      <c r="AY734" s="18" t="s">
        <v>137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8" t="s">
        <v>81</v>
      </c>
      <c r="BK734" s="231">
        <f>ROUND(I734*H734,2)</f>
        <v>0</v>
      </c>
      <c r="BL734" s="18" t="s">
        <v>193</v>
      </c>
      <c r="BM734" s="230" t="s">
        <v>930</v>
      </c>
    </row>
    <row r="735" s="13" customFormat="1">
      <c r="A735" s="13"/>
      <c r="B735" s="232"/>
      <c r="C735" s="233"/>
      <c r="D735" s="234" t="s">
        <v>145</v>
      </c>
      <c r="E735" s="235" t="s">
        <v>1</v>
      </c>
      <c r="F735" s="236" t="s">
        <v>931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145</v>
      </c>
      <c r="AU735" s="242" t="s">
        <v>83</v>
      </c>
      <c r="AV735" s="13" t="s">
        <v>81</v>
      </c>
      <c r="AW735" s="13" t="s">
        <v>30</v>
      </c>
      <c r="AX735" s="13" t="s">
        <v>73</v>
      </c>
      <c r="AY735" s="242" t="s">
        <v>137</v>
      </c>
    </row>
    <row r="736" s="14" customFormat="1">
      <c r="A736" s="14"/>
      <c r="B736" s="243"/>
      <c r="C736" s="244"/>
      <c r="D736" s="234" t="s">
        <v>145</v>
      </c>
      <c r="E736" s="245" t="s">
        <v>1</v>
      </c>
      <c r="F736" s="246" t="s">
        <v>932</v>
      </c>
      <c r="G736" s="244"/>
      <c r="H736" s="247">
        <v>26.207999999999998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145</v>
      </c>
      <c r="AU736" s="253" t="s">
        <v>83</v>
      </c>
      <c r="AV736" s="14" t="s">
        <v>83</v>
      </c>
      <c r="AW736" s="14" t="s">
        <v>30</v>
      </c>
      <c r="AX736" s="14" t="s">
        <v>73</v>
      </c>
      <c r="AY736" s="253" t="s">
        <v>137</v>
      </c>
    </row>
    <row r="737" s="13" customFormat="1">
      <c r="A737" s="13"/>
      <c r="B737" s="232"/>
      <c r="C737" s="233"/>
      <c r="D737" s="234" t="s">
        <v>145</v>
      </c>
      <c r="E737" s="235" t="s">
        <v>1</v>
      </c>
      <c r="F737" s="236" t="s">
        <v>933</v>
      </c>
      <c r="G737" s="233"/>
      <c r="H737" s="235" t="s">
        <v>1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145</v>
      </c>
      <c r="AU737" s="242" t="s">
        <v>83</v>
      </c>
      <c r="AV737" s="13" t="s">
        <v>81</v>
      </c>
      <c r="AW737" s="13" t="s">
        <v>30</v>
      </c>
      <c r="AX737" s="13" t="s">
        <v>73</v>
      </c>
      <c r="AY737" s="242" t="s">
        <v>137</v>
      </c>
    </row>
    <row r="738" s="14" customFormat="1">
      <c r="A738" s="14"/>
      <c r="B738" s="243"/>
      <c r="C738" s="244"/>
      <c r="D738" s="234" t="s">
        <v>145</v>
      </c>
      <c r="E738" s="245" t="s">
        <v>1</v>
      </c>
      <c r="F738" s="246" t="s">
        <v>934</v>
      </c>
      <c r="G738" s="244"/>
      <c r="H738" s="247">
        <v>10.912000000000001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145</v>
      </c>
      <c r="AU738" s="253" t="s">
        <v>83</v>
      </c>
      <c r="AV738" s="14" t="s">
        <v>83</v>
      </c>
      <c r="AW738" s="14" t="s">
        <v>30</v>
      </c>
      <c r="AX738" s="14" t="s">
        <v>73</v>
      </c>
      <c r="AY738" s="253" t="s">
        <v>137</v>
      </c>
    </row>
    <row r="739" s="14" customFormat="1">
      <c r="A739" s="14"/>
      <c r="B739" s="243"/>
      <c r="C739" s="244"/>
      <c r="D739" s="234" t="s">
        <v>145</v>
      </c>
      <c r="E739" s="245" t="s">
        <v>1</v>
      </c>
      <c r="F739" s="246" t="s">
        <v>935</v>
      </c>
      <c r="G739" s="244"/>
      <c r="H739" s="247">
        <v>10.359999999999999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145</v>
      </c>
      <c r="AU739" s="253" t="s">
        <v>83</v>
      </c>
      <c r="AV739" s="14" t="s">
        <v>83</v>
      </c>
      <c r="AW739" s="14" t="s">
        <v>30</v>
      </c>
      <c r="AX739" s="14" t="s">
        <v>73</v>
      </c>
      <c r="AY739" s="253" t="s">
        <v>137</v>
      </c>
    </row>
    <row r="740" s="13" customFormat="1">
      <c r="A740" s="13"/>
      <c r="B740" s="232"/>
      <c r="C740" s="233"/>
      <c r="D740" s="234" t="s">
        <v>145</v>
      </c>
      <c r="E740" s="235" t="s">
        <v>1</v>
      </c>
      <c r="F740" s="236" t="s">
        <v>936</v>
      </c>
      <c r="G740" s="233"/>
      <c r="H740" s="235" t="s">
        <v>1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145</v>
      </c>
      <c r="AU740" s="242" t="s">
        <v>83</v>
      </c>
      <c r="AV740" s="13" t="s">
        <v>81</v>
      </c>
      <c r="AW740" s="13" t="s">
        <v>30</v>
      </c>
      <c r="AX740" s="13" t="s">
        <v>73</v>
      </c>
      <c r="AY740" s="242" t="s">
        <v>137</v>
      </c>
    </row>
    <row r="741" s="14" customFormat="1">
      <c r="A741" s="14"/>
      <c r="B741" s="243"/>
      <c r="C741" s="244"/>
      <c r="D741" s="234" t="s">
        <v>145</v>
      </c>
      <c r="E741" s="245" t="s">
        <v>1</v>
      </c>
      <c r="F741" s="246" t="s">
        <v>937</v>
      </c>
      <c r="G741" s="244"/>
      <c r="H741" s="247">
        <v>67.099999999999994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145</v>
      </c>
      <c r="AU741" s="253" t="s">
        <v>83</v>
      </c>
      <c r="AV741" s="14" t="s">
        <v>83</v>
      </c>
      <c r="AW741" s="14" t="s">
        <v>30</v>
      </c>
      <c r="AX741" s="14" t="s">
        <v>73</v>
      </c>
      <c r="AY741" s="253" t="s">
        <v>137</v>
      </c>
    </row>
    <row r="742" s="14" customFormat="1">
      <c r="A742" s="14"/>
      <c r="B742" s="243"/>
      <c r="C742" s="244"/>
      <c r="D742" s="234" t="s">
        <v>145</v>
      </c>
      <c r="E742" s="245" t="s">
        <v>1</v>
      </c>
      <c r="F742" s="246" t="s">
        <v>938</v>
      </c>
      <c r="G742" s="244"/>
      <c r="H742" s="247">
        <v>0.02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145</v>
      </c>
      <c r="AU742" s="253" t="s">
        <v>83</v>
      </c>
      <c r="AV742" s="14" t="s">
        <v>83</v>
      </c>
      <c r="AW742" s="14" t="s">
        <v>30</v>
      </c>
      <c r="AX742" s="14" t="s">
        <v>73</v>
      </c>
      <c r="AY742" s="253" t="s">
        <v>137</v>
      </c>
    </row>
    <row r="743" s="15" customFormat="1">
      <c r="A743" s="15"/>
      <c r="B743" s="254"/>
      <c r="C743" s="255"/>
      <c r="D743" s="234" t="s">
        <v>145</v>
      </c>
      <c r="E743" s="256" t="s">
        <v>1</v>
      </c>
      <c r="F743" s="257" t="s">
        <v>148</v>
      </c>
      <c r="G743" s="255"/>
      <c r="H743" s="258">
        <v>114.59999999999998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4" t="s">
        <v>145</v>
      </c>
      <c r="AU743" s="264" t="s">
        <v>83</v>
      </c>
      <c r="AV743" s="15" t="s">
        <v>144</v>
      </c>
      <c r="AW743" s="15" t="s">
        <v>30</v>
      </c>
      <c r="AX743" s="15" t="s">
        <v>81</v>
      </c>
      <c r="AY743" s="264" t="s">
        <v>137</v>
      </c>
    </row>
    <row r="744" s="2" customFormat="1" ht="24.15" customHeight="1">
      <c r="A744" s="39"/>
      <c r="B744" s="40"/>
      <c r="C744" s="219" t="s">
        <v>577</v>
      </c>
      <c r="D744" s="219" t="s">
        <v>139</v>
      </c>
      <c r="E744" s="220" t="s">
        <v>939</v>
      </c>
      <c r="F744" s="221" t="s">
        <v>940</v>
      </c>
      <c r="G744" s="222" t="s">
        <v>168</v>
      </c>
      <c r="H744" s="223">
        <v>126.59999999999999</v>
      </c>
      <c r="I744" s="224"/>
      <c r="J744" s="225">
        <f>ROUND(I744*H744,2)</f>
        <v>0</v>
      </c>
      <c r="K744" s="221" t="s">
        <v>143</v>
      </c>
      <c r="L744" s="45"/>
      <c r="M744" s="226" t="s">
        <v>1</v>
      </c>
      <c r="N744" s="227" t="s">
        <v>38</v>
      </c>
      <c r="O744" s="92"/>
      <c r="P744" s="228">
        <f>O744*H744</f>
        <v>0</v>
      </c>
      <c r="Q744" s="228">
        <v>0</v>
      </c>
      <c r="R744" s="228">
        <f>Q744*H744</f>
        <v>0</v>
      </c>
      <c r="S744" s="228">
        <v>0</v>
      </c>
      <c r="T744" s="229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0" t="s">
        <v>193</v>
      </c>
      <c r="AT744" s="230" t="s">
        <v>139</v>
      </c>
      <c r="AU744" s="230" t="s">
        <v>83</v>
      </c>
      <c r="AY744" s="18" t="s">
        <v>137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18" t="s">
        <v>81</v>
      </c>
      <c r="BK744" s="231">
        <f>ROUND(I744*H744,2)</f>
        <v>0</v>
      </c>
      <c r="BL744" s="18" t="s">
        <v>193</v>
      </c>
      <c r="BM744" s="230" t="s">
        <v>941</v>
      </c>
    </row>
    <row r="745" s="13" customFormat="1">
      <c r="A745" s="13"/>
      <c r="B745" s="232"/>
      <c r="C745" s="233"/>
      <c r="D745" s="234" t="s">
        <v>145</v>
      </c>
      <c r="E745" s="235" t="s">
        <v>1</v>
      </c>
      <c r="F745" s="236" t="s">
        <v>942</v>
      </c>
      <c r="G745" s="233"/>
      <c r="H745" s="235" t="s">
        <v>1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145</v>
      </c>
      <c r="AU745" s="242" t="s">
        <v>83</v>
      </c>
      <c r="AV745" s="13" t="s">
        <v>81</v>
      </c>
      <c r="AW745" s="13" t="s">
        <v>30</v>
      </c>
      <c r="AX745" s="13" t="s">
        <v>73</v>
      </c>
      <c r="AY745" s="242" t="s">
        <v>137</v>
      </c>
    </row>
    <row r="746" s="14" customFormat="1">
      <c r="A746" s="14"/>
      <c r="B746" s="243"/>
      <c r="C746" s="244"/>
      <c r="D746" s="234" t="s">
        <v>145</v>
      </c>
      <c r="E746" s="245" t="s">
        <v>1</v>
      </c>
      <c r="F746" s="246" t="s">
        <v>943</v>
      </c>
      <c r="G746" s="244"/>
      <c r="H746" s="247">
        <v>126.59999999999999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145</v>
      </c>
      <c r="AU746" s="253" t="s">
        <v>83</v>
      </c>
      <c r="AV746" s="14" t="s">
        <v>83</v>
      </c>
      <c r="AW746" s="14" t="s">
        <v>30</v>
      </c>
      <c r="AX746" s="14" t="s">
        <v>73</v>
      </c>
      <c r="AY746" s="253" t="s">
        <v>137</v>
      </c>
    </row>
    <row r="747" s="15" customFormat="1">
      <c r="A747" s="15"/>
      <c r="B747" s="254"/>
      <c r="C747" s="255"/>
      <c r="D747" s="234" t="s">
        <v>145</v>
      </c>
      <c r="E747" s="256" t="s">
        <v>1</v>
      </c>
      <c r="F747" s="257" t="s">
        <v>148</v>
      </c>
      <c r="G747" s="255"/>
      <c r="H747" s="258">
        <v>126.59999999999999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4" t="s">
        <v>145</v>
      </c>
      <c r="AU747" s="264" t="s">
        <v>83</v>
      </c>
      <c r="AV747" s="15" t="s">
        <v>144</v>
      </c>
      <c r="AW747" s="15" t="s">
        <v>30</v>
      </c>
      <c r="AX747" s="15" t="s">
        <v>81</v>
      </c>
      <c r="AY747" s="264" t="s">
        <v>137</v>
      </c>
    </row>
    <row r="748" s="12" customFormat="1" ht="22.8" customHeight="1">
      <c r="A748" s="12"/>
      <c r="B748" s="203"/>
      <c r="C748" s="204"/>
      <c r="D748" s="205" t="s">
        <v>72</v>
      </c>
      <c r="E748" s="217" t="s">
        <v>944</v>
      </c>
      <c r="F748" s="217" t="s">
        <v>945</v>
      </c>
      <c r="G748" s="204"/>
      <c r="H748" s="204"/>
      <c r="I748" s="207"/>
      <c r="J748" s="218">
        <f>BK748</f>
        <v>0</v>
      </c>
      <c r="K748" s="204"/>
      <c r="L748" s="209"/>
      <c r="M748" s="210"/>
      <c r="N748" s="211"/>
      <c r="O748" s="211"/>
      <c r="P748" s="212">
        <f>SUM(P749:P764)</f>
        <v>0</v>
      </c>
      <c r="Q748" s="211"/>
      <c r="R748" s="212">
        <f>SUM(R749:R764)</f>
        <v>0.013925999999999999</v>
      </c>
      <c r="S748" s="211"/>
      <c r="T748" s="213">
        <f>SUM(T749:T764)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4" t="s">
        <v>83</v>
      </c>
      <c r="AT748" s="215" t="s">
        <v>72</v>
      </c>
      <c r="AU748" s="215" t="s">
        <v>81</v>
      </c>
      <c r="AY748" s="214" t="s">
        <v>137</v>
      </c>
      <c r="BK748" s="216">
        <f>SUM(BK749:BK764)</f>
        <v>0</v>
      </c>
    </row>
    <row r="749" s="2" customFormat="1" ht="16.5" customHeight="1">
      <c r="A749" s="39"/>
      <c r="B749" s="40"/>
      <c r="C749" s="219" t="s">
        <v>946</v>
      </c>
      <c r="D749" s="219" t="s">
        <v>139</v>
      </c>
      <c r="E749" s="220" t="s">
        <v>947</v>
      </c>
      <c r="F749" s="221" t="s">
        <v>948</v>
      </c>
      <c r="G749" s="222" t="s">
        <v>168</v>
      </c>
      <c r="H749" s="223">
        <v>126.59999999999999</v>
      </c>
      <c r="I749" s="224"/>
      <c r="J749" s="225">
        <f>ROUND(I749*H749,2)</f>
        <v>0</v>
      </c>
      <c r="K749" s="221" t="s">
        <v>143</v>
      </c>
      <c r="L749" s="45"/>
      <c r="M749" s="226" t="s">
        <v>1</v>
      </c>
      <c r="N749" s="227" t="s">
        <v>38</v>
      </c>
      <c r="O749" s="92"/>
      <c r="P749" s="228">
        <f>O749*H749</f>
        <v>0</v>
      </c>
      <c r="Q749" s="228">
        <v>0</v>
      </c>
      <c r="R749" s="228">
        <f>Q749*H749</f>
        <v>0</v>
      </c>
      <c r="S749" s="228">
        <v>0</v>
      </c>
      <c r="T749" s="22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0" t="s">
        <v>193</v>
      </c>
      <c r="AT749" s="230" t="s">
        <v>139</v>
      </c>
      <c r="AU749" s="230" t="s">
        <v>83</v>
      </c>
      <c r="AY749" s="18" t="s">
        <v>137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8" t="s">
        <v>81</v>
      </c>
      <c r="BK749" s="231">
        <f>ROUND(I749*H749,2)</f>
        <v>0</v>
      </c>
      <c r="BL749" s="18" t="s">
        <v>193</v>
      </c>
      <c r="BM749" s="230" t="s">
        <v>949</v>
      </c>
    </row>
    <row r="750" s="13" customFormat="1">
      <c r="A750" s="13"/>
      <c r="B750" s="232"/>
      <c r="C750" s="233"/>
      <c r="D750" s="234" t="s">
        <v>145</v>
      </c>
      <c r="E750" s="235" t="s">
        <v>1</v>
      </c>
      <c r="F750" s="236" t="s">
        <v>950</v>
      </c>
      <c r="G750" s="233"/>
      <c r="H750" s="235" t="s">
        <v>1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145</v>
      </c>
      <c r="AU750" s="242" t="s">
        <v>83</v>
      </c>
      <c r="AV750" s="13" t="s">
        <v>81</v>
      </c>
      <c r="AW750" s="13" t="s">
        <v>30</v>
      </c>
      <c r="AX750" s="13" t="s">
        <v>73</v>
      </c>
      <c r="AY750" s="242" t="s">
        <v>137</v>
      </c>
    </row>
    <row r="751" s="13" customFormat="1">
      <c r="A751" s="13"/>
      <c r="B751" s="232"/>
      <c r="C751" s="233"/>
      <c r="D751" s="234" t="s">
        <v>145</v>
      </c>
      <c r="E751" s="235" t="s">
        <v>1</v>
      </c>
      <c r="F751" s="236" t="s">
        <v>951</v>
      </c>
      <c r="G751" s="233"/>
      <c r="H751" s="235" t="s">
        <v>1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145</v>
      </c>
      <c r="AU751" s="242" t="s">
        <v>83</v>
      </c>
      <c r="AV751" s="13" t="s">
        <v>81</v>
      </c>
      <c r="AW751" s="13" t="s">
        <v>30</v>
      </c>
      <c r="AX751" s="13" t="s">
        <v>73</v>
      </c>
      <c r="AY751" s="242" t="s">
        <v>137</v>
      </c>
    </row>
    <row r="752" s="14" customFormat="1">
      <c r="A752" s="14"/>
      <c r="B752" s="243"/>
      <c r="C752" s="244"/>
      <c r="D752" s="234" t="s">
        <v>145</v>
      </c>
      <c r="E752" s="245" t="s">
        <v>1</v>
      </c>
      <c r="F752" s="246" t="s">
        <v>952</v>
      </c>
      <c r="G752" s="244"/>
      <c r="H752" s="247">
        <v>114.59999999999999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145</v>
      </c>
      <c r="AU752" s="253" t="s">
        <v>83</v>
      </c>
      <c r="AV752" s="14" t="s">
        <v>83</v>
      </c>
      <c r="AW752" s="14" t="s">
        <v>30</v>
      </c>
      <c r="AX752" s="14" t="s">
        <v>73</v>
      </c>
      <c r="AY752" s="253" t="s">
        <v>137</v>
      </c>
    </row>
    <row r="753" s="13" customFormat="1">
      <c r="A753" s="13"/>
      <c r="B753" s="232"/>
      <c r="C753" s="233"/>
      <c r="D753" s="234" t="s">
        <v>145</v>
      </c>
      <c r="E753" s="235" t="s">
        <v>1</v>
      </c>
      <c r="F753" s="236" t="s">
        <v>953</v>
      </c>
      <c r="G753" s="233"/>
      <c r="H753" s="235" t="s">
        <v>1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145</v>
      </c>
      <c r="AU753" s="242" t="s">
        <v>83</v>
      </c>
      <c r="AV753" s="13" t="s">
        <v>81</v>
      </c>
      <c r="AW753" s="13" t="s">
        <v>30</v>
      </c>
      <c r="AX753" s="13" t="s">
        <v>73</v>
      </c>
      <c r="AY753" s="242" t="s">
        <v>137</v>
      </c>
    </row>
    <row r="754" s="13" customFormat="1">
      <c r="A754" s="13"/>
      <c r="B754" s="232"/>
      <c r="C754" s="233"/>
      <c r="D754" s="234" t="s">
        <v>145</v>
      </c>
      <c r="E754" s="235" t="s">
        <v>1</v>
      </c>
      <c r="F754" s="236" t="s">
        <v>954</v>
      </c>
      <c r="G754" s="233"/>
      <c r="H754" s="235" t="s">
        <v>1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145</v>
      </c>
      <c r="AU754" s="242" t="s">
        <v>83</v>
      </c>
      <c r="AV754" s="13" t="s">
        <v>81</v>
      </c>
      <c r="AW754" s="13" t="s">
        <v>30</v>
      </c>
      <c r="AX754" s="13" t="s">
        <v>73</v>
      </c>
      <c r="AY754" s="242" t="s">
        <v>137</v>
      </c>
    </row>
    <row r="755" s="14" customFormat="1">
      <c r="A755" s="14"/>
      <c r="B755" s="243"/>
      <c r="C755" s="244"/>
      <c r="D755" s="234" t="s">
        <v>145</v>
      </c>
      <c r="E755" s="245" t="s">
        <v>1</v>
      </c>
      <c r="F755" s="246" t="s">
        <v>955</v>
      </c>
      <c r="G755" s="244"/>
      <c r="H755" s="247">
        <v>12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145</v>
      </c>
      <c r="AU755" s="253" t="s">
        <v>83</v>
      </c>
      <c r="AV755" s="14" t="s">
        <v>83</v>
      </c>
      <c r="AW755" s="14" t="s">
        <v>30</v>
      </c>
      <c r="AX755" s="14" t="s">
        <v>73</v>
      </c>
      <c r="AY755" s="253" t="s">
        <v>137</v>
      </c>
    </row>
    <row r="756" s="15" customFormat="1">
      <c r="A756" s="15"/>
      <c r="B756" s="254"/>
      <c r="C756" s="255"/>
      <c r="D756" s="234" t="s">
        <v>145</v>
      </c>
      <c r="E756" s="256" t="s">
        <v>1</v>
      </c>
      <c r="F756" s="257" t="s">
        <v>148</v>
      </c>
      <c r="G756" s="255"/>
      <c r="H756" s="258">
        <v>126.59999999999999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4" t="s">
        <v>145</v>
      </c>
      <c r="AU756" s="264" t="s">
        <v>83</v>
      </c>
      <c r="AV756" s="15" t="s">
        <v>144</v>
      </c>
      <c r="AW756" s="15" t="s">
        <v>30</v>
      </c>
      <c r="AX756" s="15" t="s">
        <v>81</v>
      </c>
      <c r="AY756" s="264" t="s">
        <v>137</v>
      </c>
    </row>
    <row r="757" s="2" customFormat="1" ht="16.5" customHeight="1">
      <c r="A757" s="39"/>
      <c r="B757" s="40"/>
      <c r="C757" s="219" t="s">
        <v>581</v>
      </c>
      <c r="D757" s="219" t="s">
        <v>139</v>
      </c>
      <c r="E757" s="220" t="s">
        <v>956</v>
      </c>
      <c r="F757" s="221" t="s">
        <v>957</v>
      </c>
      <c r="G757" s="222" t="s">
        <v>168</v>
      </c>
      <c r="H757" s="223">
        <v>126.59999999999999</v>
      </c>
      <c r="I757" s="224"/>
      <c r="J757" s="225">
        <f>ROUND(I757*H757,2)</f>
        <v>0</v>
      </c>
      <c r="K757" s="221" t="s">
        <v>143</v>
      </c>
      <c r="L757" s="45"/>
      <c r="M757" s="226" t="s">
        <v>1</v>
      </c>
      <c r="N757" s="227" t="s">
        <v>38</v>
      </c>
      <c r="O757" s="92"/>
      <c r="P757" s="228">
        <f>O757*H757</f>
        <v>0</v>
      </c>
      <c r="Q757" s="228">
        <v>0.00011</v>
      </c>
      <c r="R757" s="228">
        <f>Q757*H757</f>
        <v>0.013925999999999999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193</v>
      </c>
      <c r="AT757" s="230" t="s">
        <v>139</v>
      </c>
      <c r="AU757" s="230" t="s">
        <v>83</v>
      </c>
      <c r="AY757" s="18" t="s">
        <v>137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81</v>
      </c>
      <c r="BK757" s="231">
        <f>ROUND(I757*H757,2)</f>
        <v>0</v>
      </c>
      <c r="BL757" s="18" t="s">
        <v>193</v>
      </c>
      <c r="BM757" s="230" t="s">
        <v>958</v>
      </c>
    </row>
    <row r="758" s="13" customFormat="1">
      <c r="A758" s="13"/>
      <c r="B758" s="232"/>
      <c r="C758" s="233"/>
      <c r="D758" s="234" t="s">
        <v>145</v>
      </c>
      <c r="E758" s="235" t="s">
        <v>1</v>
      </c>
      <c r="F758" s="236" t="s">
        <v>942</v>
      </c>
      <c r="G758" s="233"/>
      <c r="H758" s="235" t="s">
        <v>1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145</v>
      </c>
      <c r="AU758" s="242" t="s">
        <v>83</v>
      </c>
      <c r="AV758" s="13" t="s">
        <v>81</v>
      </c>
      <c r="AW758" s="13" t="s">
        <v>30</v>
      </c>
      <c r="AX758" s="13" t="s">
        <v>73</v>
      </c>
      <c r="AY758" s="242" t="s">
        <v>137</v>
      </c>
    </row>
    <row r="759" s="14" customFormat="1">
      <c r="A759" s="14"/>
      <c r="B759" s="243"/>
      <c r="C759" s="244"/>
      <c r="D759" s="234" t="s">
        <v>145</v>
      </c>
      <c r="E759" s="245" t="s">
        <v>1</v>
      </c>
      <c r="F759" s="246" t="s">
        <v>943</v>
      </c>
      <c r="G759" s="244"/>
      <c r="H759" s="247">
        <v>126.59999999999999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145</v>
      </c>
      <c r="AU759" s="253" t="s">
        <v>83</v>
      </c>
      <c r="AV759" s="14" t="s">
        <v>83</v>
      </c>
      <c r="AW759" s="14" t="s">
        <v>30</v>
      </c>
      <c r="AX759" s="14" t="s">
        <v>73</v>
      </c>
      <c r="AY759" s="253" t="s">
        <v>137</v>
      </c>
    </row>
    <row r="760" s="15" customFormat="1">
      <c r="A760" s="15"/>
      <c r="B760" s="254"/>
      <c r="C760" s="255"/>
      <c r="D760" s="234" t="s">
        <v>145</v>
      </c>
      <c r="E760" s="256" t="s">
        <v>1</v>
      </c>
      <c r="F760" s="257" t="s">
        <v>148</v>
      </c>
      <c r="G760" s="255"/>
      <c r="H760" s="258">
        <v>126.59999999999999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4" t="s">
        <v>145</v>
      </c>
      <c r="AU760" s="264" t="s">
        <v>83</v>
      </c>
      <c r="AV760" s="15" t="s">
        <v>144</v>
      </c>
      <c r="AW760" s="15" t="s">
        <v>30</v>
      </c>
      <c r="AX760" s="15" t="s">
        <v>81</v>
      </c>
      <c r="AY760" s="264" t="s">
        <v>137</v>
      </c>
    </row>
    <row r="761" s="2" customFormat="1" ht="16.5" customHeight="1">
      <c r="A761" s="39"/>
      <c r="B761" s="40"/>
      <c r="C761" s="219" t="s">
        <v>959</v>
      </c>
      <c r="D761" s="219" t="s">
        <v>139</v>
      </c>
      <c r="E761" s="220" t="s">
        <v>960</v>
      </c>
      <c r="F761" s="221" t="s">
        <v>961</v>
      </c>
      <c r="G761" s="222" t="s">
        <v>168</v>
      </c>
      <c r="H761" s="223">
        <v>126.59999999999999</v>
      </c>
      <c r="I761" s="224"/>
      <c r="J761" s="225">
        <f>ROUND(I761*H761,2)</f>
        <v>0</v>
      </c>
      <c r="K761" s="221" t="s">
        <v>143</v>
      </c>
      <c r="L761" s="45"/>
      <c r="M761" s="226" t="s">
        <v>1</v>
      </c>
      <c r="N761" s="227" t="s">
        <v>38</v>
      </c>
      <c r="O761" s="92"/>
      <c r="P761" s="228">
        <f>O761*H761</f>
        <v>0</v>
      </c>
      <c r="Q761" s="228">
        <v>0</v>
      </c>
      <c r="R761" s="228">
        <f>Q761*H761</f>
        <v>0</v>
      </c>
      <c r="S761" s="228">
        <v>0</v>
      </c>
      <c r="T761" s="22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193</v>
      </c>
      <c r="AT761" s="230" t="s">
        <v>139</v>
      </c>
      <c r="AU761" s="230" t="s">
        <v>83</v>
      </c>
      <c r="AY761" s="18" t="s">
        <v>137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81</v>
      </c>
      <c r="BK761" s="231">
        <f>ROUND(I761*H761,2)</f>
        <v>0</v>
      </c>
      <c r="BL761" s="18" t="s">
        <v>193</v>
      </c>
      <c r="BM761" s="230" t="s">
        <v>962</v>
      </c>
    </row>
    <row r="762" s="13" customFormat="1">
      <c r="A762" s="13"/>
      <c r="B762" s="232"/>
      <c r="C762" s="233"/>
      <c r="D762" s="234" t="s">
        <v>145</v>
      </c>
      <c r="E762" s="235" t="s">
        <v>1</v>
      </c>
      <c r="F762" s="236" t="s">
        <v>963</v>
      </c>
      <c r="G762" s="233"/>
      <c r="H762" s="235" t="s">
        <v>1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145</v>
      </c>
      <c r="AU762" s="242" t="s">
        <v>83</v>
      </c>
      <c r="AV762" s="13" t="s">
        <v>81</v>
      </c>
      <c r="AW762" s="13" t="s">
        <v>30</v>
      </c>
      <c r="AX762" s="13" t="s">
        <v>73</v>
      </c>
      <c r="AY762" s="242" t="s">
        <v>137</v>
      </c>
    </row>
    <row r="763" s="14" customFormat="1">
      <c r="A763" s="14"/>
      <c r="B763" s="243"/>
      <c r="C763" s="244"/>
      <c r="D763" s="234" t="s">
        <v>145</v>
      </c>
      <c r="E763" s="245" t="s">
        <v>1</v>
      </c>
      <c r="F763" s="246" t="s">
        <v>943</v>
      </c>
      <c r="G763" s="244"/>
      <c r="H763" s="247">
        <v>126.59999999999999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145</v>
      </c>
      <c r="AU763" s="253" t="s">
        <v>83</v>
      </c>
      <c r="AV763" s="14" t="s">
        <v>83</v>
      </c>
      <c r="AW763" s="14" t="s">
        <v>30</v>
      </c>
      <c r="AX763" s="14" t="s">
        <v>73</v>
      </c>
      <c r="AY763" s="253" t="s">
        <v>137</v>
      </c>
    </row>
    <row r="764" s="15" customFormat="1">
      <c r="A764" s="15"/>
      <c r="B764" s="254"/>
      <c r="C764" s="255"/>
      <c r="D764" s="234" t="s">
        <v>145</v>
      </c>
      <c r="E764" s="256" t="s">
        <v>1</v>
      </c>
      <c r="F764" s="257" t="s">
        <v>148</v>
      </c>
      <c r="G764" s="255"/>
      <c r="H764" s="258">
        <v>126.59999999999999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4" t="s">
        <v>145</v>
      </c>
      <c r="AU764" s="264" t="s">
        <v>83</v>
      </c>
      <c r="AV764" s="15" t="s">
        <v>144</v>
      </c>
      <c r="AW764" s="15" t="s">
        <v>30</v>
      </c>
      <c r="AX764" s="15" t="s">
        <v>81</v>
      </c>
      <c r="AY764" s="264" t="s">
        <v>137</v>
      </c>
    </row>
    <row r="765" s="12" customFormat="1" ht="25.92" customHeight="1">
      <c r="A765" s="12"/>
      <c r="B765" s="203"/>
      <c r="C765" s="204"/>
      <c r="D765" s="205" t="s">
        <v>72</v>
      </c>
      <c r="E765" s="206" t="s">
        <v>964</v>
      </c>
      <c r="F765" s="206" t="s">
        <v>965</v>
      </c>
      <c r="G765" s="204"/>
      <c r="H765" s="204"/>
      <c r="I765" s="207"/>
      <c r="J765" s="208">
        <f>BK765</f>
        <v>0</v>
      </c>
      <c r="K765" s="204"/>
      <c r="L765" s="209"/>
      <c r="M765" s="210"/>
      <c r="N765" s="211"/>
      <c r="O765" s="211"/>
      <c r="P765" s="212">
        <f>SUM(P766:P770)</f>
        <v>0</v>
      </c>
      <c r="Q765" s="211"/>
      <c r="R765" s="212">
        <f>SUM(R766:R770)</f>
        <v>0</v>
      </c>
      <c r="S765" s="211"/>
      <c r="T765" s="213">
        <f>SUM(T766:T770)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14" t="s">
        <v>81</v>
      </c>
      <c r="AT765" s="215" t="s">
        <v>72</v>
      </c>
      <c r="AU765" s="215" t="s">
        <v>73</v>
      </c>
      <c r="AY765" s="214" t="s">
        <v>137</v>
      </c>
      <c r="BK765" s="216">
        <f>SUM(BK766:BK770)</f>
        <v>0</v>
      </c>
    </row>
    <row r="766" s="2" customFormat="1" ht="24.15" customHeight="1">
      <c r="A766" s="39"/>
      <c r="B766" s="40"/>
      <c r="C766" s="219" t="s">
        <v>584</v>
      </c>
      <c r="D766" s="219" t="s">
        <v>139</v>
      </c>
      <c r="E766" s="220" t="s">
        <v>966</v>
      </c>
      <c r="F766" s="221" t="s">
        <v>967</v>
      </c>
      <c r="G766" s="222" t="s">
        <v>213</v>
      </c>
      <c r="H766" s="223">
        <v>8</v>
      </c>
      <c r="I766" s="224"/>
      <c r="J766" s="225">
        <f>ROUND(I766*H766,2)</f>
        <v>0</v>
      </c>
      <c r="K766" s="221" t="s">
        <v>143</v>
      </c>
      <c r="L766" s="45"/>
      <c r="M766" s="226" t="s">
        <v>1</v>
      </c>
      <c r="N766" s="227" t="s">
        <v>38</v>
      </c>
      <c r="O766" s="92"/>
      <c r="P766" s="228">
        <f>O766*H766</f>
        <v>0</v>
      </c>
      <c r="Q766" s="228">
        <v>0</v>
      </c>
      <c r="R766" s="228">
        <f>Q766*H766</f>
        <v>0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144</v>
      </c>
      <c r="AT766" s="230" t="s">
        <v>139</v>
      </c>
      <c r="AU766" s="230" t="s">
        <v>81</v>
      </c>
      <c r="AY766" s="18" t="s">
        <v>137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81</v>
      </c>
      <c r="BK766" s="231">
        <f>ROUND(I766*H766,2)</f>
        <v>0</v>
      </c>
      <c r="BL766" s="18" t="s">
        <v>144</v>
      </c>
      <c r="BM766" s="230" t="s">
        <v>968</v>
      </c>
    </row>
    <row r="767" s="2" customFormat="1" ht="37.8" customHeight="1">
      <c r="A767" s="39"/>
      <c r="B767" s="40"/>
      <c r="C767" s="219" t="s">
        <v>969</v>
      </c>
      <c r="D767" s="219" t="s">
        <v>139</v>
      </c>
      <c r="E767" s="220" t="s">
        <v>970</v>
      </c>
      <c r="F767" s="221" t="s">
        <v>971</v>
      </c>
      <c r="G767" s="222" t="s">
        <v>213</v>
      </c>
      <c r="H767" s="223">
        <v>24</v>
      </c>
      <c r="I767" s="224"/>
      <c r="J767" s="225">
        <f>ROUND(I767*H767,2)</f>
        <v>0</v>
      </c>
      <c r="K767" s="221" t="s">
        <v>143</v>
      </c>
      <c r="L767" s="45"/>
      <c r="M767" s="226" t="s">
        <v>1</v>
      </c>
      <c r="N767" s="227" t="s">
        <v>38</v>
      </c>
      <c r="O767" s="92"/>
      <c r="P767" s="228">
        <f>O767*H767</f>
        <v>0</v>
      </c>
      <c r="Q767" s="228">
        <v>0</v>
      </c>
      <c r="R767" s="228">
        <f>Q767*H767</f>
        <v>0</v>
      </c>
      <c r="S767" s="228">
        <v>0</v>
      </c>
      <c r="T767" s="22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0" t="s">
        <v>144</v>
      </c>
      <c r="AT767" s="230" t="s">
        <v>139</v>
      </c>
      <c r="AU767" s="230" t="s">
        <v>81</v>
      </c>
      <c r="AY767" s="18" t="s">
        <v>137</v>
      </c>
      <c r="BE767" s="231">
        <f>IF(N767="základní",J767,0)</f>
        <v>0</v>
      </c>
      <c r="BF767" s="231">
        <f>IF(N767="snížená",J767,0)</f>
        <v>0</v>
      </c>
      <c r="BG767" s="231">
        <f>IF(N767="zákl. přenesená",J767,0)</f>
        <v>0</v>
      </c>
      <c r="BH767" s="231">
        <f>IF(N767="sníž. přenesená",J767,0)</f>
        <v>0</v>
      </c>
      <c r="BI767" s="231">
        <f>IF(N767="nulová",J767,0)</f>
        <v>0</v>
      </c>
      <c r="BJ767" s="18" t="s">
        <v>81</v>
      </c>
      <c r="BK767" s="231">
        <f>ROUND(I767*H767,2)</f>
        <v>0</v>
      </c>
      <c r="BL767" s="18" t="s">
        <v>144</v>
      </c>
      <c r="BM767" s="230" t="s">
        <v>972</v>
      </c>
    </row>
    <row r="768" s="2" customFormat="1" ht="16.5" customHeight="1">
      <c r="A768" s="39"/>
      <c r="B768" s="40"/>
      <c r="C768" s="219" t="s">
        <v>588</v>
      </c>
      <c r="D768" s="219" t="s">
        <v>139</v>
      </c>
      <c r="E768" s="220" t="s">
        <v>973</v>
      </c>
      <c r="F768" s="221" t="s">
        <v>974</v>
      </c>
      <c r="G768" s="222" t="s">
        <v>213</v>
      </c>
      <c r="H768" s="223">
        <v>2</v>
      </c>
      <c r="I768" s="224"/>
      <c r="J768" s="225">
        <f>ROUND(I768*H768,2)</f>
        <v>0</v>
      </c>
      <c r="K768" s="221" t="s">
        <v>143</v>
      </c>
      <c r="L768" s="45"/>
      <c r="M768" s="226" t="s">
        <v>1</v>
      </c>
      <c r="N768" s="227" t="s">
        <v>38</v>
      </c>
      <c r="O768" s="92"/>
      <c r="P768" s="228">
        <f>O768*H768</f>
        <v>0</v>
      </c>
      <c r="Q768" s="228">
        <v>0</v>
      </c>
      <c r="R768" s="228">
        <f>Q768*H768</f>
        <v>0</v>
      </c>
      <c r="S768" s="228">
        <v>0</v>
      </c>
      <c r="T768" s="22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0" t="s">
        <v>144</v>
      </c>
      <c r="AT768" s="230" t="s">
        <v>139</v>
      </c>
      <c r="AU768" s="230" t="s">
        <v>81</v>
      </c>
      <c r="AY768" s="18" t="s">
        <v>137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8" t="s">
        <v>81</v>
      </c>
      <c r="BK768" s="231">
        <f>ROUND(I768*H768,2)</f>
        <v>0</v>
      </c>
      <c r="BL768" s="18" t="s">
        <v>144</v>
      </c>
      <c r="BM768" s="230" t="s">
        <v>975</v>
      </c>
    </row>
    <row r="769" s="2" customFormat="1" ht="16.5" customHeight="1">
      <c r="A769" s="39"/>
      <c r="B769" s="40"/>
      <c r="C769" s="219" t="s">
        <v>976</v>
      </c>
      <c r="D769" s="219" t="s">
        <v>139</v>
      </c>
      <c r="E769" s="220" t="s">
        <v>977</v>
      </c>
      <c r="F769" s="221" t="s">
        <v>978</v>
      </c>
      <c r="G769" s="222" t="s">
        <v>213</v>
      </c>
      <c r="H769" s="223">
        <v>1</v>
      </c>
      <c r="I769" s="224"/>
      <c r="J769" s="225">
        <f>ROUND(I769*H769,2)</f>
        <v>0</v>
      </c>
      <c r="K769" s="221" t="s">
        <v>1</v>
      </c>
      <c r="L769" s="45"/>
      <c r="M769" s="226" t="s">
        <v>1</v>
      </c>
      <c r="N769" s="227" t="s">
        <v>38</v>
      </c>
      <c r="O769" s="92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0" t="s">
        <v>144</v>
      </c>
      <c r="AT769" s="230" t="s">
        <v>139</v>
      </c>
      <c r="AU769" s="230" t="s">
        <v>81</v>
      </c>
      <c r="AY769" s="18" t="s">
        <v>137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8" t="s">
        <v>81</v>
      </c>
      <c r="BK769" s="231">
        <f>ROUND(I769*H769,2)</f>
        <v>0</v>
      </c>
      <c r="BL769" s="18" t="s">
        <v>144</v>
      </c>
      <c r="BM769" s="230" t="s">
        <v>979</v>
      </c>
    </row>
    <row r="770" s="2" customFormat="1" ht="16.5" customHeight="1">
      <c r="A770" s="39"/>
      <c r="B770" s="40"/>
      <c r="C770" s="219" t="s">
        <v>593</v>
      </c>
      <c r="D770" s="219" t="s">
        <v>139</v>
      </c>
      <c r="E770" s="220" t="s">
        <v>980</v>
      </c>
      <c r="F770" s="221" t="s">
        <v>981</v>
      </c>
      <c r="G770" s="222" t="s">
        <v>213</v>
      </c>
      <c r="H770" s="223">
        <v>2</v>
      </c>
      <c r="I770" s="224"/>
      <c r="J770" s="225">
        <f>ROUND(I770*H770,2)</f>
        <v>0</v>
      </c>
      <c r="K770" s="221" t="s">
        <v>1</v>
      </c>
      <c r="L770" s="45"/>
      <c r="M770" s="290" t="s">
        <v>1</v>
      </c>
      <c r="N770" s="291" t="s">
        <v>38</v>
      </c>
      <c r="O770" s="292"/>
      <c r="P770" s="293">
        <f>O770*H770</f>
        <v>0</v>
      </c>
      <c r="Q770" s="293">
        <v>0</v>
      </c>
      <c r="R770" s="293">
        <f>Q770*H770</f>
        <v>0</v>
      </c>
      <c r="S770" s="293">
        <v>0</v>
      </c>
      <c r="T770" s="29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144</v>
      </c>
      <c r="AT770" s="230" t="s">
        <v>139</v>
      </c>
      <c r="AU770" s="230" t="s">
        <v>81</v>
      </c>
      <c r="AY770" s="18" t="s">
        <v>137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81</v>
      </c>
      <c r="BK770" s="231">
        <f>ROUND(I770*H770,2)</f>
        <v>0</v>
      </c>
      <c r="BL770" s="18" t="s">
        <v>144</v>
      </c>
      <c r="BM770" s="230" t="s">
        <v>982</v>
      </c>
    </row>
    <row r="771" s="2" customFormat="1" ht="6.96" customHeight="1">
      <c r="A771" s="39"/>
      <c r="B771" s="67"/>
      <c r="C771" s="68"/>
      <c r="D771" s="68"/>
      <c r="E771" s="68"/>
      <c r="F771" s="68"/>
      <c r="G771" s="68"/>
      <c r="H771" s="68"/>
      <c r="I771" s="68"/>
      <c r="J771" s="68"/>
      <c r="K771" s="68"/>
      <c r="L771" s="45"/>
      <c r="M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</sheetData>
  <sheetProtection sheet="1" autoFilter="0" formatColumns="0" formatRows="0" objects="1" scenarios="1" spinCount="100000" saltValue="fDEiUbA8Q7zZgaw9xVxZTQXzgZxakISKpKT2ohDW0bKo7sZraGKi6nzz6e20VJuPyIQz1o8v1x9dP/XyjCqCUg==" hashValue="UUwCcCAQ44A/xXOishcHmmGAptoByzysvX6rfOgkfOKT9evuMdZ/tjYMsaBLVbFNX9oyMcEJRgm0ZtIJjxuiig==" algorithmName="SHA-512" password="CC35"/>
  <autoFilter ref="C139:K770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Rozpočet-KV_ZŠ Truhlářská-úprava vstupu pavilonu (CÚ 2025/I)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984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985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ROUND((SUM(BE119:BE191)),  2)</f>
        <v>0</v>
      </c>
      <c r="G33" s="39"/>
      <c r="H33" s="39"/>
      <c r="I33" s="156">
        <v>0.20999999999999999</v>
      </c>
      <c r="J33" s="155">
        <f>ROUND(((SUM(BE119:BE191))*I33),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ROUND((SUM(BF119:BF191)),  2)</f>
        <v>0</v>
      </c>
      <c r="G34" s="39"/>
      <c r="H34" s="39"/>
      <c r="I34" s="156">
        <v>0.12</v>
      </c>
      <c r="J34" s="155">
        <f>ROUND(((SUM(BF119:BF191))*I34),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ROUND((SUM(BG119:BG191)),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ROUND((SUM(BH119:BH191)),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ROUND((SUM(BI119:BI191)),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Rozpočet-KV_ZŠ Truhlářská-úprava vstupu pavilonu (CÚ 2025/I)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Silnoproudá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Klimešová Miroslava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986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987</v>
      </c>
      <c r="E99" s="183"/>
      <c r="F99" s="183"/>
      <c r="G99" s="183"/>
      <c r="H99" s="183"/>
      <c r="I99" s="183"/>
      <c r="J99" s="184">
        <f>J190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Rozpočet-KV_ZŠ Truhlářská-úprava vstupu pavilonu (CÚ 2025/I)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02 - Silnoproudá elektroinstalace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20. 1. 2025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>Klimešová Miroslava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123</v>
      </c>
      <c r="D118" s="195" t="s">
        <v>58</v>
      </c>
      <c r="E118" s="195" t="s">
        <v>54</v>
      </c>
      <c r="F118" s="195" t="s">
        <v>55</v>
      </c>
      <c r="G118" s="195" t="s">
        <v>124</v>
      </c>
      <c r="H118" s="195" t="s">
        <v>125</v>
      </c>
      <c r="I118" s="195" t="s">
        <v>126</v>
      </c>
      <c r="J118" s="195" t="s">
        <v>95</v>
      </c>
      <c r="K118" s="196" t="s">
        <v>127</v>
      </c>
      <c r="L118" s="197"/>
      <c r="M118" s="101" t="s">
        <v>1</v>
      </c>
      <c r="N118" s="102" t="s">
        <v>37</v>
      </c>
      <c r="O118" s="102" t="s">
        <v>128</v>
      </c>
      <c r="P118" s="102" t="s">
        <v>129</v>
      </c>
      <c r="Q118" s="102" t="s">
        <v>130</v>
      </c>
      <c r="R118" s="102" t="s">
        <v>131</v>
      </c>
      <c r="S118" s="102" t="s">
        <v>132</v>
      </c>
      <c r="T118" s="103" t="s">
        <v>133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134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P120+P190</f>
        <v>0</v>
      </c>
      <c r="Q119" s="105"/>
      <c r="R119" s="200">
        <f>R120+R190</f>
        <v>0.21518999999999999</v>
      </c>
      <c r="S119" s="105"/>
      <c r="T119" s="201">
        <f>T120+T190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97</v>
      </c>
      <c r="BK119" s="202">
        <f>BK120+BK190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644</v>
      </c>
      <c r="F120" s="206" t="s">
        <v>645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0.21518999999999999</v>
      </c>
      <c r="S120" s="211"/>
      <c r="T120" s="21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73</v>
      </c>
      <c r="AY120" s="214" t="s">
        <v>137</v>
      </c>
      <c r="BK120" s="216">
        <f>BK121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988</v>
      </c>
      <c r="F121" s="217" t="s">
        <v>989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SUM(P122:P189)</f>
        <v>0</v>
      </c>
      <c r="Q121" s="211"/>
      <c r="R121" s="212">
        <f>SUM(R122:R189)</f>
        <v>0.21518999999999999</v>
      </c>
      <c r="S121" s="211"/>
      <c r="T121" s="213">
        <f>SUM(T122:T189)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72</v>
      </c>
      <c r="AU121" s="215" t="s">
        <v>81</v>
      </c>
      <c r="AY121" s="214" t="s">
        <v>137</v>
      </c>
      <c r="BK121" s="216">
        <f>SUM(BK122:BK189)</f>
        <v>0</v>
      </c>
    </row>
    <row r="122" s="2" customFormat="1" ht="24.15" customHeight="1">
      <c r="A122" s="39"/>
      <c r="B122" s="40"/>
      <c r="C122" s="219" t="s">
        <v>81</v>
      </c>
      <c r="D122" s="219" t="s">
        <v>139</v>
      </c>
      <c r="E122" s="220" t="s">
        <v>990</v>
      </c>
      <c r="F122" s="221" t="s">
        <v>991</v>
      </c>
      <c r="G122" s="222" t="s">
        <v>204</v>
      </c>
      <c r="H122" s="223">
        <v>180</v>
      </c>
      <c r="I122" s="224"/>
      <c r="J122" s="225">
        <f>ROUND(I122*H122,2)</f>
        <v>0</v>
      </c>
      <c r="K122" s="221" t="s">
        <v>143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193</v>
      </c>
      <c r="AT122" s="230" t="s">
        <v>139</v>
      </c>
      <c r="AU122" s="230" t="s">
        <v>83</v>
      </c>
      <c r="AY122" s="18" t="s">
        <v>137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193</v>
      </c>
      <c r="BM122" s="230" t="s">
        <v>992</v>
      </c>
    </row>
    <row r="123" s="2" customFormat="1" ht="16.5" customHeight="1">
      <c r="A123" s="39"/>
      <c r="B123" s="40"/>
      <c r="C123" s="265" t="s">
        <v>83</v>
      </c>
      <c r="D123" s="265" t="s">
        <v>219</v>
      </c>
      <c r="E123" s="266" t="s">
        <v>993</v>
      </c>
      <c r="F123" s="267" t="s">
        <v>994</v>
      </c>
      <c r="G123" s="268" t="s">
        <v>204</v>
      </c>
      <c r="H123" s="269">
        <v>189</v>
      </c>
      <c r="I123" s="270"/>
      <c r="J123" s="271">
        <f>ROUND(I123*H123,2)</f>
        <v>0</v>
      </c>
      <c r="K123" s="267" t="s">
        <v>1</v>
      </c>
      <c r="L123" s="272"/>
      <c r="M123" s="273" t="s">
        <v>1</v>
      </c>
      <c r="N123" s="274" t="s">
        <v>38</v>
      </c>
      <c r="O123" s="92"/>
      <c r="P123" s="228">
        <f>O123*H123</f>
        <v>0</v>
      </c>
      <c r="Q123" s="228">
        <v>8.0000000000000007E-05</v>
      </c>
      <c r="R123" s="228">
        <f>Q123*H123</f>
        <v>0.015120000000000002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245</v>
      </c>
      <c r="AT123" s="230" t="s">
        <v>219</v>
      </c>
      <c r="AU123" s="230" t="s">
        <v>83</v>
      </c>
      <c r="AY123" s="18" t="s">
        <v>137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193</v>
      </c>
      <c r="BM123" s="230" t="s">
        <v>995</v>
      </c>
    </row>
    <row r="124" s="14" customFormat="1">
      <c r="A124" s="14"/>
      <c r="B124" s="243"/>
      <c r="C124" s="244"/>
      <c r="D124" s="234" t="s">
        <v>145</v>
      </c>
      <c r="E124" s="244"/>
      <c r="F124" s="246" t="s">
        <v>996</v>
      </c>
      <c r="G124" s="244"/>
      <c r="H124" s="247">
        <v>189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145</v>
      </c>
      <c r="AU124" s="253" t="s">
        <v>83</v>
      </c>
      <c r="AV124" s="14" t="s">
        <v>83</v>
      </c>
      <c r="AW124" s="14" t="s">
        <v>4</v>
      </c>
      <c r="AX124" s="14" t="s">
        <v>81</v>
      </c>
      <c r="AY124" s="253" t="s">
        <v>137</v>
      </c>
    </row>
    <row r="125" s="2" customFormat="1" ht="16.5" customHeight="1">
      <c r="A125" s="39"/>
      <c r="B125" s="40"/>
      <c r="C125" s="265" t="s">
        <v>153</v>
      </c>
      <c r="D125" s="265" t="s">
        <v>219</v>
      </c>
      <c r="E125" s="266" t="s">
        <v>997</v>
      </c>
      <c r="F125" s="267" t="s">
        <v>998</v>
      </c>
      <c r="G125" s="268" t="s">
        <v>213</v>
      </c>
      <c r="H125" s="269">
        <v>360</v>
      </c>
      <c r="I125" s="270"/>
      <c r="J125" s="271">
        <f>ROUND(I125*H125,2)</f>
        <v>0</v>
      </c>
      <c r="K125" s="267" t="s">
        <v>1</v>
      </c>
      <c r="L125" s="272"/>
      <c r="M125" s="273" t="s">
        <v>1</v>
      </c>
      <c r="N125" s="274" t="s">
        <v>38</v>
      </c>
      <c r="O125" s="92"/>
      <c r="P125" s="228">
        <f>O125*H125</f>
        <v>0</v>
      </c>
      <c r="Q125" s="228">
        <v>1.0000000000000001E-05</v>
      </c>
      <c r="R125" s="228">
        <f>Q125*H125</f>
        <v>0.0036000000000000003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245</v>
      </c>
      <c r="AT125" s="230" t="s">
        <v>219</v>
      </c>
      <c r="AU125" s="230" t="s">
        <v>83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193</v>
      </c>
      <c r="BM125" s="230" t="s">
        <v>999</v>
      </c>
    </row>
    <row r="126" s="2" customFormat="1" ht="24.15" customHeight="1">
      <c r="A126" s="39"/>
      <c r="B126" s="40"/>
      <c r="C126" s="219" t="s">
        <v>144</v>
      </c>
      <c r="D126" s="219" t="s">
        <v>139</v>
      </c>
      <c r="E126" s="220" t="s">
        <v>1000</v>
      </c>
      <c r="F126" s="221" t="s">
        <v>1001</v>
      </c>
      <c r="G126" s="222" t="s">
        <v>204</v>
      </c>
      <c r="H126" s="223">
        <v>45</v>
      </c>
      <c r="I126" s="224"/>
      <c r="J126" s="225">
        <f>ROUND(I126*H126,2)</f>
        <v>0</v>
      </c>
      <c r="K126" s="221" t="s">
        <v>143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193</v>
      </c>
      <c r="AT126" s="230" t="s">
        <v>139</v>
      </c>
      <c r="AU126" s="230" t="s">
        <v>83</v>
      </c>
      <c r="AY126" s="18" t="s">
        <v>137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193</v>
      </c>
      <c r="BM126" s="230" t="s">
        <v>1002</v>
      </c>
    </row>
    <row r="127" s="2" customFormat="1" ht="16.5" customHeight="1">
      <c r="A127" s="39"/>
      <c r="B127" s="40"/>
      <c r="C127" s="265" t="s">
        <v>165</v>
      </c>
      <c r="D127" s="265" t="s">
        <v>219</v>
      </c>
      <c r="E127" s="266" t="s">
        <v>1003</v>
      </c>
      <c r="F127" s="267" t="s">
        <v>1004</v>
      </c>
      <c r="G127" s="268" t="s">
        <v>204</v>
      </c>
      <c r="H127" s="269">
        <v>47.25</v>
      </c>
      <c r="I127" s="270"/>
      <c r="J127" s="271">
        <f>ROUND(I127*H127,2)</f>
        <v>0</v>
      </c>
      <c r="K127" s="267" t="s">
        <v>1</v>
      </c>
      <c r="L127" s="272"/>
      <c r="M127" s="273" t="s">
        <v>1</v>
      </c>
      <c r="N127" s="274" t="s">
        <v>38</v>
      </c>
      <c r="O127" s="92"/>
      <c r="P127" s="228">
        <f>O127*H127</f>
        <v>0</v>
      </c>
      <c r="Q127" s="228">
        <v>0.00016000000000000001</v>
      </c>
      <c r="R127" s="228">
        <f>Q127*H127</f>
        <v>0.0075600000000000007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245</v>
      </c>
      <c r="AT127" s="230" t="s">
        <v>219</v>
      </c>
      <c r="AU127" s="230" t="s">
        <v>83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193</v>
      </c>
      <c r="BM127" s="230" t="s">
        <v>1005</v>
      </c>
    </row>
    <row r="128" s="14" customFormat="1">
      <c r="A128" s="14"/>
      <c r="B128" s="243"/>
      <c r="C128" s="244"/>
      <c r="D128" s="234" t="s">
        <v>145</v>
      </c>
      <c r="E128" s="244"/>
      <c r="F128" s="246" t="s">
        <v>1006</v>
      </c>
      <c r="G128" s="244"/>
      <c r="H128" s="247">
        <v>47.25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145</v>
      </c>
      <c r="AU128" s="253" t="s">
        <v>83</v>
      </c>
      <c r="AV128" s="14" t="s">
        <v>83</v>
      </c>
      <c r="AW128" s="14" t="s">
        <v>4</v>
      </c>
      <c r="AX128" s="14" t="s">
        <v>81</v>
      </c>
      <c r="AY128" s="253" t="s">
        <v>137</v>
      </c>
    </row>
    <row r="129" s="2" customFormat="1" ht="16.5" customHeight="1">
      <c r="A129" s="39"/>
      <c r="B129" s="40"/>
      <c r="C129" s="265" t="s">
        <v>156</v>
      </c>
      <c r="D129" s="265" t="s">
        <v>219</v>
      </c>
      <c r="E129" s="266" t="s">
        <v>1007</v>
      </c>
      <c r="F129" s="267" t="s">
        <v>1008</v>
      </c>
      <c r="G129" s="268" t="s">
        <v>213</v>
      </c>
      <c r="H129" s="269">
        <v>90</v>
      </c>
      <c r="I129" s="270"/>
      <c r="J129" s="271">
        <f>ROUND(I129*H129,2)</f>
        <v>0</v>
      </c>
      <c r="K129" s="267" t="s">
        <v>1</v>
      </c>
      <c r="L129" s="272"/>
      <c r="M129" s="273" t="s">
        <v>1</v>
      </c>
      <c r="N129" s="274" t="s">
        <v>38</v>
      </c>
      <c r="O129" s="92"/>
      <c r="P129" s="228">
        <f>O129*H129</f>
        <v>0</v>
      </c>
      <c r="Q129" s="228">
        <v>1.0000000000000001E-05</v>
      </c>
      <c r="R129" s="228">
        <f>Q129*H129</f>
        <v>0.00090000000000000008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245</v>
      </c>
      <c r="AT129" s="230" t="s">
        <v>219</v>
      </c>
      <c r="AU129" s="230" t="s">
        <v>83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193</v>
      </c>
      <c r="BM129" s="230" t="s">
        <v>1009</v>
      </c>
    </row>
    <row r="130" s="2" customFormat="1" ht="24.15" customHeight="1">
      <c r="A130" s="39"/>
      <c r="B130" s="40"/>
      <c r="C130" s="219" t="s">
        <v>181</v>
      </c>
      <c r="D130" s="219" t="s">
        <v>139</v>
      </c>
      <c r="E130" s="220" t="s">
        <v>1010</v>
      </c>
      <c r="F130" s="221" t="s">
        <v>1011</v>
      </c>
      <c r="G130" s="222" t="s">
        <v>204</v>
      </c>
      <c r="H130" s="223">
        <v>30</v>
      </c>
      <c r="I130" s="224"/>
      <c r="J130" s="225">
        <f>ROUND(I130*H130,2)</f>
        <v>0</v>
      </c>
      <c r="K130" s="221" t="s">
        <v>143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193</v>
      </c>
      <c r="AT130" s="230" t="s">
        <v>139</v>
      </c>
      <c r="AU130" s="230" t="s">
        <v>83</v>
      </c>
      <c r="AY130" s="18" t="s">
        <v>137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193</v>
      </c>
      <c r="BM130" s="230" t="s">
        <v>1012</v>
      </c>
    </row>
    <row r="131" s="2" customFormat="1" ht="24.15" customHeight="1">
      <c r="A131" s="39"/>
      <c r="B131" s="40"/>
      <c r="C131" s="265" t="s">
        <v>161</v>
      </c>
      <c r="D131" s="265" t="s">
        <v>219</v>
      </c>
      <c r="E131" s="266" t="s">
        <v>1013</v>
      </c>
      <c r="F131" s="267" t="s">
        <v>1014</v>
      </c>
      <c r="G131" s="268" t="s">
        <v>204</v>
      </c>
      <c r="H131" s="269">
        <v>31.5</v>
      </c>
      <c r="I131" s="270"/>
      <c r="J131" s="271">
        <f>ROUND(I131*H131,2)</f>
        <v>0</v>
      </c>
      <c r="K131" s="267" t="s">
        <v>143</v>
      </c>
      <c r="L131" s="272"/>
      <c r="M131" s="273" t="s">
        <v>1</v>
      </c>
      <c r="N131" s="274" t="s">
        <v>38</v>
      </c>
      <c r="O131" s="92"/>
      <c r="P131" s="228">
        <f>O131*H131</f>
        <v>0</v>
      </c>
      <c r="Q131" s="228">
        <v>0.00021000000000000001</v>
      </c>
      <c r="R131" s="228">
        <f>Q131*H131</f>
        <v>0.0066150000000000002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245</v>
      </c>
      <c r="AT131" s="230" t="s">
        <v>219</v>
      </c>
      <c r="AU131" s="230" t="s">
        <v>83</v>
      </c>
      <c r="AY131" s="18" t="s">
        <v>137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193</v>
      </c>
      <c r="BM131" s="230" t="s">
        <v>1015</v>
      </c>
    </row>
    <row r="132" s="14" customFormat="1">
      <c r="A132" s="14"/>
      <c r="B132" s="243"/>
      <c r="C132" s="244"/>
      <c r="D132" s="234" t="s">
        <v>145</v>
      </c>
      <c r="E132" s="244"/>
      <c r="F132" s="246" t="s">
        <v>1016</v>
      </c>
      <c r="G132" s="244"/>
      <c r="H132" s="247">
        <v>31.5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145</v>
      </c>
      <c r="AU132" s="253" t="s">
        <v>83</v>
      </c>
      <c r="AV132" s="14" t="s">
        <v>83</v>
      </c>
      <c r="AW132" s="14" t="s">
        <v>4</v>
      </c>
      <c r="AX132" s="14" t="s">
        <v>81</v>
      </c>
      <c r="AY132" s="253" t="s">
        <v>137</v>
      </c>
    </row>
    <row r="133" s="2" customFormat="1" ht="24.15" customHeight="1">
      <c r="A133" s="39"/>
      <c r="B133" s="40"/>
      <c r="C133" s="219" t="s">
        <v>196</v>
      </c>
      <c r="D133" s="219" t="s">
        <v>139</v>
      </c>
      <c r="E133" s="220" t="s">
        <v>1017</v>
      </c>
      <c r="F133" s="221" t="s">
        <v>1018</v>
      </c>
      <c r="G133" s="222" t="s">
        <v>213</v>
      </c>
      <c r="H133" s="223">
        <v>25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193</v>
      </c>
      <c r="AT133" s="230" t="s">
        <v>139</v>
      </c>
      <c r="AU133" s="230" t="s">
        <v>83</v>
      </c>
      <c r="AY133" s="18" t="s">
        <v>137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193</v>
      </c>
      <c r="BM133" s="230" t="s">
        <v>1019</v>
      </c>
    </row>
    <row r="134" s="2" customFormat="1" ht="16.5" customHeight="1">
      <c r="A134" s="39"/>
      <c r="B134" s="40"/>
      <c r="C134" s="265" t="s">
        <v>169</v>
      </c>
      <c r="D134" s="265" t="s">
        <v>219</v>
      </c>
      <c r="E134" s="266" t="s">
        <v>1020</v>
      </c>
      <c r="F134" s="267" t="s">
        <v>1021</v>
      </c>
      <c r="G134" s="268" t="s">
        <v>213</v>
      </c>
      <c r="H134" s="269">
        <v>25</v>
      </c>
      <c r="I134" s="270"/>
      <c r="J134" s="271">
        <f>ROUND(I134*H134,2)</f>
        <v>0</v>
      </c>
      <c r="K134" s="267" t="s">
        <v>1</v>
      </c>
      <c r="L134" s="272"/>
      <c r="M134" s="273" t="s">
        <v>1</v>
      </c>
      <c r="N134" s="274" t="s">
        <v>38</v>
      </c>
      <c r="O134" s="92"/>
      <c r="P134" s="228">
        <f>O134*H134</f>
        <v>0</v>
      </c>
      <c r="Q134" s="228">
        <v>0.00014999999999999999</v>
      </c>
      <c r="R134" s="228">
        <f>Q134*H134</f>
        <v>0.0037499999999999999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245</v>
      </c>
      <c r="AT134" s="230" t="s">
        <v>219</v>
      </c>
      <c r="AU134" s="230" t="s">
        <v>83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193</v>
      </c>
      <c r="BM134" s="230" t="s">
        <v>1022</v>
      </c>
    </row>
    <row r="135" s="2" customFormat="1" ht="16.5" customHeight="1">
      <c r="A135" s="39"/>
      <c r="B135" s="40"/>
      <c r="C135" s="265" t="s">
        <v>163</v>
      </c>
      <c r="D135" s="265" t="s">
        <v>219</v>
      </c>
      <c r="E135" s="266" t="s">
        <v>1023</v>
      </c>
      <c r="F135" s="267" t="s">
        <v>1024</v>
      </c>
      <c r="G135" s="268" t="s">
        <v>213</v>
      </c>
      <c r="H135" s="269">
        <v>100</v>
      </c>
      <c r="I135" s="270"/>
      <c r="J135" s="271">
        <f>ROUND(I135*H135,2)</f>
        <v>0</v>
      </c>
      <c r="K135" s="267" t="s">
        <v>1</v>
      </c>
      <c r="L135" s="272"/>
      <c r="M135" s="273" t="s">
        <v>1</v>
      </c>
      <c r="N135" s="274" t="s">
        <v>38</v>
      </c>
      <c r="O135" s="92"/>
      <c r="P135" s="228">
        <f>O135*H135</f>
        <v>0</v>
      </c>
      <c r="Q135" s="228">
        <v>1.0000000000000001E-05</v>
      </c>
      <c r="R135" s="228">
        <f>Q135*H135</f>
        <v>0.001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245</v>
      </c>
      <c r="AT135" s="230" t="s">
        <v>219</v>
      </c>
      <c r="AU135" s="230" t="s">
        <v>83</v>
      </c>
      <c r="AY135" s="18" t="s">
        <v>137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193</v>
      </c>
      <c r="BM135" s="230" t="s">
        <v>1025</v>
      </c>
    </row>
    <row r="136" s="2" customFormat="1" ht="24.15" customHeight="1">
      <c r="A136" s="39"/>
      <c r="B136" s="40"/>
      <c r="C136" s="219" t="s">
        <v>8</v>
      </c>
      <c r="D136" s="219" t="s">
        <v>139</v>
      </c>
      <c r="E136" s="220" t="s">
        <v>1026</v>
      </c>
      <c r="F136" s="221" t="s">
        <v>1027</v>
      </c>
      <c r="G136" s="222" t="s">
        <v>204</v>
      </c>
      <c r="H136" s="223">
        <v>355</v>
      </c>
      <c r="I136" s="224"/>
      <c r="J136" s="225">
        <f>ROUND(I136*H136,2)</f>
        <v>0</v>
      </c>
      <c r="K136" s="221" t="s">
        <v>143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193</v>
      </c>
      <c r="AT136" s="230" t="s">
        <v>139</v>
      </c>
      <c r="AU136" s="230" t="s">
        <v>83</v>
      </c>
      <c r="AY136" s="18" t="s">
        <v>137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193</v>
      </c>
      <c r="BM136" s="230" t="s">
        <v>1028</v>
      </c>
    </row>
    <row r="137" s="2" customFormat="1" ht="24.15" customHeight="1">
      <c r="A137" s="39"/>
      <c r="B137" s="40"/>
      <c r="C137" s="265" t="s">
        <v>215</v>
      </c>
      <c r="D137" s="265" t="s">
        <v>219</v>
      </c>
      <c r="E137" s="266" t="s">
        <v>1029</v>
      </c>
      <c r="F137" s="267" t="s">
        <v>1030</v>
      </c>
      <c r="G137" s="268" t="s">
        <v>204</v>
      </c>
      <c r="H137" s="269">
        <v>235.75</v>
      </c>
      <c r="I137" s="270"/>
      <c r="J137" s="271">
        <f>ROUND(I137*H137,2)</f>
        <v>0</v>
      </c>
      <c r="K137" s="267" t="s">
        <v>143</v>
      </c>
      <c r="L137" s="272"/>
      <c r="M137" s="273" t="s">
        <v>1</v>
      </c>
      <c r="N137" s="274" t="s">
        <v>38</v>
      </c>
      <c r="O137" s="92"/>
      <c r="P137" s="228">
        <f>O137*H137</f>
        <v>0</v>
      </c>
      <c r="Q137" s="228">
        <v>0.00012</v>
      </c>
      <c r="R137" s="228">
        <f>Q137*H137</f>
        <v>0.028289999999999999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245</v>
      </c>
      <c r="AT137" s="230" t="s">
        <v>219</v>
      </c>
      <c r="AU137" s="230" t="s">
        <v>83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193</v>
      </c>
      <c r="BM137" s="230" t="s">
        <v>1031</v>
      </c>
    </row>
    <row r="138" s="14" customFormat="1">
      <c r="A138" s="14"/>
      <c r="B138" s="243"/>
      <c r="C138" s="244"/>
      <c r="D138" s="234" t="s">
        <v>145</v>
      </c>
      <c r="E138" s="245" t="s">
        <v>1</v>
      </c>
      <c r="F138" s="246" t="s">
        <v>1032</v>
      </c>
      <c r="G138" s="244"/>
      <c r="H138" s="247">
        <v>190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145</v>
      </c>
      <c r="AU138" s="253" t="s">
        <v>83</v>
      </c>
      <c r="AV138" s="14" t="s">
        <v>83</v>
      </c>
      <c r="AW138" s="14" t="s">
        <v>30</v>
      </c>
      <c r="AX138" s="14" t="s">
        <v>73</v>
      </c>
      <c r="AY138" s="253" t="s">
        <v>137</v>
      </c>
    </row>
    <row r="139" s="14" customFormat="1">
      <c r="A139" s="14"/>
      <c r="B139" s="243"/>
      <c r="C139" s="244"/>
      <c r="D139" s="234" t="s">
        <v>145</v>
      </c>
      <c r="E139" s="245" t="s">
        <v>1</v>
      </c>
      <c r="F139" s="246" t="s">
        <v>1033</v>
      </c>
      <c r="G139" s="244"/>
      <c r="H139" s="247">
        <v>15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145</v>
      </c>
      <c r="AU139" s="253" t="s">
        <v>83</v>
      </c>
      <c r="AV139" s="14" t="s">
        <v>83</v>
      </c>
      <c r="AW139" s="14" t="s">
        <v>30</v>
      </c>
      <c r="AX139" s="14" t="s">
        <v>73</v>
      </c>
      <c r="AY139" s="253" t="s">
        <v>137</v>
      </c>
    </row>
    <row r="140" s="15" customFormat="1">
      <c r="A140" s="15"/>
      <c r="B140" s="254"/>
      <c r="C140" s="255"/>
      <c r="D140" s="234" t="s">
        <v>145</v>
      </c>
      <c r="E140" s="256" t="s">
        <v>1</v>
      </c>
      <c r="F140" s="257" t="s">
        <v>148</v>
      </c>
      <c r="G140" s="255"/>
      <c r="H140" s="258">
        <v>205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145</v>
      </c>
      <c r="AU140" s="264" t="s">
        <v>83</v>
      </c>
      <c r="AV140" s="15" t="s">
        <v>144</v>
      </c>
      <c r="AW140" s="15" t="s">
        <v>30</v>
      </c>
      <c r="AX140" s="15" t="s">
        <v>81</v>
      </c>
      <c r="AY140" s="264" t="s">
        <v>137</v>
      </c>
    </row>
    <row r="141" s="14" customFormat="1">
      <c r="A141" s="14"/>
      <c r="B141" s="243"/>
      <c r="C141" s="244"/>
      <c r="D141" s="234" t="s">
        <v>145</v>
      </c>
      <c r="E141" s="244"/>
      <c r="F141" s="246" t="s">
        <v>1034</v>
      </c>
      <c r="G141" s="244"/>
      <c r="H141" s="247">
        <v>235.75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145</v>
      </c>
      <c r="AU141" s="253" t="s">
        <v>83</v>
      </c>
      <c r="AV141" s="14" t="s">
        <v>83</v>
      </c>
      <c r="AW141" s="14" t="s">
        <v>4</v>
      </c>
      <c r="AX141" s="14" t="s">
        <v>81</v>
      </c>
      <c r="AY141" s="253" t="s">
        <v>137</v>
      </c>
    </row>
    <row r="142" s="2" customFormat="1" ht="24.15" customHeight="1">
      <c r="A142" s="39"/>
      <c r="B142" s="40"/>
      <c r="C142" s="265" t="s">
        <v>184</v>
      </c>
      <c r="D142" s="265" t="s">
        <v>219</v>
      </c>
      <c r="E142" s="266" t="s">
        <v>1035</v>
      </c>
      <c r="F142" s="267" t="s">
        <v>1036</v>
      </c>
      <c r="G142" s="268" t="s">
        <v>204</v>
      </c>
      <c r="H142" s="269">
        <v>172.5</v>
      </c>
      <c r="I142" s="270"/>
      <c r="J142" s="271">
        <f>ROUND(I142*H142,2)</f>
        <v>0</v>
      </c>
      <c r="K142" s="267" t="s">
        <v>143</v>
      </c>
      <c r="L142" s="272"/>
      <c r="M142" s="273" t="s">
        <v>1</v>
      </c>
      <c r="N142" s="274" t="s">
        <v>38</v>
      </c>
      <c r="O142" s="92"/>
      <c r="P142" s="228">
        <f>O142*H142</f>
        <v>0</v>
      </c>
      <c r="Q142" s="228">
        <v>0.00017000000000000001</v>
      </c>
      <c r="R142" s="228">
        <f>Q142*H142</f>
        <v>0.029325000000000004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245</v>
      </c>
      <c r="AT142" s="230" t="s">
        <v>219</v>
      </c>
      <c r="AU142" s="230" t="s">
        <v>83</v>
      </c>
      <c r="AY142" s="18" t="s">
        <v>137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193</v>
      </c>
      <c r="BM142" s="230" t="s">
        <v>1037</v>
      </c>
    </row>
    <row r="143" s="14" customFormat="1">
      <c r="A143" s="14"/>
      <c r="B143" s="243"/>
      <c r="C143" s="244"/>
      <c r="D143" s="234" t="s">
        <v>145</v>
      </c>
      <c r="E143" s="244"/>
      <c r="F143" s="246" t="s">
        <v>1038</v>
      </c>
      <c r="G143" s="244"/>
      <c r="H143" s="247">
        <v>172.5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145</v>
      </c>
      <c r="AU143" s="253" t="s">
        <v>83</v>
      </c>
      <c r="AV143" s="14" t="s">
        <v>83</v>
      </c>
      <c r="AW143" s="14" t="s">
        <v>4</v>
      </c>
      <c r="AX143" s="14" t="s">
        <v>81</v>
      </c>
      <c r="AY143" s="253" t="s">
        <v>137</v>
      </c>
    </row>
    <row r="144" s="2" customFormat="1" ht="24.15" customHeight="1">
      <c r="A144" s="39"/>
      <c r="B144" s="40"/>
      <c r="C144" s="219" t="s">
        <v>227</v>
      </c>
      <c r="D144" s="219" t="s">
        <v>139</v>
      </c>
      <c r="E144" s="220" t="s">
        <v>1039</v>
      </c>
      <c r="F144" s="221" t="s">
        <v>1040</v>
      </c>
      <c r="G144" s="222" t="s">
        <v>204</v>
      </c>
      <c r="H144" s="223">
        <v>90</v>
      </c>
      <c r="I144" s="224"/>
      <c r="J144" s="225">
        <f>ROUND(I144*H144,2)</f>
        <v>0</v>
      </c>
      <c r="K144" s="221" t="s">
        <v>143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193</v>
      </c>
      <c r="AT144" s="230" t="s">
        <v>139</v>
      </c>
      <c r="AU144" s="230" t="s">
        <v>83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193</v>
      </c>
      <c r="BM144" s="230" t="s">
        <v>1041</v>
      </c>
    </row>
    <row r="145" s="2" customFormat="1" ht="24.15" customHeight="1">
      <c r="A145" s="39"/>
      <c r="B145" s="40"/>
      <c r="C145" s="265" t="s">
        <v>193</v>
      </c>
      <c r="D145" s="265" t="s">
        <v>219</v>
      </c>
      <c r="E145" s="266" t="s">
        <v>1042</v>
      </c>
      <c r="F145" s="267" t="s">
        <v>1043</v>
      </c>
      <c r="G145" s="268" t="s">
        <v>204</v>
      </c>
      <c r="H145" s="269">
        <v>103.5</v>
      </c>
      <c r="I145" s="270"/>
      <c r="J145" s="271">
        <f>ROUND(I145*H145,2)</f>
        <v>0</v>
      </c>
      <c r="K145" s="267" t="s">
        <v>143</v>
      </c>
      <c r="L145" s="272"/>
      <c r="M145" s="273" t="s">
        <v>1</v>
      </c>
      <c r="N145" s="274" t="s">
        <v>38</v>
      </c>
      <c r="O145" s="92"/>
      <c r="P145" s="228">
        <f>O145*H145</f>
        <v>0</v>
      </c>
      <c r="Q145" s="228">
        <v>0.00016000000000000001</v>
      </c>
      <c r="R145" s="228">
        <f>Q145*H145</f>
        <v>0.016560000000000002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245</v>
      </c>
      <c r="AT145" s="230" t="s">
        <v>219</v>
      </c>
      <c r="AU145" s="230" t="s">
        <v>83</v>
      </c>
      <c r="AY145" s="18" t="s">
        <v>137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193</v>
      </c>
      <c r="BM145" s="230" t="s">
        <v>1044</v>
      </c>
    </row>
    <row r="146" s="14" customFormat="1">
      <c r="A146" s="14"/>
      <c r="B146" s="243"/>
      <c r="C146" s="244"/>
      <c r="D146" s="234" t="s">
        <v>145</v>
      </c>
      <c r="E146" s="244"/>
      <c r="F146" s="246" t="s">
        <v>1045</v>
      </c>
      <c r="G146" s="244"/>
      <c r="H146" s="247">
        <v>103.5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145</v>
      </c>
      <c r="AU146" s="253" t="s">
        <v>83</v>
      </c>
      <c r="AV146" s="14" t="s">
        <v>83</v>
      </c>
      <c r="AW146" s="14" t="s">
        <v>4</v>
      </c>
      <c r="AX146" s="14" t="s">
        <v>81</v>
      </c>
      <c r="AY146" s="253" t="s">
        <v>137</v>
      </c>
    </row>
    <row r="147" s="2" customFormat="1" ht="24.15" customHeight="1">
      <c r="A147" s="39"/>
      <c r="B147" s="40"/>
      <c r="C147" s="219" t="s">
        <v>239</v>
      </c>
      <c r="D147" s="219" t="s">
        <v>139</v>
      </c>
      <c r="E147" s="220" t="s">
        <v>1046</v>
      </c>
      <c r="F147" s="221" t="s">
        <v>1047</v>
      </c>
      <c r="G147" s="222" t="s">
        <v>204</v>
      </c>
      <c r="H147" s="223">
        <v>80</v>
      </c>
      <c r="I147" s="224"/>
      <c r="J147" s="225">
        <f>ROUND(I147*H147,2)</f>
        <v>0</v>
      </c>
      <c r="K147" s="221" t="s">
        <v>143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193</v>
      </c>
      <c r="AT147" s="230" t="s">
        <v>139</v>
      </c>
      <c r="AU147" s="230" t="s">
        <v>83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193</v>
      </c>
      <c r="BM147" s="230" t="s">
        <v>1048</v>
      </c>
    </row>
    <row r="148" s="2" customFormat="1" ht="24.15" customHeight="1">
      <c r="A148" s="39"/>
      <c r="B148" s="40"/>
      <c r="C148" s="265" t="s">
        <v>199</v>
      </c>
      <c r="D148" s="265" t="s">
        <v>219</v>
      </c>
      <c r="E148" s="266" t="s">
        <v>1049</v>
      </c>
      <c r="F148" s="267" t="s">
        <v>1050</v>
      </c>
      <c r="G148" s="268" t="s">
        <v>204</v>
      </c>
      <c r="H148" s="269">
        <v>92</v>
      </c>
      <c r="I148" s="270"/>
      <c r="J148" s="271">
        <f>ROUND(I148*H148,2)</f>
        <v>0</v>
      </c>
      <c r="K148" s="267" t="s">
        <v>143</v>
      </c>
      <c r="L148" s="272"/>
      <c r="M148" s="273" t="s">
        <v>1</v>
      </c>
      <c r="N148" s="274" t="s">
        <v>38</v>
      </c>
      <c r="O148" s="92"/>
      <c r="P148" s="228">
        <f>O148*H148</f>
        <v>0</v>
      </c>
      <c r="Q148" s="228">
        <v>0.00052999999999999998</v>
      </c>
      <c r="R148" s="228">
        <f>Q148*H148</f>
        <v>0.048759999999999998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245</v>
      </c>
      <c r="AT148" s="230" t="s">
        <v>219</v>
      </c>
      <c r="AU148" s="230" t="s">
        <v>83</v>
      </c>
      <c r="AY148" s="18" t="s">
        <v>137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193</v>
      </c>
      <c r="BM148" s="230" t="s">
        <v>1051</v>
      </c>
    </row>
    <row r="149" s="14" customFormat="1">
      <c r="A149" s="14"/>
      <c r="B149" s="243"/>
      <c r="C149" s="244"/>
      <c r="D149" s="234" t="s">
        <v>145</v>
      </c>
      <c r="E149" s="244"/>
      <c r="F149" s="246" t="s">
        <v>1052</v>
      </c>
      <c r="G149" s="244"/>
      <c r="H149" s="247">
        <v>92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145</v>
      </c>
      <c r="AU149" s="253" t="s">
        <v>83</v>
      </c>
      <c r="AV149" s="14" t="s">
        <v>83</v>
      </c>
      <c r="AW149" s="14" t="s">
        <v>4</v>
      </c>
      <c r="AX149" s="14" t="s">
        <v>81</v>
      </c>
      <c r="AY149" s="253" t="s">
        <v>137</v>
      </c>
    </row>
    <row r="150" s="2" customFormat="1" ht="24.15" customHeight="1">
      <c r="A150" s="39"/>
      <c r="B150" s="40"/>
      <c r="C150" s="219" t="s">
        <v>247</v>
      </c>
      <c r="D150" s="219" t="s">
        <v>139</v>
      </c>
      <c r="E150" s="220" t="s">
        <v>1053</v>
      </c>
      <c r="F150" s="221" t="s">
        <v>1054</v>
      </c>
      <c r="G150" s="222" t="s">
        <v>213</v>
      </c>
      <c r="H150" s="223">
        <v>18</v>
      </c>
      <c r="I150" s="224"/>
      <c r="J150" s="225">
        <f>ROUND(I150*H150,2)</f>
        <v>0</v>
      </c>
      <c r="K150" s="221" t="s">
        <v>143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193</v>
      </c>
      <c r="AT150" s="230" t="s">
        <v>139</v>
      </c>
      <c r="AU150" s="230" t="s">
        <v>83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193</v>
      </c>
      <c r="BM150" s="230" t="s">
        <v>1055</v>
      </c>
    </row>
    <row r="151" s="2" customFormat="1" ht="24.15" customHeight="1">
      <c r="A151" s="39"/>
      <c r="B151" s="40"/>
      <c r="C151" s="219" t="s">
        <v>205</v>
      </c>
      <c r="D151" s="219" t="s">
        <v>139</v>
      </c>
      <c r="E151" s="220" t="s">
        <v>1056</v>
      </c>
      <c r="F151" s="221" t="s">
        <v>1057</v>
      </c>
      <c r="G151" s="222" t="s">
        <v>213</v>
      </c>
      <c r="H151" s="223">
        <v>10</v>
      </c>
      <c r="I151" s="224"/>
      <c r="J151" s="225">
        <f>ROUND(I151*H151,2)</f>
        <v>0</v>
      </c>
      <c r="K151" s="221" t="s">
        <v>143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193</v>
      </c>
      <c r="AT151" s="230" t="s">
        <v>139</v>
      </c>
      <c r="AU151" s="230" t="s">
        <v>83</v>
      </c>
      <c r="AY151" s="18" t="s">
        <v>137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193</v>
      </c>
      <c r="BM151" s="230" t="s">
        <v>1058</v>
      </c>
    </row>
    <row r="152" s="2" customFormat="1" ht="24.15" customHeight="1">
      <c r="A152" s="39"/>
      <c r="B152" s="40"/>
      <c r="C152" s="219" t="s">
        <v>7</v>
      </c>
      <c r="D152" s="219" t="s">
        <v>139</v>
      </c>
      <c r="E152" s="220" t="s">
        <v>1059</v>
      </c>
      <c r="F152" s="221" t="s">
        <v>1060</v>
      </c>
      <c r="G152" s="222" t="s">
        <v>213</v>
      </c>
      <c r="H152" s="223">
        <v>1</v>
      </c>
      <c r="I152" s="224"/>
      <c r="J152" s="225">
        <f>ROUND(I152*H152,2)</f>
        <v>0</v>
      </c>
      <c r="K152" s="221" t="s">
        <v>143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193</v>
      </c>
      <c r="AT152" s="230" t="s">
        <v>139</v>
      </c>
      <c r="AU152" s="230" t="s">
        <v>83</v>
      </c>
      <c r="AY152" s="18" t="s">
        <v>137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193</v>
      </c>
      <c r="BM152" s="230" t="s">
        <v>1061</v>
      </c>
    </row>
    <row r="153" s="2" customFormat="1" ht="24.15" customHeight="1">
      <c r="A153" s="39"/>
      <c r="B153" s="40"/>
      <c r="C153" s="265" t="s">
        <v>209</v>
      </c>
      <c r="D153" s="265" t="s">
        <v>219</v>
      </c>
      <c r="E153" s="266" t="s">
        <v>1062</v>
      </c>
      <c r="F153" s="267" t="s">
        <v>1063</v>
      </c>
      <c r="G153" s="268" t="s">
        <v>213</v>
      </c>
      <c r="H153" s="269">
        <v>1</v>
      </c>
      <c r="I153" s="270"/>
      <c r="J153" s="271">
        <f>ROUND(I153*H153,2)</f>
        <v>0</v>
      </c>
      <c r="K153" s="267" t="s">
        <v>1</v>
      </c>
      <c r="L153" s="272"/>
      <c r="M153" s="273" t="s">
        <v>1</v>
      </c>
      <c r="N153" s="274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245</v>
      </c>
      <c r="AT153" s="230" t="s">
        <v>219</v>
      </c>
      <c r="AU153" s="230" t="s">
        <v>83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193</v>
      </c>
      <c r="BM153" s="230" t="s">
        <v>1064</v>
      </c>
    </row>
    <row r="154" s="2" customFormat="1" ht="24.15" customHeight="1">
      <c r="A154" s="39"/>
      <c r="B154" s="40"/>
      <c r="C154" s="219" t="s">
        <v>267</v>
      </c>
      <c r="D154" s="219" t="s">
        <v>139</v>
      </c>
      <c r="E154" s="220" t="s">
        <v>1065</v>
      </c>
      <c r="F154" s="221" t="s">
        <v>1066</v>
      </c>
      <c r="G154" s="222" t="s">
        <v>213</v>
      </c>
      <c r="H154" s="223">
        <v>1</v>
      </c>
      <c r="I154" s="224"/>
      <c r="J154" s="225">
        <f>ROUND(I154*H154,2)</f>
        <v>0</v>
      </c>
      <c r="K154" s="221" t="s">
        <v>143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193</v>
      </c>
      <c r="AT154" s="230" t="s">
        <v>139</v>
      </c>
      <c r="AU154" s="230" t="s">
        <v>83</v>
      </c>
      <c r="AY154" s="18" t="s">
        <v>137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193</v>
      </c>
      <c r="BM154" s="230" t="s">
        <v>1067</v>
      </c>
    </row>
    <row r="155" s="2" customFormat="1" ht="24.15" customHeight="1">
      <c r="A155" s="39"/>
      <c r="B155" s="40"/>
      <c r="C155" s="265" t="s">
        <v>214</v>
      </c>
      <c r="D155" s="265" t="s">
        <v>219</v>
      </c>
      <c r="E155" s="266" t="s">
        <v>1068</v>
      </c>
      <c r="F155" s="267" t="s">
        <v>1069</v>
      </c>
      <c r="G155" s="268" t="s">
        <v>213</v>
      </c>
      <c r="H155" s="269">
        <v>1</v>
      </c>
      <c r="I155" s="270"/>
      <c r="J155" s="271">
        <f>ROUND(I155*H155,2)</f>
        <v>0</v>
      </c>
      <c r="K155" s="267" t="s">
        <v>143</v>
      </c>
      <c r="L155" s="272"/>
      <c r="M155" s="273" t="s">
        <v>1</v>
      </c>
      <c r="N155" s="274" t="s">
        <v>38</v>
      </c>
      <c r="O155" s="92"/>
      <c r="P155" s="228">
        <f>O155*H155</f>
        <v>0</v>
      </c>
      <c r="Q155" s="228">
        <v>9.0000000000000006E-05</v>
      </c>
      <c r="R155" s="228">
        <f>Q155*H155</f>
        <v>9.0000000000000006E-05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245</v>
      </c>
      <c r="AT155" s="230" t="s">
        <v>219</v>
      </c>
      <c r="AU155" s="230" t="s">
        <v>83</v>
      </c>
      <c r="AY155" s="18" t="s">
        <v>137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193</v>
      </c>
      <c r="BM155" s="230" t="s">
        <v>1070</v>
      </c>
    </row>
    <row r="156" s="2" customFormat="1" ht="24.15" customHeight="1">
      <c r="A156" s="39"/>
      <c r="B156" s="40"/>
      <c r="C156" s="219" t="s">
        <v>282</v>
      </c>
      <c r="D156" s="219" t="s">
        <v>139</v>
      </c>
      <c r="E156" s="220" t="s">
        <v>1071</v>
      </c>
      <c r="F156" s="221" t="s">
        <v>1072</v>
      </c>
      <c r="G156" s="222" t="s">
        <v>213</v>
      </c>
      <c r="H156" s="223">
        <v>3</v>
      </c>
      <c r="I156" s="224"/>
      <c r="J156" s="225">
        <f>ROUND(I156*H156,2)</f>
        <v>0</v>
      </c>
      <c r="K156" s="221" t="s">
        <v>143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193</v>
      </c>
      <c r="AT156" s="230" t="s">
        <v>139</v>
      </c>
      <c r="AU156" s="230" t="s">
        <v>83</v>
      </c>
      <c r="AY156" s="18" t="s">
        <v>137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193</v>
      </c>
      <c r="BM156" s="230" t="s">
        <v>1073</v>
      </c>
    </row>
    <row r="157" s="2" customFormat="1" ht="24.15" customHeight="1">
      <c r="A157" s="39"/>
      <c r="B157" s="40"/>
      <c r="C157" s="265" t="s">
        <v>218</v>
      </c>
      <c r="D157" s="265" t="s">
        <v>219</v>
      </c>
      <c r="E157" s="266" t="s">
        <v>1074</v>
      </c>
      <c r="F157" s="267" t="s">
        <v>1075</v>
      </c>
      <c r="G157" s="268" t="s">
        <v>213</v>
      </c>
      <c r="H157" s="269">
        <v>3</v>
      </c>
      <c r="I157" s="270"/>
      <c r="J157" s="271">
        <f>ROUND(I157*H157,2)</f>
        <v>0</v>
      </c>
      <c r="K157" s="267" t="s">
        <v>143</v>
      </c>
      <c r="L157" s="272"/>
      <c r="M157" s="273" t="s">
        <v>1</v>
      </c>
      <c r="N157" s="274" t="s">
        <v>38</v>
      </c>
      <c r="O157" s="92"/>
      <c r="P157" s="228">
        <f>O157*H157</f>
        <v>0</v>
      </c>
      <c r="Q157" s="228">
        <v>0.00010000000000000001</v>
      </c>
      <c r="R157" s="228">
        <f>Q157*H157</f>
        <v>0.00030000000000000003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245</v>
      </c>
      <c r="AT157" s="230" t="s">
        <v>219</v>
      </c>
      <c r="AU157" s="230" t="s">
        <v>83</v>
      </c>
      <c r="AY157" s="18" t="s">
        <v>137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193</v>
      </c>
      <c r="BM157" s="230" t="s">
        <v>1076</v>
      </c>
    </row>
    <row r="158" s="2" customFormat="1" ht="37.8" customHeight="1">
      <c r="A158" s="39"/>
      <c r="B158" s="40"/>
      <c r="C158" s="219" t="s">
        <v>299</v>
      </c>
      <c r="D158" s="219" t="s">
        <v>139</v>
      </c>
      <c r="E158" s="220" t="s">
        <v>1077</v>
      </c>
      <c r="F158" s="221" t="s">
        <v>1078</v>
      </c>
      <c r="G158" s="222" t="s">
        <v>213</v>
      </c>
      <c r="H158" s="223">
        <v>10</v>
      </c>
      <c r="I158" s="224"/>
      <c r="J158" s="225">
        <f>ROUND(I158*H158,2)</f>
        <v>0</v>
      </c>
      <c r="K158" s="221" t="s">
        <v>143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193</v>
      </c>
      <c r="AT158" s="230" t="s">
        <v>139</v>
      </c>
      <c r="AU158" s="230" t="s">
        <v>83</v>
      </c>
      <c r="AY158" s="18" t="s">
        <v>137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193</v>
      </c>
      <c r="BM158" s="230" t="s">
        <v>1079</v>
      </c>
    </row>
    <row r="159" s="2" customFormat="1" ht="24.15" customHeight="1">
      <c r="A159" s="39"/>
      <c r="B159" s="40"/>
      <c r="C159" s="265" t="s">
        <v>223</v>
      </c>
      <c r="D159" s="265" t="s">
        <v>219</v>
      </c>
      <c r="E159" s="266" t="s">
        <v>1080</v>
      </c>
      <c r="F159" s="267" t="s">
        <v>1081</v>
      </c>
      <c r="G159" s="268" t="s">
        <v>213</v>
      </c>
      <c r="H159" s="269">
        <v>10</v>
      </c>
      <c r="I159" s="270"/>
      <c r="J159" s="271">
        <f>ROUND(I159*H159,2)</f>
        <v>0</v>
      </c>
      <c r="K159" s="267" t="s">
        <v>143</v>
      </c>
      <c r="L159" s="272"/>
      <c r="M159" s="273" t="s">
        <v>1</v>
      </c>
      <c r="N159" s="274" t="s">
        <v>38</v>
      </c>
      <c r="O159" s="92"/>
      <c r="P159" s="228">
        <f>O159*H159</f>
        <v>0</v>
      </c>
      <c r="Q159" s="228">
        <v>0.00010000000000000001</v>
      </c>
      <c r="R159" s="228">
        <f>Q159*H159</f>
        <v>0.001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245</v>
      </c>
      <c r="AT159" s="230" t="s">
        <v>219</v>
      </c>
      <c r="AU159" s="230" t="s">
        <v>83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193</v>
      </c>
      <c r="BM159" s="230" t="s">
        <v>1082</v>
      </c>
    </row>
    <row r="160" s="2" customFormat="1" ht="24.15" customHeight="1">
      <c r="A160" s="39"/>
      <c r="B160" s="40"/>
      <c r="C160" s="219" t="s">
        <v>311</v>
      </c>
      <c r="D160" s="219" t="s">
        <v>139</v>
      </c>
      <c r="E160" s="220" t="s">
        <v>1083</v>
      </c>
      <c r="F160" s="221" t="s">
        <v>1084</v>
      </c>
      <c r="G160" s="222" t="s">
        <v>213</v>
      </c>
      <c r="H160" s="223">
        <v>6</v>
      </c>
      <c r="I160" s="224"/>
      <c r="J160" s="225">
        <f>ROUND(I160*H160,2)</f>
        <v>0</v>
      </c>
      <c r="K160" s="221" t="s">
        <v>143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193</v>
      </c>
      <c r="AT160" s="230" t="s">
        <v>139</v>
      </c>
      <c r="AU160" s="230" t="s">
        <v>83</v>
      </c>
      <c r="AY160" s="18" t="s">
        <v>137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193</v>
      </c>
      <c r="BM160" s="230" t="s">
        <v>1085</v>
      </c>
    </row>
    <row r="161" s="2" customFormat="1" ht="24.15" customHeight="1">
      <c r="A161" s="39"/>
      <c r="B161" s="40"/>
      <c r="C161" s="265" t="s">
        <v>230</v>
      </c>
      <c r="D161" s="265" t="s">
        <v>219</v>
      </c>
      <c r="E161" s="266" t="s">
        <v>1086</v>
      </c>
      <c r="F161" s="267" t="s">
        <v>1087</v>
      </c>
      <c r="G161" s="268" t="s">
        <v>213</v>
      </c>
      <c r="H161" s="269">
        <v>6</v>
      </c>
      <c r="I161" s="270"/>
      <c r="J161" s="271">
        <f>ROUND(I161*H161,2)</f>
        <v>0</v>
      </c>
      <c r="K161" s="267" t="s">
        <v>143</v>
      </c>
      <c r="L161" s="272"/>
      <c r="M161" s="273" t="s">
        <v>1</v>
      </c>
      <c r="N161" s="274" t="s">
        <v>38</v>
      </c>
      <c r="O161" s="92"/>
      <c r="P161" s="228">
        <f>O161*H161</f>
        <v>0</v>
      </c>
      <c r="Q161" s="228">
        <v>0.00040000000000000002</v>
      </c>
      <c r="R161" s="228">
        <f>Q161*H161</f>
        <v>0.0024000000000000002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245</v>
      </c>
      <c r="AT161" s="230" t="s">
        <v>219</v>
      </c>
      <c r="AU161" s="230" t="s">
        <v>83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193</v>
      </c>
      <c r="BM161" s="230" t="s">
        <v>1088</v>
      </c>
    </row>
    <row r="162" s="2" customFormat="1" ht="24.15" customHeight="1">
      <c r="A162" s="39"/>
      <c r="B162" s="40"/>
      <c r="C162" s="219" t="s">
        <v>324</v>
      </c>
      <c r="D162" s="219" t="s">
        <v>139</v>
      </c>
      <c r="E162" s="220" t="s">
        <v>1089</v>
      </c>
      <c r="F162" s="221" t="s">
        <v>1090</v>
      </c>
      <c r="G162" s="222" t="s">
        <v>213</v>
      </c>
      <c r="H162" s="223">
        <v>1</v>
      </c>
      <c r="I162" s="224"/>
      <c r="J162" s="225">
        <f>ROUND(I162*H162,2)</f>
        <v>0</v>
      </c>
      <c r="K162" s="221" t="s">
        <v>143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193</v>
      </c>
      <c r="AT162" s="230" t="s">
        <v>139</v>
      </c>
      <c r="AU162" s="230" t="s">
        <v>83</v>
      </c>
      <c r="AY162" s="18" t="s">
        <v>137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193</v>
      </c>
      <c r="BM162" s="230" t="s">
        <v>1091</v>
      </c>
    </row>
    <row r="163" s="2" customFormat="1" ht="24.15" customHeight="1">
      <c r="A163" s="39"/>
      <c r="B163" s="40"/>
      <c r="C163" s="265" t="s">
        <v>245</v>
      </c>
      <c r="D163" s="265" t="s">
        <v>219</v>
      </c>
      <c r="E163" s="266" t="s">
        <v>1092</v>
      </c>
      <c r="F163" s="267" t="s">
        <v>1093</v>
      </c>
      <c r="G163" s="268" t="s">
        <v>213</v>
      </c>
      <c r="H163" s="269">
        <v>1</v>
      </c>
      <c r="I163" s="270"/>
      <c r="J163" s="271">
        <f>ROUND(I163*H163,2)</f>
        <v>0</v>
      </c>
      <c r="K163" s="267" t="s">
        <v>143</v>
      </c>
      <c r="L163" s="272"/>
      <c r="M163" s="273" t="s">
        <v>1</v>
      </c>
      <c r="N163" s="274" t="s">
        <v>38</v>
      </c>
      <c r="O163" s="92"/>
      <c r="P163" s="228">
        <f>O163*H163</f>
        <v>0</v>
      </c>
      <c r="Q163" s="228">
        <v>0.0010499999999999999</v>
      </c>
      <c r="R163" s="228">
        <f>Q163*H163</f>
        <v>0.0010499999999999999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245</v>
      </c>
      <c r="AT163" s="230" t="s">
        <v>219</v>
      </c>
      <c r="AU163" s="230" t="s">
        <v>83</v>
      </c>
      <c r="AY163" s="18" t="s">
        <v>137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193</v>
      </c>
      <c r="BM163" s="230" t="s">
        <v>1094</v>
      </c>
    </row>
    <row r="164" s="2" customFormat="1" ht="24.15" customHeight="1">
      <c r="A164" s="39"/>
      <c r="B164" s="40"/>
      <c r="C164" s="219" t="s">
        <v>335</v>
      </c>
      <c r="D164" s="219" t="s">
        <v>139</v>
      </c>
      <c r="E164" s="220" t="s">
        <v>1095</v>
      </c>
      <c r="F164" s="221" t="s">
        <v>1096</v>
      </c>
      <c r="G164" s="222" t="s">
        <v>213</v>
      </c>
      <c r="H164" s="223">
        <v>1</v>
      </c>
      <c r="I164" s="224"/>
      <c r="J164" s="225">
        <f>ROUND(I164*H164,2)</f>
        <v>0</v>
      </c>
      <c r="K164" s="221" t="s">
        <v>143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193</v>
      </c>
      <c r="AT164" s="230" t="s">
        <v>139</v>
      </c>
      <c r="AU164" s="230" t="s">
        <v>83</v>
      </c>
      <c r="AY164" s="18" t="s">
        <v>137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193</v>
      </c>
      <c r="BM164" s="230" t="s">
        <v>1097</v>
      </c>
    </row>
    <row r="165" s="2" customFormat="1" ht="16.5" customHeight="1">
      <c r="A165" s="39"/>
      <c r="B165" s="40"/>
      <c r="C165" s="265" t="s">
        <v>237</v>
      </c>
      <c r="D165" s="265" t="s">
        <v>219</v>
      </c>
      <c r="E165" s="266" t="s">
        <v>1098</v>
      </c>
      <c r="F165" s="267" t="s">
        <v>1099</v>
      </c>
      <c r="G165" s="268" t="s">
        <v>213</v>
      </c>
      <c r="H165" s="269">
        <v>1</v>
      </c>
      <c r="I165" s="270"/>
      <c r="J165" s="271">
        <f>ROUND(I165*H165,2)</f>
        <v>0</v>
      </c>
      <c r="K165" s="267" t="s">
        <v>1</v>
      </c>
      <c r="L165" s="272"/>
      <c r="M165" s="273" t="s">
        <v>1</v>
      </c>
      <c r="N165" s="274" t="s">
        <v>38</v>
      </c>
      <c r="O165" s="92"/>
      <c r="P165" s="228">
        <f>O165*H165</f>
        <v>0</v>
      </c>
      <c r="Q165" s="228">
        <v>0.00054000000000000001</v>
      </c>
      <c r="R165" s="228">
        <f>Q165*H165</f>
        <v>0.00054000000000000001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245</v>
      </c>
      <c r="AT165" s="230" t="s">
        <v>219</v>
      </c>
      <c r="AU165" s="230" t="s">
        <v>83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193</v>
      </c>
      <c r="BM165" s="230" t="s">
        <v>1100</v>
      </c>
    </row>
    <row r="166" s="2" customFormat="1" ht="24.15" customHeight="1">
      <c r="A166" s="39"/>
      <c r="B166" s="40"/>
      <c r="C166" s="219" t="s">
        <v>345</v>
      </c>
      <c r="D166" s="219" t="s">
        <v>139</v>
      </c>
      <c r="E166" s="220" t="s">
        <v>1101</v>
      </c>
      <c r="F166" s="221" t="s">
        <v>1102</v>
      </c>
      <c r="G166" s="222" t="s">
        <v>213</v>
      </c>
      <c r="H166" s="223">
        <v>3</v>
      </c>
      <c r="I166" s="224"/>
      <c r="J166" s="225">
        <f>ROUND(I166*H166,2)</f>
        <v>0</v>
      </c>
      <c r="K166" s="221" t="s">
        <v>143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193</v>
      </c>
      <c r="AT166" s="230" t="s">
        <v>139</v>
      </c>
      <c r="AU166" s="230" t="s">
        <v>83</v>
      </c>
      <c r="AY166" s="18" t="s">
        <v>137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193</v>
      </c>
      <c r="BM166" s="230" t="s">
        <v>1103</v>
      </c>
    </row>
    <row r="167" s="2" customFormat="1" ht="16.5" customHeight="1">
      <c r="A167" s="39"/>
      <c r="B167" s="40"/>
      <c r="C167" s="265" t="s">
        <v>241</v>
      </c>
      <c r="D167" s="265" t="s">
        <v>219</v>
      </c>
      <c r="E167" s="266" t="s">
        <v>1104</v>
      </c>
      <c r="F167" s="267" t="s">
        <v>1105</v>
      </c>
      <c r="G167" s="268" t="s">
        <v>213</v>
      </c>
      <c r="H167" s="269">
        <v>3</v>
      </c>
      <c r="I167" s="270"/>
      <c r="J167" s="271">
        <f>ROUND(I167*H167,2)</f>
        <v>0</v>
      </c>
      <c r="K167" s="267" t="s">
        <v>1</v>
      </c>
      <c r="L167" s="272"/>
      <c r="M167" s="273" t="s">
        <v>1</v>
      </c>
      <c r="N167" s="274" t="s">
        <v>38</v>
      </c>
      <c r="O167" s="92"/>
      <c r="P167" s="228">
        <f>O167*H167</f>
        <v>0</v>
      </c>
      <c r="Q167" s="228">
        <v>0.00021000000000000001</v>
      </c>
      <c r="R167" s="228">
        <f>Q167*H167</f>
        <v>0.00063000000000000003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245</v>
      </c>
      <c r="AT167" s="230" t="s">
        <v>219</v>
      </c>
      <c r="AU167" s="230" t="s">
        <v>83</v>
      </c>
      <c r="AY167" s="18" t="s">
        <v>137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193</v>
      </c>
      <c r="BM167" s="230" t="s">
        <v>1106</v>
      </c>
    </row>
    <row r="168" s="2" customFormat="1" ht="24.15" customHeight="1">
      <c r="A168" s="39"/>
      <c r="B168" s="40"/>
      <c r="C168" s="219" t="s">
        <v>377</v>
      </c>
      <c r="D168" s="219" t="s">
        <v>139</v>
      </c>
      <c r="E168" s="220" t="s">
        <v>1107</v>
      </c>
      <c r="F168" s="221" t="s">
        <v>1108</v>
      </c>
      <c r="G168" s="222" t="s">
        <v>213</v>
      </c>
      <c r="H168" s="223">
        <v>1</v>
      </c>
      <c r="I168" s="224"/>
      <c r="J168" s="225">
        <f>ROUND(I168*H168,2)</f>
        <v>0</v>
      </c>
      <c r="K168" s="221" t="s">
        <v>143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193</v>
      </c>
      <c r="AT168" s="230" t="s">
        <v>139</v>
      </c>
      <c r="AU168" s="230" t="s">
        <v>83</v>
      </c>
      <c r="AY168" s="18" t="s">
        <v>137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193</v>
      </c>
      <c r="BM168" s="230" t="s">
        <v>1109</v>
      </c>
    </row>
    <row r="169" s="2" customFormat="1" ht="24.15" customHeight="1">
      <c r="A169" s="39"/>
      <c r="B169" s="40"/>
      <c r="C169" s="265" t="s">
        <v>250</v>
      </c>
      <c r="D169" s="265" t="s">
        <v>219</v>
      </c>
      <c r="E169" s="266" t="s">
        <v>1110</v>
      </c>
      <c r="F169" s="267" t="s">
        <v>1111</v>
      </c>
      <c r="G169" s="268" t="s">
        <v>213</v>
      </c>
      <c r="H169" s="269">
        <v>1</v>
      </c>
      <c r="I169" s="270"/>
      <c r="J169" s="271">
        <f>ROUND(I169*H169,2)</f>
        <v>0</v>
      </c>
      <c r="K169" s="267" t="s">
        <v>1</v>
      </c>
      <c r="L169" s="272"/>
      <c r="M169" s="273" t="s">
        <v>1</v>
      </c>
      <c r="N169" s="274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245</v>
      </c>
      <c r="AT169" s="230" t="s">
        <v>219</v>
      </c>
      <c r="AU169" s="230" t="s">
        <v>83</v>
      </c>
      <c r="AY169" s="18" t="s">
        <v>137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193</v>
      </c>
      <c r="BM169" s="230" t="s">
        <v>1112</v>
      </c>
    </row>
    <row r="170" s="2" customFormat="1" ht="24.15" customHeight="1">
      <c r="A170" s="39"/>
      <c r="B170" s="40"/>
      <c r="C170" s="219" t="s">
        <v>399</v>
      </c>
      <c r="D170" s="219" t="s">
        <v>139</v>
      </c>
      <c r="E170" s="220" t="s">
        <v>1113</v>
      </c>
      <c r="F170" s="221" t="s">
        <v>1114</v>
      </c>
      <c r="G170" s="222" t="s">
        <v>213</v>
      </c>
      <c r="H170" s="223">
        <v>1</v>
      </c>
      <c r="I170" s="224"/>
      <c r="J170" s="225">
        <f>ROUND(I170*H170,2)</f>
        <v>0</v>
      </c>
      <c r="K170" s="221" t="s">
        <v>143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193</v>
      </c>
      <c r="AT170" s="230" t="s">
        <v>139</v>
      </c>
      <c r="AU170" s="230" t="s">
        <v>83</v>
      </c>
      <c r="AY170" s="18" t="s">
        <v>137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193</v>
      </c>
      <c r="BM170" s="230" t="s">
        <v>1115</v>
      </c>
    </row>
    <row r="171" s="2" customFormat="1" ht="16.5" customHeight="1">
      <c r="A171" s="39"/>
      <c r="B171" s="40"/>
      <c r="C171" s="265" t="s">
        <v>254</v>
      </c>
      <c r="D171" s="265" t="s">
        <v>219</v>
      </c>
      <c r="E171" s="266" t="s">
        <v>1116</v>
      </c>
      <c r="F171" s="267" t="s">
        <v>1117</v>
      </c>
      <c r="G171" s="268" t="s">
        <v>213</v>
      </c>
      <c r="H171" s="269">
        <v>1</v>
      </c>
      <c r="I171" s="270"/>
      <c r="J171" s="271">
        <f>ROUND(I171*H171,2)</f>
        <v>0</v>
      </c>
      <c r="K171" s="267" t="s">
        <v>1</v>
      </c>
      <c r="L171" s="272"/>
      <c r="M171" s="273" t="s">
        <v>1</v>
      </c>
      <c r="N171" s="274" t="s">
        <v>38</v>
      </c>
      <c r="O171" s="92"/>
      <c r="P171" s="228">
        <f>O171*H171</f>
        <v>0</v>
      </c>
      <c r="Q171" s="228">
        <v>0.00044999999999999999</v>
      </c>
      <c r="R171" s="228">
        <f>Q171*H171</f>
        <v>0.00044999999999999999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245</v>
      </c>
      <c r="AT171" s="230" t="s">
        <v>219</v>
      </c>
      <c r="AU171" s="230" t="s">
        <v>83</v>
      </c>
      <c r="AY171" s="18" t="s">
        <v>137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193</v>
      </c>
      <c r="BM171" s="230" t="s">
        <v>1118</v>
      </c>
    </row>
    <row r="172" s="2" customFormat="1" ht="24.15" customHeight="1">
      <c r="A172" s="39"/>
      <c r="B172" s="40"/>
      <c r="C172" s="219" t="s">
        <v>408</v>
      </c>
      <c r="D172" s="219" t="s">
        <v>139</v>
      </c>
      <c r="E172" s="220" t="s">
        <v>1119</v>
      </c>
      <c r="F172" s="221" t="s">
        <v>1120</v>
      </c>
      <c r="G172" s="222" t="s">
        <v>213</v>
      </c>
      <c r="H172" s="223">
        <v>43</v>
      </c>
      <c r="I172" s="224"/>
      <c r="J172" s="225">
        <f>ROUND(I172*H172,2)</f>
        <v>0</v>
      </c>
      <c r="K172" s="221" t="s">
        <v>143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193</v>
      </c>
      <c r="AT172" s="230" t="s">
        <v>139</v>
      </c>
      <c r="AU172" s="230" t="s">
        <v>83</v>
      </c>
      <c r="AY172" s="18" t="s">
        <v>137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193</v>
      </c>
      <c r="BM172" s="230" t="s">
        <v>1121</v>
      </c>
    </row>
    <row r="173" s="2" customFormat="1" ht="37.8" customHeight="1">
      <c r="A173" s="39"/>
      <c r="B173" s="40"/>
      <c r="C173" s="265" t="s">
        <v>261</v>
      </c>
      <c r="D173" s="265" t="s">
        <v>219</v>
      </c>
      <c r="E173" s="266" t="s">
        <v>1122</v>
      </c>
      <c r="F173" s="267" t="s">
        <v>1123</v>
      </c>
      <c r="G173" s="268" t="s">
        <v>213</v>
      </c>
      <c r="H173" s="269">
        <v>10</v>
      </c>
      <c r="I173" s="270"/>
      <c r="J173" s="271">
        <f>ROUND(I173*H173,2)</f>
        <v>0</v>
      </c>
      <c r="K173" s="267" t="s">
        <v>1</v>
      </c>
      <c r="L173" s="272"/>
      <c r="M173" s="273" t="s">
        <v>1</v>
      </c>
      <c r="N173" s="274" t="s">
        <v>38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245</v>
      </c>
      <c r="AT173" s="230" t="s">
        <v>219</v>
      </c>
      <c r="AU173" s="230" t="s">
        <v>83</v>
      </c>
      <c r="AY173" s="18" t="s">
        <v>137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193</v>
      </c>
      <c r="BM173" s="230" t="s">
        <v>1124</v>
      </c>
    </row>
    <row r="174" s="2" customFormat="1" ht="37.8" customHeight="1">
      <c r="A174" s="39"/>
      <c r="B174" s="40"/>
      <c r="C174" s="265" t="s">
        <v>417</v>
      </c>
      <c r="D174" s="265" t="s">
        <v>219</v>
      </c>
      <c r="E174" s="266" t="s">
        <v>1125</v>
      </c>
      <c r="F174" s="267" t="s">
        <v>1126</v>
      </c>
      <c r="G174" s="268" t="s">
        <v>213</v>
      </c>
      <c r="H174" s="269">
        <v>30</v>
      </c>
      <c r="I174" s="270"/>
      <c r="J174" s="271">
        <f>ROUND(I174*H174,2)</f>
        <v>0</v>
      </c>
      <c r="K174" s="267" t="s">
        <v>1</v>
      </c>
      <c r="L174" s="272"/>
      <c r="M174" s="273" t="s">
        <v>1</v>
      </c>
      <c r="N174" s="274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245</v>
      </c>
      <c r="AT174" s="230" t="s">
        <v>219</v>
      </c>
      <c r="AU174" s="230" t="s">
        <v>83</v>
      </c>
      <c r="AY174" s="18" t="s">
        <v>137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193</v>
      </c>
      <c r="BM174" s="230" t="s">
        <v>1127</v>
      </c>
    </row>
    <row r="175" s="2" customFormat="1" ht="37.8" customHeight="1">
      <c r="A175" s="39"/>
      <c r="B175" s="40"/>
      <c r="C175" s="265" t="s">
        <v>265</v>
      </c>
      <c r="D175" s="265" t="s">
        <v>219</v>
      </c>
      <c r="E175" s="266" t="s">
        <v>1128</v>
      </c>
      <c r="F175" s="267" t="s">
        <v>1129</v>
      </c>
      <c r="G175" s="268" t="s">
        <v>213</v>
      </c>
      <c r="H175" s="269">
        <v>3</v>
      </c>
      <c r="I175" s="270"/>
      <c r="J175" s="271">
        <f>ROUND(I175*H175,2)</f>
        <v>0</v>
      </c>
      <c r="K175" s="267" t="s">
        <v>1</v>
      </c>
      <c r="L175" s="272"/>
      <c r="M175" s="273" t="s">
        <v>1</v>
      </c>
      <c r="N175" s="274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245</v>
      </c>
      <c r="AT175" s="230" t="s">
        <v>219</v>
      </c>
      <c r="AU175" s="230" t="s">
        <v>83</v>
      </c>
      <c r="AY175" s="18" t="s">
        <v>137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193</v>
      </c>
      <c r="BM175" s="230" t="s">
        <v>1130</v>
      </c>
    </row>
    <row r="176" s="2" customFormat="1" ht="16.5" customHeight="1">
      <c r="A176" s="39"/>
      <c r="B176" s="40"/>
      <c r="C176" s="265" t="s">
        <v>424</v>
      </c>
      <c r="D176" s="265" t="s">
        <v>219</v>
      </c>
      <c r="E176" s="266" t="s">
        <v>1131</v>
      </c>
      <c r="F176" s="267" t="s">
        <v>1132</v>
      </c>
      <c r="G176" s="268" t="s">
        <v>213</v>
      </c>
      <c r="H176" s="269">
        <v>43</v>
      </c>
      <c r="I176" s="270"/>
      <c r="J176" s="271">
        <f>ROUND(I176*H176,2)</f>
        <v>0</v>
      </c>
      <c r="K176" s="267" t="s">
        <v>1</v>
      </c>
      <c r="L176" s="272"/>
      <c r="M176" s="273" t="s">
        <v>1</v>
      </c>
      <c r="N176" s="274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245</v>
      </c>
      <c r="AT176" s="230" t="s">
        <v>219</v>
      </c>
      <c r="AU176" s="230" t="s">
        <v>83</v>
      </c>
      <c r="AY176" s="18" t="s">
        <v>137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193</v>
      </c>
      <c r="BM176" s="230" t="s">
        <v>1133</v>
      </c>
    </row>
    <row r="177" s="2" customFormat="1" ht="24.15" customHeight="1">
      <c r="A177" s="39"/>
      <c r="B177" s="40"/>
      <c r="C177" s="219" t="s">
        <v>270</v>
      </c>
      <c r="D177" s="219" t="s">
        <v>139</v>
      </c>
      <c r="E177" s="220" t="s">
        <v>1134</v>
      </c>
      <c r="F177" s="221" t="s">
        <v>1135</v>
      </c>
      <c r="G177" s="222" t="s">
        <v>213</v>
      </c>
      <c r="H177" s="223">
        <v>1</v>
      </c>
      <c r="I177" s="224"/>
      <c r="J177" s="225">
        <f>ROUND(I177*H177,2)</f>
        <v>0</v>
      </c>
      <c r="K177" s="221" t="s">
        <v>143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193</v>
      </c>
      <c r="AT177" s="230" t="s">
        <v>139</v>
      </c>
      <c r="AU177" s="230" t="s">
        <v>83</v>
      </c>
      <c r="AY177" s="18" t="s">
        <v>137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193</v>
      </c>
      <c r="BM177" s="230" t="s">
        <v>1136</v>
      </c>
    </row>
    <row r="178" s="2" customFormat="1" ht="16.5" customHeight="1">
      <c r="A178" s="39"/>
      <c r="B178" s="40"/>
      <c r="C178" s="219" t="s">
        <v>434</v>
      </c>
      <c r="D178" s="219" t="s">
        <v>139</v>
      </c>
      <c r="E178" s="220" t="s">
        <v>1137</v>
      </c>
      <c r="F178" s="221" t="s">
        <v>1138</v>
      </c>
      <c r="G178" s="222" t="s">
        <v>204</v>
      </c>
      <c r="H178" s="223">
        <v>40</v>
      </c>
      <c r="I178" s="224"/>
      <c r="J178" s="225">
        <f>ROUND(I178*H178,2)</f>
        <v>0</v>
      </c>
      <c r="K178" s="221" t="s">
        <v>143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193</v>
      </c>
      <c r="AT178" s="230" t="s">
        <v>139</v>
      </c>
      <c r="AU178" s="230" t="s">
        <v>83</v>
      </c>
      <c r="AY178" s="18" t="s">
        <v>137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193</v>
      </c>
      <c r="BM178" s="230" t="s">
        <v>1139</v>
      </c>
    </row>
    <row r="179" s="2" customFormat="1" ht="16.5" customHeight="1">
      <c r="A179" s="39"/>
      <c r="B179" s="40"/>
      <c r="C179" s="265" t="s">
        <v>277</v>
      </c>
      <c r="D179" s="265" t="s">
        <v>219</v>
      </c>
      <c r="E179" s="266" t="s">
        <v>1140</v>
      </c>
      <c r="F179" s="267" t="s">
        <v>1141</v>
      </c>
      <c r="G179" s="268" t="s">
        <v>204</v>
      </c>
      <c r="H179" s="269">
        <v>40</v>
      </c>
      <c r="I179" s="270"/>
      <c r="J179" s="271">
        <f>ROUND(I179*H179,2)</f>
        <v>0</v>
      </c>
      <c r="K179" s="267" t="s">
        <v>1</v>
      </c>
      <c r="L179" s="272"/>
      <c r="M179" s="273" t="s">
        <v>1</v>
      </c>
      <c r="N179" s="274" t="s">
        <v>38</v>
      </c>
      <c r="O179" s="92"/>
      <c r="P179" s="228">
        <f>O179*H179</f>
        <v>0</v>
      </c>
      <c r="Q179" s="228">
        <v>0.0011299999999999999</v>
      </c>
      <c r="R179" s="228">
        <f>Q179*H179</f>
        <v>0.045199999999999997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245</v>
      </c>
      <c r="AT179" s="230" t="s">
        <v>219</v>
      </c>
      <c r="AU179" s="230" t="s">
        <v>83</v>
      </c>
      <c r="AY179" s="18" t="s">
        <v>137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193</v>
      </c>
      <c r="BM179" s="230" t="s">
        <v>1142</v>
      </c>
    </row>
    <row r="180" s="2" customFormat="1" ht="16.5" customHeight="1">
      <c r="A180" s="39"/>
      <c r="B180" s="40"/>
      <c r="C180" s="265" t="s">
        <v>441</v>
      </c>
      <c r="D180" s="265" t="s">
        <v>219</v>
      </c>
      <c r="E180" s="266" t="s">
        <v>1143</v>
      </c>
      <c r="F180" s="267" t="s">
        <v>1144</v>
      </c>
      <c r="G180" s="268" t="s">
        <v>213</v>
      </c>
      <c r="H180" s="269">
        <v>1</v>
      </c>
      <c r="I180" s="270"/>
      <c r="J180" s="271">
        <f>ROUND(I180*H180,2)</f>
        <v>0</v>
      </c>
      <c r="K180" s="267" t="s">
        <v>1</v>
      </c>
      <c r="L180" s="272"/>
      <c r="M180" s="273" t="s">
        <v>1</v>
      </c>
      <c r="N180" s="274" t="s">
        <v>38</v>
      </c>
      <c r="O180" s="92"/>
      <c r="P180" s="228">
        <f>O180*H180</f>
        <v>0</v>
      </c>
      <c r="Q180" s="228">
        <v>0.00044999999999999999</v>
      </c>
      <c r="R180" s="228">
        <f>Q180*H180</f>
        <v>0.00044999999999999999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245</v>
      </c>
      <c r="AT180" s="230" t="s">
        <v>219</v>
      </c>
      <c r="AU180" s="230" t="s">
        <v>83</v>
      </c>
      <c r="AY180" s="18" t="s">
        <v>137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193</v>
      </c>
      <c r="BM180" s="230" t="s">
        <v>1145</v>
      </c>
    </row>
    <row r="181" s="2" customFormat="1" ht="16.5" customHeight="1">
      <c r="A181" s="39"/>
      <c r="B181" s="40"/>
      <c r="C181" s="265" t="s">
        <v>285</v>
      </c>
      <c r="D181" s="265" t="s">
        <v>219</v>
      </c>
      <c r="E181" s="266" t="s">
        <v>1146</v>
      </c>
      <c r="F181" s="267" t="s">
        <v>1147</v>
      </c>
      <c r="G181" s="268" t="s">
        <v>213</v>
      </c>
      <c r="H181" s="269">
        <v>40</v>
      </c>
      <c r="I181" s="270"/>
      <c r="J181" s="271">
        <f>ROUND(I181*H181,2)</f>
        <v>0</v>
      </c>
      <c r="K181" s="267" t="s">
        <v>1</v>
      </c>
      <c r="L181" s="272"/>
      <c r="M181" s="273" t="s">
        <v>1</v>
      </c>
      <c r="N181" s="274" t="s">
        <v>38</v>
      </c>
      <c r="O181" s="92"/>
      <c r="P181" s="228">
        <f>O181*H181</f>
        <v>0</v>
      </c>
      <c r="Q181" s="228">
        <v>4.0000000000000003E-05</v>
      </c>
      <c r="R181" s="228">
        <f>Q181*H181</f>
        <v>0.0016000000000000001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245</v>
      </c>
      <c r="AT181" s="230" t="s">
        <v>219</v>
      </c>
      <c r="AU181" s="230" t="s">
        <v>83</v>
      </c>
      <c r="AY181" s="18" t="s">
        <v>137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193</v>
      </c>
      <c r="BM181" s="230" t="s">
        <v>1148</v>
      </c>
    </row>
    <row r="182" s="2" customFormat="1" ht="16.5" customHeight="1">
      <c r="A182" s="39"/>
      <c r="B182" s="40"/>
      <c r="C182" s="265" t="s">
        <v>449</v>
      </c>
      <c r="D182" s="265" t="s">
        <v>219</v>
      </c>
      <c r="E182" s="266" t="s">
        <v>1149</v>
      </c>
      <c r="F182" s="267" t="s">
        <v>1150</v>
      </c>
      <c r="G182" s="268" t="s">
        <v>213</v>
      </c>
      <c r="H182" s="269">
        <v>30</v>
      </c>
      <c r="I182" s="270"/>
      <c r="J182" s="271">
        <f>ROUND(I182*H182,2)</f>
        <v>0</v>
      </c>
      <c r="K182" s="267" t="s">
        <v>1</v>
      </c>
      <c r="L182" s="272"/>
      <c r="M182" s="273" t="s">
        <v>1</v>
      </c>
      <c r="N182" s="274" t="s">
        <v>38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245</v>
      </c>
      <c r="AT182" s="230" t="s">
        <v>219</v>
      </c>
      <c r="AU182" s="230" t="s">
        <v>83</v>
      </c>
      <c r="AY182" s="18" t="s">
        <v>137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193</v>
      </c>
      <c r="BM182" s="230" t="s">
        <v>1151</v>
      </c>
    </row>
    <row r="183" s="2" customFormat="1" ht="16.5" customHeight="1">
      <c r="A183" s="39"/>
      <c r="B183" s="40"/>
      <c r="C183" s="265" t="s">
        <v>290</v>
      </c>
      <c r="D183" s="265" t="s">
        <v>219</v>
      </c>
      <c r="E183" s="266" t="s">
        <v>1152</v>
      </c>
      <c r="F183" s="267" t="s">
        <v>1153</v>
      </c>
      <c r="G183" s="268" t="s">
        <v>213</v>
      </c>
      <c r="H183" s="269">
        <v>20</v>
      </c>
      <c r="I183" s="270"/>
      <c r="J183" s="271">
        <f>ROUND(I183*H183,2)</f>
        <v>0</v>
      </c>
      <c r="K183" s="267" t="s">
        <v>1</v>
      </c>
      <c r="L183" s="272"/>
      <c r="M183" s="273" t="s">
        <v>1</v>
      </c>
      <c r="N183" s="274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245</v>
      </c>
      <c r="AT183" s="230" t="s">
        <v>219</v>
      </c>
      <c r="AU183" s="230" t="s">
        <v>83</v>
      </c>
      <c r="AY183" s="18" t="s">
        <v>137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193</v>
      </c>
      <c r="BM183" s="230" t="s">
        <v>1154</v>
      </c>
    </row>
    <row r="184" s="2" customFormat="1" ht="16.5" customHeight="1">
      <c r="A184" s="39"/>
      <c r="B184" s="40"/>
      <c r="C184" s="219" t="s">
        <v>463</v>
      </c>
      <c r="D184" s="219" t="s">
        <v>139</v>
      </c>
      <c r="E184" s="220" t="s">
        <v>1155</v>
      </c>
      <c r="F184" s="221" t="s">
        <v>1156</v>
      </c>
      <c r="G184" s="222" t="s">
        <v>204</v>
      </c>
      <c r="H184" s="223">
        <v>40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193</v>
      </c>
      <c r="AT184" s="230" t="s">
        <v>139</v>
      </c>
      <c r="AU184" s="230" t="s">
        <v>83</v>
      </c>
      <c r="AY184" s="18" t="s">
        <v>137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193</v>
      </c>
      <c r="BM184" s="230" t="s">
        <v>1157</v>
      </c>
    </row>
    <row r="185" s="2" customFormat="1" ht="16.5" customHeight="1">
      <c r="A185" s="39"/>
      <c r="B185" s="40"/>
      <c r="C185" s="265" t="s">
        <v>302</v>
      </c>
      <c r="D185" s="265" t="s">
        <v>219</v>
      </c>
      <c r="E185" s="266" t="s">
        <v>1158</v>
      </c>
      <c r="F185" s="267" t="s">
        <v>1159</v>
      </c>
      <c r="G185" s="268" t="s">
        <v>213</v>
      </c>
      <c r="H185" s="269">
        <v>20</v>
      </c>
      <c r="I185" s="270"/>
      <c r="J185" s="271">
        <f>ROUND(I185*H185,2)</f>
        <v>0</v>
      </c>
      <c r="K185" s="267" t="s">
        <v>1</v>
      </c>
      <c r="L185" s="272"/>
      <c r="M185" s="273" t="s">
        <v>1</v>
      </c>
      <c r="N185" s="274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245</v>
      </c>
      <c r="AT185" s="230" t="s">
        <v>219</v>
      </c>
      <c r="AU185" s="230" t="s">
        <v>83</v>
      </c>
      <c r="AY185" s="18" t="s">
        <v>137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193</v>
      </c>
      <c r="BM185" s="230" t="s">
        <v>1160</v>
      </c>
    </row>
    <row r="186" s="2" customFormat="1" ht="16.5" customHeight="1">
      <c r="A186" s="39"/>
      <c r="B186" s="40"/>
      <c r="C186" s="265" t="s">
        <v>472</v>
      </c>
      <c r="D186" s="265" t="s">
        <v>219</v>
      </c>
      <c r="E186" s="266" t="s">
        <v>1161</v>
      </c>
      <c r="F186" s="267" t="s">
        <v>1162</v>
      </c>
      <c r="G186" s="268" t="s">
        <v>213</v>
      </c>
      <c r="H186" s="269">
        <v>44</v>
      </c>
      <c r="I186" s="270"/>
      <c r="J186" s="271">
        <f>ROUND(I186*H186,2)</f>
        <v>0</v>
      </c>
      <c r="K186" s="267" t="s">
        <v>1</v>
      </c>
      <c r="L186" s="272"/>
      <c r="M186" s="273" t="s">
        <v>1</v>
      </c>
      <c r="N186" s="274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245</v>
      </c>
      <c r="AT186" s="230" t="s">
        <v>219</v>
      </c>
      <c r="AU186" s="230" t="s">
        <v>83</v>
      </c>
      <c r="AY186" s="18" t="s">
        <v>137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193</v>
      </c>
      <c r="BM186" s="230" t="s">
        <v>1163</v>
      </c>
    </row>
    <row r="187" s="2" customFormat="1" ht="21.75" customHeight="1">
      <c r="A187" s="39"/>
      <c r="B187" s="40"/>
      <c r="C187" s="265" t="s">
        <v>310</v>
      </c>
      <c r="D187" s="265" t="s">
        <v>219</v>
      </c>
      <c r="E187" s="266" t="s">
        <v>1164</v>
      </c>
      <c r="F187" s="267" t="s">
        <v>1165</v>
      </c>
      <c r="G187" s="268" t="s">
        <v>213</v>
      </c>
      <c r="H187" s="269">
        <v>1</v>
      </c>
      <c r="I187" s="270"/>
      <c r="J187" s="271">
        <f>ROUND(I187*H187,2)</f>
        <v>0</v>
      </c>
      <c r="K187" s="267" t="s">
        <v>1</v>
      </c>
      <c r="L187" s="272"/>
      <c r="M187" s="273" t="s">
        <v>1</v>
      </c>
      <c r="N187" s="274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245</v>
      </c>
      <c r="AT187" s="230" t="s">
        <v>219</v>
      </c>
      <c r="AU187" s="230" t="s">
        <v>83</v>
      </c>
      <c r="AY187" s="18" t="s">
        <v>137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193</v>
      </c>
      <c r="BM187" s="230" t="s">
        <v>1166</v>
      </c>
    </row>
    <row r="188" s="2" customFormat="1" ht="24.15" customHeight="1">
      <c r="A188" s="39"/>
      <c r="B188" s="40"/>
      <c r="C188" s="219" t="s">
        <v>485</v>
      </c>
      <c r="D188" s="219" t="s">
        <v>139</v>
      </c>
      <c r="E188" s="220" t="s">
        <v>1167</v>
      </c>
      <c r="F188" s="221" t="s">
        <v>1168</v>
      </c>
      <c r="G188" s="222" t="s">
        <v>314</v>
      </c>
      <c r="H188" s="223">
        <v>0.215</v>
      </c>
      <c r="I188" s="224"/>
      <c r="J188" s="225">
        <f>ROUND(I188*H188,2)</f>
        <v>0</v>
      </c>
      <c r="K188" s="221" t="s">
        <v>143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193</v>
      </c>
      <c r="AT188" s="230" t="s">
        <v>139</v>
      </c>
      <c r="AU188" s="230" t="s">
        <v>83</v>
      </c>
      <c r="AY188" s="18" t="s">
        <v>137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193</v>
      </c>
      <c r="BM188" s="230" t="s">
        <v>1169</v>
      </c>
    </row>
    <row r="189" s="2" customFormat="1" ht="16.5" customHeight="1">
      <c r="A189" s="39"/>
      <c r="B189" s="40"/>
      <c r="C189" s="219" t="s">
        <v>315</v>
      </c>
      <c r="D189" s="219" t="s">
        <v>139</v>
      </c>
      <c r="E189" s="220" t="s">
        <v>1170</v>
      </c>
      <c r="F189" s="221" t="s">
        <v>1171</v>
      </c>
      <c r="G189" s="222" t="s">
        <v>447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193</v>
      </c>
      <c r="AT189" s="230" t="s">
        <v>139</v>
      </c>
      <c r="AU189" s="230" t="s">
        <v>83</v>
      </c>
      <c r="AY189" s="18" t="s">
        <v>137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193</v>
      </c>
      <c r="BM189" s="230" t="s">
        <v>1172</v>
      </c>
    </row>
    <row r="190" s="12" customFormat="1" ht="25.92" customHeight="1">
      <c r="A190" s="12"/>
      <c r="B190" s="203"/>
      <c r="C190" s="204"/>
      <c r="D190" s="205" t="s">
        <v>72</v>
      </c>
      <c r="E190" s="206" t="s">
        <v>1173</v>
      </c>
      <c r="F190" s="206" t="s">
        <v>1174</v>
      </c>
      <c r="G190" s="204"/>
      <c r="H190" s="204"/>
      <c r="I190" s="207"/>
      <c r="J190" s="208">
        <f>BK190</f>
        <v>0</v>
      </c>
      <c r="K190" s="204"/>
      <c r="L190" s="209"/>
      <c r="M190" s="210"/>
      <c r="N190" s="211"/>
      <c r="O190" s="211"/>
      <c r="P190" s="212">
        <f>P191</f>
        <v>0</v>
      </c>
      <c r="Q190" s="211"/>
      <c r="R190" s="212">
        <f>R191</f>
        <v>0</v>
      </c>
      <c r="S190" s="211"/>
      <c r="T190" s="21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144</v>
      </c>
      <c r="AT190" s="215" t="s">
        <v>72</v>
      </c>
      <c r="AU190" s="215" t="s">
        <v>73</v>
      </c>
      <c r="AY190" s="214" t="s">
        <v>137</v>
      </c>
      <c r="BK190" s="216">
        <f>BK191</f>
        <v>0</v>
      </c>
    </row>
    <row r="191" s="2" customFormat="1" ht="24.15" customHeight="1">
      <c r="A191" s="39"/>
      <c r="B191" s="40"/>
      <c r="C191" s="219" t="s">
        <v>496</v>
      </c>
      <c r="D191" s="219" t="s">
        <v>139</v>
      </c>
      <c r="E191" s="220" t="s">
        <v>1175</v>
      </c>
      <c r="F191" s="221" t="s">
        <v>1176</v>
      </c>
      <c r="G191" s="222" t="s">
        <v>1177</v>
      </c>
      <c r="H191" s="223">
        <v>3</v>
      </c>
      <c r="I191" s="224"/>
      <c r="J191" s="225">
        <f>ROUND(I191*H191,2)</f>
        <v>0</v>
      </c>
      <c r="K191" s="221" t="s">
        <v>143</v>
      </c>
      <c r="L191" s="45"/>
      <c r="M191" s="290" t="s">
        <v>1</v>
      </c>
      <c r="N191" s="291" t="s">
        <v>38</v>
      </c>
      <c r="O191" s="292"/>
      <c r="P191" s="293">
        <f>O191*H191</f>
        <v>0</v>
      </c>
      <c r="Q191" s="293">
        <v>0</v>
      </c>
      <c r="R191" s="293">
        <f>Q191*H191</f>
        <v>0</v>
      </c>
      <c r="S191" s="293">
        <v>0</v>
      </c>
      <c r="T191" s="29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1178</v>
      </c>
      <c r="AT191" s="230" t="s">
        <v>139</v>
      </c>
      <c r="AU191" s="230" t="s">
        <v>81</v>
      </c>
      <c r="AY191" s="18" t="s">
        <v>137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1178</v>
      </c>
      <c r="BM191" s="230" t="s">
        <v>1179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2SKGctDroZZ2vPWRXHkQn2ZBJgbOTU2nr0seH7MufOqBDV8b5LWn+I0IjR3VGtepTmkhxzz4cFJ/Gj2PhLx6PA==" hashValue="x+KZ/vqNRR7xWLPDrTiH0dzYbTwPKaksCazAIvWbbDDmXT+vtBIoAUVIa8KR51rGpBQosy6/23dvsR1lYIVZYQ==" algorithmName="SHA-512" password="CC35"/>
  <autoFilter ref="C118:K19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Rozpočet-KV_ZŠ Truhlářská-úprava vstupu pavilonu (CÚ 2025/I)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ROUND((SUM(BE117:BE126)),  2)</f>
        <v>0</v>
      </c>
      <c r="G33" s="39"/>
      <c r="H33" s="39"/>
      <c r="I33" s="156">
        <v>0.20999999999999999</v>
      </c>
      <c r="J33" s="155">
        <f>ROUND(((SUM(BE117:BE126))*I33),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ROUND((SUM(BF117:BF126)),  2)</f>
        <v>0</v>
      </c>
      <c r="G34" s="39"/>
      <c r="H34" s="39"/>
      <c r="I34" s="156">
        <v>0.12</v>
      </c>
      <c r="J34" s="155">
        <f>ROUND(((SUM(BF117:BF126))*I34),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ROUND((SUM(BG117:BG126)),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ROUND((SUM(BH117:BH126)),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ROUND((SUM(BI117:BI126)),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Rozpočet-KV_ZŠ Truhlářská-úprava vstupu pavilonu (CÚ 2025/I)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1181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122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Rozpočet-KV_ZŠ Truhlářská-úprava vstupu pavilonu (CÚ 2025/I)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03 - Vedlejší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20. 1. 2025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123</v>
      </c>
      <c r="D116" s="195" t="s">
        <v>58</v>
      </c>
      <c r="E116" s="195" t="s">
        <v>54</v>
      </c>
      <c r="F116" s="195" t="s">
        <v>55</v>
      </c>
      <c r="G116" s="195" t="s">
        <v>124</v>
      </c>
      <c r="H116" s="195" t="s">
        <v>125</v>
      </c>
      <c r="I116" s="195" t="s">
        <v>126</v>
      </c>
      <c r="J116" s="195" t="s">
        <v>95</v>
      </c>
      <c r="K116" s="196" t="s">
        <v>127</v>
      </c>
      <c r="L116" s="197"/>
      <c r="M116" s="101" t="s">
        <v>1</v>
      </c>
      <c r="N116" s="102" t="s">
        <v>37</v>
      </c>
      <c r="O116" s="102" t="s">
        <v>128</v>
      </c>
      <c r="P116" s="102" t="s">
        <v>129</v>
      </c>
      <c r="Q116" s="102" t="s">
        <v>130</v>
      </c>
      <c r="R116" s="102" t="s">
        <v>131</v>
      </c>
      <c r="S116" s="102" t="s">
        <v>132</v>
      </c>
      <c r="T116" s="103" t="s">
        <v>133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134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97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72</v>
      </c>
      <c r="E118" s="206" t="s">
        <v>1182</v>
      </c>
      <c r="F118" s="206" t="s">
        <v>1183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SUM(P119:P126)</f>
        <v>0</v>
      </c>
      <c r="Q118" s="211"/>
      <c r="R118" s="212">
        <f>SUM(R119:R126)</f>
        <v>0</v>
      </c>
      <c r="S118" s="211"/>
      <c r="T118" s="213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165</v>
      </c>
      <c r="AT118" s="215" t="s">
        <v>72</v>
      </c>
      <c r="AU118" s="215" t="s">
        <v>73</v>
      </c>
      <c r="AY118" s="214" t="s">
        <v>137</v>
      </c>
      <c r="BK118" s="216">
        <f>SUM(BK119:BK126)</f>
        <v>0</v>
      </c>
    </row>
    <row r="119" s="2" customFormat="1" ht="24.15" customHeight="1">
      <c r="A119" s="39"/>
      <c r="B119" s="40"/>
      <c r="C119" s="219" t="s">
        <v>81</v>
      </c>
      <c r="D119" s="219" t="s">
        <v>139</v>
      </c>
      <c r="E119" s="220" t="s">
        <v>1184</v>
      </c>
      <c r="F119" s="221" t="s">
        <v>1185</v>
      </c>
      <c r="G119" s="222" t="s">
        <v>447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38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144</v>
      </c>
      <c r="AT119" s="230" t="s">
        <v>139</v>
      </c>
      <c r="AU119" s="230" t="s">
        <v>81</v>
      </c>
      <c r="AY119" s="18" t="s">
        <v>137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81</v>
      </c>
      <c r="BK119" s="231">
        <f>ROUND(I119*H119,2)</f>
        <v>0</v>
      </c>
      <c r="BL119" s="18" t="s">
        <v>144</v>
      </c>
      <c r="BM119" s="230" t="s">
        <v>1186</v>
      </c>
    </row>
    <row r="120" s="2" customFormat="1" ht="16.5" customHeight="1">
      <c r="A120" s="39"/>
      <c r="B120" s="40"/>
      <c r="C120" s="219" t="s">
        <v>83</v>
      </c>
      <c r="D120" s="219" t="s">
        <v>139</v>
      </c>
      <c r="E120" s="220" t="s">
        <v>1187</v>
      </c>
      <c r="F120" s="221" t="s">
        <v>1188</v>
      </c>
      <c r="G120" s="222" t="s">
        <v>447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38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1189</v>
      </c>
      <c r="AT120" s="230" t="s">
        <v>139</v>
      </c>
      <c r="AU120" s="230" t="s">
        <v>81</v>
      </c>
      <c r="AY120" s="18" t="s">
        <v>137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81</v>
      </c>
      <c r="BK120" s="231">
        <f>ROUND(I120*H120,2)</f>
        <v>0</v>
      </c>
      <c r="BL120" s="18" t="s">
        <v>1189</v>
      </c>
      <c r="BM120" s="230" t="s">
        <v>1190</v>
      </c>
    </row>
    <row r="121" s="2" customFormat="1">
      <c r="A121" s="39"/>
      <c r="B121" s="40"/>
      <c r="C121" s="41"/>
      <c r="D121" s="234" t="s">
        <v>783</v>
      </c>
      <c r="E121" s="41"/>
      <c r="F121" s="286" t="s">
        <v>1191</v>
      </c>
      <c r="G121" s="41"/>
      <c r="H121" s="41"/>
      <c r="I121" s="287"/>
      <c r="J121" s="41"/>
      <c r="K121" s="41"/>
      <c r="L121" s="45"/>
      <c r="M121" s="288"/>
      <c r="N121" s="289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783</v>
      </c>
      <c r="AU121" s="18" t="s">
        <v>81</v>
      </c>
    </row>
    <row r="122" s="2" customFormat="1" ht="37.8" customHeight="1">
      <c r="A122" s="39"/>
      <c r="B122" s="40"/>
      <c r="C122" s="219" t="s">
        <v>153</v>
      </c>
      <c r="D122" s="219" t="s">
        <v>139</v>
      </c>
      <c r="E122" s="220" t="s">
        <v>1192</v>
      </c>
      <c r="F122" s="221" t="s">
        <v>1193</v>
      </c>
      <c r="G122" s="222" t="s">
        <v>447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1189</v>
      </c>
      <c r="AT122" s="230" t="s">
        <v>139</v>
      </c>
      <c r="AU122" s="230" t="s">
        <v>81</v>
      </c>
      <c r="AY122" s="18" t="s">
        <v>137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1189</v>
      </c>
      <c r="BM122" s="230" t="s">
        <v>1194</v>
      </c>
    </row>
    <row r="123" s="2" customFormat="1">
      <c r="A123" s="39"/>
      <c r="B123" s="40"/>
      <c r="C123" s="41"/>
      <c r="D123" s="234" t="s">
        <v>783</v>
      </c>
      <c r="E123" s="41"/>
      <c r="F123" s="286" t="s">
        <v>1195</v>
      </c>
      <c r="G123" s="41"/>
      <c r="H123" s="41"/>
      <c r="I123" s="287"/>
      <c r="J123" s="41"/>
      <c r="K123" s="41"/>
      <c r="L123" s="45"/>
      <c r="M123" s="288"/>
      <c r="N123" s="289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783</v>
      </c>
      <c r="AU123" s="18" t="s">
        <v>81</v>
      </c>
    </row>
    <row r="124" s="2" customFormat="1" ht="24.15" customHeight="1">
      <c r="A124" s="39"/>
      <c r="B124" s="40"/>
      <c r="C124" s="219" t="s">
        <v>144</v>
      </c>
      <c r="D124" s="219" t="s">
        <v>139</v>
      </c>
      <c r="E124" s="220" t="s">
        <v>1196</v>
      </c>
      <c r="F124" s="221" t="s">
        <v>1197</v>
      </c>
      <c r="G124" s="222" t="s">
        <v>447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1189</v>
      </c>
      <c r="AT124" s="230" t="s">
        <v>139</v>
      </c>
      <c r="AU124" s="230" t="s">
        <v>81</v>
      </c>
      <c r="AY124" s="18" t="s">
        <v>137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1189</v>
      </c>
      <c r="BM124" s="230" t="s">
        <v>1198</v>
      </c>
    </row>
    <row r="125" s="2" customFormat="1">
      <c r="A125" s="39"/>
      <c r="B125" s="40"/>
      <c r="C125" s="41"/>
      <c r="D125" s="234" t="s">
        <v>783</v>
      </c>
      <c r="E125" s="41"/>
      <c r="F125" s="286" t="s">
        <v>1191</v>
      </c>
      <c r="G125" s="41"/>
      <c r="H125" s="41"/>
      <c r="I125" s="287"/>
      <c r="J125" s="41"/>
      <c r="K125" s="41"/>
      <c r="L125" s="45"/>
      <c r="M125" s="288"/>
      <c r="N125" s="28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783</v>
      </c>
      <c r="AU125" s="18" t="s">
        <v>81</v>
      </c>
    </row>
    <row r="126" s="2" customFormat="1" ht="16.5" customHeight="1">
      <c r="A126" s="39"/>
      <c r="B126" s="40"/>
      <c r="C126" s="219" t="s">
        <v>165</v>
      </c>
      <c r="D126" s="219" t="s">
        <v>139</v>
      </c>
      <c r="E126" s="220" t="s">
        <v>1199</v>
      </c>
      <c r="F126" s="221" t="s">
        <v>1200</v>
      </c>
      <c r="G126" s="222" t="s">
        <v>447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90" t="s">
        <v>1</v>
      </c>
      <c r="N126" s="291" t="s">
        <v>38</v>
      </c>
      <c r="O126" s="292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1189</v>
      </c>
      <c r="AT126" s="230" t="s">
        <v>139</v>
      </c>
      <c r="AU126" s="230" t="s">
        <v>81</v>
      </c>
      <c r="AY126" s="18" t="s">
        <v>137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1189</v>
      </c>
      <c r="BM126" s="230" t="s">
        <v>1201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4Aw8+fo4sm6WHjAW/n3ln1iHzMrqOQJpMwLDSA8YFls7IVO6vG2UHQ6uqWdRvUd6ObEPNy+RAu1MrUPlL1BQfQ==" hashValue="j8a5k30wvhN/wNBManeHzstL4w7iTKKmIE53sLLTzk5gUyGqZk8txM3gLp77yY/nVyEwg0m5GLKjLr8hZfE3oA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2025-02-06T07:11:54Z</dcterms:created>
  <dcterms:modified xsi:type="dcterms:W3CDTF">2025-02-06T07:12:00Z</dcterms:modified>
</cp:coreProperties>
</file>