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Martin\Zakazky\2023\Gajdos_MMKV_Vytah\"/>
    </mc:Choice>
  </mc:AlternateContent>
  <bookViews>
    <workbookView xWindow="0" yWindow="0" windowWidth="0" windowHeight="0"/>
  </bookViews>
  <sheets>
    <sheet name="Rekapitulace stavby" sheetId="1" r:id="rId1"/>
    <sheet name="01 - Stavební část" sheetId="2" r:id="rId2"/>
    <sheet name="02 - Vedlejší a ostatní n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Stavební část'!$C$91:$K$278</definedName>
    <definedName name="_xlnm.Print_Area" localSheetId="1">'01 - Stavební část'!$C$4:$J$39,'01 - Stavební část'!$C$45:$J$73,'01 - Stavební část'!$C$79:$K$278</definedName>
    <definedName name="_xlnm.Print_Titles" localSheetId="1">'01 - Stavební část'!$91:$91</definedName>
    <definedName name="_xlnm._FilterDatabase" localSheetId="2" hidden="1">'02 - Vedlejší a ostatní n...'!$C$83:$K$104</definedName>
    <definedName name="_xlnm.Print_Area" localSheetId="2">'02 - Vedlejší a ostatní n...'!$C$4:$J$39,'02 - Vedlejší a ostatní n...'!$C$45:$J$65,'02 - Vedlejší a ostatní n...'!$C$71:$K$104</definedName>
    <definedName name="_xlnm.Print_Titles" localSheetId="2">'02 - Vedlejší a ostatní n...'!$83:$83</definedName>
    <definedName name="_xlnm.Print_Area" localSheetId="3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02"/>
  <c r="BH102"/>
  <c r="BG102"/>
  <c r="BF102"/>
  <c r="T102"/>
  <c r="T101"/>
  <c r="R102"/>
  <c r="R101"/>
  <c r="P102"/>
  <c r="P101"/>
  <c r="BI98"/>
  <c r="BH98"/>
  <c r="BG98"/>
  <c r="BF98"/>
  <c r="T98"/>
  <c r="T97"/>
  <c r="R98"/>
  <c r="R97"/>
  <c r="P98"/>
  <c r="P97"/>
  <c r="BI94"/>
  <c r="BH94"/>
  <c r="BG94"/>
  <c r="BF94"/>
  <c r="T94"/>
  <c r="R94"/>
  <c r="P94"/>
  <c r="BI91"/>
  <c r="BH91"/>
  <c r="BG91"/>
  <c r="BF91"/>
  <c r="T91"/>
  <c r="R91"/>
  <c r="P91"/>
  <c r="BI87"/>
  <c r="BH87"/>
  <c r="BG87"/>
  <c r="BF87"/>
  <c r="T87"/>
  <c r="T86"/>
  <c r="R87"/>
  <c r="R86"/>
  <c r="P87"/>
  <c r="P86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2" r="J37"/>
  <c r="J36"/>
  <c i="1" r="AY55"/>
  <c i="2" r="J35"/>
  <c i="1" r="AX55"/>
  <c i="2" r="BI274"/>
  <c r="BH274"/>
  <c r="BG274"/>
  <c r="BF274"/>
  <c r="T274"/>
  <c r="R274"/>
  <c r="P274"/>
  <c r="BI269"/>
  <c r="BH269"/>
  <c r="BG269"/>
  <c r="BF269"/>
  <c r="T269"/>
  <c r="R269"/>
  <c r="P269"/>
  <c r="BI261"/>
  <c r="BH261"/>
  <c r="BG261"/>
  <c r="BF261"/>
  <c r="T261"/>
  <c r="R261"/>
  <c r="P261"/>
  <c r="BI258"/>
  <c r="BH258"/>
  <c r="BG258"/>
  <c r="BF258"/>
  <c r="T258"/>
  <c r="R258"/>
  <c r="P258"/>
  <c r="BI256"/>
  <c r="BH256"/>
  <c r="BG256"/>
  <c r="BF256"/>
  <c r="T256"/>
  <c r="R256"/>
  <c r="P256"/>
  <c r="BI251"/>
  <c r="BH251"/>
  <c r="BG251"/>
  <c r="BF251"/>
  <c r="T251"/>
  <c r="R251"/>
  <c r="P251"/>
  <c r="BI248"/>
  <c r="BH248"/>
  <c r="BG248"/>
  <c r="BF248"/>
  <c r="T248"/>
  <c r="R248"/>
  <c r="P248"/>
  <c r="BI241"/>
  <c r="BH241"/>
  <c r="BG241"/>
  <c r="BF241"/>
  <c r="T241"/>
  <c r="R241"/>
  <c r="P241"/>
  <c r="BI235"/>
  <c r="BH235"/>
  <c r="BG235"/>
  <c r="BF235"/>
  <c r="T235"/>
  <c r="R235"/>
  <c r="P235"/>
  <c r="BI230"/>
  <c r="BH230"/>
  <c r="BG230"/>
  <c r="BF230"/>
  <c r="T230"/>
  <c r="R230"/>
  <c r="P230"/>
  <c r="BI224"/>
  <c r="BH224"/>
  <c r="BG224"/>
  <c r="BF224"/>
  <c r="T224"/>
  <c r="R224"/>
  <c r="P224"/>
  <c r="BI220"/>
  <c r="BH220"/>
  <c r="BG220"/>
  <c r="BF220"/>
  <c r="T220"/>
  <c r="R220"/>
  <c r="P220"/>
  <c r="BI217"/>
  <c r="BH217"/>
  <c r="BG217"/>
  <c r="BF217"/>
  <c r="T217"/>
  <c r="R217"/>
  <c r="P217"/>
  <c r="BI210"/>
  <c r="BH210"/>
  <c r="BG210"/>
  <c r="BF210"/>
  <c r="T210"/>
  <c r="R210"/>
  <c r="P210"/>
  <c r="BI202"/>
  <c r="BH202"/>
  <c r="BG202"/>
  <c r="BF202"/>
  <c r="T202"/>
  <c r="R202"/>
  <c r="P202"/>
  <c r="BI198"/>
  <c r="BH198"/>
  <c r="BG198"/>
  <c r="BF198"/>
  <c r="T198"/>
  <c r="R198"/>
  <c r="P198"/>
  <c r="BI195"/>
  <c r="BH195"/>
  <c r="BG195"/>
  <c r="BF195"/>
  <c r="T195"/>
  <c r="R195"/>
  <c r="P195"/>
  <c r="BI191"/>
  <c r="BH191"/>
  <c r="BG191"/>
  <c r="BF191"/>
  <c r="T191"/>
  <c r="R191"/>
  <c r="P191"/>
  <c r="BI186"/>
  <c r="BH186"/>
  <c r="BG186"/>
  <c r="BF186"/>
  <c r="T186"/>
  <c r="R186"/>
  <c r="P186"/>
  <c r="BI182"/>
  <c r="BH182"/>
  <c r="BG182"/>
  <c r="BF182"/>
  <c r="T182"/>
  <c r="R182"/>
  <c r="P182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70"/>
  <c r="BH170"/>
  <c r="BG170"/>
  <c r="BF170"/>
  <c r="T170"/>
  <c r="R170"/>
  <c r="P170"/>
  <c r="BI167"/>
  <c r="BH167"/>
  <c r="BG167"/>
  <c r="BF167"/>
  <c r="T167"/>
  <c r="R167"/>
  <c r="P167"/>
  <c r="BI162"/>
  <c r="BH162"/>
  <c r="BG162"/>
  <c r="BF162"/>
  <c r="T162"/>
  <c r="T161"/>
  <c r="R162"/>
  <c r="R161"/>
  <c r="P162"/>
  <c r="P161"/>
  <c r="BI158"/>
  <c r="BH158"/>
  <c r="BG158"/>
  <c r="BF158"/>
  <c r="T158"/>
  <c r="R158"/>
  <c r="P158"/>
  <c r="BI153"/>
  <c r="BH153"/>
  <c r="BG153"/>
  <c r="BF153"/>
  <c r="T153"/>
  <c r="R153"/>
  <c r="P153"/>
  <c r="BI148"/>
  <c r="BH148"/>
  <c r="BG148"/>
  <c r="BF148"/>
  <c r="T148"/>
  <c r="R148"/>
  <c r="P148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0"/>
  <c r="BH130"/>
  <c r="BG130"/>
  <c r="BF130"/>
  <c r="T130"/>
  <c r="R130"/>
  <c r="P130"/>
  <c r="BI126"/>
  <c r="BH126"/>
  <c r="BG126"/>
  <c r="BF126"/>
  <c r="T126"/>
  <c r="R126"/>
  <c r="P126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100"/>
  <c r="BH100"/>
  <c r="BG100"/>
  <c r="BF100"/>
  <c r="T100"/>
  <c r="R100"/>
  <c r="P100"/>
  <c r="BI95"/>
  <c r="BH95"/>
  <c r="BG95"/>
  <c r="BF95"/>
  <c r="T95"/>
  <c r="R95"/>
  <c r="P95"/>
  <c r="J89"/>
  <c r="J88"/>
  <c r="F88"/>
  <c r="F86"/>
  <c r="E84"/>
  <c r="J55"/>
  <c r="J54"/>
  <c r="F54"/>
  <c r="F52"/>
  <c r="E50"/>
  <c r="J18"/>
  <c r="E18"/>
  <c r="F55"/>
  <c r="J17"/>
  <c r="J12"/>
  <c r="J86"/>
  <c r="E7"/>
  <c r="E48"/>
  <c i="1" r="L50"/>
  <c r="AM50"/>
  <c r="AM49"/>
  <c r="L49"/>
  <c r="AM47"/>
  <c r="L47"/>
  <c r="L45"/>
  <c r="L44"/>
  <c i="2" r="J235"/>
  <c r="J224"/>
  <c r="J153"/>
  <c r="BK114"/>
  <c r="J177"/>
  <c r="BK153"/>
  <c i="3" r="BK94"/>
  <c i="2" r="J241"/>
  <c r="J251"/>
  <c r="BK136"/>
  <c r="BK235"/>
  <c r="J174"/>
  <c r="J136"/>
  <c i="3" r="BK91"/>
  <c i="2" r="J269"/>
  <c r="J230"/>
  <c r="J162"/>
  <c r="BK241"/>
  <c r="BK174"/>
  <c r="J126"/>
  <c r="J110"/>
  <c r="J220"/>
  <c r="BK248"/>
  <c r="J195"/>
  <c r="BK191"/>
  <c r="BK177"/>
  <c r="J148"/>
  <c r="BK130"/>
  <c r="J100"/>
  <c i="3" r="J102"/>
  <c i="2" r="BK256"/>
  <c r="J202"/>
  <c r="J130"/>
  <c r="BK224"/>
  <c r="BK170"/>
  <c r="BK139"/>
  <c i="3" r="J91"/>
  <c i="2" r="BK261"/>
  <c r="BK148"/>
  <c r="J104"/>
  <c r="J180"/>
  <c r="J158"/>
  <c i="3" r="BK102"/>
  <c r="J87"/>
  <c i="2" r="J248"/>
  <c r="BK142"/>
  <c r="J107"/>
  <c r="BK180"/>
  <c r="J142"/>
  <c i="3" r="F37"/>
  <c i="2" r="BK95"/>
  <c i="3" r="J94"/>
  <c i="2" r="BK217"/>
  <c r="BK100"/>
  <c i="1" r="AS54"/>
  <c i="2" r="BK104"/>
  <c r="BK195"/>
  <c r="BK202"/>
  <c r="BK251"/>
  <c r="J139"/>
  <c r="J170"/>
  <c i="3" r="BK98"/>
  <c i="2" r="BK274"/>
  <c r="J182"/>
  <c r="J261"/>
  <c r="J198"/>
  <c r="BK107"/>
  <c r="J217"/>
  <c r="BK158"/>
  <c r="BK198"/>
  <c r="J95"/>
  <c r="J114"/>
  <c i="3" r="BK87"/>
  <c i="2" r="J256"/>
  <c r="J191"/>
  <c r="BK162"/>
  <c r="BK120"/>
  <c r="J274"/>
  <c r="BK210"/>
  <c r="BK220"/>
  <c r="BK117"/>
  <c r="J186"/>
  <c r="J167"/>
  <c r="J117"/>
  <c i="3" r="J98"/>
  <c i="2" r="BK258"/>
  <c r="BK230"/>
  <c r="BK126"/>
  <c r="BK186"/>
  <c r="BK167"/>
  <c r="BK110"/>
  <c r="BK269"/>
  <c r="J258"/>
  <c r="J210"/>
  <c r="J120"/>
  <c r="BK182"/>
  <c l="1" r="T94"/>
  <c r="R103"/>
  <c r="R135"/>
  <c r="BK166"/>
  <c r="J166"/>
  <c r="J66"/>
  <c r="R173"/>
  <c r="R201"/>
  <c r="BK247"/>
  <c r="J247"/>
  <c r="J70"/>
  <c r="P255"/>
  <c r="BK260"/>
  <c r="J260"/>
  <c r="J72"/>
  <c r="BK94"/>
  <c r="J94"/>
  <c r="J61"/>
  <c r="BK103"/>
  <c r="J103"/>
  <c r="J62"/>
  <c r="BK135"/>
  <c r="J135"/>
  <c r="J63"/>
  <c r="P166"/>
  <c r="BK173"/>
  <c r="J173"/>
  <c r="J67"/>
  <c r="BK201"/>
  <c r="J201"/>
  <c r="J68"/>
  <c r="P247"/>
  <c r="P246"/>
  <c r="BK255"/>
  <c r="J255"/>
  <c r="J71"/>
  <c r="T260"/>
  <c r="P94"/>
  <c r="P103"/>
  <c r="T135"/>
  <c r="R166"/>
  <c r="R165"/>
  <c r="T173"/>
  <c r="P201"/>
  <c r="R247"/>
  <c r="R255"/>
  <c r="R260"/>
  <c r="R94"/>
  <c r="T103"/>
  <c r="P135"/>
  <c r="T166"/>
  <c r="P173"/>
  <c r="T201"/>
  <c r="T247"/>
  <c r="T255"/>
  <c r="P260"/>
  <c i="3" r="BK90"/>
  <c r="J90"/>
  <c r="J62"/>
  <c r="P90"/>
  <c r="P85"/>
  <c r="P84"/>
  <c i="1" r="AU56"/>
  <c i="3" r="R90"/>
  <c r="R85"/>
  <c r="R84"/>
  <c r="T90"/>
  <c r="T85"/>
  <c r="T84"/>
  <c r="BK101"/>
  <c r="J101"/>
  <c r="J64"/>
  <c i="2" r="BK161"/>
  <c r="J161"/>
  <c r="J64"/>
  <c i="3" r="BK86"/>
  <c r="J86"/>
  <c r="J61"/>
  <c r="BK97"/>
  <c r="J97"/>
  <c r="J63"/>
  <c r="E48"/>
  <c r="J52"/>
  <c r="F55"/>
  <c r="BE87"/>
  <c r="BE91"/>
  <c r="BE94"/>
  <c r="BE98"/>
  <c r="BE102"/>
  <c i="1" r="BD56"/>
  <c i="2" r="J52"/>
  <c r="E82"/>
  <c r="F89"/>
  <c r="BE104"/>
  <c r="BE110"/>
  <c r="BE117"/>
  <c r="BE130"/>
  <c r="BE136"/>
  <c r="BE148"/>
  <c r="BE162"/>
  <c r="BE167"/>
  <c r="BE170"/>
  <c r="BE174"/>
  <c r="BE177"/>
  <c r="BE180"/>
  <c r="BE182"/>
  <c r="BE186"/>
  <c r="BE191"/>
  <c r="BE220"/>
  <c r="BE230"/>
  <c r="BE248"/>
  <c r="BE258"/>
  <c r="BE95"/>
  <c r="BE100"/>
  <c r="BE107"/>
  <c r="BE114"/>
  <c r="BE120"/>
  <c r="BE126"/>
  <c r="BE139"/>
  <c r="BE142"/>
  <c r="BE153"/>
  <c r="BE158"/>
  <c r="BE198"/>
  <c r="BE210"/>
  <c r="BE224"/>
  <c r="BE251"/>
  <c r="BE195"/>
  <c r="BE202"/>
  <c r="BE217"/>
  <c r="BE235"/>
  <c r="BE241"/>
  <c r="BE256"/>
  <c r="BE261"/>
  <c r="BE269"/>
  <c r="BE274"/>
  <c r="J34"/>
  <c i="1" r="AW55"/>
  <c i="2" r="F35"/>
  <c i="1" r="BB55"/>
  <c i="3" r="J34"/>
  <c i="1" r="AW56"/>
  <c i="3" r="F34"/>
  <c i="1" r="BA56"/>
  <c i="3" r="F35"/>
  <c i="1" r="BB56"/>
  <c i="2" r="F34"/>
  <c i="1" r="BA55"/>
  <c i="2" r="F36"/>
  <c i="1" r="BC55"/>
  <c i="3" r="F36"/>
  <c i="1" r="BC56"/>
  <c i="2" r="F37"/>
  <c i="1" r="BD55"/>
  <c r="BD54"/>
  <c r="W33"/>
  <c i="2" l="1" r="R93"/>
  <c r="T246"/>
  <c r="R246"/>
  <c r="P93"/>
  <c r="P165"/>
  <c r="T165"/>
  <c r="R92"/>
  <c r="T93"/>
  <c r="T92"/>
  <c r="BK93"/>
  <c r="J93"/>
  <c r="J60"/>
  <c r="BK165"/>
  <c r="J165"/>
  <c r="J65"/>
  <c i="3" r="BK85"/>
  <c r="J85"/>
  <c r="J60"/>
  <c i="2" r="BK246"/>
  <c r="J246"/>
  <c r="J69"/>
  <c i="1" r="BA54"/>
  <c r="W30"/>
  <c i="3" r="F33"/>
  <c i="1" r="AZ56"/>
  <c i="2" r="F33"/>
  <c i="1" r="AZ55"/>
  <c r="BC54"/>
  <c r="W32"/>
  <c i="3" r="J33"/>
  <c i="1" r="AV56"/>
  <c r="AT56"/>
  <c r="BB54"/>
  <c r="AX54"/>
  <c i="2" r="J33"/>
  <c i="1" r="AV55"/>
  <c r="AT55"/>
  <c i="2" l="1" r="P92"/>
  <c i="1" r="AU55"/>
  <c i="3" r="BK84"/>
  <c r="J84"/>
  <c r="J59"/>
  <c i="2" r="BK92"/>
  <c r="J92"/>
  <c r="J59"/>
  <c i="1" r="AU54"/>
  <c r="W31"/>
  <c r="AW54"/>
  <c r="AK30"/>
  <c r="AY54"/>
  <c r="AZ54"/>
  <c r="W29"/>
  <c i="3" l="1" r="J30"/>
  <c i="1" r="AG56"/>
  <c i="2" r="J30"/>
  <c i="1" r="AG55"/>
  <c r="AV54"/>
  <c r="AK29"/>
  <c i="3" l="1" r="J39"/>
  <c i="2" r="J39"/>
  <c i="1" r="AN56"/>
  <c r="AN55"/>
  <c r="AG54"/>
  <c r="AK26"/>
  <c r="AT54"/>
  <c l="1" r="AN54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<sst xmlns="http://schemas.openxmlformats.org/spreadsheetml/2006/main">
  <si>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</si>
  <si>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</si>
  <si>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</si>
  <si>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</si>
  <si>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</si>
  <si>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{adc18bd7-fdf6-44aa-90bc-8153e4305133}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</si>
  <si>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</si>
  <si>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</si>
  <si>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</si>
  <si>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</si>
  <si>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</si>
  <si>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</si>
  <si>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</si>
  <si>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</si>
  <si>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20231220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</si>
  <si>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</si>
  <si>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</si>
  <si>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 xml:space="preserve">Objekt občanské vybavenosti Moskevská 2035/21, 360 01  Karlovy Vary - obnova technologie výtahu</t>
  </si>
  <si>
    <t>KSO:</t>
  </si>
  <si>
    <t/>
  </si>
  <si>
    <t>CC-CZ:</t>
  </si>
  <si>
    <t>Místo:</t>
  </si>
  <si>
    <t>Moskevská 2035/21, Karlovy Vary</t>
  </si>
  <si>
    <t>Datum:</t>
  </si>
  <si>
    <t>20. 12. 2023</t>
  </si>
  <si>
    <t>Zadavatel:</t>
  </si>
  <si>
    <t>IČ:</t>
  </si>
  <si>
    <t>Statutární město Karlovy Vary</t>
  </si>
  <si>
    <t>DIČ:</t>
  </si>
  <si>
    <t>Uchazeč:</t>
  </si>
  <si>
    <t>Vyplň údaj</t>
  </si>
  <si>
    <t>Projektant:</t>
  </si>
  <si>
    <t>Ing. Roman Gajdoš</t>
  </si>
  <si>
    <t>True</t>
  </si>
  <si>
    <t>Zpracovatel:</t>
  </si>
  <si>
    <t>Bc. Martin Frous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</si>
  <si>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</si>
  <si>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</si>
  <si>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</si>
  <si>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</si>
  <si>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</si>
  <si>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</si>
  <si>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</si>
  <si>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</si>
  <si>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</si>
  <si>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</si>
  <si>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</si>
  <si>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</si>
  <si>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</si>
  <si>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</si>
  <si>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</si>
  <si>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</si>
  <si>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</si>
  <si>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</si>
  <si>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</si>
  <si>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</si>
  <si>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</si>
  <si>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</si>
  <si>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</si>
  <si>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</si>
  <si>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</si>
  <si>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</si>
  <si>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</si>
  <si>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</si>
  <si>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</si>
  <si>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</si>
  <si>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</si>
  <si>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</si>
  <si>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</si>
  <si>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</si>
  <si>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</si>
  <si>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</si>
  <si>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</si>
  <si>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</si>
  <si>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</si>
  <si>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</si>
  <si>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</si>
  <si>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</si>
  <si>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</si>
  <si>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</si>
  <si>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</si>
  <si>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{c30af19f-d8fc-4ab7-ad45-67d03452393e}</t>
  </si>
  <si>
    <t>2</t>
  </si>
  <si>
    <t>02</t>
  </si>
  <si>
    <t>Vedlejší a ostatní náklady</t>
  </si>
  <si>
    <t>{02e47d04-4124-4f6b-9fa4-aa17c38c526f}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</si>
  <si>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</si>
  <si>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</si>
  <si>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</si>
  <si>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</si>
  <si>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</si>
  <si>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</si>
  <si>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</si>
  <si>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</si>
  <si>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</si>
  <si>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</si>
  <si>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</si>
  <si>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</si>
  <si>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</si>
  <si>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</si>
  <si>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781 - Dokončovací práce - obklady</t>
  </si>
  <si>
    <t xml:space="preserve">    784 - Dokončovací práce - malby a tapety</t>
  </si>
  <si>
    <t>M - Práce a dodávky M</t>
  </si>
  <si>
    <t xml:space="preserve">    21-M - Elektromontáže</t>
  </si>
  <si>
    <t xml:space="preserve">    33-M - Montáže dopr.zaříz.,sklad. zař. a váh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</si>
  <si>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</si>
  <si>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</si>
  <si>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</si>
  <si>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</si>
  <si>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</si>
  <si>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</si>
  <si>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</si>
  <si>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</si>
  <si>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</si>
  <si>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</si>
  <si>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</si>
  <si>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</si>
  <si>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</si>
  <si>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</si>
  <si>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</si>
  <si>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</si>
  <si>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</si>
  <si>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</si>
  <si>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</si>
  <si>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</si>
  <si>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612325301</t>
  </si>
  <si>
    <t>Vápenocementová hladká omítka ostění nebo nadpraží</t>
  </si>
  <si>
    <t>m2</t>
  </si>
  <si>
    <t>CS ÚRS 2023 02</t>
  </si>
  <si>
    <t>4</t>
  </si>
  <si>
    <t>-412838438</t>
  </si>
  <si>
    <t>PP</t>
  </si>
  <si>
    <t>Vápenocementová omítka ostění nebo nadpraží hladká</t>
  </si>
  <si>
    <t>Online PSC</t>
  </si>
  <si>
    <t>https://podminky.urs.cz/item/CS_URS_2023_02/612325301</t>
  </si>
  <si>
    <t>VV</t>
  </si>
  <si>
    <t>4*2*2,26*0,46</t>
  </si>
  <si>
    <t>Součet</t>
  </si>
  <si>
    <t>619991001</t>
  </si>
  <si>
    <t>Zakrytí podlah fólií přilepenou lepící páskou</t>
  </si>
  <si>
    <t>14610215</t>
  </si>
  <si>
    <t>Zakrytí vnitřních ploch před znečištěním včetně pozdějšího odkrytí podlah fólií přilepenou lepící páskou</t>
  </si>
  <si>
    <t>https://podminky.urs.cz/item/CS_URS_2023_02/619991001</t>
  </si>
  <si>
    <t>9</t>
  </si>
  <si>
    <t>Ostatní konstrukce a práce, bourání</t>
  </si>
  <si>
    <t>3</t>
  </si>
  <si>
    <t>949101111</t>
  </si>
  <si>
    <t>Lešení pomocné pro objekty pozemních staveb s lešeňovou podlahou v do 1,9 m zatížení do 150 kg/m2</t>
  </si>
  <si>
    <t>326749420</t>
  </si>
  <si>
    <t>Lešení pomocné pracovní pro objekty pozemních staveb pro zatížení do 150 kg/m2, o výšce lešeňové podlahy do 1,9 m</t>
  </si>
  <si>
    <t>https://podminky.urs.cz/item/CS_URS_2023_02/949101111</t>
  </si>
  <si>
    <t>949311112</t>
  </si>
  <si>
    <t>Montáž lešení trubkového do šachet o půdorysné ploše do 6 m2 v přes 10 do 20 m</t>
  </si>
  <si>
    <t>m</t>
  </si>
  <si>
    <t>734801172</t>
  </si>
  <si>
    <t>Lešení trubkové do šachet (výtahových, potrubních) o půdorysné ploše do 6 m2, výšky přes 10 do 20 m montáž</t>
  </si>
  <si>
    <t>https://podminky.urs.cz/item/CS_URS_2023_02/949311112</t>
  </si>
  <si>
    <t>5</t>
  </si>
  <si>
    <t>949311212</t>
  </si>
  <si>
    <t>Příplatek k lešení trubkovému do šachet do 6 m2 v přes 10 do 20 m za každý den použití</t>
  </si>
  <si>
    <t>-1236219279</t>
  </si>
  <si>
    <t>Lešení trubkové do šachet (výtahových, potrubních) o půdorysné ploše do 6 m2, výšky přes 10 do 20 m příplatek k ceně za každý den použití</t>
  </si>
  <si>
    <t>https://podminky.urs.cz/item/CS_URS_2023_02/949311212</t>
  </si>
  <si>
    <t>15,65*30*2</t>
  </si>
  <si>
    <t>949311812</t>
  </si>
  <si>
    <t>Demontáž lešení trubkového do šachet o půdorysné ploše do 6 m2 v přes 10 do 20 m</t>
  </si>
  <si>
    <t>-1252810998</t>
  </si>
  <si>
    <t>Lešení trubkové do šachet (výtahových, potrubních) o půdorysné ploše do 6 m2, výšky přes 10 do 20 m demontáž</t>
  </si>
  <si>
    <t>https://podminky.urs.cz/item/CS_URS_2023_02/949311812</t>
  </si>
  <si>
    <t>7</t>
  </si>
  <si>
    <t>952901114</t>
  </si>
  <si>
    <t>Vyčištění budov bytové a občanské výstavby při výšce podlaží přes 4 m</t>
  </si>
  <si>
    <t>-1003817894</t>
  </si>
  <si>
    <t>Vyčištění budov nebo objektů před předáním do užívání budov bytové nebo občanské výstavby, světlé výšky podlaží přes 4 m</t>
  </si>
  <si>
    <t>https://podminky.urs.cz/item/CS_URS_2023_02/952901114</t>
  </si>
  <si>
    <t>8</t>
  </si>
  <si>
    <t>962052210</t>
  </si>
  <si>
    <t>Bourání zdiva nadzákladového ze ŽB do 1 m3</t>
  </si>
  <si>
    <t>m3</t>
  </si>
  <si>
    <t>-913559092</t>
  </si>
  <si>
    <t>Bourání zdiva železobetonového nadzákladového, objemu do 1 m3</t>
  </si>
  <si>
    <t>https://podminky.urs.cz/item/CS_URS_2023_02/962052210</t>
  </si>
  <si>
    <t>rozšíření otvorů pro osazení automatický šachetních dveří</t>
  </si>
  <si>
    <t>4*2*2,26*0,46*0,035</t>
  </si>
  <si>
    <t>97721111R</t>
  </si>
  <si>
    <t>Řezání betonových kcí hl přes 420 do 520 mm</t>
  </si>
  <si>
    <t>R-položka</t>
  </si>
  <si>
    <t>1272679807</t>
  </si>
  <si>
    <t>Řezání konstrukcí betonových hloubka řezu přes 420 do 520 mm</t>
  </si>
  <si>
    <t>4*2*2,26</t>
  </si>
  <si>
    <t>10</t>
  </si>
  <si>
    <t>993121111</t>
  </si>
  <si>
    <t>Dovoz a odvoz lešení prostorového lehkého do 10 km včetně naložení a složení</t>
  </si>
  <si>
    <t>1227712645</t>
  </si>
  <si>
    <t>Dovoz a odvoz lešení včetně naložení a složení prostorového lehkého, na vzdálenost do 10 km</t>
  </si>
  <si>
    <t>https://podminky.urs.cz/item/CS_URS_2023_02/993121111</t>
  </si>
  <si>
    <t>3*15,65</t>
  </si>
  <si>
    <t>997</t>
  </si>
  <si>
    <t>Přesun sutě</t>
  </si>
  <si>
    <t>11</t>
  </si>
  <si>
    <t>997013214</t>
  </si>
  <si>
    <t>Vnitrostaveništní doprava suti a vybouraných hmot pro budovy v přes 12 do 15 m ručně</t>
  </si>
  <si>
    <t>t</t>
  </si>
  <si>
    <t>-1254751145</t>
  </si>
  <si>
    <t>Vnitrostaveništní doprava suti a vybouraných hmot vodorovně do 50 m svisle ručně pro budovy a haly výšky přes 12 do 15 m</t>
  </si>
  <si>
    <t>https://podminky.urs.cz/item/CS_URS_2023_02/997013214</t>
  </si>
  <si>
    <t>12</t>
  </si>
  <si>
    <t>997013501</t>
  </si>
  <si>
    <t>Odvoz suti a vybouraných hmot na skládku nebo meziskládku do 1 km se složením</t>
  </si>
  <si>
    <t>861883291</t>
  </si>
  <si>
    <t>Odvoz suti a vybouraných hmot na skládku nebo meziskládku se složením, na vzdálenost do 1 km</t>
  </si>
  <si>
    <t>https://podminky.urs.cz/item/CS_URS_2023_02/997013501</t>
  </si>
  <si>
    <t>13</t>
  </si>
  <si>
    <t>997013509</t>
  </si>
  <si>
    <t>Příplatek k odvozu suti a vybouraných hmot na skládku ZKD 1 km přes 1 km</t>
  </si>
  <si>
    <t>1325056846</t>
  </si>
  <si>
    <t>Odvoz suti a vybouraných hmot na skládku nebo meziskládku se složením, na vzdálenost Příplatek k ceně za každý další i započatý 1 km přes 1 km</t>
  </si>
  <si>
    <t>https://podminky.urs.cz/item/CS_URS_2023_02/997013509</t>
  </si>
  <si>
    <t>0,701*9</t>
  </si>
  <si>
    <t>1,611*29</t>
  </si>
  <si>
    <t>14</t>
  </si>
  <si>
    <t>997013635</t>
  </si>
  <si>
    <t>Poplatek za uložení na skládce (skládkovné) komunálního odpadu kód odpadu 20 03 01</t>
  </si>
  <si>
    <t>42611337</t>
  </si>
  <si>
    <t>Poplatek za uložení stavebního odpadu na skládce (skládkovné) komunálního zatříděného do Katalogu odpadů pod kódem 20 03 01</t>
  </si>
  <si>
    <t>https://podminky.urs.cz/item/CS_URS_2023_02/997013635</t>
  </si>
  <si>
    <t>skládka SUAS recyklační, Vřesová</t>
  </si>
  <si>
    <t>1,611</t>
  </si>
  <si>
    <t>997013862</t>
  </si>
  <si>
    <t>Poplatek za uložení stavebního odpadu na recyklační skládce (skládkovné) z armovaného betonu kód odpadu 17 01 01</t>
  </si>
  <si>
    <t>-2116892995</t>
  </si>
  <si>
    <t>Poplatek za uložení stavebního odpadu na recyklační skládce (skládkovné) z armovaného betonu zatříděného do Katalogu odpadů pod kódem 17 01 01</t>
  </si>
  <si>
    <t>https://podminky.urs.cz/item/CS_URS_2023_02/997013862</t>
  </si>
  <si>
    <t>recyklační centrum Sadov</t>
  </si>
  <si>
    <t>0,701</t>
  </si>
  <si>
    <t>16</t>
  </si>
  <si>
    <t>997221612</t>
  </si>
  <si>
    <t>Nakládání vybouraných hmot na dopravní prostředky pro vodorovnou dopravu</t>
  </si>
  <si>
    <t>-1063812714</t>
  </si>
  <si>
    <t>Nakládání na dopravní prostředky pro vodorovnou dopravu vybouraných hmot</t>
  </si>
  <si>
    <t>https://podminky.urs.cz/item/CS_URS_2023_02/997221612</t>
  </si>
  <si>
    <t>998</t>
  </si>
  <si>
    <t>Přesun hmot</t>
  </si>
  <si>
    <t>17</t>
  </si>
  <si>
    <t>998018003</t>
  </si>
  <si>
    <t>Přesun hmot ruční pro budovy v přes 12 do 24 m</t>
  </si>
  <si>
    <t>282079846</t>
  </si>
  <si>
    <t>Přesun hmot pro budovy občanské výstavby, bydlení, výrobu a služby ruční - bez užití mechanizace vodorovná dopravní vzdálenost do 100 m pro budovy s jakoukoliv nosnou konstrukcí výšky přes 12 do 24 m</t>
  </si>
  <si>
    <t>https://podminky.urs.cz/item/CS_URS_2023_02/998018003</t>
  </si>
  <si>
    <t>PSV</t>
  </si>
  <si>
    <t>Práce a dodávky PSV</t>
  </si>
  <si>
    <t>741</t>
  </si>
  <si>
    <t>Elektroinstalace - silnoproud</t>
  </si>
  <si>
    <t>18</t>
  </si>
  <si>
    <t>741920241</t>
  </si>
  <si>
    <t>Ucpávka prostupu diskem samostatného kabelu do D 21 mm stěnou tl do 100 mm požární odolnost EI 60</t>
  </si>
  <si>
    <t>kus</t>
  </si>
  <si>
    <t>-1389888096</t>
  </si>
  <si>
    <t>Protipožární ucpávky samostatných kabelů prostup stěnou, tloušťky do 100 mm diskem požární odolnost EI 60, průměr kabelu do 21 mm</t>
  </si>
  <si>
    <t>https://podminky.urs.cz/item/CS_URS_2023_02/741920241</t>
  </si>
  <si>
    <t>19</t>
  </si>
  <si>
    <t>998741203</t>
  </si>
  <si>
    <t>Přesun hmot procentní pro silnoproud v objektech v přes 12 do 24 m</t>
  </si>
  <si>
    <t>%</t>
  </si>
  <si>
    <t>373325145</t>
  </si>
  <si>
    <t>Přesun hmot pro silnoproud stanovený procentní sazbou (%) z ceny vodorovná dopravní vzdálenost do 50 m v objektech výšky přes 12 do 24 m</t>
  </si>
  <si>
    <t>https://podminky.urs.cz/item/CS_URS_2023_02/998741203</t>
  </si>
  <si>
    <t>781</t>
  </si>
  <si>
    <t>Dokončovací práce - obklady</t>
  </si>
  <si>
    <t>20</t>
  </si>
  <si>
    <t>781121011</t>
  </si>
  <si>
    <t>Nátěr penetrační na stěnu</t>
  </si>
  <si>
    <t>856969597</t>
  </si>
  <si>
    <t>Příprava podkladu před provedením obkladu nátěr penetrační na stěnu</t>
  </si>
  <si>
    <t>https://podminky.urs.cz/item/CS_URS_2023_02/781121011</t>
  </si>
  <si>
    <t>781151031</t>
  </si>
  <si>
    <t>Celoplošné vyrovnání podkladu stěrkou tl 3 mm</t>
  </si>
  <si>
    <t>606733043</t>
  </si>
  <si>
    <t>Příprava podkladu před provedením obkladu celoplošné vyrovnání podkladu stěrkou, tloušťky 3 mm</t>
  </si>
  <si>
    <t>https://podminky.urs.cz/item/CS_URS_2023_02/781151031</t>
  </si>
  <si>
    <t>22</t>
  </si>
  <si>
    <t>78147416R</t>
  </si>
  <si>
    <t>Montáž obkladů vnitřních skleněných velkoformátových přes 0,5 do 2 ks/m2 lepených flexibilním lepidlem</t>
  </si>
  <si>
    <t>76202880</t>
  </si>
  <si>
    <t>Montáž obkladů vnitřních stěn ze skleněných desek lepených flexibilním lepidlem velkoformátových přes 0,5 do 2 ks/m2</t>
  </si>
  <si>
    <t>23</t>
  </si>
  <si>
    <t>M</t>
  </si>
  <si>
    <t>59040373R</t>
  </si>
  <si>
    <t>deska z probarveného skla</t>
  </si>
  <si>
    <t>32</t>
  </si>
  <si>
    <t>1133230191</t>
  </si>
  <si>
    <t>7,5</t>
  </si>
  <si>
    <t>7,5*1,1 'Přepočtené koeficientem množství</t>
  </si>
  <si>
    <t>24</t>
  </si>
  <si>
    <t>781492211</t>
  </si>
  <si>
    <t>Montáž profilů rohových lepených flexibilním cementovým lepidlem</t>
  </si>
  <si>
    <t>885929642</t>
  </si>
  <si>
    <t>Obklad - dokončující práce montáž profilu lepeného flexibilním cementovým lepidlem rohového</t>
  </si>
  <si>
    <t>https://podminky.urs.cz/item/CS_URS_2023_02/781492211</t>
  </si>
  <si>
    <t>4*(2*2,26+1,13)</t>
  </si>
  <si>
    <t>25</t>
  </si>
  <si>
    <t>19416012</t>
  </si>
  <si>
    <t>lišta ukončovací nerezová 10mm</t>
  </si>
  <si>
    <t>69793759</t>
  </si>
  <si>
    <t>22,6</t>
  </si>
  <si>
    <t>22,6*1,1 'Přepočtené koeficientem množství</t>
  </si>
  <si>
    <t>26</t>
  </si>
  <si>
    <t>781495211</t>
  </si>
  <si>
    <t>Čištění vnitřních ploch stěn po provedení obkladu chemickými prostředky</t>
  </si>
  <si>
    <t>-1810841911</t>
  </si>
  <si>
    <t>Čištění vnitřních ploch po provedení obkladu stěn chemickými prostředky</t>
  </si>
  <si>
    <t>https://podminky.urs.cz/item/CS_URS_2023_02/781495211</t>
  </si>
  <si>
    <t>27</t>
  </si>
  <si>
    <t>998781203</t>
  </si>
  <si>
    <t>Přesun hmot procentní pro obklady keramické v objektech v přes 12 do 24 m</t>
  </si>
  <si>
    <t>-1846884841</t>
  </si>
  <si>
    <t>Přesun hmot pro obklady keramické stanovený procentní sazbou (%) z ceny vodorovná dopravní vzdálenost do 50 m v objektech výšky přes 12 do 24 m</t>
  </si>
  <si>
    <t>https://podminky.urs.cz/item/CS_URS_2023_02/998781203</t>
  </si>
  <si>
    <t>784</t>
  </si>
  <si>
    <t>Dokončovací práce - malby a tapety</t>
  </si>
  <si>
    <t>28</t>
  </si>
  <si>
    <t>784111045</t>
  </si>
  <si>
    <t>Omytí podkladu s odmaštěním v místnostech v přes 5,00 m</t>
  </si>
  <si>
    <t>-1198531441</t>
  </si>
  <si>
    <t>Omytí podkladu omytí omytím s odmaštěním a následným opláchnutím v místnostech výšky přes 5,00 m</t>
  </si>
  <si>
    <t>https://podminky.urs.cz/item/CS_URS_2023_02/784111045</t>
  </si>
  <si>
    <t>výtahová šachta</t>
  </si>
  <si>
    <t>15,65*(2*1,4+2*2,1+4*0,16)</t>
  </si>
  <si>
    <t>1,4*2,1+2*0,16*0,27</t>
  </si>
  <si>
    <t>-4*1,13*2,26</t>
  </si>
  <si>
    <t>29</t>
  </si>
  <si>
    <t>784121001</t>
  </si>
  <si>
    <t>Oškrabání malby v místnostech v do 3,80 m</t>
  </si>
  <si>
    <t>-1555013955</t>
  </si>
  <si>
    <t>Oškrabání malby v místnostech výšky do 3,80 m</t>
  </si>
  <si>
    <t>https://podminky.urs.cz/item/CS_URS_2023_02/784121001</t>
  </si>
  <si>
    <t>nadpraží a kolem vstupních portálů</t>
  </si>
  <si>
    <t>4*0,46*1,13</t>
  </si>
  <si>
    <t>4*0,3*(2*2,56+1,73)</t>
  </si>
  <si>
    <t>30</t>
  </si>
  <si>
    <t>784171101</t>
  </si>
  <si>
    <t>Zakrytí vnitřních podlah včetně pozdějšího odkrytí</t>
  </si>
  <si>
    <t>-1345226811</t>
  </si>
  <si>
    <t>Zakrytí nemalovaných ploch (materiál ve specifikaci) včetně pozdějšího odkrytí podlah</t>
  </si>
  <si>
    <t>https://podminky.urs.cz/item/CS_URS_2023_02/784171101</t>
  </si>
  <si>
    <t>31</t>
  </si>
  <si>
    <t>58124844</t>
  </si>
  <si>
    <t>fólie pro malířské potřeby zakrývací tl 25µ 4x5m</t>
  </si>
  <si>
    <t>651295047</t>
  </si>
  <si>
    <t>50</t>
  </si>
  <si>
    <t>50*1,05 'Přepočtené koeficientem množství</t>
  </si>
  <si>
    <t>784181123</t>
  </si>
  <si>
    <t>Hloubková jednonásobná bezbarvá penetrace podkladu v místnostech v přes 3,80 do 5,00 m</t>
  </si>
  <si>
    <t>297081451</t>
  </si>
  <si>
    <t>Penetrace podkladu jednonásobná hloubková akrylátová bezbarvá v místnostech výšky přes 3,80 do 5,00 m</t>
  </si>
  <si>
    <t>https://podminky.urs.cz/item/CS_URS_2023_02/784181123</t>
  </si>
  <si>
    <t>oprava maleb kolem vstupních portálů</t>
  </si>
  <si>
    <t>4*10</t>
  </si>
  <si>
    <t>33</t>
  </si>
  <si>
    <t>784181125</t>
  </si>
  <si>
    <t>Hloubková jednonásobná bezbarvá penetrace podkladu v místnostech v přes 5,00 m</t>
  </si>
  <si>
    <t>-414825344</t>
  </si>
  <si>
    <t>Penetrace podkladu jednonásobná hloubková akrylátová bezbarvá v místnostech výšky přes 5,00 m</t>
  </si>
  <si>
    <t>https://podminky.urs.cz/item/CS_URS_2023_02/784181125</t>
  </si>
  <si>
    <t>112,377</t>
  </si>
  <si>
    <t>34</t>
  </si>
  <si>
    <t>784211123</t>
  </si>
  <si>
    <t>Dvojnásobné bílé malby ze směsí za mokra středně oděruvzdorných v místnostech v přes 3,80 do 5,00 m</t>
  </si>
  <si>
    <t>-633002230</t>
  </si>
  <si>
    <t>Malby z malířských směsí oděruvzdorných za mokra dvojnásobné, bílé za mokra oděruvzdorné středně v místnostech výšky přes 3,80 do 5,00 m</t>
  </si>
  <si>
    <t>https://podminky.urs.cz/item/CS_URS_2023_02/784211123</t>
  </si>
  <si>
    <t>35</t>
  </si>
  <si>
    <t>784211125</t>
  </si>
  <si>
    <t>Dvojnásobné bílé malby ze směsí za mokra středně oděruvzdorných v místnostech v přes 5,00 m</t>
  </si>
  <si>
    <t>802723874</t>
  </si>
  <si>
    <t>Malby z malířských směsí oděruvzdorných za mokra dvojnásobné, bílé za mokra oděruvzdorné středně v místnostech výšky přes 5,00 m</t>
  </si>
  <si>
    <t>https://podminky.urs.cz/item/CS_URS_2023_02/784211125</t>
  </si>
  <si>
    <t>Práce a dodávky M</t>
  </si>
  <si>
    <t>21-M</t>
  </si>
  <si>
    <t>Elektromontáže</t>
  </si>
  <si>
    <t>36</t>
  </si>
  <si>
    <t>210813063</t>
  </si>
  <si>
    <t>Montáž kabelu Cu plného nebo laněného do 1 kV žíly 5x4 až 6 mm2 (např. CYKY) bez ukončení uloženého pevně</t>
  </si>
  <si>
    <t>64</t>
  </si>
  <si>
    <t>-2145396253</t>
  </si>
  <si>
    <t>Montáž izolovaných kabelů měděných do 1 kV bez ukončení plných nebo laněných kulatých (např. CYKY, CHKE-R) uložených pevně počtu a průřezu žil 5x4 až 6 mm2</t>
  </si>
  <si>
    <t>https://podminky.urs.cz/item/CS_URS_2023_02/210813063</t>
  </si>
  <si>
    <t>37</t>
  </si>
  <si>
    <t>34111166</t>
  </si>
  <si>
    <t>kabel silový oheň retardující bezhalogenový bez funkční schopnosti při požáru třída reakce na oheň B2cas1d1a1 jádro Cu 0,6/1kV (1-CXKH-R B2) 5x6mm2</t>
  </si>
  <si>
    <t>-581818288</t>
  </si>
  <si>
    <t>25*1,15 'Přepočtené koeficientem množství</t>
  </si>
  <si>
    <t>33-M</t>
  </si>
  <si>
    <t>Montáže dopr.zaříz.,sklad. zař. a váh</t>
  </si>
  <si>
    <t>38</t>
  </si>
  <si>
    <t>33100000R</t>
  </si>
  <si>
    <t>Demontáž stávajícího výtahu</t>
  </si>
  <si>
    <t>soubor</t>
  </si>
  <si>
    <t>2026615400</t>
  </si>
  <si>
    <t>39</t>
  </si>
  <si>
    <t>33100001R</t>
  </si>
  <si>
    <t>Dodávka a montáž nového výtahu ve specifikaci dle projektové dokumentace</t>
  </si>
  <si>
    <t>1008362595</t>
  </si>
  <si>
    <t>HZS</t>
  </si>
  <si>
    <t>Hodinové zúčtovací sazby</t>
  </si>
  <si>
    <t>40</t>
  </si>
  <si>
    <t>HZS2231</t>
  </si>
  <si>
    <t>Hodinová zúčtovací sazba elektrikář</t>
  </si>
  <si>
    <t>hod</t>
  </si>
  <si>
    <t>512</t>
  </si>
  <si>
    <t>-1318354083</t>
  </si>
  <si>
    <t>Hodinové zúčtovací sazby profesí PSV provádění stavebních instalací elektrikář</t>
  </si>
  <si>
    <t>https://podminky.urs.cz/item/CS_URS_2023_02/HZS2231</t>
  </si>
  <si>
    <t>úprava a demontáž stávající elektroinstalace</t>
  </si>
  <si>
    <t>koordinace s investorem</t>
  </si>
  <si>
    <t>41</t>
  </si>
  <si>
    <t>HZS2491</t>
  </si>
  <si>
    <t>Hodinová zúčtovací sazba dělník zednických výpomocí</t>
  </si>
  <si>
    <t>1542872133</t>
  </si>
  <si>
    <t>Hodinové zúčtovací sazby profesí PSV zednické výpomoci a pomocné práce PSV dělník zednických výpomocí</t>
  </si>
  <si>
    <t>https://podminky.urs.cz/item/CS_URS_2023_02/HZS2491</t>
  </si>
  <si>
    <t>průrazy, prostupy, začištění atd.</t>
  </si>
  <si>
    <t>42</t>
  </si>
  <si>
    <t>HZS4211</t>
  </si>
  <si>
    <t>Hodinová zúčtovací sazba revizní technik</t>
  </si>
  <si>
    <t>501356120</t>
  </si>
  <si>
    <t>Hodinové zúčtovací sazby ostatních profesí revizní a kontrolní činnost revizní technik</t>
  </si>
  <si>
    <t>https://podminky.urs.cz/item/CS_URS_2023_02/HZS4211</t>
  </si>
  <si>
    <t>revize a revizní zpráva</t>
  </si>
  <si>
    <t>02 - Vedlejší a ostatní náklady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</si>
  <si>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</si>
  <si>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</si>
  <si>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</si>
  <si>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</si>
  <si>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</si>
  <si>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VRN</t>
  </si>
  <si>
    <t>Vedlejší rozpočtové náklady</t>
  </si>
  <si>
    <t>VRN3</t>
  </si>
  <si>
    <t>Zařízení staveniště</t>
  </si>
  <si>
    <t>030001000</t>
  </si>
  <si>
    <t>Kč</t>
  </si>
  <si>
    <t>1024</t>
  </si>
  <si>
    <t>-143147346</t>
  </si>
  <si>
    <t>https://podminky.urs.cz/item/CS_URS_2023_02/030001000</t>
  </si>
  <si>
    <t>VRN4</t>
  </si>
  <si>
    <t>Inženýrská činnost</t>
  </si>
  <si>
    <t>045203000</t>
  </si>
  <si>
    <t>Kompletační činnost</t>
  </si>
  <si>
    <t>1664965623</t>
  </si>
  <si>
    <t>https://podminky.urs.cz/item/CS_URS_2023_02/045203000</t>
  </si>
  <si>
    <t>045303000</t>
  </si>
  <si>
    <t>Koordinační činnost</t>
  </si>
  <si>
    <t>1442053126</t>
  </si>
  <si>
    <t>https://podminky.urs.cz/item/CS_URS_2023_02/045303000</t>
  </si>
  <si>
    <t>VRN6</t>
  </si>
  <si>
    <t>Územní vlivy</t>
  </si>
  <si>
    <t>065002000</t>
  </si>
  <si>
    <t>Mimostaveništní doprava materiálů</t>
  </si>
  <si>
    <t>-865054770</t>
  </si>
  <si>
    <t>https://podminky.urs.cz/item/CS_URS_2023_02/065002000</t>
  </si>
  <si>
    <t>VRN7</t>
  </si>
  <si>
    <t>Provozní vlivy</t>
  </si>
  <si>
    <t>071103000</t>
  </si>
  <si>
    <t>Provoz investora</t>
  </si>
  <si>
    <t>755396240</t>
  </si>
  <si>
    <t>https://podminky.urs.cz/item/CS_URS_2023_02/071103000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</si>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</sst>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612325301" TargetMode="External" /><Relationship Id="rId2" Type="http://schemas.openxmlformats.org/officeDocument/2006/relationships/hyperlink" Target="https://podminky.urs.cz/item/CS_URS_2023_02/619991001" TargetMode="External" /><Relationship Id="rId3" Type="http://schemas.openxmlformats.org/officeDocument/2006/relationships/hyperlink" Target="https://podminky.urs.cz/item/CS_URS_2023_02/949101111" TargetMode="External" /><Relationship Id="rId4" Type="http://schemas.openxmlformats.org/officeDocument/2006/relationships/hyperlink" Target="https://podminky.urs.cz/item/CS_URS_2023_02/949311112" TargetMode="External" /><Relationship Id="rId5" Type="http://schemas.openxmlformats.org/officeDocument/2006/relationships/hyperlink" Target="https://podminky.urs.cz/item/CS_URS_2023_02/949311212" TargetMode="External" /><Relationship Id="rId6" Type="http://schemas.openxmlformats.org/officeDocument/2006/relationships/hyperlink" Target="https://podminky.urs.cz/item/CS_URS_2023_02/949311812" TargetMode="External" /><Relationship Id="rId7" Type="http://schemas.openxmlformats.org/officeDocument/2006/relationships/hyperlink" Target="https://podminky.urs.cz/item/CS_URS_2023_02/952901114" TargetMode="External" /><Relationship Id="rId8" Type="http://schemas.openxmlformats.org/officeDocument/2006/relationships/hyperlink" Target="https://podminky.urs.cz/item/CS_URS_2023_02/962052210" TargetMode="External" /><Relationship Id="rId9" Type="http://schemas.openxmlformats.org/officeDocument/2006/relationships/hyperlink" Target="https://podminky.urs.cz/item/CS_URS_2023_02/993121111" TargetMode="External" /><Relationship Id="rId10" Type="http://schemas.openxmlformats.org/officeDocument/2006/relationships/hyperlink" Target="https://podminky.urs.cz/item/CS_URS_2023_02/997013214" TargetMode="External" /><Relationship Id="rId11" Type="http://schemas.openxmlformats.org/officeDocument/2006/relationships/hyperlink" Target="https://podminky.urs.cz/item/CS_URS_2023_02/997013501" TargetMode="External" /><Relationship Id="rId12" Type="http://schemas.openxmlformats.org/officeDocument/2006/relationships/hyperlink" Target="https://podminky.urs.cz/item/CS_URS_2023_02/997013509" TargetMode="External" /><Relationship Id="rId13" Type="http://schemas.openxmlformats.org/officeDocument/2006/relationships/hyperlink" Target="https://podminky.urs.cz/item/CS_URS_2023_02/997013635" TargetMode="External" /><Relationship Id="rId14" Type="http://schemas.openxmlformats.org/officeDocument/2006/relationships/hyperlink" Target="https://podminky.urs.cz/item/CS_URS_2023_02/997013862" TargetMode="External" /><Relationship Id="rId15" Type="http://schemas.openxmlformats.org/officeDocument/2006/relationships/hyperlink" Target="https://podminky.urs.cz/item/CS_URS_2023_02/997221612" TargetMode="External" /><Relationship Id="rId16" Type="http://schemas.openxmlformats.org/officeDocument/2006/relationships/hyperlink" Target="https://podminky.urs.cz/item/CS_URS_2023_02/998018003" TargetMode="External" /><Relationship Id="rId17" Type="http://schemas.openxmlformats.org/officeDocument/2006/relationships/hyperlink" Target="https://podminky.urs.cz/item/CS_URS_2023_02/741920241" TargetMode="External" /><Relationship Id="rId18" Type="http://schemas.openxmlformats.org/officeDocument/2006/relationships/hyperlink" Target="https://podminky.urs.cz/item/CS_URS_2023_02/998741203" TargetMode="External" /><Relationship Id="rId19" Type="http://schemas.openxmlformats.org/officeDocument/2006/relationships/hyperlink" Target="https://podminky.urs.cz/item/CS_URS_2023_02/781121011" TargetMode="External" /><Relationship Id="rId20" Type="http://schemas.openxmlformats.org/officeDocument/2006/relationships/hyperlink" Target="https://podminky.urs.cz/item/CS_URS_2023_02/781151031" TargetMode="External" /><Relationship Id="rId21" Type="http://schemas.openxmlformats.org/officeDocument/2006/relationships/hyperlink" Target="https://podminky.urs.cz/item/CS_URS_2023_02/781492211" TargetMode="External" /><Relationship Id="rId22" Type="http://schemas.openxmlformats.org/officeDocument/2006/relationships/hyperlink" Target="https://podminky.urs.cz/item/CS_URS_2023_02/781495211" TargetMode="External" /><Relationship Id="rId23" Type="http://schemas.openxmlformats.org/officeDocument/2006/relationships/hyperlink" Target="https://podminky.urs.cz/item/CS_URS_2023_02/998781203" TargetMode="External" /><Relationship Id="rId24" Type="http://schemas.openxmlformats.org/officeDocument/2006/relationships/hyperlink" Target="https://podminky.urs.cz/item/CS_URS_2023_02/784111045" TargetMode="External" /><Relationship Id="rId25" Type="http://schemas.openxmlformats.org/officeDocument/2006/relationships/hyperlink" Target="https://podminky.urs.cz/item/CS_URS_2023_02/784121001" TargetMode="External" /><Relationship Id="rId26" Type="http://schemas.openxmlformats.org/officeDocument/2006/relationships/hyperlink" Target="https://podminky.urs.cz/item/CS_URS_2023_02/784171101" TargetMode="External" /><Relationship Id="rId27" Type="http://schemas.openxmlformats.org/officeDocument/2006/relationships/hyperlink" Target="https://podminky.urs.cz/item/CS_URS_2023_02/784181123" TargetMode="External" /><Relationship Id="rId28" Type="http://schemas.openxmlformats.org/officeDocument/2006/relationships/hyperlink" Target="https://podminky.urs.cz/item/CS_URS_2023_02/784181125" TargetMode="External" /><Relationship Id="rId29" Type="http://schemas.openxmlformats.org/officeDocument/2006/relationships/hyperlink" Target="https://podminky.urs.cz/item/CS_URS_2023_02/784211123" TargetMode="External" /><Relationship Id="rId30" Type="http://schemas.openxmlformats.org/officeDocument/2006/relationships/hyperlink" Target="https://podminky.urs.cz/item/CS_URS_2023_02/784211125" TargetMode="External" /><Relationship Id="rId31" Type="http://schemas.openxmlformats.org/officeDocument/2006/relationships/hyperlink" Target="https://podminky.urs.cz/item/CS_URS_2023_02/210813063" TargetMode="External" /><Relationship Id="rId32" Type="http://schemas.openxmlformats.org/officeDocument/2006/relationships/hyperlink" Target="https://podminky.urs.cz/item/CS_URS_2023_02/HZS2231" TargetMode="External" /><Relationship Id="rId33" Type="http://schemas.openxmlformats.org/officeDocument/2006/relationships/hyperlink" Target="https://podminky.urs.cz/item/CS_URS_2023_02/HZS2491" TargetMode="External" /><Relationship Id="rId34" Type="http://schemas.openxmlformats.org/officeDocument/2006/relationships/hyperlink" Target="https://podminky.urs.cz/item/CS_URS_2023_02/HZS4211" TargetMode="External" /><Relationship Id="rId3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030001000" TargetMode="External" /><Relationship Id="rId2" Type="http://schemas.openxmlformats.org/officeDocument/2006/relationships/hyperlink" Target="https://podminky.urs.cz/item/CS_URS_2023_02/045203000" TargetMode="External" /><Relationship Id="rId3" Type="http://schemas.openxmlformats.org/officeDocument/2006/relationships/hyperlink" Target="https://podminky.urs.cz/item/CS_URS_2023_02/045303000" TargetMode="External" /><Relationship Id="rId4" Type="http://schemas.openxmlformats.org/officeDocument/2006/relationships/hyperlink" Target="https://podminky.urs.cz/item/CS_URS_2023_02/065002000" TargetMode="External" /><Relationship Id="rId5" Type="http://schemas.openxmlformats.org/officeDocument/2006/relationships/hyperlink" Target="https://podminky.urs.cz/item/CS_URS_2023_02/071103000" TargetMode="External" /><Relationship Id="rId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33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20231220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 xml:space="preserve">Objekt občanské vybavenosti Moskevská 2035/21, 360 01  Karlovy Vary - obnova technologie výtahu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Moskevská 2035/21, Karlovy Vary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20. 12. 2023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Statutární město Karlovy Vary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Ing. Roman Gajdoš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Bc. Martin Frous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71</v>
      </c>
      <c r="BT54" s="110" t="s">
        <v>72</v>
      </c>
      <c r="BU54" s="111" t="s">
        <v>73</v>
      </c>
      <c r="BV54" s="110" t="s">
        <v>74</v>
      </c>
      <c r="BW54" s="110" t="s">
        <v>5</v>
      </c>
      <c r="BX54" s="110" t="s">
        <v>75</v>
      </c>
      <c r="CL54" s="110" t="s">
        <v>19</v>
      </c>
    </row>
    <row r="55" s="7" customFormat="1" ht="16.5" customHeight="1">
      <c r="A55" s="112" t="s">
        <v>76</v>
      </c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Stavební část'!J30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79</v>
      </c>
      <c r="AR55" s="119"/>
      <c r="AS55" s="120">
        <v>0</v>
      </c>
      <c r="AT55" s="121">
        <f>ROUND(SUM(AV55:AW55),2)</f>
        <v>0</v>
      </c>
      <c r="AU55" s="122">
        <f>'01 - Stavební část'!P92</f>
        <v>0</v>
      </c>
      <c r="AV55" s="121">
        <f>'01 - Stavební část'!J33</f>
        <v>0</v>
      </c>
      <c r="AW55" s="121">
        <f>'01 - Stavební část'!J34</f>
        <v>0</v>
      </c>
      <c r="AX55" s="121">
        <f>'01 - Stavební část'!J35</f>
        <v>0</v>
      </c>
      <c r="AY55" s="121">
        <f>'01 - Stavební část'!J36</f>
        <v>0</v>
      </c>
      <c r="AZ55" s="121">
        <f>'01 - Stavební část'!F33</f>
        <v>0</v>
      </c>
      <c r="BA55" s="121">
        <f>'01 - Stavební část'!F34</f>
        <v>0</v>
      </c>
      <c r="BB55" s="121">
        <f>'01 - Stavební část'!F35</f>
        <v>0</v>
      </c>
      <c r="BC55" s="121">
        <f>'01 - Stavební část'!F36</f>
        <v>0</v>
      </c>
      <c r="BD55" s="123">
        <f>'01 - Stavební část'!F37</f>
        <v>0</v>
      </c>
      <c r="BE55" s="7"/>
      <c r="BT55" s="124" t="s">
        <v>80</v>
      </c>
      <c r="BV55" s="124" t="s">
        <v>74</v>
      </c>
      <c r="BW55" s="124" t="s">
        <v>81</v>
      </c>
      <c r="BX55" s="124" t="s">
        <v>5</v>
      </c>
      <c r="CL55" s="124" t="s">
        <v>19</v>
      </c>
      <c r="CM55" s="124" t="s">
        <v>82</v>
      </c>
    </row>
    <row r="56" s="7" customFormat="1" ht="16.5" customHeight="1">
      <c r="A56" s="112" t="s">
        <v>76</v>
      </c>
      <c r="B56" s="113"/>
      <c r="C56" s="114"/>
      <c r="D56" s="115" t="s">
        <v>83</v>
      </c>
      <c r="E56" s="115"/>
      <c r="F56" s="115"/>
      <c r="G56" s="115"/>
      <c r="H56" s="115"/>
      <c r="I56" s="116"/>
      <c r="J56" s="115" t="s">
        <v>84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'02 - Vedlejší a ostatní n...'!J30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79</v>
      </c>
      <c r="AR56" s="119"/>
      <c r="AS56" s="125">
        <v>0</v>
      </c>
      <c r="AT56" s="126">
        <f>ROUND(SUM(AV56:AW56),2)</f>
        <v>0</v>
      </c>
      <c r="AU56" s="127">
        <f>'02 - Vedlejší a ostatní n...'!P84</f>
        <v>0</v>
      </c>
      <c r="AV56" s="126">
        <f>'02 - Vedlejší a ostatní n...'!J33</f>
        <v>0</v>
      </c>
      <c r="AW56" s="126">
        <f>'02 - Vedlejší a ostatní n...'!J34</f>
        <v>0</v>
      </c>
      <c r="AX56" s="126">
        <f>'02 - Vedlejší a ostatní n...'!J35</f>
        <v>0</v>
      </c>
      <c r="AY56" s="126">
        <f>'02 - Vedlejší a ostatní n...'!J36</f>
        <v>0</v>
      </c>
      <c r="AZ56" s="126">
        <f>'02 - Vedlejší a ostatní n...'!F33</f>
        <v>0</v>
      </c>
      <c r="BA56" s="126">
        <f>'02 - Vedlejší a ostatní n...'!F34</f>
        <v>0</v>
      </c>
      <c r="BB56" s="126">
        <f>'02 - Vedlejší a ostatní n...'!F35</f>
        <v>0</v>
      </c>
      <c r="BC56" s="126">
        <f>'02 - Vedlejší a ostatní n...'!F36</f>
        <v>0</v>
      </c>
      <c r="BD56" s="128">
        <f>'02 - Vedlejší a ostatní n...'!F37</f>
        <v>0</v>
      </c>
      <c r="BE56" s="7"/>
      <c r="BT56" s="124" t="s">
        <v>80</v>
      </c>
      <c r="BV56" s="124" t="s">
        <v>74</v>
      </c>
      <c r="BW56" s="124" t="s">
        <v>85</v>
      </c>
      <c r="BX56" s="124" t="s">
        <v>5</v>
      </c>
      <c r="CL56" s="124" t="s">
        <v>19</v>
      </c>
      <c r="CM56" s="124" t="s">
        <v>82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u1lWyv/cdoNhmKPUd6QNnSYcOLKKiflOXMy+oEdRfI4QgJjTOKGn8kLSjRJoBMvzNZbkG4aA2gO9J5vm2TKL+g==" hashValue="VPfwqY1Ct6jCOzYFN36/R7sdis6di4ctyB8MO/Kv874lSefMrrKfo0Mji6u3vZkUBKCmIFwWOdqWq8stZL5RFQ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Stavební část'!C2" display="/"/>
    <hyperlink ref="A56" location="'02 - Vedlejší a ostatní 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6.25" customHeight="1">
      <c r="B7" s="21"/>
      <c r="E7" s="134" t="str">
        <f>'Rekapitulace stavby'!K6</f>
        <v xml:space="preserve">Objekt občanské vybavenosti Moskevská 2035/21, 360 01  Karlovy Vary - obnova technologie výtahu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88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20. 12. 2023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ROUND(J92,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ROUND((SUM(BE92:BE278)),  2)</f>
        <v>0</v>
      </c>
      <c r="G33" s="39"/>
      <c r="H33" s="39"/>
      <c r="I33" s="149">
        <v>0.20999999999999999</v>
      </c>
      <c r="J33" s="148">
        <f>ROUND(((SUM(BE92:BE278))*I33),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ROUND((SUM(BF92:BF278)),  2)</f>
        <v>0</v>
      </c>
      <c r="G34" s="39"/>
      <c r="H34" s="39"/>
      <c r="I34" s="149">
        <v>0.14999999999999999</v>
      </c>
      <c r="J34" s="148">
        <f>ROUND(((SUM(BF92:BF278))*I34),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ROUND((SUM(BG92:BG278)),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ROUND((SUM(BH92:BH278)),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ROUND((SUM(BI92:BI278)),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89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41"/>
      <c r="D48" s="41"/>
      <c r="E48" s="161" t="str">
        <f>E7</f>
        <v xml:space="preserve">Objekt občanské vybavenosti Moskevská 2035/21, 360 01  Karlovy Vary - obnova technologie výtahu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Stavební část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Moskevská 2035/21, Karlovy Vary</v>
      </c>
      <c r="G52" s="41"/>
      <c r="H52" s="41"/>
      <c r="I52" s="33" t="s">
        <v>23</v>
      </c>
      <c r="J52" s="73" t="str">
        <f>IF(J12="","",J12)</f>
        <v>20. 12. 2023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Statutární město Karlovy Vary</v>
      </c>
      <c r="G54" s="41"/>
      <c r="H54" s="41"/>
      <c r="I54" s="33" t="s">
        <v>31</v>
      </c>
      <c r="J54" s="37" t="str">
        <f>E21</f>
        <v>Ing. Roman Gajdoš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Bc. Martin Frous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90</v>
      </c>
      <c r="D57" s="163"/>
      <c r="E57" s="163"/>
      <c r="F57" s="163"/>
      <c r="G57" s="163"/>
      <c r="H57" s="163"/>
      <c r="I57" s="163"/>
      <c r="J57" s="164" t="s">
        <v>91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J92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92</v>
      </c>
    </row>
    <row r="60" s="9" customFormat="1" ht="24.96" customHeight="1">
      <c r="A60" s="9"/>
      <c r="B60" s="166"/>
      <c r="C60" s="167"/>
      <c r="D60" s="168" t="s">
        <v>93</v>
      </c>
      <c r="E60" s="169"/>
      <c r="F60" s="169"/>
      <c r="G60" s="169"/>
      <c r="H60" s="169"/>
      <c r="I60" s="169"/>
      <c r="J60" s="170">
        <f>J93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94</v>
      </c>
      <c r="E61" s="175"/>
      <c r="F61" s="175"/>
      <c r="G61" s="175"/>
      <c r="H61" s="175"/>
      <c r="I61" s="175"/>
      <c r="J61" s="176">
        <f>J94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95</v>
      </c>
      <c r="E62" s="175"/>
      <c r="F62" s="175"/>
      <c r="G62" s="175"/>
      <c r="H62" s="175"/>
      <c r="I62" s="175"/>
      <c r="J62" s="176">
        <f>J103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96</v>
      </c>
      <c r="E63" s="175"/>
      <c r="F63" s="175"/>
      <c r="G63" s="175"/>
      <c r="H63" s="175"/>
      <c r="I63" s="175"/>
      <c r="J63" s="176">
        <f>J135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97</v>
      </c>
      <c r="E64" s="175"/>
      <c r="F64" s="175"/>
      <c r="G64" s="175"/>
      <c r="H64" s="175"/>
      <c r="I64" s="175"/>
      <c r="J64" s="176">
        <f>J161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6"/>
      <c r="C65" s="167"/>
      <c r="D65" s="168" t="s">
        <v>98</v>
      </c>
      <c r="E65" s="169"/>
      <c r="F65" s="169"/>
      <c r="G65" s="169"/>
      <c r="H65" s="169"/>
      <c r="I65" s="169"/>
      <c r="J65" s="170">
        <f>J165</f>
        <v>0</v>
      </c>
      <c r="K65" s="167"/>
      <c r="L65" s="17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2"/>
      <c r="C66" s="173"/>
      <c r="D66" s="174" t="s">
        <v>99</v>
      </c>
      <c r="E66" s="175"/>
      <c r="F66" s="175"/>
      <c r="G66" s="175"/>
      <c r="H66" s="175"/>
      <c r="I66" s="175"/>
      <c r="J66" s="176">
        <f>J166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100</v>
      </c>
      <c r="E67" s="175"/>
      <c r="F67" s="175"/>
      <c r="G67" s="175"/>
      <c r="H67" s="175"/>
      <c r="I67" s="175"/>
      <c r="J67" s="176">
        <f>J173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101</v>
      </c>
      <c r="E68" s="175"/>
      <c r="F68" s="175"/>
      <c r="G68" s="175"/>
      <c r="H68" s="175"/>
      <c r="I68" s="175"/>
      <c r="J68" s="176">
        <f>J201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6"/>
      <c r="C69" s="167"/>
      <c r="D69" s="168" t="s">
        <v>102</v>
      </c>
      <c r="E69" s="169"/>
      <c r="F69" s="169"/>
      <c r="G69" s="169"/>
      <c r="H69" s="169"/>
      <c r="I69" s="169"/>
      <c r="J69" s="170">
        <f>J246</f>
        <v>0</v>
      </c>
      <c r="K69" s="167"/>
      <c r="L69" s="17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2"/>
      <c r="C70" s="173"/>
      <c r="D70" s="174" t="s">
        <v>103</v>
      </c>
      <c r="E70" s="175"/>
      <c r="F70" s="175"/>
      <c r="G70" s="175"/>
      <c r="H70" s="175"/>
      <c r="I70" s="175"/>
      <c r="J70" s="176">
        <f>J247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2"/>
      <c r="C71" s="173"/>
      <c r="D71" s="174" t="s">
        <v>104</v>
      </c>
      <c r="E71" s="175"/>
      <c r="F71" s="175"/>
      <c r="G71" s="175"/>
      <c r="H71" s="175"/>
      <c r="I71" s="175"/>
      <c r="J71" s="176">
        <f>J255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6"/>
      <c r="C72" s="167"/>
      <c r="D72" s="168" t="s">
        <v>105</v>
      </c>
      <c r="E72" s="169"/>
      <c r="F72" s="169"/>
      <c r="G72" s="169"/>
      <c r="H72" s="169"/>
      <c r="I72" s="169"/>
      <c r="J72" s="170">
        <f>J260</f>
        <v>0</v>
      </c>
      <c r="K72" s="167"/>
      <c r="L72" s="171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2" customFormat="1" ht="21.84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8" s="2" customFormat="1" ht="6.96" customHeight="1">
      <c r="A78" s="39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4.96" customHeight="1">
      <c r="A79" s="39"/>
      <c r="B79" s="40"/>
      <c r="C79" s="24" t="s">
        <v>106</v>
      </c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16</v>
      </c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6.25" customHeight="1">
      <c r="A82" s="39"/>
      <c r="B82" s="40"/>
      <c r="C82" s="41"/>
      <c r="D82" s="41"/>
      <c r="E82" s="161" t="str">
        <f>E7</f>
        <v xml:space="preserve">Objekt občanské vybavenosti Moskevská 2035/21, 360 01  Karlovy Vary - obnova technologie výtahu</v>
      </c>
      <c r="F82" s="33"/>
      <c r="G82" s="33"/>
      <c r="H82" s="33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87</v>
      </c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6.5" customHeight="1">
      <c r="A84" s="39"/>
      <c r="B84" s="40"/>
      <c r="C84" s="41"/>
      <c r="D84" s="41"/>
      <c r="E84" s="70" t="str">
        <f>E9</f>
        <v>01 - Stavební část</v>
      </c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21</v>
      </c>
      <c r="D86" s="41"/>
      <c r="E86" s="41"/>
      <c r="F86" s="28" t="str">
        <f>F12</f>
        <v>Moskevská 2035/21, Karlovy Vary</v>
      </c>
      <c r="G86" s="41"/>
      <c r="H86" s="41"/>
      <c r="I86" s="33" t="s">
        <v>23</v>
      </c>
      <c r="J86" s="73" t="str">
        <f>IF(J12="","",J12)</f>
        <v>20. 12. 2023</v>
      </c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25</v>
      </c>
      <c r="D88" s="41"/>
      <c r="E88" s="41"/>
      <c r="F88" s="28" t="str">
        <f>E15</f>
        <v>Statutární město Karlovy Vary</v>
      </c>
      <c r="G88" s="41"/>
      <c r="H88" s="41"/>
      <c r="I88" s="33" t="s">
        <v>31</v>
      </c>
      <c r="J88" s="37" t="str">
        <f>E21</f>
        <v>Ing. Roman Gajdoš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29</v>
      </c>
      <c r="D89" s="41"/>
      <c r="E89" s="41"/>
      <c r="F89" s="28" t="str">
        <f>IF(E18="","",E18)</f>
        <v>Vyplň údaj</v>
      </c>
      <c r="G89" s="41"/>
      <c r="H89" s="41"/>
      <c r="I89" s="33" t="s">
        <v>34</v>
      </c>
      <c r="J89" s="37" t="str">
        <f>E24</f>
        <v>Bc. Martin Frous</v>
      </c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0.32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11" customFormat="1" ht="29.28" customHeight="1">
      <c r="A91" s="178"/>
      <c r="B91" s="179"/>
      <c r="C91" s="180" t="s">
        <v>107</v>
      </c>
      <c r="D91" s="181" t="s">
        <v>57</v>
      </c>
      <c r="E91" s="181" t="s">
        <v>53</v>
      </c>
      <c r="F91" s="181" t="s">
        <v>54</v>
      </c>
      <c r="G91" s="181" t="s">
        <v>108</v>
      </c>
      <c r="H91" s="181" t="s">
        <v>109</v>
      </c>
      <c r="I91" s="181" t="s">
        <v>110</v>
      </c>
      <c r="J91" s="181" t="s">
        <v>91</v>
      </c>
      <c r="K91" s="182" t="s">
        <v>111</v>
      </c>
      <c r="L91" s="183"/>
      <c r="M91" s="93" t="s">
        <v>19</v>
      </c>
      <c r="N91" s="94" t="s">
        <v>42</v>
      </c>
      <c r="O91" s="94" t="s">
        <v>112</v>
      </c>
      <c r="P91" s="94" t="s">
        <v>113</v>
      </c>
      <c r="Q91" s="94" t="s">
        <v>114</v>
      </c>
      <c r="R91" s="94" t="s">
        <v>115</v>
      </c>
      <c r="S91" s="94" t="s">
        <v>116</v>
      </c>
      <c r="T91" s="95" t="s">
        <v>117</v>
      </c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</row>
    <row r="92" s="2" customFormat="1" ht="22.8" customHeight="1">
      <c r="A92" s="39"/>
      <c r="B92" s="40"/>
      <c r="C92" s="100" t="s">
        <v>118</v>
      </c>
      <c r="D92" s="41"/>
      <c r="E92" s="41"/>
      <c r="F92" s="41"/>
      <c r="G92" s="41"/>
      <c r="H92" s="41"/>
      <c r="I92" s="41"/>
      <c r="J92" s="184">
        <f>BK92</f>
        <v>0</v>
      </c>
      <c r="K92" s="41"/>
      <c r="L92" s="45"/>
      <c r="M92" s="96"/>
      <c r="N92" s="185"/>
      <c r="O92" s="97"/>
      <c r="P92" s="186">
        <f>P93+P165+P246+P260</f>
        <v>0</v>
      </c>
      <c r="Q92" s="97"/>
      <c r="R92" s="186">
        <f>R93+R165+R246+R260</f>
        <v>0.65395141000000012</v>
      </c>
      <c r="S92" s="97"/>
      <c r="T92" s="187">
        <f>T93+T165+T246+T260</f>
        <v>2.20159269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71</v>
      </c>
      <c r="AU92" s="18" t="s">
        <v>92</v>
      </c>
      <c r="BK92" s="188">
        <f>BK93+BK165+BK246+BK260</f>
        <v>0</v>
      </c>
    </row>
    <row r="93" s="12" customFormat="1" ht="25.92" customHeight="1">
      <c r="A93" s="12"/>
      <c r="B93" s="189"/>
      <c r="C93" s="190"/>
      <c r="D93" s="191" t="s">
        <v>71</v>
      </c>
      <c r="E93" s="192" t="s">
        <v>119</v>
      </c>
      <c r="F93" s="192" t="s">
        <v>120</v>
      </c>
      <c r="G93" s="190"/>
      <c r="H93" s="190"/>
      <c r="I93" s="193"/>
      <c r="J93" s="194">
        <f>BK93</f>
        <v>0</v>
      </c>
      <c r="K93" s="190"/>
      <c r="L93" s="195"/>
      <c r="M93" s="196"/>
      <c r="N93" s="197"/>
      <c r="O93" s="197"/>
      <c r="P93" s="198">
        <f>P94+P103+P135+P161</f>
        <v>0</v>
      </c>
      <c r="Q93" s="197"/>
      <c r="R93" s="198">
        <f>R94+R103+R135+R161</f>
        <v>0.26764625000000003</v>
      </c>
      <c r="S93" s="197"/>
      <c r="T93" s="199">
        <f>T94+T103+T135+T161</f>
        <v>0.69839999999999991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0" t="s">
        <v>80</v>
      </c>
      <c r="AT93" s="201" t="s">
        <v>71</v>
      </c>
      <c r="AU93" s="201" t="s">
        <v>72</v>
      </c>
      <c r="AY93" s="200" t="s">
        <v>121</v>
      </c>
      <c r="BK93" s="202">
        <f>BK94+BK103+BK135+BK161</f>
        <v>0</v>
      </c>
    </row>
    <row r="94" s="12" customFormat="1" ht="22.8" customHeight="1">
      <c r="A94" s="12"/>
      <c r="B94" s="189"/>
      <c r="C94" s="190"/>
      <c r="D94" s="191" t="s">
        <v>71</v>
      </c>
      <c r="E94" s="203" t="s">
        <v>122</v>
      </c>
      <c r="F94" s="203" t="s">
        <v>123</v>
      </c>
      <c r="G94" s="190"/>
      <c r="H94" s="190"/>
      <c r="I94" s="193"/>
      <c r="J94" s="204">
        <f>BK94</f>
        <v>0</v>
      </c>
      <c r="K94" s="190"/>
      <c r="L94" s="195"/>
      <c r="M94" s="196"/>
      <c r="N94" s="197"/>
      <c r="O94" s="197"/>
      <c r="P94" s="198">
        <f>SUM(P95:P102)</f>
        <v>0</v>
      </c>
      <c r="Q94" s="197"/>
      <c r="R94" s="198">
        <f>SUM(R95:R102)</f>
        <v>0.25325265000000002</v>
      </c>
      <c r="S94" s="197"/>
      <c r="T94" s="199">
        <f>SUM(T95:T102)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0" t="s">
        <v>80</v>
      </c>
      <c r="AT94" s="201" t="s">
        <v>71</v>
      </c>
      <c r="AU94" s="201" t="s">
        <v>80</v>
      </c>
      <c r="AY94" s="200" t="s">
        <v>121</v>
      </c>
      <c r="BK94" s="202">
        <f>SUM(BK95:BK102)</f>
        <v>0</v>
      </c>
    </row>
    <row r="95" s="2" customFormat="1" ht="24.15" customHeight="1">
      <c r="A95" s="39"/>
      <c r="B95" s="40"/>
      <c r="C95" s="205" t="s">
        <v>80</v>
      </c>
      <c r="D95" s="205" t="s">
        <v>124</v>
      </c>
      <c r="E95" s="206" t="s">
        <v>125</v>
      </c>
      <c r="F95" s="207" t="s">
        <v>126</v>
      </c>
      <c r="G95" s="208" t="s">
        <v>127</v>
      </c>
      <c r="H95" s="209">
        <v>8.3170000000000002</v>
      </c>
      <c r="I95" s="210"/>
      <c r="J95" s="211">
        <f>ROUND(I95*H95,2)</f>
        <v>0</v>
      </c>
      <c r="K95" s="207" t="s">
        <v>128</v>
      </c>
      <c r="L95" s="45"/>
      <c r="M95" s="212" t="s">
        <v>19</v>
      </c>
      <c r="N95" s="213" t="s">
        <v>43</v>
      </c>
      <c r="O95" s="85"/>
      <c r="P95" s="214">
        <f>O95*H95</f>
        <v>0</v>
      </c>
      <c r="Q95" s="214">
        <v>0.030450000000000001</v>
      </c>
      <c r="R95" s="214">
        <f>Q95*H95</f>
        <v>0.25325265000000002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129</v>
      </c>
      <c r="AT95" s="216" t="s">
        <v>124</v>
      </c>
      <c r="AU95" s="216" t="s">
        <v>82</v>
      </c>
      <c r="AY95" s="18" t="s">
        <v>121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80</v>
      </c>
      <c r="BK95" s="217">
        <f>ROUND(I95*H95,2)</f>
        <v>0</v>
      </c>
      <c r="BL95" s="18" t="s">
        <v>129</v>
      </c>
      <c r="BM95" s="216" t="s">
        <v>130</v>
      </c>
    </row>
    <row r="96" s="2" customFormat="1">
      <c r="A96" s="39"/>
      <c r="B96" s="40"/>
      <c r="C96" s="41"/>
      <c r="D96" s="218" t="s">
        <v>131</v>
      </c>
      <c r="E96" s="41"/>
      <c r="F96" s="219" t="s">
        <v>132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131</v>
      </c>
      <c r="AU96" s="18" t="s">
        <v>82</v>
      </c>
    </row>
    <row r="97" s="2" customFormat="1">
      <c r="A97" s="39"/>
      <c r="B97" s="40"/>
      <c r="C97" s="41"/>
      <c r="D97" s="223" t="s">
        <v>133</v>
      </c>
      <c r="E97" s="41"/>
      <c r="F97" s="224" t="s">
        <v>134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133</v>
      </c>
      <c r="AU97" s="18" t="s">
        <v>82</v>
      </c>
    </row>
    <row r="98" s="13" customFormat="1">
      <c r="A98" s="13"/>
      <c r="B98" s="225"/>
      <c r="C98" s="226"/>
      <c r="D98" s="218" t="s">
        <v>135</v>
      </c>
      <c r="E98" s="227" t="s">
        <v>19</v>
      </c>
      <c r="F98" s="228" t="s">
        <v>136</v>
      </c>
      <c r="G98" s="226"/>
      <c r="H98" s="229">
        <v>8.3170000000000002</v>
      </c>
      <c r="I98" s="230"/>
      <c r="J98" s="226"/>
      <c r="K98" s="226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135</v>
      </c>
      <c r="AU98" s="235" t="s">
        <v>82</v>
      </c>
      <c r="AV98" s="13" t="s">
        <v>82</v>
      </c>
      <c r="AW98" s="13" t="s">
        <v>33</v>
      </c>
      <c r="AX98" s="13" t="s">
        <v>72</v>
      </c>
      <c r="AY98" s="235" t="s">
        <v>121</v>
      </c>
    </row>
    <row r="99" s="14" customFormat="1">
      <c r="A99" s="14"/>
      <c r="B99" s="236"/>
      <c r="C99" s="237"/>
      <c r="D99" s="218" t="s">
        <v>135</v>
      </c>
      <c r="E99" s="238" t="s">
        <v>19</v>
      </c>
      <c r="F99" s="239" t="s">
        <v>137</v>
      </c>
      <c r="G99" s="237"/>
      <c r="H99" s="240">
        <v>8.3170000000000002</v>
      </c>
      <c r="I99" s="241"/>
      <c r="J99" s="237"/>
      <c r="K99" s="237"/>
      <c r="L99" s="242"/>
      <c r="M99" s="243"/>
      <c r="N99" s="244"/>
      <c r="O99" s="244"/>
      <c r="P99" s="244"/>
      <c r="Q99" s="244"/>
      <c r="R99" s="244"/>
      <c r="S99" s="244"/>
      <c r="T99" s="24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6" t="s">
        <v>135</v>
      </c>
      <c r="AU99" s="246" t="s">
        <v>82</v>
      </c>
      <c r="AV99" s="14" t="s">
        <v>129</v>
      </c>
      <c r="AW99" s="14" t="s">
        <v>33</v>
      </c>
      <c r="AX99" s="14" t="s">
        <v>80</v>
      </c>
      <c r="AY99" s="246" t="s">
        <v>121</v>
      </c>
    </row>
    <row r="100" s="2" customFormat="1" ht="16.5" customHeight="1">
      <c r="A100" s="39"/>
      <c r="B100" s="40"/>
      <c r="C100" s="205" t="s">
        <v>82</v>
      </c>
      <c r="D100" s="205" t="s">
        <v>124</v>
      </c>
      <c r="E100" s="206" t="s">
        <v>138</v>
      </c>
      <c r="F100" s="207" t="s">
        <v>139</v>
      </c>
      <c r="G100" s="208" t="s">
        <v>127</v>
      </c>
      <c r="H100" s="209">
        <v>40</v>
      </c>
      <c r="I100" s="210"/>
      <c r="J100" s="211">
        <f>ROUND(I100*H100,2)</f>
        <v>0</v>
      </c>
      <c r="K100" s="207" t="s">
        <v>128</v>
      </c>
      <c r="L100" s="45"/>
      <c r="M100" s="212" t="s">
        <v>19</v>
      </c>
      <c r="N100" s="213" t="s">
        <v>43</v>
      </c>
      <c r="O100" s="85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129</v>
      </c>
      <c r="AT100" s="216" t="s">
        <v>124</v>
      </c>
      <c r="AU100" s="216" t="s">
        <v>82</v>
      </c>
      <c r="AY100" s="18" t="s">
        <v>121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80</v>
      </c>
      <c r="BK100" s="217">
        <f>ROUND(I100*H100,2)</f>
        <v>0</v>
      </c>
      <c r="BL100" s="18" t="s">
        <v>129</v>
      </c>
      <c r="BM100" s="216" t="s">
        <v>140</v>
      </c>
    </row>
    <row r="101" s="2" customFormat="1">
      <c r="A101" s="39"/>
      <c r="B101" s="40"/>
      <c r="C101" s="41"/>
      <c r="D101" s="218" t="s">
        <v>131</v>
      </c>
      <c r="E101" s="41"/>
      <c r="F101" s="219" t="s">
        <v>141</v>
      </c>
      <c r="G101" s="41"/>
      <c r="H101" s="41"/>
      <c r="I101" s="220"/>
      <c r="J101" s="41"/>
      <c r="K101" s="41"/>
      <c r="L101" s="45"/>
      <c r="M101" s="221"/>
      <c r="N101" s="222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131</v>
      </c>
      <c r="AU101" s="18" t="s">
        <v>82</v>
      </c>
    </row>
    <row r="102" s="2" customFormat="1">
      <c r="A102" s="39"/>
      <c r="B102" s="40"/>
      <c r="C102" s="41"/>
      <c r="D102" s="223" t="s">
        <v>133</v>
      </c>
      <c r="E102" s="41"/>
      <c r="F102" s="224" t="s">
        <v>142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133</v>
      </c>
      <c r="AU102" s="18" t="s">
        <v>82</v>
      </c>
    </row>
    <row r="103" s="12" customFormat="1" ht="22.8" customHeight="1">
      <c r="A103" s="12"/>
      <c r="B103" s="189"/>
      <c r="C103" s="190"/>
      <c r="D103" s="191" t="s">
        <v>71</v>
      </c>
      <c r="E103" s="203" t="s">
        <v>143</v>
      </c>
      <c r="F103" s="203" t="s">
        <v>144</v>
      </c>
      <c r="G103" s="190"/>
      <c r="H103" s="190"/>
      <c r="I103" s="193"/>
      <c r="J103" s="204">
        <f>BK103</f>
        <v>0</v>
      </c>
      <c r="K103" s="190"/>
      <c r="L103" s="195"/>
      <c r="M103" s="196"/>
      <c r="N103" s="197"/>
      <c r="O103" s="197"/>
      <c r="P103" s="198">
        <f>SUM(P104:P134)</f>
        <v>0</v>
      </c>
      <c r="Q103" s="197"/>
      <c r="R103" s="198">
        <f>SUM(R104:R134)</f>
        <v>0.014393599999999999</v>
      </c>
      <c r="S103" s="197"/>
      <c r="T103" s="199">
        <f>SUM(T104:T134)</f>
        <v>0.69839999999999991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0" t="s">
        <v>80</v>
      </c>
      <c r="AT103" s="201" t="s">
        <v>71</v>
      </c>
      <c r="AU103" s="201" t="s">
        <v>80</v>
      </c>
      <c r="AY103" s="200" t="s">
        <v>121</v>
      </c>
      <c r="BK103" s="202">
        <f>SUM(BK104:BK134)</f>
        <v>0</v>
      </c>
    </row>
    <row r="104" s="2" customFormat="1" ht="33" customHeight="1">
      <c r="A104" s="39"/>
      <c r="B104" s="40"/>
      <c r="C104" s="205" t="s">
        <v>145</v>
      </c>
      <c r="D104" s="205" t="s">
        <v>124</v>
      </c>
      <c r="E104" s="206" t="s">
        <v>146</v>
      </c>
      <c r="F104" s="207" t="s">
        <v>147</v>
      </c>
      <c r="G104" s="208" t="s">
        <v>127</v>
      </c>
      <c r="H104" s="209">
        <v>40</v>
      </c>
      <c r="I104" s="210"/>
      <c r="J104" s="211">
        <f>ROUND(I104*H104,2)</f>
        <v>0</v>
      </c>
      <c r="K104" s="207" t="s">
        <v>128</v>
      </c>
      <c r="L104" s="45"/>
      <c r="M104" s="212" t="s">
        <v>19</v>
      </c>
      <c r="N104" s="213" t="s">
        <v>43</v>
      </c>
      <c r="O104" s="85"/>
      <c r="P104" s="214">
        <f>O104*H104</f>
        <v>0</v>
      </c>
      <c r="Q104" s="214">
        <v>0.00012999999999999999</v>
      </c>
      <c r="R104" s="214">
        <f>Q104*H104</f>
        <v>0.0051999999999999998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129</v>
      </c>
      <c r="AT104" s="216" t="s">
        <v>124</v>
      </c>
      <c r="AU104" s="216" t="s">
        <v>82</v>
      </c>
      <c r="AY104" s="18" t="s">
        <v>121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80</v>
      </c>
      <c r="BK104" s="217">
        <f>ROUND(I104*H104,2)</f>
        <v>0</v>
      </c>
      <c r="BL104" s="18" t="s">
        <v>129</v>
      </c>
      <c r="BM104" s="216" t="s">
        <v>148</v>
      </c>
    </row>
    <row r="105" s="2" customFormat="1">
      <c r="A105" s="39"/>
      <c r="B105" s="40"/>
      <c r="C105" s="41"/>
      <c r="D105" s="218" t="s">
        <v>131</v>
      </c>
      <c r="E105" s="41"/>
      <c r="F105" s="219" t="s">
        <v>149</v>
      </c>
      <c r="G105" s="41"/>
      <c r="H105" s="41"/>
      <c r="I105" s="220"/>
      <c r="J105" s="41"/>
      <c r="K105" s="41"/>
      <c r="L105" s="45"/>
      <c r="M105" s="221"/>
      <c r="N105" s="222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131</v>
      </c>
      <c r="AU105" s="18" t="s">
        <v>82</v>
      </c>
    </row>
    <row r="106" s="2" customFormat="1">
      <c r="A106" s="39"/>
      <c r="B106" s="40"/>
      <c r="C106" s="41"/>
      <c r="D106" s="223" t="s">
        <v>133</v>
      </c>
      <c r="E106" s="41"/>
      <c r="F106" s="224" t="s">
        <v>150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133</v>
      </c>
      <c r="AU106" s="18" t="s">
        <v>82</v>
      </c>
    </row>
    <row r="107" s="2" customFormat="1" ht="24.15" customHeight="1">
      <c r="A107" s="39"/>
      <c r="B107" s="40"/>
      <c r="C107" s="205" t="s">
        <v>129</v>
      </c>
      <c r="D107" s="205" t="s">
        <v>124</v>
      </c>
      <c r="E107" s="206" t="s">
        <v>151</v>
      </c>
      <c r="F107" s="207" t="s">
        <v>152</v>
      </c>
      <c r="G107" s="208" t="s">
        <v>153</v>
      </c>
      <c r="H107" s="209">
        <v>15.65</v>
      </c>
      <c r="I107" s="210"/>
      <c r="J107" s="211">
        <f>ROUND(I107*H107,2)</f>
        <v>0</v>
      </c>
      <c r="K107" s="207" t="s">
        <v>128</v>
      </c>
      <c r="L107" s="45"/>
      <c r="M107" s="212" t="s">
        <v>19</v>
      </c>
      <c r="N107" s="213" t="s">
        <v>43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129</v>
      </c>
      <c r="AT107" s="216" t="s">
        <v>124</v>
      </c>
      <c r="AU107" s="216" t="s">
        <v>82</v>
      </c>
      <c r="AY107" s="18" t="s">
        <v>121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80</v>
      </c>
      <c r="BK107" s="217">
        <f>ROUND(I107*H107,2)</f>
        <v>0</v>
      </c>
      <c r="BL107" s="18" t="s">
        <v>129</v>
      </c>
      <c r="BM107" s="216" t="s">
        <v>154</v>
      </c>
    </row>
    <row r="108" s="2" customFormat="1">
      <c r="A108" s="39"/>
      <c r="B108" s="40"/>
      <c r="C108" s="41"/>
      <c r="D108" s="218" t="s">
        <v>131</v>
      </c>
      <c r="E108" s="41"/>
      <c r="F108" s="219" t="s">
        <v>155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131</v>
      </c>
      <c r="AU108" s="18" t="s">
        <v>82</v>
      </c>
    </row>
    <row r="109" s="2" customFormat="1">
      <c r="A109" s="39"/>
      <c r="B109" s="40"/>
      <c r="C109" s="41"/>
      <c r="D109" s="223" t="s">
        <v>133</v>
      </c>
      <c r="E109" s="41"/>
      <c r="F109" s="224" t="s">
        <v>156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133</v>
      </c>
      <c r="AU109" s="18" t="s">
        <v>82</v>
      </c>
    </row>
    <row r="110" s="2" customFormat="1" ht="24.15" customHeight="1">
      <c r="A110" s="39"/>
      <c r="B110" s="40"/>
      <c r="C110" s="205" t="s">
        <v>157</v>
      </c>
      <c r="D110" s="205" t="s">
        <v>124</v>
      </c>
      <c r="E110" s="206" t="s">
        <v>158</v>
      </c>
      <c r="F110" s="207" t="s">
        <v>159</v>
      </c>
      <c r="G110" s="208" t="s">
        <v>153</v>
      </c>
      <c r="H110" s="209">
        <v>939</v>
      </c>
      <c r="I110" s="210"/>
      <c r="J110" s="211">
        <f>ROUND(I110*H110,2)</f>
        <v>0</v>
      </c>
      <c r="K110" s="207" t="s">
        <v>128</v>
      </c>
      <c r="L110" s="45"/>
      <c r="M110" s="212" t="s">
        <v>19</v>
      </c>
      <c r="N110" s="213" t="s">
        <v>43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129</v>
      </c>
      <c r="AT110" s="216" t="s">
        <v>124</v>
      </c>
      <c r="AU110" s="216" t="s">
        <v>82</v>
      </c>
      <c r="AY110" s="18" t="s">
        <v>121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80</v>
      </c>
      <c r="BK110" s="217">
        <f>ROUND(I110*H110,2)</f>
        <v>0</v>
      </c>
      <c r="BL110" s="18" t="s">
        <v>129</v>
      </c>
      <c r="BM110" s="216" t="s">
        <v>160</v>
      </c>
    </row>
    <row r="111" s="2" customFormat="1">
      <c r="A111" s="39"/>
      <c r="B111" s="40"/>
      <c r="C111" s="41"/>
      <c r="D111" s="218" t="s">
        <v>131</v>
      </c>
      <c r="E111" s="41"/>
      <c r="F111" s="219" t="s">
        <v>161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131</v>
      </c>
      <c r="AU111" s="18" t="s">
        <v>82</v>
      </c>
    </row>
    <row r="112" s="2" customFormat="1">
      <c r="A112" s="39"/>
      <c r="B112" s="40"/>
      <c r="C112" s="41"/>
      <c r="D112" s="223" t="s">
        <v>133</v>
      </c>
      <c r="E112" s="41"/>
      <c r="F112" s="224" t="s">
        <v>162</v>
      </c>
      <c r="G112" s="41"/>
      <c r="H112" s="41"/>
      <c r="I112" s="220"/>
      <c r="J112" s="41"/>
      <c r="K112" s="41"/>
      <c r="L112" s="45"/>
      <c r="M112" s="221"/>
      <c r="N112" s="222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133</v>
      </c>
      <c r="AU112" s="18" t="s">
        <v>82</v>
      </c>
    </row>
    <row r="113" s="13" customFormat="1">
      <c r="A113" s="13"/>
      <c r="B113" s="225"/>
      <c r="C113" s="226"/>
      <c r="D113" s="218" t="s">
        <v>135</v>
      </c>
      <c r="E113" s="227" t="s">
        <v>19</v>
      </c>
      <c r="F113" s="228" t="s">
        <v>163</v>
      </c>
      <c r="G113" s="226"/>
      <c r="H113" s="229">
        <v>939</v>
      </c>
      <c r="I113" s="230"/>
      <c r="J113" s="226"/>
      <c r="K113" s="226"/>
      <c r="L113" s="231"/>
      <c r="M113" s="232"/>
      <c r="N113" s="233"/>
      <c r="O113" s="233"/>
      <c r="P113" s="233"/>
      <c r="Q113" s="233"/>
      <c r="R113" s="233"/>
      <c r="S113" s="233"/>
      <c r="T113" s="23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5" t="s">
        <v>135</v>
      </c>
      <c r="AU113" s="235" t="s">
        <v>82</v>
      </c>
      <c r="AV113" s="13" t="s">
        <v>82</v>
      </c>
      <c r="AW113" s="13" t="s">
        <v>33</v>
      </c>
      <c r="AX113" s="13" t="s">
        <v>80</v>
      </c>
      <c r="AY113" s="235" t="s">
        <v>121</v>
      </c>
    </row>
    <row r="114" s="2" customFormat="1" ht="24.15" customHeight="1">
      <c r="A114" s="39"/>
      <c r="B114" s="40"/>
      <c r="C114" s="205" t="s">
        <v>122</v>
      </c>
      <c r="D114" s="205" t="s">
        <v>124</v>
      </c>
      <c r="E114" s="206" t="s">
        <v>164</v>
      </c>
      <c r="F114" s="207" t="s">
        <v>165</v>
      </c>
      <c r="G114" s="208" t="s">
        <v>153</v>
      </c>
      <c r="H114" s="209">
        <v>15.65</v>
      </c>
      <c r="I114" s="210"/>
      <c r="J114" s="211">
        <f>ROUND(I114*H114,2)</f>
        <v>0</v>
      </c>
      <c r="K114" s="207" t="s">
        <v>128</v>
      </c>
      <c r="L114" s="45"/>
      <c r="M114" s="212" t="s">
        <v>19</v>
      </c>
      <c r="N114" s="213" t="s">
        <v>43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129</v>
      </c>
      <c r="AT114" s="216" t="s">
        <v>124</v>
      </c>
      <c r="AU114" s="216" t="s">
        <v>82</v>
      </c>
      <c r="AY114" s="18" t="s">
        <v>121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80</v>
      </c>
      <c r="BK114" s="217">
        <f>ROUND(I114*H114,2)</f>
        <v>0</v>
      </c>
      <c r="BL114" s="18" t="s">
        <v>129</v>
      </c>
      <c r="BM114" s="216" t="s">
        <v>166</v>
      </c>
    </row>
    <row r="115" s="2" customFormat="1">
      <c r="A115" s="39"/>
      <c r="B115" s="40"/>
      <c r="C115" s="41"/>
      <c r="D115" s="218" t="s">
        <v>131</v>
      </c>
      <c r="E115" s="41"/>
      <c r="F115" s="219" t="s">
        <v>167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131</v>
      </c>
      <c r="AU115" s="18" t="s">
        <v>82</v>
      </c>
    </row>
    <row r="116" s="2" customFormat="1">
      <c r="A116" s="39"/>
      <c r="B116" s="40"/>
      <c r="C116" s="41"/>
      <c r="D116" s="223" t="s">
        <v>133</v>
      </c>
      <c r="E116" s="41"/>
      <c r="F116" s="224" t="s">
        <v>168</v>
      </c>
      <c r="G116" s="41"/>
      <c r="H116" s="41"/>
      <c r="I116" s="220"/>
      <c r="J116" s="41"/>
      <c r="K116" s="41"/>
      <c r="L116" s="45"/>
      <c r="M116" s="221"/>
      <c r="N116" s="222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133</v>
      </c>
      <c r="AU116" s="18" t="s">
        <v>82</v>
      </c>
    </row>
    <row r="117" s="2" customFormat="1" ht="24.15" customHeight="1">
      <c r="A117" s="39"/>
      <c r="B117" s="40"/>
      <c r="C117" s="205" t="s">
        <v>169</v>
      </c>
      <c r="D117" s="205" t="s">
        <v>124</v>
      </c>
      <c r="E117" s="206" t="s">
        <v>170</v>
      </c>
      <c r="F117" s="207" t="s">
        <v>171</v>
      </c>
      <c r="G117" s="208" t="s">
        <v>127</v>
      </c>
      <c r="H117" s="209">
        <v>40</v>
      </c>
      <c r="I117" s="210"/>
      <c r="J117" s="211">
        <f>ROUND(I117*H117,2)</f>
        <v>0</v>
      </c>
      <c r="K117" s="207" t="s">
        <v>128</v>
      </c>
      <c r="L117" s="45"/>
      <c r="M117" s="212" t="s">
        <v>19</v>
      </c>
      <c r="N117" s="213" t="s">
        <v>43</v>
      </c>
      <c r="O117" s="85"/>
      <c r="P117" s="214">
        <f>O117*H117</f>
        <v>0</v>
      </c>
      <c r="Q117" s="214">
        <v>4.0000000000000003E-05</v>
      </c>
      <c r="R117" s="214">
        <f>Q117*H117</f>
        <v>0.0016000000000000001</v>
      </c>
      <c r="S117" s="214">
        <v>0</v>
      </c>
      <c r="T117" s="215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129</v>
      </c>
      <c r="AT117" s="216" t="s">
        <v>124</v>
      </c>
      <c r="AU117" s="216" t="s">
        <v>82</v>
      </c>
      <c r="AY117" s="18" t="s">
        <v>121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80</v>
      </c>
      <c r="BK117" s="217">
        <f>ROUND(I117*H117,2)</f>
        <v>0</v>
      </c>
      <c r="BL117" s="18" t="s">
        <v>129</v>
      </c>
      <c r="BM117" s="216" t="s">
        <v>172</v>
      </c>
    </row>
    <row r="118" s="2" customFormat="1">
      <c r="A118" s="39"/>
      <c r="B118" s="40"/>
      <c r="C118" s="41"/>
      <c r="D118" s="218" t="s">
        <v>131</v>
      </c>
      <c r="E118" s="41"/>
      <c r="F118" s="219" t="s">
        <v>173</v>
      </c>
      <c r="G118" s="41"/>
      <c r="H118" s="41"/>
      <c r="I118" s="220"/>
      <c r="J118" s="41"/>
      <c r="K118" s="41"/>
      <c r="L118" s="45"/>
      <c r="M118" s="221"/>
      <c r="N118" s="222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131</v>
      </c>
      <c r="AU118" s="18" t="s">
        <v>82</v>
      </c>
    </row>
    <row r="119" s="2" customFormat="1">
      <c r="A119" s="39"/>
      <c r="B119" s="40"/>
      <c r="C119" s="41"/>
      <c r="D119" s="223" t="s">
        <v>133</v>
      </c>
      <c r="E119" s="41"/>
      <c r="F119" s="224" t="s">
        <v>174</v>
      </c>
      <c r="G119" s="41"/>
      <c r="H119" s="41"/>
      <c r="I119" s="220"/>
      <c r="J119" s="41"/>
      <c r="K119" s="41"/>
      <c r="L119" s="45"/>
      <c r="M119" s="221"/>
      <c r="N119" s="222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133</v>
      </c>
      <c r="AU119" s="18" t="s">
        <v>82</v>
      </c>
    </row>
    <row r="120" s="2" customFormat="1" ht="16.5" customHeight="1">
      <c r="A120" s="39"/>
      <c r="B120" s="40"/>
      <c r="C120" s="205" t="s">
        <v>175</v>
      </c>
      <c r="D120" s="205" t="s">
        <v>124</v>
      </c>
      <c r="E120" s="206" t="s">
        <v>176</v>
      </c>
      <c r="F120" s="207" t="s">
        <v>177</v>
      </c>
      <c r="G120" s="208" t="s">
        <v>178</v>
      </c>
      <c r="H120" s="209">
        <v>0.29099999999999998</v>
      </c>
      <c r="I120" s="210"/>
      <c r="J120" s="211">
        <f>ROUND(I120*H120,2)</f>
        <v>0</v>
      </c>
      <c r="K120" s="207" t="s">
        <v>128</v>
      </c>
      <c r="L120" s="45"/>
      <c r="M120" s="212" t="s">
        <v>19</v>
      </c>
      <c r="N120" s="213" t="s">
        <v>43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2.3999999999999999</v>
      </c>
      <c r="T120" s="215">
        <f>S120*H120</f>
        <v>0.69839999999999991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129</v>
      </c>
      <c r="AT120" s="216" t="s">
        <v>124</v>
      </c>
      <c r="AU120" s="216" t="s">
        <v>82</v>
      </c>
      <c r="AY120" s="18" t="s">
        <v>121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80</v>
      </c>
      <c r="BK120" s="217">
        <f>ROUND(I120*H120,2)</f>
        <v>0</v>
      </c>
      <c r="BL120" s="18" t="s">
        <v>129</v>
      </c>
      <c r="BM120" s="216" t="s">
        <v>179</v>
      </c>
    </row>
    <row r="121" s="2" customFormat="1">
      <c r="A121" s="39"/>
      <c r="B121" s="40"/>
      <c r="C121" s="41"/>
      <c r="D121" s="218" t="s">
        <v>131</v>
      </c>
      <c r="E121" s="41"/>
      <c r="F121" s="219" t="s">
        <v>180</v>
      </c>
      <c r="G121" s="41"/>
      <c r="H121" s="41"/>
      <c r="I121" s="220"/>
      <c r="J121" s="41"/>
      <c r="K121" s="41"/>
      <c r="L121" s="45"/>
      <c r="M121" s="221"/>
      <c r="N121" s="222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131</v>
      </c>
      <c r="AU121" s="18" t="s">
        <v>82</v>
      </c>
    </row>
    <row r="122" s="2" customFormat="1">
      <c r="A122" s="39"/>
      <c r="B122" s="40"/>
      <c r="C122" s="41"/>
      <c r="D122" s="223" t="s">
        <v>133</v>
      </c>
      <c r="E122" s="41"/>
      <c r="F122" s="224" t="s">
        <v>181</v>
      </c>
      <c r="G122" s="41"/>
      <c r="H122" s="41"/>
      <c r="I122" s="220"/>
      <c r="J122" s="41"/>
      <c r="K122" s="41"/>
      <c r="L122" s="45"/>
      <c r="M122" s="221"/>
      <c r="N122" s="222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133</v>
      </c>
      <c r="AU122" s="18" t="s">
        <v>82</v>
      </c>
    </row>
    <row r="123" s="15" customFormat="1">
      <c r="A123" s="15"/>
      <c r="B123" s="247"/>
      <c r="C123" s="248"/>
      <c r="D123" s="218" t="s">
        <v>135</v>
      </c>
      <c r="E123" s="249" t="s">
        <v>19</v>
      </c>
      <c r="F123" s="250" t="s">
        <v>182</v>
      </c>
      <c r="G123" s="248"/>
      <c r="H123" s="249" t="s">
        <v>19</v>
      </c>
      <c r="I123" s="251"/>
      <c r="J123" s="248"/>
      <c r="K123" s="248"/>
      <c r="L123" s="252"/>
      <c r="M123" s="253"/>
      <c r="N123" s="254"/>
      <c r="O123" s="254"/>
      <c r="P123" s="254"/>
      <c r="Q123" s="254"/>
      <c r="R123" s="254"/>
      <c r="S123" s="254"/>
      <c r="T123" s="25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56" t="s">
        <v>135</v>
      </c>
      <c r="AU123" s="256" t="s">
        <v>82</v>
      </c>
      <c r="AV123" s="15" t="s">
        <v>80</v>
      </c>
      <c r="AW123" s="15" t="s">
        <v>33</v>
      </c>
      <c r="AX123" s="15" t="s">
        <v>72</v>
      </c>
      <c r="AY123" s="256" t="s">
        <v>121</v>
      </c>
    </row>
    <row r="124" s="13" customFormat="1">
      <c r="A124" s="13"/>
      <c r="B124" s="225"/>
      <c r="C124" s="226"/>
      <c r="D124" s="218" t="s">
        <v>135</v>
      </c>
      <c r="E124" s="227" t="s">
        <v>19</v>
      </c>
      <c r="F124" s="228" t="s">
        <v>183</v>
      </c>
      <c r="G124" s="226"/>
      <c r="H124" s="229">
        <v>0.29099999999999998</v>
      </c>
      <c r="I124" s="230"/>
      <c r="J124" s="226"/>
      <c r="K124" s="226"/>
      <c r="L124" s="231"/>
      <c r="M124" s="232"/>
      <c r="N124" s="233"/>
      <c r="O124" s="233"/>
      <c r="P124" s="233"/>
      <c r="Q124" s="233"/>
      <c r="R124" s="233"/>
      <c r="S124" s="233"/>
      <c r="T124" s="23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5" t="s">
        <v>135</v>
      </c>
      <c r="AU124" s="235" t="s">
        <v>82</v>
      </c>
      <c r="AV124" s="13" t="s">
        <v>82</v>
      </c>
      <c r="AW124" s="13" t="s">
        <v>33</v>
      </c>
      <c r="AX124" s="13" t="s">
        <v>72</v>
      </c>
      <c r="AY124" s="235" t="s">
        <v>121</v>
      </c>
    </row>
    <row r="125" s="14" customFormat="1">
      <c r="A125" s="14"/>
      <c r="B125" s="236"/>
      <c r="C125" s="237"/>
      <c r="D125" s="218" t="s">
        <v>135</v>
      </c>
      <c r="E125" s="238" t="s">
        <v>19</v>
      </c>
      <c r="F125" s="239" t="s">
        <v>137</v>
      </c>
      <c r="G125" s="237"/>
      <c r="H125" s="240">
        <v>0.29099999999999998</v>
      </c>
      <c r="I125" s="241"/>
      <c r="J125" s="237"/>
      <c r="K125" s="237"/>
      <c r="L125" s="242"/>
      <c r="M125" s="243"/>
      <c r="N125" s="244"/>
      <c r="O125" s="244"/>
      <c r="P125" s="244"/>
      <c r="Q125" s="244"/>
      <c r="R125" s="244"/>
      <c r="S125" s="244"/>
      <c r="T125" s="245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6" t="s">
        <v>135</v>
      </c>
      <c r="AU125" s="246" t="s">
        <v>82</v>
      </c>
      <c r="AV125" s="14" t="s">
        <v>129</v>
      </c>
      <c r="AW125" s="14" t="s">
        <v>33</v>
      </c>
      <c r="AX125" s="14" t="s">
        <v>80</v>
      </c>
      <c r="AY125" s="246" t="s">
        <v>121</v>
      </c>
    </row>
    <row r="126" s="2" customFormat="1" ht="16.5" customHeight="1">
      <c r="A126" s="39"/>
      <c r="B126" s="40"/>
      <c r="C126" s="205" t="s">
        <v>143</v>
      </c>
      <c r="D126" s="205" t="s">
        <v>124</v>
      </c>
      <c r="E126" s="206" t="s">
        <v>184</v>
      </c>
      <c r="F126" s="207" t="s">
        <v>185</v>
      </c>
      <c r="G126" s="208" t="s">
        <v>153</v>
      </c>
      <c r="H126" s="209">
        <v>18.079999999999998</v>
      </c>
      <c r="I126" s="210"/>
      <c r="J126" s="211">
        <f>ROUND(I126*H126,2)</f>
        <v>0</v>
      </c>
      <c r="K126" s="207" t="s">
        <v>186</v>
      </c>
      <c r="L126" s="45"/>
      <c r="M126" s="212" t="s">
        <v>19</v>
      </c>
      <c r="N126" s="213" t="s">
        <v>43</v>
      </c>
      <c r="O126" s="85"/>
      <c r="P126" s="214">
        <f>O126*H126</f>
        <v>0</v>
      </c>
      <c r="Q126" s="214">
        <v>0.00042000000000000002</v>
      </c>
      <c r="R126" s="214">
        <f>Q126*H126</f>
        <v>0.0075935999999999998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129</v>
      </c>
      <c r="AT126" s="216" t="s">
        <v>124</v>
      </c>
      <c r="AU126" s="216" t="s">
        <v>82</v>
      </c>
      <c r="AY126" s="18" t="s">
        <v>121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80</v>
      </c>
      <c r="BK126" s="217">
        <f>ROUND(I126*H126,2)</f>
        <v>0</v>
      </c>
      <c r="BL126" s="18" t="s">
        <v>129</v>
      </c>
      <c r="BM126" s="216" t="s">
        <v>187</v>
      </c>
    </row>
    <row r="127" s="2" customFormat="1">
      <c r="A127" s="39"/>
      <c r="B127" s="40"/>
      <c r="C127" s="41"/>
      <c r="D127" s="218" t="s">
        <v>131</v>
      </c>
      <c r="E127" s="41"/>
      <c r="F127" s="219" t="s">
        <v>188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131</v>
      </c>
      <c r="AU127" s="18" t="s">
        <v>82</v>
      </c>
    </row>
    <row r="128" s="13" customFormat="1">
      <c r="A128" s="13"/>
      <c r="B128" s="225"/>
      <c r="C128" s="226"/>
      <c r="D128" s="218" t="s">
        <v>135</v>
      </c>
      <c r="E128" s="227" t="s">
        <v>19</v>
      </c>
      <c r="F128" s="228" t="s">
        <v>189</v>
      </c>
      <c r="G128" s="226"/>
      <c r="H128" s="229">
        <v>18.079999999999998</v>
      </c>
      <c r="I128" s="230"/>
      <c r="J128" s="226"/>
      <c r="K128" s="226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135</v>
      </c>
      <c r="AU128" s="235" t="s">
        <v>82</v>
      </c>
      <c r="AV128" s="13" t="s">
        <v>82</v>
      </c>
      <c r="AW128" s="13" t="s">
        <v>33</v>
      </c>
      <c r="AX128" s="13" t="s">
        <v>72</v>
      </c>
      <c r="AY128" s="235" t="s">
        <v>121</v>
      </c>
    </row>
    <row r="129" s="14" customFormat="1">
      <c r="A129" s="14"/>
      <c r="B129" s="236"/>
      <c r="C129" s="237"/>
      <c r="D129" s="218" t="s">
        <v>135</v>
      </c>
      <c r="E129" s="238" t="s">
        <v>19</v>
      </c>
      <c r="F129" s="239" t="s">
        <v>137</v>
      </c>
      <c r="G129" s="237"/>
      <c r="H129" s="240">
        <v>18.079999999999998</v>
      </c>
      <c r="I129" s="241"/>
      <c r="J129" s="237"/>
      <c r="K129" s="237"/>
      <c r="L129" s="242"/>
      <c r="M129" s="243"/>
      <c r="N129" s="244"/>
      <c r="O129" s="244"/>
      <c r="P129" s="244"/>
      <c r="Q129" s="244"/>
      <c r="R129" s="244"/>
      <c r="S129" s="244"/>
      <c r="T129" s="24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6" t="s">
        <v>135</v>
      </c>
      <c r="AU129" s="246" t="s">
        <v>82</v>
      </c>
      <c r="AV129" s="14" t="s">
        <v>129</v>
      </c>
      <c r="AW129" s="14" t="s">
        <v>33</v>
      </c>
      <c r="AX129" s="14" t="s">
        <v>80</v>
      </c>
      <c r="AY129" s="246" t="s">
        <v>121</v>
      </c>
    </row>
    <row r="130" s="2" customFormat="1" ht="24.15" customHeight="1">
      <c r="A130" s="39"/>
      <c r="B130" s="40"/>
      <c r="C130" s="205" t="s">
        <v>190</v>
      </c>
      <c r="D130" s="205" t="s">
        <v>124</v>
      </c>
      <c r="E130" s="206" t="s">
        <v>191</v>
      </c>
      <c r="F130" s="207" t="s">
        <v>192</v>
      </c>
      <c r="G130" s="208" t="s">
        <v>178</v>
      </c>
      <c r="H130" s="209">
        <v>46.950000000000003</v>
      </c>
      <c r="I130" s="210"/>
      <c r="J130" s="211">
        <f>ROUND(I130*H130,2)</f>
        <v>0</v>
      </c>
      <c r="K130" s="207" t="s">
        <v>128</v>
      </c>
      <c r="L130" s="45"/>
      <c r="M130" s="212" t="s">
        <v>19</v>
      </c>
      <c r="N130" s="213" t="s">
        <v>43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129</v>
      </c>
      <c r="AT130" s="216" t="s">
        <v>124</v>
      </c>
      <c r="AU130" s="216" t="s">
        <v>82</v>
      </c>
      <c r="AY130" s="18" t="s">
        <v>121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80</v>
      </c>
      <c r="BK130" s="217">
        <f>ROUND(I130*H130,2)</f>
        <v>0</v>
      </c>
      <c r="BL130" s="18" t="s">
        <v>129</v>
      </c>
      <c r="BM130" s="216" t="s">
        <v>193</v>
      </c>
    </row>
    <row r="131" s="2" customFormat="1">
      <c r="A131" s="39"/>
      <c r="B131" s="40"/>
      <c r="C131" s="41"/>
      <c r="D131" s="218" t="s">
        <v>131</v>
      </c>
      <c r="E131" s="41"/>
      <c r="F131" s="219" t="s">
        <v>194</v>
      </c>
      <c r="G131" s="41"/>
      <c r="H131" s="41"/>
      <c r="I131" s="220"/>
      <c r="J131" s="41"/>
      <c r="K131" s="41"/>
      <c r="L131" s="45"/>
      <c r="M131" s="221"/>
      <c r="N131" s="222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131</v>
      </c>
      <c r="AU131" s="18" t="s">
        <v>82</v>
      </c>
    </row>
    <row r="132" s="2" customFormat="1">
      <c r="A132" s="39"/>
      <c r="B132" s="40"/>
      <c r="C132" s="41"/>
      <c r="D132" s="223" t="s">
        <v>133</v>
      </c>
      <c r="E132" s="41"/>
      <c r="F132" s="224" t="s">
        <v>195</v>
      </c>
      <c r="G132" s="41"/>
      <c r="H132" s="41"/>
      <c r="I132" s="220"/>
      <c r="J132" s="41"/>
      <c r="K132" s="41"/>
      <c r="L132" s="45"/>
      <c r="M132" s="221"/>
      <c r="N132" s="222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133</v>
      </c>
      <c r="AU132" s="18" t="s">
        <v>82</v>
      </c>
    </row>
    <row r="133" s="13" customFormat="1">
      <c r="A133" s="13"/>
      <c r="B133" s="225"/>
      <c r="C133" s="226"/>
      <c r="D133" s="218" t="s">
        <v>135</v>
      </c>
      <c r="E133" s="227" t="s">
        <v>19</v>
      </c>
      <c r="F133" s="228" t="s">
        <v>196</v>
      </c>
      <c r="G133" s="226"/>
      <c r="H133" s="229">
        <v>46.950000000000003</v>
      </c>
      <c r="I133" s="230"/>
      <c r="J133" s="226"/>
      <c r="K133" s="226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135</v>
      </c>
      <c r="AU133" s="235" t="s">
        <v>82</v>
      </c>
      <c r="AV133" s="13" t="s">
        <v>82</v>
      </c>
      <c r="AW133" s="13" t="s">
        <v>33</v>
      </c>
      <c r="AX133" s="13" t="s">
        <v>72</v>
      </c>
      <c r="AY133" s="235" t="s">
        <v>121</v>
      </c>
    </row>
    <row r="134" s="14" customFormat="1">
      <c r="A134" s="14"/>
      <c r="B134" s="236"/>
      <c r="C134" s="237"/>
      <c r="D134" s="218" t="s">
        <v>135</v>
      </c>
      <c r="E134" s="238" t="s">
        <v>19</v>
      </c>
      <c r="F134" s="239" t="s">
        <v>137</v>
      </c>
      <c r="G134" s="237"/>
      <c r="H134" s="240">
        <v>46.950000000000003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6" t="s">
        <v>135</v>
      </c>
      <c r="AU134" s="246" t="s">
        <v>82</v>
      </c>
      <c r="AV134" s="14" t="s">
        <v>129</v>
      </c>
      <c r="AW134" s="14" t="s">
        <v>33</v>
      </c>
      <c r="AX134" s="14" t="s">
        <v>80</v>
      </c>
      <c r="AY134" s="246" t="s">
        <v>121</v>
      </c>
    </row>
    <row r="135" s="12" customFormat="1" ht="22.8" customHeight="1">
      <c r="A135" s="12"/>
      <c r="B135" s="189"/>
      <c r="C135" s="190"/>
      <c r="D135" s="191" t="s">
        <v>71</v>
      </c>
      <c r="E135" s="203" t="s">
        <v>197</v>
      </c>
      <c r="F135" s="203" t="s">
        <v>198</v>
      </c>
      <c r="G135" s="190"/>
      <c r="H135" s="190"/>
      <c r="I135" s="193"/>
      <c r="J135" s="204">
        <f>BK135</f>
        <v>0</v>
      </c>
      <c r="K135" s="190"/>
      <c r="L135" s="195"/>
      <c r="M135" s="196"/>
      <c r="N135" s="197"/>
      <c r="O135" s="197"/>
      <c r="P135" s="198">
        <f>SUM(P136:P160)</f>
        <v>0</v>
      </c>
      <c r="Q135" s="197"/>
      <c r="R135" s="198">
        <f>SUM(R136:R160)</f>
        <v>0</v>
      </c>
      <c r="S135" s="197"/>
      <c r="T135" s="199">
        <f>SUM(T136:T160)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0" t="s">
        <v>80</v>
      </c>
      <c r="AT135" s="201" t="s">
        <v>71</v>
      </c>
      <c r="AU135" s="201" t="s">
        <v>80</v>
      </c>
      <c r="AY135" s="200" t="s">
        <v>121</v>
      </c>
      <c r="BK135" s="202">
        <f>SUM(BK136:BK160)</f>
        <v>0</v>
      </c>
    </row>
    <row r="136" s="2" customFormat="1" ht="24.15" customHeight="1">
      <c r="A136" s="39"/>
      <c r="B136" s="40"/>
      <c r="C136" s="205" t="s">
        <v>199</v>
      </c>
      <c r="D136" s="205" t="s">
        <v>124</v>
      </c>
      <c r="E136" s="206" t="s">
        <v>200</v>
      </c>
      <c r="F136" s="207" t="s">
        <v>201</v>
      </c>
      <c r="G136" s="208" t="s">
        <v>202</v>
      </c>
      <c r="H136" s="209">
        <v>2.3119999999999998</v>
      </c>
      <c r="I136" s="210"/>
      <c r="J136" s="211">
        <f>ROUND(I136*H136,2)</f>
        <v>0</v>
      </c>
      <c r="K136" s="207" t="s">
        <v>128</v>
      </c>
      <c r="L136" s="45"/>
      <c r="M136" s="212" t="s">
        <v>19</v>
      </c>
      <c r="N136" s="213" t="s">
        <v>43</v>
      </c>
      <c r="O136" s="85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6" t="s">
        <v>129</v>
      </c>
      <c r="AT136" s="216" t="s">
        <v>124</v>
      </c>
      <c r="AU136" s="216" t="s">
        <v>82</v>
      </c>
      <c r="AY136" s="18" t="s">
        <v>121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8" t="s">
        <v>80</v>
      </c>
      <c r="BK136" s="217">
        <f>ROUND(I136*H136,2)</f>
        <v>0</v>
      </c>
      <c r="BL136" s="18" t="s">
        <v>129</v>
      </c>
      <c r="BM136" s="216" t="s">
        <v>203</v>
      </c>
    </row>
    <row r="137" s="2" customFormat="1">
      <c r="A137" s="39"/>
      <c r="B137" s="40"/>
      <c r="C137" s="41"/>
      <c r="D137" s="218" t="s">
        <v>131</v>
      </c>
      <c r="E137" s="41"/>
      <c r="F137" s="219" t="s">
        <v>204</v>
      </c>
      <c r="G137" s="41"/>
      <c r="H137" s="41"/>
      <c r="I137" s="220"/>
      <c r="J137" s="41"/>
      <c r="K137" s="41"/>
      <c r="L137" s="45"/>
      <c r="M137" s="221"/>
      <c r="N137" s="222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131</v>
      </c>
      <c r="AU137" s="18" t="s">
        <v>82</v>
      </c>
    </row>
    <row r="138" s="2" customFormat="1">
      <c r="A138" s="39"/>
      <c r="B138" s="40"/>
      <c r="C138" s="41"/>
      <c r="D138" s="223" t="s">
        <v>133</v>
      </c>
      <c r="E138" s="41"/>
      <c r="F138" s="224" t="s">
        <v>205</v>
      </c>
      <c r="G138" s="41"/>
      <c r="H138" s="41"/>
      <c r="I138" s="220"/>
      <c r="J138" s="41"/>
      <c r="K138" s="41"/>
      <c r="L138" s="45"/>
      <c r="M138" s="221"/>
      <c r="N138" s="222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133</v>
      </c>
      <c r="AU138" s="18" t="s">
        <v>82</v>
      </c>
    </row>
    <row r="139" s="2" customFormat="1" ht="24.15" customHeight="1">
      <c r="A139" s="39"/>
      <c r="B139" s="40"/>
      <c r="C139" s="205" t="s">
        <v>206</v>
      </c>
      <c r="D139" s="205" t="s">
        <v>124</v>
      </c>
      <c r="E139" s="206" t="s">
        <v>207</v>
      </c>
      <c r="F139" s="207" t="s">
        <v>208</v>
      </c>
      <c r="G139" s="208" t="s">
        <v>202</v>
      </c>
      <c r="H139" s="209">
        <v>2.3119999999999998</v>
      </c>
      <c r="I139" s="210"/>
      <c r="J139" s="211">
        <f>ROUND(I139*H139,2)</f>
        <v>0</v>
      </c>
      <c r="K139" s="207" t="s">
        <v>128</v>
      </c>
      <c r="L139" s="45"/>
      <c r="M139" s="212" t="s">
        <v>19</v>
      </c>
      <c r="N139" s="213" t="s">
        <v>43</v>
      </c>
      <c r="O139" s="85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129</v>
      </c>
      <c r="AT139" s="216" t="s">
        <v>124</v>
      </c>
      <c r="AU139" s="216" t="s">
        <v>82</v>
      </c>
      <c r="AY139" s="18" t="s">
        <v>121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80</v>
      </c>
      <c r="BK139" s="217">
        <f>ROUND(I139*H139,2)</f>
        <v>0</v>
      </c>
      <c r="BL139" s="18" t="s">
        <v>129</v>
      </c>
      <c r="BM139" s="216" t="s">
        <v>209</v>
      </c>
    </row>
    <row r="140" s="2" customFormat="1">
      <c r="A140" s="39"/>
      <c r="B140" s="40"/>
      <c r="C140" s="41"/>
      <c r="D140" s="218" t="s">
        <v>131</v>
      </c>
      <c r="E140" s="41"/>
      <c r="F140" s="219" t="s">
        <v>210</v>
      </c>
      <c r="G140" s="41"/>
      <c r="H140" s="41"/>
      <c r="I140" s="220"/>
      <c r="J140" s="41"/>
      <c r="K140" s="41"/>
      <c r="L140" s="45"/>
      <c r="M140" s="221"/>
      <c r="N140" s="222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131</v>
      </c>
      <c r="AU140" s="18" t="s">
        <v>82</v>
      </c>
    </row>
    <row r="141" s="2" customFormat="1">
      <c r="A141" s="39"/>
      <c r="B141" s="40"/>
      <c r="C141" s="41"/>
      <c r="D141" s="223" t="s">
        <v>133</v>
      </c>
      <c r="E141" s="41"/>
      <c r="F141" s="224" t="s">
        <v>211</v>
      </c>
      <c r="G141" s="41"/>
      <c r="H141" s="41"/>
      <c r="I141" s="220"/>
      <c r="J141" s="41"/>
      <c r="K141" s="41"/>
      <c r="L141" s="45"/>
      <c r="M141" s="221"/>
      <c r="N141" s="222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133</v>
      </c>
      <c r="AU141" s="18" t="s">
        <v>82</v>
      </c>
    </row>
    <row r="142" s="2" customFormat="1" ht="24.15" customHeight="1">
      <c r="A142" s="39"/>
      <c r="B142" s="40"/>
      <c r="C142" s="205" t="s">
        <v>212</v>
      </c>
      <c r="D142" s="205" t="s">
        <v>124</v>
      </c>
      <c r="E142" s="206" t="s">
        <v>213</v>
      </c>
      <c r="F142" s="207" t="s">
        <v>214</v>
      </c>
      <c r="G142" s="208" t="s">
        <v>202</v>
      </c>
      <c r="H142" s="209">
        <v>53.027999999999999</v>
      </c>
      <c r="I142" s="210"/>
      <c r="J142" s="211">
        <f>ROUND(I142*H142,2)</f>
        <v>0</v>
      </c>
      <c r="K142" s="207" t="s">
        <v>128</v>
      </c>
      <c r="L142" s="45"/>
      <c r="M142" s="212" t="s">
        <v>19</v>
      </c>
      <c r="N142" s="213" t="s">
        <v>43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129</v>
      </c>
      <c r="AT142" s="216" t="s">
        <v>124</v>
      </c>
      <c r="AU142" s="216" t="s">
        <v>82</v>
      </c>
      <c r="AY142" s="18" t="s">
        <v>121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80</v>
      </c>
      <c r="BK142" s="217">
        <f>ROUND(I142*H142,2)</f>
        <v>0</v>
      </c>
      <c r="BL142" s="18" t="s">
        <v>129</v>
      </c>
      <c r="BM142" s="216" t="s">
        <v>215</v>
      </c>
    </row>
    <row r="143" s="2" customFormat="1">
      <c r="A143" s="39"/>
      <c r="B143" s="40"/>
      <c r="C143" s="41"/>
      <c r="D143" s="218" t="s">
        <v>131</v>
      </c>
      <c r="E143" s="41"/>
      <c r="F143" s="219" t="s">
        <v>216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131</v>
      </c>
      <c r="AU143" s="18" t="s">
        <v>82</v>
      </c>
    </row>
    <row r="144" s="2" customFormat="1">
      <c r="A144" s="39"/>
      <c r="B144" s="40"/>
      <c r="C144" s="41"/>
      <c r="D144" s="223" t="s">
        <v>133</v>
      </c>
      <c r="E144" s="41"/>
      <c r="F144" s="224" t="s">
        <v>217</v>
      </c>
      <c r="G144" s="41"/>
      <c r="H144" s="41"/>
      <c r="I144" s="220"/>
      <c r="J144" s="41"/>
      <c r="K144" s="41"/>
      <c r="L144" s="45"/>
      <c r="M144" s="221"/>
      <c r="N144" s="222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133</v>
      </c>
      <c r="AU144" s="18" t="s">
        <v>82</v>
      </c>
    </row>
    <row r="145" s="13" customFormat="1">
      <c r="A145" s="13"/>
      <c r="B145" s="225"/>
      <c r="C145" s="226"/>
      <c r="D145" s="218" t="s">
        <v>135</v>
      </c>
      <c r="E145" s="227" t="s">
        <v>19</v>
      </c>
      <c r="F145" s="228" t="s">
        <v>218</v>
      </c>
      <c r="G145" s="226"/>
      <c r="H145" s="229">
        <v>6.3090000000000002</v>
      </c>
      <c r="I145" s="230"/>
      <c r="J145" s="226"/>
      <c r="K145" s="226"/>
      <c r="L145" s="231"/>
      <c r="M145" s="232"/>
      <c r="N145" s="233"/>
      <c r="O145" s="233"/>
      <c r="P145" s="233"/>
      <c r="Q145" s="233"/>
      <c r="R145" s="233"/>
      <c r="S145" s="233"/>
      <c r="T145" s="23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5" t="s">
        <v>135</v>
      </c>
      <c r="AU145" s="235" t="s">
        <v>82</v>
      </c>
      <c r="AV145" s="13" t="s">
        <v>82</v>
      </c>
      <c r="AW145" s="13" t="s">
        <v>33</v>
      </c>
      <c r="AX145" s="13" t="s">
        <v>72</v>
      </c>
      <c r="AY145" s="235" t="s">
        <v>121</v>
      </c>
    </row>
    <row r="146" s="13" customFormat="1">
      <c r="A146" s="13"/>
      <c r="B146" s="225"/>
      <c r="C146" s="226"/>
      <c r="D146" s="218" t="s">
        <v>135</v>
      </c>
      <c r="E146" s="227" t="s">
        <v>19</v>
      </c>
      <c r="F146" s="228" t="s">
        <v>219</v>
      </c>
      <c r="G146" s="226"/>
      <c r="H146" s="229">
        <v>46.719000000000001</v>
      </c>
      <c r="I146" s="230"/>
      <c r="J146" s="226"/>
      <c r="K146" s="226"/>
      <c r="L146" s="231"/>
      <c r="M146" s="232"/>
      <c r="N146" s="233"/>
      <c r="O146" s="233"/>
      <c r="P146" s="233"/>
      <c r="Q146" s="233"/>
      <c r="R146" s="233"/>
      <c r="S146" s="233"/>
      <c r="T146" s="23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5" t="s">
        <v>135</v>
      </c>
      <c r="AU146" s="235" t="s">
        <v>82</v>
      </c>
      <c r="AV146" s="13" t="s">
        <v>82</v>
      </c>
      <c r="AW146" s="13" t="s">
        <v>33</v>
      </c>
      <c r="AX146" s="13" t="s">
        <v>72</v>
      </c>
      <c r="AY146" s="235" t="s">
        <v>121</v>
      </c>
    </row>
    <row r="147" s="14" customFormat="1">
      <c r="A147" s="14"/>
      <c r="B147" s="236"/>
      <c r="C147" s="237"/>
      <c r="D147" s="218" t="s">
        <v>135</v>
      </c>
      <c r="E147" s="238" t="s">
        <v>19</v>
      </c>
      <c r="F147" s="239" t="s">
        <v>137</v>
      </c>
      <c r="G147" s="237"/>
      <c r="H147" s="240">
        <v>53.027999999999999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6" t="s">
        <v>135</v>
      </c>
      <c r="AU147" s="246" t="s">
        <v>82</v>
      </c>
      <c r="AV147" s="14" t="s">
        <v>129</v>
      </c>
      <c r="AW147" s="14" t="s">
        <v>33</v>
      </c>
      <c r="AX147" s="14" t="s">
        <v>80</v>
      </c>
      <c r="AY147" s="246" t="s">
        <v>121</v>
      </c>
    </row>
    <row r="148" s="2" customFormat="1" ht="24.15" customHeight="1">
      <c r="A148" s="39"/>
      <c r="B148" s="40"/>
      <c r="C148" s="205" t="s">
        <v>220</v>
      </c>
      <c r="D148" s="205" t="s">
        <v>124</v>
      </c>
      <c r="E148" s="206" t="s">
        <v>221</v>
      </c>
      <c r="F148" s="207" t="s">
        <v>222</v>
      </c>
      <c r="G148" s="208" t="s">
        <v>202</v>
      </c>
      <c r="H148" s="209">
        <v>1.611</v>
      </c>
      <c r="I148" s="210"/>
      <c r="J148" s="211">
        <f>ROUND(I148*H148,2)</f>
        <v>0</v>
      </c>
      <c r="K148" s="207" t="s">
        <v>128</v>
      </c>
      <c r="L148" s="45"/>
      <c r="M148" s="212" t="s">
        <v>19</v>
      </c>
      <c r="N148" s="213" t="s">
        <v>43</v>
      </c>
      <c r="O148" s="85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6" t="s">
        <v>129</v>
      </c>
      <c r="AT148" s="216" t="s">
        <v>124</v>
      </c>
      <c r="AU148" s="216" t="s">
        <v>82</v>
      </c>
      <c r="AY148" s="18" t="s">
        <v>121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80</v>
      </c>
      <c r="BK148" s="217">
        <f>ROUND(I148*H148,2)</f>
        <v>0</v>
      </c>
      <c r="BL148" s="18" t="s">
        <v>129</v>
      </c>
      <c r="BM148" s="216" t="s">
        <v>223</v>
      </c>
    </row>
    <row r="149" s="2" customFormat="1">
      <c r="A149" s="39"/>
      <c r="B149" s="40"/>
      <c r="C149" s="41"/>
      <c r="D149" s="218" t="s">
        <v>131</v>
      </c>
      <c r="E149" s="41"/>
      <c r="F149" s="219" t="s">
        <v>224</v>
      </c>
      <c r="G149" s="41"/>
      <c r="H149" s="41"/>
      <c r="I149" s="220"/>
      <c r="J149" s="41"/>
      <c r="K149" s="41"/>
      <c r="L149" s="45"/>
      <c r="M149" s="221"/>
      <c r="N149" s="222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131</v>
      </c>
      <c r="AU149" s="18" t="s">
        <v>82</v>
      </c>
    </row>
    <row r="150" s="2" customFormat="1">
      <c r="A150" s="39"/>
      <c r="B150" s="40"/>
      <c r="C150" s="41"/>
      <c r="D150" s="223" t="s">
        <v>133</v>
      </c>
      <c r="E150" s="41"/>
      <c r="F150" s="224" t="s">
        <v>225</v>
      </c>
      <c r="G150" s="41"/>
      <c r="H150" s="41"/>
      <c r="I150" s="220"/>
      <c r="J150" s="41"/>
      <c r="K150" s="41"/>
      <c r="L150" s="45"/>
      <c r="M150" s="221"/>
      <c r="N150" s="222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133</v>
      </c>
      <c r="AU150" s="18" t="s">
        <v>82</v>
      </c>
    </row>
    <row r="151" s="15" customFormat="1">
      <c r="A151" s="15"/>
      <c r="B151" s="247"/>
      <c r="C151" s="248"/>
      <c r="D151" s="218" t="s">
        <v>135</v>
      </c>
      <c r="E151" s="249" t="s">
        <v>19</v>
      </c>
      <c r="F151" s="250" t="s">
        <v>226</v>
      </c>
      <c r="G151" s="248"/>
      <c r="H151" s="249" t="s">
        <v>19</v>
      </c>
      <c r="I151" s="251"/>
      <c r="J151" s="248"/>
      <c r="K151" s="248"/>
      <c r="L151" s="252"/>
      <c r="M151" s="253"/>
      <c r="N151" s="254"/>
      <c r="O151" s="254"/>
      <c r="P151" s="254"/>
      <c r="Q151" s="254"/>
      <c r="R151" s="254"/>
      <c r="S151" s="254"/>
      <c r="T151" s="25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56" t="s">
        <v>135</v>
      </c>
      <c r="AU151" s="256" t="s">
        <v>82</v>
      </c>
      <c r="AV151" s="15" t="s">
        <v>80</v>
      </c>
      <c r="AW151" s="15" t="s">
        <v>33</v>
      </c>
      <c r="AX151" s="15" t="s">
        <v>72</v>
      </c>
      <c r="AY151" s="256" t="s">
        <v>121</v>
      </c>
    </row>
    <row r="152" s="13" customFormat="1">
      <c r="A152" s="13"/>
      <c r="B152" s="225"/>
      <c r="C152" s="226"/>
      <c r="D152" s="218" t="s">
        <v>135</v>
      </c>
      <c r="E152" s="227" t="s">
        <v>19</v>
      </c>
      <c r="F152" s="228" t="s">
        <v>227</v>
      </c>
      <c r="G152" s="226"/>
      <c r="H152" s="229">
        <v>1.611</v>
      </c>
      <c r="I152" s="230"/>
      <c r="J152" s="226"/>
      <c r="K152" s="226"/>
      <c r="L152" s="231"/>
      <c r="M152" s="232"/>
      <c r="N152" s="233"/>
      <c r="O152" s="233"/>
      <c r="P152" s="233"/>
      <c r="Q152" s="233"/>
      <c r="R152" s="233"/>
      <c r="S152" s="233"/>
      <c r="T152" s="23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5" t="s">
        <v>135</v>
      </c>
      <c r="AU152" s="235" t="s">
        <v>82</v>
      </c>
      <c r="AV152" s="13" t="s">
        <v>82</v>
      </c>
      <c r="AW152" s="13" t="s">
        <v>33</v>
      </c>
      <c r="AX152" s="13" t="s">
        <v>80</v>
      </c>
      <c r="AY152" s="235" t="s">
        <v>121</v>
      </c>
    </row>
    <row r="153" s="2" customFormat="1" ht="37.8" customHeight="1">
      <c r="A153" s="39"/>
      <c r="B153" s="40"/>
      <c r="C153" s="205" t="s">
        <v>8</v>
      </c>
      <c r="D153" s="205" t="s">
        <v>124</v>
      </c>
      <c r="E153" s="206" t="s">
        <v>228</v>
      </c>
      <c r="F153" s="207" t="s">
        <v>229</v>
      </c>
      <c r="G153" s="208" t="s">
        <v>202</v>
      </c>
      <c r="H153" s="209">
        <v>0.70099999999999996</v>
      </c>
      <c r="I153" s="210"/>
      <c r="J153" s="211">
        <f>ROUND(I153*H153,2)</f>
        <v>0</v>
      </c>
      <c r="K153" s="207" t="s">
        <v>128</v>
      </c>
      <c r="L153" s="45"/>
      <c r="M153" s="212" t="s">
        <v>19</v>
      </c>
      <c r="N153" s="213" t="s">
        <v>43</v>
      </c>
      <c r="O153" s="85"/>
      <c r="P153" s="214">
        <f>O153*H153</f>
        <v>0</v>
      </c>
      <c r="Q153" s="214">
        <v>0</v>
      </c>
      <c r="R153" s="214">
        <f>Q153*H153</f>
        <v>0</v>
      </c>
      <c r="S153" s="214">
        <v>0</v>
      </c>
      <c r="T153" s="21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6" t="s">
        <v>129</v>
      </c>
      <c r="AT153" s="216" t="s">
        <v>124</v>
      </c>
      <c r="AU153" s="216" t="s">
        <v>82</v>
      </c>
      <c r="AY153" s="18" t="s">
        <v>121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8" t="s">
        <v>80</v>
      </c>
      <c r="BK153" s="217">
        <f>ROUND(I153*H153,2)</f>
        <v>0</v>
      </c>
      <c r="BL153" s="18" t="s">
        <v>129</v>
      </c>
      <c r="BM153" s="216" t="s">
        <v>230</v>
      </c>
    </row>
    <row r="154" s="2" customFormat="1">
      <c r="A154" s="39"/>
      <c r="B154" s="40"/>
      <c r="C154" s="41"/>
      <c r="D154" s="218" t="s">
        <v>131</v>
      </c>
      <c r="E154" s="41"/>
      <c r="F154" s="219" t="s">
        <v>231</v>
      </c>
      <c r="G154" s="41"/>
      <c r="H154" s="41"/>
      <c r="I154" s="220"/>
      <c r="J154" s="41"/>
      <c r="K154" s="41"/>
      <c r="L154" s="45"/>
      <c r="M154" s="221"/>
      <c r="N154" s="222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131</v>
      </c>
      <c r="AU154" s="18" t="s">
        <v>82</v>
      </c>
    </row>
    <row r="155" s="2" customFormat="1">
      <c r="A155" s="39"/>
      <c r="B155" s="40"/>
      <c r="C155" s="41"/>
      <c r="D155" s="223" t="s">
        <v>133</v>
      </c>
      <c r="E155" s="41"/>
      <c r="F155" s="224" t="s">
        <v>232</v>
      </c>
      <c r="G155" s="41"/>
      <c r="H155" s="41"/>
      <c r="I155" s="220"/>
      <c r="J155" s="41"/>
      <c r="K155" s="41"/>
      <c r="L155" s="45"/>
      <c r="M155" s="221"/>
      <c r="N155" s="222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133</v>
      </c>
      <c r="AU155" s="18" t="s">
        <v>82</v>
      </c>
    </row>
    <row r="156" s="15" customFormat="1">
      <c r="A156" s="15"/>
      <c r="B156" s="247"/>
      <c r="C156" s="248"/>
      <c r="D156" s="218" t="s">
        <v>135</v>
      </c>
      <c r="E156" s="249" t="s">
        <v>19</v>
      </c>
      <c r="F156" s="250" t="s">
        <v>233</v>
      </c>
      <c r="G156" s="248"/>
      <c r="H156" s="249" t="s">
        <v>19</v>
      </c>
      <c r="I156" s="251"/>
      <c r="J156" s="248"/>
      <c r="K156" s="248"/>
      <c r="L156" s="252"/>
      <c r="M156" s="253"/>
      <c r="N156" s="254"/>
      <c r="O156" s="254"/>
      <c r="P156" s="254"/>
      <c r="Q156" s="254"/>
      <c r="R156" s="254"/>
      <c r="S156" s="254"/>
      <c r="T156" s="25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56" t="s">
        <v>135</v>
      </c>
      <c r="AU156" s="256" t="s">
        <v>82</v>
      </c>
      <c r="AV156" s="15" t="s">
        <v>80</v>
      </c>
      <c r="AW156" s="15" t="s">
        <v>33</v>
      </c>
      <c r="AX156" s="15" t="s">
        <v>72</v>
      </c>
      <c r="AY156" s="256" t="s">
        <v>121</v>
      </c>
    </row>
    <row r="157" s="13" customFormat="1">
      <c r="A157" s="13"/>
      <c r="B157" s="225"/>
      <c r="C157" s="226"/>
      <c r="D157" s="218" t="s">
        <v>135</v>
      </c>
      <c r="E157" s="227" t="s">
        <v>19</v>
      </c>
      <c r="F157" s="228" t="s">
        <v>234</v>
      </c>
      <c r="G157" s="226"/>
      <c r="H157" s="229">
        <v>0.70099999999999996</v>
      </c>
      <c r="I157" s="230"/>
      <c r="J157" s="226"/>
      <c r="K157" s="226"/>
      <c r="L157" s="231"/>
      <c r="M157" s="232"/>
      <c r="N157" s="233"/>
      <c r="O157" s="233"/>
      <c r="P157" s="233"/>
      <c r="Q157" s="233"/>
      <c r="R157" s="233"/>
      <c r="S157" s="233"/>
      <c r="T157" s="23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5" t="s">
        <v>135</v>
      </c>
      <c r="AU157" s="235" t="s">
        <v>82</v>
      </c>
      <c r="AV157" s="13" t="s">
        <v>82</v>
      </c>
      <c r="AW157" s="13" t="s">
        <v>33</v>
      </c>
      <c r="AX157" s="13" t="s">
        <v>80</v>
      </c>
      <c r="AY157" s="235" t="s">
        <v>121</v>
      </c>
    </row>
    <row r="158" s="2" customFormat="1" ht="24.15" customHeight="1">
      <c r="A158" s="39"/>
      <c r="B158" s="40"/>
      <c r="C158" s="205" t="s">
        <v>235</v>
      </c>
      <c r="D158" s="205" t="s">
        <v>124</v>
      </c>
      <c r="E158" s="206" t="s">
        <v>236</v>
      </c>
      <c r="F158" s="207" t="s">
        <v>237</v>
      </c>
      <c r="G158" s="208" t="s">
        <v>202</v>
      </c>
      <c r="H158" s="209">
        <v>2.3119999999999998</v>
      </c>
      <c r="I158" s="210"/>
      <c r="J158" s="211">
        <f>ROUND(I158*H158,2)</f>
        <v>0</v>
      </c>
      <c r="K158" s="207" t="s">
        <v>128</v>
      </c>
      <c r="L158" s="45"/>
      <c r="M158" s="212" t="s">
        <v>19</v>
      </c>
      <c r="N158" s="213" t="s">
        <v>43</v>
      </c>
      <c r="O158" s="85"/>
      <c r="P158" s="214">
        <f>O158*H158</f>
        <v>0</v>
      </c>
      <c r="Q158" s="214">
        <v>0</v>
      </c>
      <c r="R158" s="214">
        <f>Q158*H158</f>
        <v>0</v>
      </c>
      <c r="S158" s="214">
        <v>0</v>
      </c>
      <c r="T158" s="21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129</v>
      </c>
      <c r="AT158" s="216" t="s">
        <v>124</v>
      </c>
      <c r="AU158" s="216" t="s">
        <v>82</v>
      </c>
      <c r="AY158" s="18" t="s">
        <v>121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80</v>
      </c>
      <c r="BK158" s="217">
        <f>ROUND(I158*H158,2)</f>
        <v>0</v>
      </c>
      <c r="BL158" s="18" t="s">
        <v>129</v>
      </c>
      <c r="BM158" s="216" t="s">
        <v>238</v>
      </c>
    </row>
    <row r="159" s="2" customFormat="1">
      <c r="A159" s="39"/>
      <c r="B159" s="40"/>
      <c r="C159" s="41"/>
      <c r="D159" s="218" t="s">
        <v>131</v>
      </c>
      <c r="E159" s="41"/>
      <c r="F159" s="219" t="s">
        <v>239</v>
      </c>
      <c r="G159" s="41"/>
      <c r="H159" s="41"/>
      <c r="I159" s="220"/>
      <c r="J159" s="41"/>
      <c r="K159" s="41"/>
      <c r="L159" s="45"/>
      <c r="M159" s="221"/>
      <c r="N159" s="222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131</v>
      </c>
      <c r="AU159" s="18" t="s">
        <v>82</v>
      </c>
    </row>
    <row r="160" s="2" customFormat="1">
      <c r="A160" s="39"/>
      <c r="B160" s="40"/>
      <c r="C160" s="41"/>
      <c r="D160" s="223" t="s">
        <v>133</v>
      </c>
      <c r="E160" s="41"/>
      <c r="F160" s="224" t="s">
        <v>240</v>
      </c>
      <c r="G160" s="41"/>
      <c r="H160" s="41"/>
      <c r="I160" s="220"/>
      <c r="J160" s="41"/>
      <c r="K160" s="41"/>
      <c r="L160" s="45"/>
      <c r="M160" s="221"/>
      <c r="N160" s="222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133</v>
      </c>
      <c r="AU160" s="18" t="s">
        <v>82</v>
      </c>
    </row>
    <row r="161" s="12" customFormat="1" ht="22.8" customHeight="1">
      <c r="A161" s="12"/>
      <c r="B161" s="189"/>
      <c r="C161" s="190"/>
      <c r="D161" s="191" t="s">
        <v>71</v>
      </c>
      <c r="E161" s="203" t="s">
        <v>241</v>
      </c>
      <c r="F161" s="203" t="s">
        <v>242</v>
      </c>
      <c r="G161" s="190"/>
      <c r="H161" s="190"/>
      <c r="I161" s="193"/>
      <c r="J161" s="204">
        <f>BK161</f>
        <v>0</v>
      </c>
      <c r="K161" s="190"/>
      <c r="L161" s="195"/>
      <c r="M161" s="196"/>
      <c r="N161" s="197"/>
      <c r="O161" s="197"/>
      <c r="P161" s="198">
        <f>SUM(P162:P164)</f>
        <v>0</v>
      </c>
      <c r="Q161" s="197"/>
      <c r="R161" s="198">
        <f>SUM(R162:R164)</f>
        <v>0</v>
      </c>
      <c r="S161" s="197"/>
      <c r="T161" s="199">
        <f>SUM(T162:T164)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0" t="s">
        <v>80</v>
      </c>
      <c r="AT161" s="201" t="s">
        <v>71</v>
      </c>
      <c r="AU161" s="201" t="s">
        <v>80</v>
      </c>
      <c r="AY161" s="200" t="s">
        <v>121</v>
      </c>
      <c r="BK161" s="202">
        <f>SUM(BK162:BK164)</f>
        <v>0</v>
      </c>
    </row>
    <row r="162" s="2" customFormat="1" ht="21.75" customHeight="1">
      <c r="A162" s="39"/>
      <c r="B162" s="40"/>
      <c r="C162" s="205" t="s">
        <v>243</v>
      </c>
      <c r="D162" s="205" t="s">
        <v>124</v>
      </c>
      <c r="E162" s="206" t="s">
        <v>244</v>
      </c>
      <c r="F162" s="207" t="s">
        <v>245</v>
      </c>
      <c r="G162" s="208" t="s">
        <v>202</v>
      </c>
      <c r="H162" s="209">
        <v>0.26800000000000002</v>
      </c>
      <c r="I162" s="210"/>
      <c r="J162" s="211">
        <f>ROUND(I162*H162,2)</f>
        <v>0</v>
      </c>
      <c r="K162" s="207" t="s">
        <v>128</v>
      </c>
      <c r="L162" s="45"/>
      <c r="M162" s="212" t="s">
        <v>19</v>
      </c>
      <c r="N162" s="213" t="s">
        <v>43</v>
      </c>
      <c r="O162" s="85"/>
      <c r="P162" s="214">
        <f>O162*H162</f>
        <v>0</v>
      </c>
      <c r="Q162" s="214">
        <v>0</v>
      </c>
      <c r="R162" s="214">
        <f>Q162*H162</f>
        <v>0</v>
      </c>
      <c r="S162" s="214">
        <v>0</v>
      </c>
      <c r="T162" s="21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129</v>
      </c>
      <c r="AT162" s="216" t="s">
        <v>124</v>
      </c>
      <c r="AU162" s="216" t="s">
        <v>82</v>
      </c>
      <c r="AY162" s="18" t="s">
        <v>121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80</v>
      </c>
      <c r="BK162" s="217">
        <f>ROUND(I162*H162,2)</f>
        <v>0</v>
      </c>
      <c r="BL162" s="18" t="s">
        <v>129</v>
      </c>
      <c r="BM162" s="216" t="s">
        <v>246</v>
      </c>
    </row>
    <row r="163" s="2" customFormat="1">
      <c r="A163" s="39"/>
      <c r="B163" s="40"/>
      <c r="C163" s="41"/>
      <c r="D163" s="218" t="s">
        <v>131</v>
      </c>
      <c r="E163" s="41"/>
      <c r="F163" s="219" t="s">
        <v>247</v>
      </c>
      <c r="G163" s="41"/>
      <c r="H163" s="41"/>
      <c r="I163" s="220"/>
      <c r="J163" s="41"/>
      <c r="K163" s="41"/>
      <c r="L163" s="45"/>
      <c r="M163" s="221"/>
      <c r="N163" s="222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131</v>
      </c>
      <c r="AU163" s="18" t="s">
        <v>82</v>
      </c>
    </row>
    <row r="164" s="2" customFormat="1">
      <c r="A164" s="39"/>
      <c r="B164" s="40"/>
      <c r="C164" s="41"/>
      <c r="D164" s="223" t="s">
        <v>133</v>
      </c>
      <c r="E164" s="41"/>
      <c r="F164" s="224" t="s">
        <v>248</v>
      </c>
      <c r="G164" s="41"/>
      <c r="H164" s="41"/>
      <c r="I164" s="220"/>
      <c r="J164" s="41"/>
      <c r="K164" s="41"/>
      <c r="L164" s="45"/>
      <c r="M164" s="221"/>
      <c r="N164" s="222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133</v>
      </c>
      <c r="AU164" s="18" t="s">
        <v>82</v>
      </c>
    </row>
    <row r="165" s="12" customFormat="1" ht="25.92" customHeight="1">
      <c r="A165" s="12"/>
      <c r="B165" s="189"/>
      <c r="C165" s="190"/>
      <c r="D165" s="191" t="s">
        <v>71</v>
      </c>
      <c r="E165" s="192" t="s">
        <v>249</v>
      </c>
      <c r="F165" s="192" t="s">
        <v>250</v>
      </c>
      <c r="G165" s="190"/>
      <c r="H165" s="190"/>
      <c r="I165" s="193"/>
      <c r="J165" s="194">
        <f>BK165</f>
        <v>0</v>
      </c>
      <c r="K165" s="190"/>
      <c r="L165" s="195"/>
      <c r="M165" s="196"/>
      <c r="N165" s="197"/>
      <c r="O165" s="197"/>
      <c r="P165" s="198">
        <f>P166+P173+P201</f>
        <v>0</v>
      </c>
      <c r="Q165" s="197"/>
      <c r="R165" s="198">
        <f>R166+R173+R201</f>
        <v>0.37308015999999999</v>
      </c>
      <c r="S165" s="197"/>
      <c r="T165" s="199">
        <f>T166+T173+T201</f>
        <v>0.0031926899999999998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0" t="s">
        <v>82</v>
      </c>
      <c r="AT165" s="201" t="s">
        <v>71</v>
      </c>
      <c r="AU165" s="201" t="s">
        <v>72</v>
      </c>
      <c r="AY165" s="200" t="s">
        <v>121</v>
      </c>
      <c r="BK165" s="202">
        <f>BK166+BK173+BK201</f>
        <v>0</v>
      </c>
    </row>
    <row r="166" s="12" customFormat="1" ht="22.8" customHeight="1">
      <c r="A166" s="12"/>
      <c r="B166" s="189"/>
      <c r="C166" s="190"/>
      <c r="D166" s="191" t="s">
        <v>71</v>
      </c>
      <c r="E166" s="203" t="s">
        <v>251</v>
      </c>
      <c r="F166" s="203" t="s">
        <v>252</v>
      </c>
      <c r="G166" s="190"/>
      <c r="H166" s="190"/>
      <c r="I166" s="193"/>
      <c r="J166" s="204">
        <f>BK166</f>
        <v>0</v>
      </c>
      <c r="K166" s="190"/>
      <c r="L166" s="195"/>
      <c r="M166" s="196"/>
      <c r="N166" s="197"/>
      <c r="O166" s="197"/>
      <c r="P166" s="198">
        <f>SUM(P167:P172)</f>
        <v>0</v>
      </c>
      <c r="Q166" s="197"/>
      <c r="R166" s="198">
        <f>SUM(R167:R172)</f>
        <v>4.0000000000000003E-05</v>
      </c>
      <c r="S166" s="197"/>
      <c r="T166" s="199">
        <f>SUM(T167:T172)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0" t="s">
        <v>82</v>
      </c>
      <c r="AT166" s="201" t="s">
        <v>71</v>
      </c>
      <c r="AU166" s="201" t="s">
        <v>80</v>
      </c>
      <c r="AY166" s="200" t="s">
        <v>121</v>
      </c>
      <c r="BK166" s="202">
        <f>SUM(BK167:BK172)</f>
        <v>0</v>
      </c>
    </row>
    <row r="167" s="2" customFormat="1" ht="33" customHeight="1">
      <c r="A167" s="39"/>
      <c r="B167" s="40"/>
      <c r="C167" s="205" t="s">
        <v>253</v>
      </c>
      <c r="D167" s="205" t="s">
        <v>124</v>
      </c>
      <c r="E167" s="206" t="s">
        <v>254</v>
      </c>
      <c r="F167" s="207" t="s">
        <v>255</v>
      </c>
      <c r="G167" s="208" t="s">
        <v>256</v>
      </c>
      <c r="H167" s="209">
        <v>1</v>
      </c>
      <c r="I167" s="210"/>
      <c r="J167" s="211">
        <f>ROUND(I167*H167,2)</f>
        <v>0</v>
      </c>
      <c r="K167" s="207" t="s">
        <v>128</v>
      </c>
      <c r="L167" s="45"/>
      <c r="M167" s="212" t="s">
        <v>19</v>
      </c>
      <c r="N167" s="213" t="s">
        <v>43</v>
      </c>
      <c r="O167" s="85"/>
      <c r="P167" s="214">
        <f>O167*H167</f>
        <v>0</v>
      </c>
      <c r="Q167" s="214">
        <v>4.0000000000000003E-05</v>
      </c>
      <c r="R167" s="214">
        <f>Q167*H167</f>
        <v>4.0000000000000003E-05</v>
      </c>
      <c r="S167" s="214">
        <v>0</v>
      </c>
      <c r="T167" s="215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6" t="s">
        <v>235</v>
      </c>
      <c r="AT167" s="216" t="s">
        <v>124</v>
      </c>
      <c r="AU167" s="216" t="s">
        <v>82</v>
      </c>
      <c r="AY167" s="18" t="s">
        <v>121</v>
      </c>
      <c r="BE167" s="217">
        <f>IF(N167="základní",J167,0)</f>
        <v>0</v>
      </c>
      <c r="BF167" s="217">
        <f>IF(N167="snížená",J167,0)</f>
        <v>0</v>
      </c>
      <c r="BG167" s="217">
        <f>IF(N167="zákl. přenesená",J167,0)</f>
        <v>0</v>
      </c>
      <c r="BH167" s="217">
        <f>IF(N167="sníž. přenesená",J167,0)</f>
        <v>0</v>
      </c>
      <c r="BI167" s="217">
        <f>IF(N167="nulová",J167,0)</f>
        <v>0</v>
      </c>
      <c r="BJ167" s="18" t="s">
        <v>80</v>
      </c>
      <c r="BK167" s="217">
        <f>ROUND(I167*H167,2)</f>
        <v>0</v>
      </c>
      <c r="BL167" s="18" t="s">
        <v>235</v>
      </c>
      <c r="BM167" s="216" t="s">
        <v>257</v>
      </c>
    </row>
    <row r="168" s="2" customFormat="1">
      <c r="A168" s="39"/>
      <c r="B168" s="40"/>
      <c r="C168" s="41"/>
      <c r="D168" s="218" t="s">
        <v>131</v>
      </c>
      <c r="E168" s="41"/>
      <c r="F168" s="219" t="s">
        <v>258</v>
      </c>
      <c r="G168" s="41"/>
      <c r="H168" s="41"/>
      <c r="I168" s="220"/>
      <c r="J168" s="41"/>
      <c r="K168" s="41"/>
      <c r="L168" s="45"/>
      <c r="M168" s="221"/>
      <c r="N168" s="222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131</v>
      </c>
      <c r="AU168" s="18" t="s">
        <v>82</v>
      </c>
    </row>
    <row r="169" s="2" customFormat="1">
      <c r="A169" s="39"/>
      <c r="B169" s="40"/>
      <c r="C169" s="41"/>
      <c r="D169" s="223" t="s">
        <v>133</v>
      </c>
      <c r="E169" s="41"/>
      <c r="F169" s="224" t="s">
        <v>259</v>
      </c>
      <c r="G169" s="41"/>
      <c r="H169" s="41"/>
      <c r="I169" s="220"/>
      <c r="J169" s="41"/>
      <c r="K169" s="41"/>
      <c r="L169" s="45"/>
      <c r="M169" s="221"/>
      <c r="N169" s="222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133</v>
      </c>
      <c r="AU169" s="18" t="s">
        <v>82</v>
      </c>
    </row>
    <row r="170" s="2" customFormat="1" ht="24.15" customHeight="1">
      <c r="A170" s="39"/>
      <c r="B170" s="40"/>
      <c r="C170" s="205" t="s">
        <v>260</v>
      </c>
      <c r="D170" s="205" t="s">
        <v>124</v>
      </c>
      <c r="E170" s="206" t="s">
        <v>261</v>
      </c>
      <c r="F170" s="207" t="s">
        <v>262</v>
      </c>
      <c r="G170" s="208" t="s">
        <v>263</v>
      </c>
      <c r="H170" s="257"/>
      <c r="I170" s="210"/>
      <c r="J170" s="211">
        <f>ROUND(I170*H170,2)</f>
        <v>0</v>
      </c>
      <c r="K170" s="207" t="s">
        <v>128</v>
      </c>
      <c r="L170" s="45"/>
      <c r="M170" s="212" t="s">
        <v>19</v>
      </c>
      <c r="N170" s="213" t="s">
        <v>43</v>
      </c>
      <c r="O170" s="85"/>
      <c r="P170" s="214">
        <f>O170*H170</f>
        <v>0</v>
      </c>
      <c r="Q170" s="214">
        <v>0</v>
      </c>
      <c r="R170" s="214">
        <f>Q170*H170</f>
        <v>0</v>
      </c>
      <c r="S170" s="214">
        <v>0</v>
      </c>
      <c r="T170" s="21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235</v>
      </c>
      <c r="AT170" s="216" t="s">
        <v>124</v>
      </c>
      <c r="AU170" s="216" t="s">
        <v>82</v>
      </c>
      <c r="AY170" s="18" t="s">
        <v>121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80</v>
      </c>
      <c r="BK170" s="217">
        <f>ROUND(I170*H170,2)</f>
        <v>0</v>
      </c>
      <c r="BL170" s="18" t="s">
        <v>235</v>
      </c>
      <c r="BM170" s="216" t="s">
        <v>264</v>
      </c>
    </row>
    <row r="171" s="2" customFormat="1">
      <c r="A171" s="39"/>
      <c r="B171" s="40"/>
      <c r="C171" s="41"/>
      <c r="D171" s="218" t="s">
        <v>131</v>
      </c>
      <c r="E171" s="41"/>
      <c r="F171" s="219" t="s">
        <v>265</v>
      </c>
      <c r="G171" s="41"/>
      <c r="H171" s="41"/>
      <c r="I171" s="220"/>
      <c r="J171" s="41"/>
      <c r="K171" s="41"/>
      <c r="L171" s="45"/>
      <c r="M171" s="221"/>
      <c r="N171" s="222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131</v>
      </c>
      <c r="AU171" s="18" t="s">
        <v>82</v>
      </c>
    </row>
    <row r="172" s="2" customFormat="1">
      <c r="A172" s="39"/>
      <c r="B172" s="40"/>
      <c r="C172" s="41"/>
      <c r="D172" s="223" t="s">
        <v>133</v>
      </c>
      <c r="E172" s="41"/>
      <c r="F172" s="224" t="s">
        <v>266</v>
      </c>
      <c r="G172" s="41"/>
      <c r="H172" s="41"/>
      <c r="I172" s="220"/>
      <c r="J172" s="41"/>
      <c r="K172" s="41"/>
      <c r="L172" s="45"/>
      <c r="M172" s="221"/>
      <c r="N172" s="222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133</v>
      </c>
      <c r="AU172" s="18" t="s">
        <v>82</v>
      </c>
    </row>
    <row r="173" s="12" customFormat="1" ht="22.8" customHeight="1">
      <c r="A173" s="12"/>
      <c r="B173" s="189"/>
      <c r="C173" s="190"/>
      <c r="D173" s="191" t="s">
        <v>71</v>
      </c>
      <c r="E173" s="203" t="s">
        <v>267</v>
      </c>
      <c r="F173" s="203" t="s">
        <v>268</v>
      </c>
      <c r="G173" s="190"/>
      <c r="H173" s="190"/>
      <c r="I173" s="193"/>
      <c r="J173" s="204">
        <f>BK173</f>
        <v>0</v>
      </c>
      <c r="K173" s="190"/>
      <c r="L173" s="195"/>
      <c r="M173" s="196"/>
      <c r="N173" s="197"/>
      <c r="O173" s="197"/>
      <c r="P173" s="198">
        <f>SUM(P174:P200)</f>
        <v>0</v>
      </c>
      <c r="Q173" s="197"/>
      <c r="R173" s="198">
        <f>SUM(R174:R200)</f>
        <v>0.28960019999999997</v>
      </c>
      <c r="S173" s="197"/>
      <c r="T173" s="199">
        <f>SUM(T174:T200)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0" t="s">
        <v>82</v>
      </c>
      <c r="AT173" s="201" t="s">
        <v>71</v>
      </c>
      <c r="AU173" s="201" t="s">
        <v>80</v>
      </c>
      <c r="AY173" s="200" t="s">
        <v>121</v>
      </c>
      <c r="BK173" s="202">
        <f>SUM(BK174:BK200)</f>
        <v>0</v>
      </c>
    </row>
    <row r="174" s="2" customFormat="1" ht="16.5" customHeight="1">
      <c r="A174" s="39"/>
      <c r="B174" s="40"/>
      <c r="C174" s="205" t="s">
        <v>269</v>
      </c>
      <c r="D174" s="205" t="s">
        <v>124</v>
      </c>
      <c r="E174" s="206" t="s">
        <v>270</v>
      </c>
      <c r="F174" s="207" t="s">
        <v>271</v>
      </c>
      <c r="G174" s="208" t="s">
        <v>127</v>
      </c>
      <c r="H174" s="209">
        <v>7.5</v>
      </c>
      <c r="I174" s="210"/>
      <c r="J174" s="211">
        <f>ROUND(I174*H174,2)</f>
        <v>0</v>
      </c>
      <c r="K174" s="207" t="s">
        <v>128</v>
      </c>
      <c r="L174" s="45"/>
      <c r="M174" s="212" t="s">
        <v>19</v>
      </c>
      <c r="N174" s="213" t="s">
        <v>43</v>
      </c>
      <c r="O174" s="85"/>
      <c r="P174" s="214">
        <f>O174*H174</f>
        <v>0</v>
      </c>
      <c r="Q174" s="214">
        <v>0.00029999999999999997</v>
      </c>
      <c r="R174" s="214">
        <f>Q174*H174</f>
        <v>0.0022499999999999998</v>
      </c>
      <c r="S174" s="214">
        <v>0</v>
      </c>
      <c r="T174" s="215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6" t="s">
        <v>235</v>
      </c>
      <c r="AT174" s="216" t="s">
        <v>124</v>
      </c>
      <c r="AU174" s="216" t="s">
        <v>82</v>
      </c>
      <c r="AY174" s="18" t="s">
        <v>121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8" t="s">
        <v>80</v>
      </c>
      <c r="BK174" s="217">
        <f>ROUND(I174*H174,2)</f>
        <v>0</v>
      </c>
      <c r="BL174" s="18" t="s">
        <v>235</v>
      </c>
      <c r="BM174" s="216" t="s">
        <v>272</v>
      </c>
    </row>
    <row r="175" s="2" customFormat="1">
      <c r="A175" s="39"/>
      <c r="B175" s="40"/>
      <c r="C175" s="41"/>
      <c r="D175" s="218" t="s">
        <v>131</v>
      </c>
      <c r="E175" s="41"/>
      <c r="F175" s="219" t="s">
        <v>273</v>
      </c>
      <c r="G175" s="41"/>
      <c r="H175" s="41"/>
      <c r="I175" s="220"/>
      <c r="J175" s="41"/>
      <c r="K175" s="41"/>
      <c r="L175" s="45"/>
      <c r="M175" s="221"/>
      <c r="N175" s="222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131</v>
      </c>
      <c r="AU175" s="18" t="s">
        <v>82</v>
      </c>
    </row>
    <row r="176" s="2" customFormat="1">
      <c r="A176" s="39"/>
      <c r="B176" s="40"/>
      <c r="C176" s="41"/>
      <c r="D176" s="223" t="s">
        <v>133</v>
      </c>
      <c r="E176" s="41"/>
      <c r="F176" s="224" t="s">
        <v>274</v>
      </c>
      <c r="G176" s="41"/>
      <c r="H176" s="41"/>
      <c r="I176" s="220"/>
      <c r="J176" s="41"/>
      <c r="K176" s="41"/>
      <c r="L176" s="45"/>
      <c r="M176" s="221"/>
      <c r="N176" s="222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133</v>
      </c>
      <c r="AU176" s="18" t="s">
        <v>82</v>
      </c>
    </row>
    <row r="177" s="2" customFormat="1" ht="16.5" customHeight="1">
      <c r="A177" s="39"/>
      <c r="B177" s="40"/>
      <c r="C177" s="205" t="s">
        <v>7</v>
      </c>
      <c r="D177" s="205" t="s">
        <v>124</v>
      </c>
      <c r="E177" s="206" t="s">
        <v>275</v>
      </c>
      <c r="F177" s="207" t="s">
        <v>276</v>
      </c>
      <c r="G177" s="208" t="s">
        <v>127</v>
      </c>
      <c r="H177" s="209">
        <v>7.5</v>
      </c>
      <c r="I177" s="210"/>
      <c r="J177" s="211">
        <f>ROUND(I177*H177,2)</f>
        <v>0</v>
      </c>
      <c r="K177" s="207" t="s">
        <v>128</v>
      </c>
      <c r="L177" s="45"/>
      <c r="M177" s="212" t="s">
        <v>19</v>
      </c>
      <c r="N177" s="213" t="s">
        <v>43</v>
      </c>
      <c r="O177" s="85"/>
      <c r="P177" s="214">
        <f>O177*H177</f>
        <v>0</v>
      </c>
      <c r="Q177" s="214">
        <v>0.0044999999999999997</v>
      </c>
      <c r="R177" s="214">
        <f>Q177*H177</f>
        <v>0.033749999999999995</v>
      </c>
      <c r="S177" s="214">
        <v>0</v>
      </c>
      <c r="T177" s="215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6" t="s">
        <v>235</v>
      </c>
      <c r="AT177" s="216" t="s">
        <v>124</v>
      </c>
      <c r="AU177" s="216" t="s">
        <v>82</v>
      </c>
      <c r="AY177" s="18" t="s">
        <v>121</v>
      </c>
      <c r="BE177" s="217">
        <f>IF(N177="základní",J177,0)</f>
        <v>0</v>
      </c>
      <c r="BF177" s="217">
        <f>IF(N177="snížená",J177,0)</f>
        <v>0</v>
      </c>
      <c r="BG177" s="217">
        <f>IF(N177="zákl. přenesená",J177,0)</f>
        <v>0</v>
      </c>
      <c r="BH177" s="217">
        <f>IF(N177="sníž. přenesená",J177,0)</f>
        <v>0</v>
      </c>
      <c r="BI177" s="217">
        <f>IF(N177="nulová",J177,0)</f>
        <v>0</v>
      </c>
      <c r="BJ177" s="18" t="s">
        <v>80</v>
      </c>
      <c r="BK177" s="217">
        <f>ROUND(I177*H177,2)</f>
        <v>0</v>
      </c>
      <c r="BL177" s="18" t="s">
        <v>235</v>
      </c>
      <c r="BM177" s="216" t="s">
        <v>277</v>
      </c>
    </row>
    <row r="178" s="2" customFormat="1">
      <c r="A178" s="39"/>
      <c r="B178" s="40"/>
      <c r="C178" s="41"/>
      <c r="D178" s="218" t="s">
        <v>131</v>
      </c>
      <c r="E178" s="41"/>
      <c r="F178" s="219" t="s">
        <v>278</v>
      </c>
      <c r="G178" s="41"/>
      <c r="H178" s="41"/>
      <c r="I178" s="220"/>
      <c r="J178" s="41"/>
      <c r="K178" s="41"/>
      <c r="L178" s="45"/>
      <c r="M178" s="221"/>
      <c r="N178" s="222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131</v>
      </c>
      <c r="AU178" s="18" t="s">
        <v>82</v>
      </c>
    </row>
    <row r="179" s="2" customFormat="1">
      <c r="A179" s="39"/>
      <c r="B179" s="40"/>
      <c r="C179" s="41"/>
      <c r="D179" s="223" t="s">
        <v>133</v>
      </c>
      <c r="E179" s="41"/>
      <c r="F179" s="224" t="s">
        <v>279</v>
      </c>
      <c r="G179" s="41"/>
      <c r="H179" s="41"/>
      <c r="I179" s="220"/>
      <c r="J179" s="41"/>
      <c r="K179" s="41"/>
      <c r="L179" s="45"/>
      <c r="M179" s="221"/>
      <c r="N179" s="222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133</v>
      </c>
      <c r="AU179" s="18" t="s">
        <v>82</v>
      </c>
    </row>
    <row r="180" s="2" customFormat="1" ht="33" customHeight="1">
      <c r="A180" s="39"/>
      <c r="B180" s="40"/>
      <c r="C180" s="205" t="s">
        <v>280</v>
      </c>
      <c r="D180" s="205" t="s">
        <v>124</v>
      </c>
      <c r="E180" s="206" t="s">
        <v>281</v>
      </c>
      <c r="F180" s="207" t="s">
        <v>282</v>
      </c>
      <c r="G180" s="208" t="s">
        <v>127</v>
      </c>
      <c r="H180" s="209">
        <v>7.5</v>
      </c>
      <c r="I180" s="210"/>
      <c r="J180" s="211">
        <f>ROUND(I180*H180,2)</f>
        <v>0</v>
      </c>
      <c r="K180" s="207" t="s">
        <v>186</v>
      </c>
      <c r="L180" s="45"/>
      <c r="M180" s="212" t="s">
        <v>19</v>
      </c>
      <c r="N180" s="213" t="s">
        <v>43</v>
      </c>
      <c r="O180" s="85"/>
      <c r="P180" s="214">
        <f>O180*H180</f>
        <v>0</v>
      </c>
      <c r="Q180" s="214">
        <v>0.0089999999999999993</v>
      </c>
      <c r="R180" s="214">
        <f>Q180*H180</f>
        <v>0.067499999999999991</v>
      </c>
      <c r="S180" s="214">
        <v>0</v>
      </c>
      <c r="T180" s="215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6" t="s">
        <v>235</v>
      </c>
      <c r="AT180" s="216" t="s">
        <v>124</v>
      </c>
      <c r="AU180" s="216" t="s">
        <v>82</v>
      </c>
      <c r="AY180" s="18" t="s">
        <v>121</v>
      </c>
      <c r="BE180" s="217">
        <f>IF(N180="základní",J180,0)</f>
        <v>0</v>
      </c>
      <c r="BF180" s="217">
        <f>IF(N180="snížená",J180,0)</f>
        <v>0</v>
      </c>
      <c r="BG180" s="217">
        <f>IF(N180="zákl. přenesená",J180,0)</f>
        <v>0</v>
      </c>
      <c r="BH180" s="217">
        <f>IF(N180="sníž. přenesená",J180,0)</f>
        <v>0</v>
      </c>
      <c r="BI180" s="217">
        <f>IF(N180="nulová",J180,0)</f>
        <v>0</v>
      </c>
      <c r="BJ180" s="18" t="s">
        <v>80</v>
      </c>
      <c r="BK180" s="217">
        <f>ROUND(I180*H180,2)</f>
        <v>0</v>
      </c>
      <c r="BL180" s="18" t="s">
        <v>235</v>
      </c>
      <c r="BM180" s="216" t="s">
        <v>283</v>
      </c>
    </row>
    <row r="181" s="2" customFormat="1">
      <c r="A181" s="39"/>
      <c r="B181" s="40"/>
      <c r="C181" s="41"/>
      <c r="D181" s="218" t="s">
        <v>131</v>
      </c>
      <c r="E181" s="41"/>
      <c r="F181" s="219" t="s">
        <v>284</v>
      </c>
      <c r="G181" s="41"/>
      <c r="H181" s="41"/>
      <c r="I181" s="220"/>
      <c r="J181" s="41"/>
      <c r="K181" s="41"/>
      <c r="L181" s="45"/>
      <c r="M181" s="221"/>
      <c r="N181" s="222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131</v>
      </c>
      <c r="AU181" s="18" t="s">
        <v>82</v>
      </c>
    </row>
    <row r="182" s="2" customFormat="1" ht="16.5" customHeight="1">
      <c r="A182" s="39"/>
      <c r="B182" s="40"/>
      <c r="C182" s="258" t="s">
        <v>285</v>
      </c>
      <c r="D182" s="258" t="s">
        <v>286</v>
      </c>
      <c r="E182" s="259" t="s">
        <v>287</v>
      </c>
      <c r="F182" s="260" t="s">
        <v>288</v>
      </c>
      <c r="G182" s="261" t="s">
        <v>127</v>
      </c>
      <c r="H182" s="262">
        <v>8.25</v>
      </c>
      <c r="I182" s="263"/>
      <c r="J182" s="264">
        <f>ROUND(I182*H182,2)</f>
        <v>0</v>
      </c>
      <c r="K182" s="260" t="s">
        <v>186</v>
      </c>
      <c r="L182" s="265"/>
      <c r="M182" s="266" t="s">
        <v>19</v>
      </c>
      <c r="N182" s="267" t="s">
        <v>43</v>
      </c>
      <c r="O182" s="85"/>
      <c r="P182" s="214">
        <f>O182*H182</f>
        <v>0</v>
      </c>
      <c r="Q182" s="214">
        <v>0.021000000000000001</v>
      </c>
      <c r="R182" s="214">
        <f>Q182*H182</f>
        <v>0.17325000000000002</v>
      </c>
      <c r="S182" s="214">
        <v>0</v>
      </c>
      <c r="T182" s="215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16" t="s">
        <v>289</v>
      </c>
      <c r="AT182" s="216" t="s">
        <v>286</v>
      </c>
      <c r="AU182" s="216" t="s">
        <v>82</v>
      </c>
      <c r="AY182" s="18" t="s">
        <v>121</v>
      </c>
      <c r="BE182" s="217">
        <f>IF(N182="základní",J182,0)</f>
        <v>0</v>
      </c>
      <c r="BF182" s="217">
        <f>IF(N182="snížená",J182,0)</f>
        <v>0</v>
      </c>
      <c r="BG182" s="217">
        <f>IF(N182="zákl. přenesená",J182,0)</f>
        <v>0</v>
      </c>
      <c r="BH182" s="217">
        <f>IF(N182="sníž. přenesená",J182,0)</f>
        <v>0</v>
      </c>
      <c r="BI182" s="217">
        <f>IF(N182="nulová",J182,0)</f>
        <v>0</v>
      </c>
      <c r="BJ182" s="18" t="s">
        <v>80</v>
      </c>
      <c r="BK182" s="217">
        <f>ROUND(I182*H182,2)</f>
        <v>0</v>
      </c>
      <c r="BL182" s="18" t="s">
        <v>235</v>
      </c>
      <c r="BM182" s="216" t="s">
        <v>290</v>
      </c>
    </row>
    <row r="183" s="2" customFormat="1">
      <c r="A183" s="39"/>
      <c r="B183" s="40"/>
      <c r="C183" s="41"/>
      <c r="D183" s="218" t="s">
        <v>131</v>
      </c>
      <c r="E183" s="41"/>
      <c r="F183" s="219" t="s">
        <v>288</v>
      </c>
      <c r="G183" s="41"/>
      <c r="H183" s="41"/>
      <c r="I183" s="220"/>
      <c r="J183" s="41"/>
      <c r="K183" s="41"/>
      <c r="L183" s="45"/>
      <c r="M183" s="221"/>
      <c r="N183" s="222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131</v>
      </c>
      <c r="AU183" s="18" t="s">
        <v>82</v>
      </c>
    </row>
    <row r="184" s="13" customFormat="1">
      <c r="A184" s="13"/>
      <c r="B184" s="225"/>
      <c r="C184" s="226"/>
      <c r="D184" s="218" t="s">
        <v>135</v>
      </c>
      <c r="E184" s="227" t="s">
        <v>19</v>
      </c>
      <c r="F184" s="228" t="s">
        <v>291</v>
      </c>
      <c r="G184" s="226"/>
      <c r="H184" s="229">
        <v>7.5</v>
      </c>
      <c r="I184" s="230"/>
      <c r="J184" s="226"/>
      <c r="K184" s="226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135</v>
      </c>
      <c r="AU184" s="235" t="s">
        <v>82</v>
      </c>
      <c r="AV184" s="13" t="s">
        <v>82</v>
      </c>
      <c r="AW184" s="13" t="s">
        <v>33</v>
      </c>
      <c r="AX184" s="13" t="s">
        <v>80</v>
      </c>
      <c r="AY184" s="235" t="s">
        <v>121</v>
      </c>
    </row>
    <row r="185" s="13" customFormat="1">
      <c r="A185" s="13"/>
      <c r="B185" s="225"/>
      <c r="C185" s="226"/>
      <c r="D185" s="218" t="s">
        <v>135</v>
      </c>
      <c r="E185" s="226"/>
      <c r="F185" s="228" t="s">
        <v>292</v>
      </c>
      <c r="G185" s="226"/>
      <c r="H185" s="229">
        <v>8.25</v>
      </c>
      <c r="I185" s="230"/>
      <c r="J185" s="226"/>
      <c r="K185" s="226"/>
      <c r="L185" s="231"/>
      <c r="M185" s="232"/>
      <c r="N185" s="233"/>
      <c r="O185" s="233"/>
      <c r="P185" s="233"/>
      <c r="Q185" s="233"/>
      <c r="R185" s="233"/>
      <c r="S185" s="233"/>
      <c r="T185" s="23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5" t="s">
        <v>135</v>
      </c>
      <c r="AU185" s="235" t="s">
        <v>82</v>
      </c>
      <c r="AV185" s="13" t="s">
        <v>82</v>
      </c>
      <c r="AW185" s="13" t="s">
        <v>4</v>
      </c>
      <c r="AX185" s="13" t="s">
        <v>80</v>
      </c>
      <c r="AY185" s="235" t="s">
        <v>121</v>
      </c>
    </row>
    <row r="186" s="2" customFormat="1" ht="24.15" customHeight="1">
      <c r="A186" s="39"/>
      <c r="B186" s="40"/>
      <c r="C186" s="205" t="s">
        <v>293</v>
      </c>
      <c r="D186" s="205" t="s">
        <v>124</v>
      </c>
      <c r="E186" s="206" t="s">
        <v>294</v>
      </c>
      <c r="F186" s="207" t="s">
        <v>295</v>
      </c>
      <c r="G186" s="208" t="s">
        <v>153</v>
      </c>
      <c r="H186" s="209">
        <v>22.600000000000001</v>
      </c>
      <c r="I186" s="210"/>
      <c r="J186" s="211">
        <f>ROUND(I186*H186,2)</f>
        <v>0</v>
      </c>
      <c r="K186" s="207" t="s">
        <v>128</v>
      </c>
      <c r="L186" s="45"/>
      <c r="M186" s="212" t="s">
        <v>19</v>
      </c>
      <c r="N186" s="213" t="s">
        <v>43</v>
      </c>
      <c r="O186" s="85"/>
      <c r="P186" s="214">
        <f>O186*H186</f>
        <v>0</v>
      </c>
      <c r="Q186" s="214">
        <v>0.00020000000000000001</v>
      </c>
      <c r="R186" s="214">
        <f>Q186*H186</f>
        <v>0.0045200000000000006</v>
      </c>
      <c r="S186" s="214">
        <v>0</v>
      </c>
      <c r="T186" s="215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6" t="s">
        <v>235</v>
      </c>
      <c r="AT186" s="216" t="s">
        <v>124</v>
      </c>
      <c r="AU186" s="216" t="s">
        <v>82</v>
      </c>
      <c r="AY186" s="18" t="s">
        <v>121</v>
      </c>
      <c r="BE186" s="217">
        <f>IF(N186="základní",J186,0)</f>
        <v>0</v>
      </c>
      <c r="BF186" s="217">
        <f>IF(N186="snížená",J186,0)</f>
        <v>0</v>
      </c>
      <c r="BG186" s="217">
        <f>IF(N186="zákl. přenesená",J186,0)</f>
        <v>0</v>
      </c>
      <c r="BH186" s="217">
        <f>IF(N186="sníž. přenesená",J186,0)</f>
        <v>0</v>
      </c>
      <c r="BI186" s="217">
        <f>IF(N186="nulová",J186,0)</f>
        <v>0</v>
      </c>
      <c r="BJ186" s="18" t="s">
        <v>80</v>
      </c>
      <c r="BK186" s="217">
        <f>ROUND(I186*H186,2)</f>
        <v>0</v>
      </c>
      <c r="BL186" s="18" t="s">
        <v>235</v>
      </c>
      <c r="BM186" s="216" t="s">
        <v>296</v>
      </c>
    </row>
    <row r="187" s="2" customFormat="1">
      <c r="A187" s="39"/>
      <c r="B187" s="40"/>
      <c r="C187" s="41"/>
      <c r="D187" s="218" t="s">
        <v>131</v>
      </c>
      <c r="E187" s="41"/>
      <c r="F187" s="219" t="s">
        <v>297</v>
      </c>
      <c r="G187" s="41"/>
      <c r="H187" s="41"/>
      <c r="I187" s="220"/>
      <c r="J187" s="41"/>
      <c r="K187" s="41"/>
      <c r="L187" s="45"/>
      <c r="M187" s="221"/>
      <c r="N187" s="222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131</v>
      </c>
      <c r="AU187" s="18" t="s">
        <v>82</v>
      </c>
    </row>
    <row r="188" s="2" customFormat="1">
      <c r="A188" s="39"/>
      <c r="B188" s="40"/>
      <c r="C188" s="41"/>
      <c r="D188" s="223" t="s">
        <v>133</v>
      </c>
      <c r="E188" s="41"/>
      <c r="F188" s="224" t="s">
        <v>298</v>
      </c>
      <c r="G188" s="41"/>
      <c r="H188" s="41"/>
      <c r="I188" s="220"/>
      <c r="J188" s="41"/>
      <c r="K188" s="41"/>
      <c r="L188" s="45"/>
      <c r="M188" s="221"/>
      <c r="N188" s="222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133</v>
      </c>
      <c r="AU188" s="18" t="s">
        <v>82</v>
      </c>
    </row>
    <row r="189" s="13" customFormat="1">
      <c r="A189" s="13"/>
      <c r="B189" s="225"/>
      <c r="C189" s="226"/>
      <c r="D189" s="218" t="s">
        <v>135</v>
      </c>
      <c r="E189" s="227" t="s">
        <v>19</v>
      </c>
      <c r="F189" s="228" t="s">
        <v>299</v>
      </c>
      <c r="G189" s="226"/>
      <c r="H189" s="229">
        <v>22.600000000000001</v>
      </c>
      <c r="I189" s="230"/>
      <c r="J189" s="226"/>
      <c r="K189" s="226"/>
      <c r="L189" s="231"/>
      <c r="M189" s="232"/>
      <c r="N189" s="233"/>
      <c r="O189" s="233"/>
      <c r="P189" s="233"/>
      <c r="Q189" s="233"/>
      <c r="R189" s="233"/>
      <c r="S189" s="233"/>
      <c r="T189" s="23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5" t="s">
        <v>135</v>
      </c>
      <c r="AU189" s="235" t="s">
        <v>82</v>
      </c>
      <c r="AV189" s="13" t="s">
        <v>82</v>
      </c>
      <c r="AW189" s="13" t="s">
        <v>33</v>
      </c>
      <c r="AX189" s="13" t="s">
        <v>72</v>
      </c>
      <c r="AY189" s="235" t="s">
        <v>121</v>
      </c>
    </row>
    <row r="190" s="14" customFormat="1">
      <c r="A190" s="14"/>
      <c r="B190" s="236"/>
      <c r="C190" s="237"/>
      <c r="D190" s="218" t="s">
        <v>135</v>
      </c>
      <c r="E190" s="238" t="s">
        <v>19</v>
      </c>
      <c r="F190" s="239" t="s">
        <v>137</v>
      </c>
      <c r="G190" s="237"/>
      <c r="H190" s="240">
        <v>22.600000000000001</v>
      </c>
      <c r="I190" s="241"/>
      <c r="J190" s="237"/>
      <c r="K190" s="237"/>
      <c r="L190" s="242"/>
      <c r="M190" s="243"/>
      <c r="N190" s="244"/>
      <c r="O190" s="244"/>
      <c r="P190" s="244"/>
      <c r="Q190" s="244"/>
      <c r="R190" s="244"/>
      <c r="S190" s="244"/>
      <c r="T190" s="24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6" t="s">
        <v>135</v>
      </c>
      <c r="AU190" s="246" t="s">
        <v>82</v>
      </c>
      <c r="AV190" s="14" t="s">
        <v>129</v>
      </c>
      <c r="AW190" s="14" t="s">
        <v>33</v>
      </c>
      <c r="AX190" s="14" t="s">
        <v>80</v>
      </c>
      <c r="AY190" s="246" t="s">
        <v>121</v>
      </c>
    </row>
    <row r="191" s="2" customFormat="1" ht="16.5" customHeight="1">
      <c r="A191" s="39"/>
      <c r="B191" s="40"/>
      <c r="C191" s="258" t="s">
        <v>300</v>
      </c>
      <c r="D191" s="258" t="s">
        <v>286</v>
      </c>
      <c r="E191" s="259" t="s">
        <v>301</v>
      </c>
      <c r="F191" s="260" t="s">
        <v>302</v>
      </c>
      <c r="G191" s="261" t="s">
        <v>153</v>
      </c>
      <c r="H191" s="262">
        <v>24.859999999999999</v>
      </c>
      <c r="I191" s="263"/>
      <c r="J191" s="264">
        <f>ROUND(I191*H191,2)</f>
        <v>0</v>
      </c>
      <c r="K191" s="260" t="s">
        <v>128</v>
      </c>
      <c r="L191" s="265"/>
      <c r="M191" s="266" t="s">
        <v>19</v>
      </c>
      <c r="N191" s="267" t="s">
        <v>43</v>
      </c>
      <c r="O191" s="85"/>
      <c r="P191" s="214">
        <f>O191*H191</f>
        <v>0</v>
      </c>
      <c r="Q191" s="214">
        <v>0.00032000000000000003</v>
      </c>
      <c r="R191" s="214">
        <f>Q191*H191</f>
        <v>0.0079552000000000008</v>
      </c>
      <c r="S191" s="214">
        <v>0</v>
      </c>
      <c r="T191" s="215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6" t="s">
        <v>289</v>
      </c>
      <c r="AT191" s="216" t="s">
        <v>286</v>
      </c>
      <c r="AU191" s="216" t="s">
        <v>82</v>
      </c>
      <c r="AY191" s="18" t="s">
        <v>121</v>
      </c>
      <c r="BE191" s="217">
        <f>IF(N191="základní",J191,0)</f>
        <v>0</v>
      </c>
      <c r="BF191" s="217">
        <f>IF(N191="snížená",J191,0)</f>
        <v>0</v>
      </c>
      <c r="BG191" s="217">
        <f>IF(N191="zákl. přenesená",J191,0)</f>
        <v>0</v>
      </c>
      <c r="BH191" s="217">
        <f>IF(N191="sníž. přenesená",J191,0)</f>
        <v>0</v>
      </c>
      <c r="BI191" s="217">
        <f>IF(N191="nulová",J191,0)</f>
        <v>0</v>
      </c>
      <c r="BJ191" s="18" t="s">
        <v>80</v>
      </c>
      <c r="BK191" s="217">
        <f>ROUND(I191*H191,2)</f>
        <v>0</v>
      </c>
      <c r="BL191" s="18" t="s">
        <v>235</v>
      </c>
      <c r="BM191" s="216" t="s">
        <v>303</v>
      </c>
    </row>
    <row r="192" s="2" customFormat="1">
      <c r="A192" s="39"/>
      <c r="B192" s="40"/>
      <c r="C192" s="41"/>
      <c r="D192" s="218" t="s">
        <v>131</v>
      </c>
      <c r="E192" s="41"/>
      <c r="F192" s="219" t="s">
        <v>302</v>
      </c>
      <c r="G192" s="41"/>
      <c r="H192" s="41"/>
      <c r="I192" s="220"/>
      <c r="J192" s="41"/>
      <c r="K192" s="41"/>
      <c r="L192" s="45"/>
      <c r="M192" s="221"/>
      <c r="N192" s="222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131</v>
      </c>
      <c r="AU192" s="18" t="s">
        <v>82</v>
      </c>
    </row>
    <row r="193" s="13" customFormat="1">
      <c r="A193" s="13"/>
      <c r="B193" s="225"/>
      <c r="C193" s="226"/>
      <c r="D193" s="218" t="s">
        <v>135</v>
      </c>
      <c r="E193" s="227" t="s">
        <v>19</v>
      </c>
      <c r="F193" s="228" t="s">
        <v>304</v>
      </c>
      <c r="G193" s="226"/>
      <c r="H193" s="229">
        <v>22.600000000000001</v>
      </c>
      <c r="I193" s="230"/>
      <c r="J193" s="226"/>
      <c r="K193" s="226"/>
      <c r="L193" s="231"/>
      <c r="M193" s="232"/>
      <c r="N193" s="233"/>
      <c r="O193" s="233"/>
      <c r="P193" s="233"/>
      <c r="Q193" s="233"/>
      <c r="R193" s="233"/>
      <c r="S193" s="233"/>
      <c r="T193" s="23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5" t="s">
        <v>135</v>
      </c>
      <c r="AU193" s="235" t="s">
        <v>82</v>
      </c>
      <c r="AV193" s="13" t="s">
        <v>82</v>
      </c>
      <c r="AW193" s="13" t="s">
        <v>33</v>
      </c>
      <c r="AX193" s="13" t="s">
        <v>80</v>
      </c>
      <c r="AY193" s="235" t="s">
        <v>121</v>
      </c>
    </row>
    <row r="194" s="13" customFormat="1">
      <c r="A194" s="13"/>
      <c r="B194" s="225"/>
      <c r="C194" s="226"/>
      <c r="D194" s="218" t="s">
        <v>135</v>
      </c>
      <c r="E194" s="226"/>
      <c r="F194" s="228" t="s">
        <v>305</v>
      </c>
      <c r="G194" s="226"/>
      <c r="H194" s="229">
        <v>24.859999999999999</v>
      </c>
      <c r="I194" s="230"/>
      <c r="J194" s="226"/>
      <c r="K194" s="226"/>
      <c r="L194" s="231"/>
      <c r="M194" s="232"/>
      <c r="N194" s="233"/>
      <c r="O194" s="233"/>
      <c r="P194" s="233"/>
      <c r="Q194" s="233"/>
      <c r="R194" s="233"/>
      <c r="S194" s="233"/>
      <c r="T194" s="23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5" t="s">
        <v>135</v>
      </c>
      <c r="AU194" s="235" t="s">
        <v>82</v>
      </c>
      <c r="AV194" s="13" t="s">
        <v>82</v>
      </c>
      <c r="AW194" s="13" t="s">
        <v>4</v>
      </c>
      <c r="AX194" s="13" t="s">
        <v>80</v>
      </c>
      <c r="AY194" s="235" t="s">
        <v>121</v>
      </c>
    </row>
    <row r="195" s="2" customFormat="1" ht="24.15" customHeight="1">
      <c r="A195" s="39"/>
      <c r="B195" s="40"/>
      <c r="C195" s="205" t="s">
        <v>306</v>
      </c>
      <c r="D195" s="205" t="s">
        <v>124</v>
      </c>
      <c r="E195" s="206" t="s">
        <v>307</v>
      </c>
      <c r="F195" s="207" t="s">
        <v>308</v>
      </c>
      <c r="G195" s="208" t="s">
        <v>127</v>
      </c>
      <c r="H195" s="209">
        <v>7.5</v>
      </c>
      <c r="I195" s="210"/>
      <c r="J195" s="211">
        <f>ROUND(I195*H195,2)</f>
        <v>0</v>
      </c>
      <c r="K195" s="207" t="s">
        <v>128</v>
      </c>
      <c r="L195" s="45"/>
      <c r="M195" s="212" t="s">
        <v>19</v>
      </c>
      <c r="N195" s="213" t="s">
        <v>43</v>
      </c>
      <c r="O195" s="85"/>
      <c r="P195" s="214">
        <f>O195*H195</f>
        <v>0</v>
      </c>
      <c r="Q195" s="214">
        <v>5.0000000000000002E-05</v>
      </c>
      <c r="R195" s="214">
        <f>Q195*H195</f>
        <v>0.00037500000000000001</v>
      </c>
      <c r="S195" s="214">
        <v>0</v>
      </c>
      <c r="T195" s="215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16" t="s">
        <v>235</v>
      </c>
      <c r="AT195" s="216" t="s">
        <v>124</v>
      </c>
      <c r="AU195" s="216" t="s">
        <v>82</v>
      </c>
      <c r="AY195" s="18" t="s">
        <v>121</v>
      </c>
      <c r="BE195" s="217">
        <f>IF(N195="základní",J195,0)</f>
        <v>0</v>
      </c>
      <c r="BF195" s="217">
        <f>IF(N195="snížená",J195,0)</f>
        <v>0</v>
      </c>
      <c r="BG195" s="217">
        <f>IF(N195="zákl. přenesená",J195,0)</f>
        <v>0</v>
      </c>
      <c r="BH195" s="217">
        <f>IF(N195="sníž. přenesená",J195,0)</f>
        <v>0</v>
      </c>
      <c r="BI195" s="217">
        <f>IF(N195="nulová",J195,0)</f>
        <v>0</v>
      </c>
      <c r="BJ195" s="18" t="s">
        <v>80</v>
      </c>
      <c r="BK195" s="217">
        <f>ROUND(I195*H195,2)</f>
        <v>0</v>
      </c>
      <c r="BL195" s="18" t="s">
        <v>235</v>
      </c>
      <c r="BM195" s="216" t="s">
        <v>309</v>
      </c>
    </row>
    <row r="196" s="2" customFormat="1">
      <c r="A196" s="39"/>
      <c r="B196" s="40"/>
      <c r="C196" s="41"/>
      <c r="D196" s="218" t="s">
        <v>131</v>
      </c>
      <c r="E196" s="41"/>
      <c r="F196" s="219" t="s">
        <v>310</v>
      </c>
      <c r="G196" s="41"/>
      <c r="H196" s="41"/>
      <c r="I196" s="220"/>
      <c r="J196" s="41"/>
      <c r="K196" s="41"/>
      <c r="L196" s="45"/>
      <c r="M196" s="221"/>
      <c r="N196" s="222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131</v>
      </c>
      <c r="AU196" s="18" t="s">
        <v>82</v>
      </c>
    </row>
    <row r="197" s="2" customFormat="1">
      <c r="A197" s="39"/>
      <c r="B197" s="40"/>
      <c r="C197" s="41"/>
      <c r="D197" s="223" t="s">
        <v>133</v>
      </c>
      <c r="E197" s="41"/>
      <c r="F197" s="224" t="s">
        <v>311</v>
      </c>
      <c r="G197" s="41"/>
      <c r="H197" s="41"/>
      <c r="I197" s="220"/>
      <c r="J197" s="41"/>
      <c r="K197" s="41"/>
      <c r="L197" s="45"/>
      <c r="M197" s="221"/>
      <c r="N197" s="222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133</v>
      </c>
      <c r="AU197" s="18" t="s">
        <v>82</v>
      </c>
    </row>
    <row r="198" s="2" customFormat="1" ht="24.15" customHeight="1">
      <c r="A198" s="39"/>
      <c r="B198" s="40"/>
      <c r="C198" s="205" t="s">
        <v>312</v>
      </c>
      <c r="D198" s="205" t="s">
        <v>124</v>
      </c>
      <c r="E198" s="206" t="s">
        <v>313</v>
      </c>
      <c r="F198" s="207" t="s">
        <v>314</v>
      </c>
      <c r="G198" s="208" t="s">
        <v>263</v>
      </c>
      <c r="H198" s="257"/>
      <c r="I198" s="210"/>
      <c r="J198" s="211">
        <f>ROUND(I198*H198,2)</f>
        <v>0</v>
      </c>
      <c r="K198" s="207" t="s">
        <v>128</v>
      </c>
      <c r="L198" s="45"/>
      <c r="M198" s="212" t="s">
        <v>19</v>
      </c>
      <c r="N198" s="213" t="s">
        <v>43</v>
      </c>
      <c r="O198" s="85"/>
      <c r="P198" s="214">
        <f>O198*H198</f>
        <v>0</v>
      </c>
      <c r="Q198" s="214">
        <v>0</v>
      </c>
      <c r="R198" s="214">
        <f>Q198*H198</f>
        <v>0</v>
      </c>
      <c r="S198" s="214">
        <v>0</v>
      </c>
      <c r="T198" s="215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6" t="s">
        <v>235</v>
      </c>
      <c r="AT198" s="216" t="s">
        <v>124</v>
      </c>
      <c r="AU198" s="216" t="s">
        <v>82</v>
      </c>
      <c r="AY198" s="18" t="s">
        <v>121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8" t="s">
        <v>80</v>
      </c>
      <c r="BK198" s="217">
        <f>ROUND(I198*H198,2)</f>
        <v>0</v>
      </c>
      <c r="BL198" s="18" t="s">
        <v>235</v>
      </c>
      <c r="BM198" s="216" t="s">
        <v>315</v>
      </c>
    </row>
    <row r="199" s="2" customFormat="1">
      <c r="A199" s="39"/>
      <c r="B199" s="40"/>
      <c r="C199" s="41"/>
      <c r="D199" s="218" t="s">
        <v>131</v>
      </c>
      <c r="E199" s="41"/>
      <c r="F199" s="219" t="s">
        <v>316</v>
      </c>
      <c r="G199" s="41"/>
      <c r="H199" s="41"/>
      <c r="I199" s="220"/>
      <c r="J199" s="41"/>
      <c r="K199" s="41"/>
      <c r="L199" s="45"/>
      <c r="M199" s="221"/>
      <c r="N199" s="222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131</v>
      </c>
      <c r="AU199" s="18" t="s">
        <v>82</v>
      </c>
    </row>
    <row r="200" s="2" customFormat="1">
      <c r="A200" s="39"/>
      <c r="B200" s="40"/>
      <c r="C200" s="41"/>
      <c r="D200" s="223" t="s">
        <v>133</v>
      </c>
      <c r="E200" s="41"/>
      <c r="F200" s="224" t="s">
        <v>317</v>
      </c>
      <c r="G200" s="41"/>
      <c r="H200" s="41"/>
      <c r="I200" s="220"/>
      <c r="J200" s="41"/>
      <c r="K200" s="41"/>
      <c r="L200" s="45"/>
      <c r="M200" s="221"/>
      <c r="N200" s="222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133</v>
      </c>
      <c r="AU200" s="18" t="s">
        <v>82</v>
      </c>
    </row>
    <row r="201" s="12" customFormat="1" ht="22.8" customHeight="1">
      <c r="A201" s="12"/>
      <c r="B201" s="189"/>
      <c r="C201" s="190"/>
      <c r="D201" s="191" t="s">
        <v>71</v>
      </c>
      <c r="E201" s="203" t="s">
        <v>318</v>
      </c>
      <c r="F201" s="203" t="s">
        <v>319</v>
      </c>
      <c r="G201" s="190"/>
      <c r="H201" s="190"/>
      <c r="I201" s="193"/>
      <c r="J201" s="204">
        <f>BK201</f>
        <v>0</v>
      </c>
      <c r="K201" s="190"/>
      <c r="L201" s="195"/>
      <c r="M201" s="196"/>
      <c r="N201" s="197"/>
      <c r="O201" s="197"/>
      <c r="P201" s="198">
        <f>SUM(P202:P245)</f>
        <v>0</v>
      </c>
      <c r="Q201" s="197"/>
      <c r="R201" s="198">
        <f>SUM(R202:R245)</f>
        <v>0.083439960000000007</v>
      </c>
      <c r="S201" s="197"/>
      <c r="T201" s="199">
        <f>SUM(T202:T245)</f>
        <v>0.0031926899999999998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00" t="s">
        <v>82</v>
      </c>
      <c r="AT201" s="201" t="s">
        <v>71</v>
      </c>
      <c r="AU201" s="201" t="s">
        <v>80</v>
      </c>
      <c r="AY201" s="200" t="s">
        <v>121</v>
      </c>
      <c r="BK201" s="202">
        <f>SUM(BK202:BK245)</f>
        <v>0</v>
      </c>
    </row>
    <row r="202" s="2" customFormat="1" ht="24.15" customHeight="1">
      <c r="A202" s="39"/>
      <c r="B202" s="40"/>
      <c r="C202" s="205" t="s">
        <v>320</v>
      </c>
      <c r="D202" s="205" t="s">
        <v>124</v>
      </c>
      <c r="E202" s="206" t="s">
        <v>321</v>
      </c>
      <c r="F202" s="207" t="s">
        <v>322</v>
      </c>
      <c r="G202" s="208" t="s">
        <v>127</v>
      </c>
      <c r="H202" s="209">
        <v>112.377</v>
      </c>
      <c r="I202" s="210"/>
      <c r="J202" s="211">
        <f>ROUND(I202*H202,2)</f>
        <v>0</v>
      </c>
      <c r="K202" s="207" t="s">
        <v>128</v>
      </c>
      <c r="L202" s="45"/>
      <c r="M202" s="212" t="s">
        <v>19</v>
      </c>
      <c r="N202" s="213" t="s">
        <v>43</v>
      </c>
      <c r="O202" s="85"/>
      <c r="P202" s="214">
        <f>O202*H202</f>
        <v>0</v>
      </c>
      <c r="Q202" s="214">
        <v>0</v>
      </c>
      <c r="R202" s="214">
        <f>Q202*H202</f>
        <v>0</v>
      </c>
      <c r="S202" s="214">
        <v>0</v>
      </c>
      <c r="T202" s="215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16" t="s">
        <v>235</v>
      </c>
      <c r="AT202" s="216" t="s">
        <v>124</v>
      </c>
      <c r="AU202" s="216" t="s">
        <v>82</v>
      </c>
      <c r="AY202" s="18" t="s">
        <v>121</v>
      </c>
      <c r="BE202" s="217">
        <f>IF(N202="základní",J202,0)</f>
        <v>0</v>
      </c>
      <c r="BF202" s="217">
        <f>IF(N202="snížená",J202,0)</f>
        <v>0</v>
      </c>
      <c r="BG202" s="217">
        <f>IF(N202="zákl. přenesená",J202,0)</f>
        <v>0</v>
      </c>
      <c r="BH202" s="217">
        <f>IF(N202="sníž. přenesená",J202,0)</f>
        <v>0</v>
      </c>
      <c r="BI202" s="217">
        <f>IF(N202="nulová",J202,0)</f>
        <v>0</v>
      </c>
      <c r="BJ202" s="18" t="s">
        <v>80</v>
      </c>
      <c r="BK202" s="217">
        <f>ROUND(I202*H202,2)</f>
        <v>0</v>
      </c>
      <c r="BL202" s="18" t="s">
        <v>235</v>
      </c>
      <c r="BM202" s="216" t="s">
        <v>323</v>
      </c>
    </row>
    <row r="203" s="2" customFormat="1">
      <c r="A203" s="39"/>
      <c r="B203" s="40"/>
      <c r="C203" s="41"/>
      <c r="D203" s="218" t="s">
        <v>131</v>
      </c>
      <c r="E203" s="41"/>
      <c r="F203" s="219" t="s">
        <v>324</v>
      </c>
      <c r="G203" s="41"/>
      <c r="H203" s="41"/>
      <c r="I203" s="220"/>
      <c r="J203" s="41"/>
      <c r="K203" s="41"/>
      <c r="L203" s="45"/>
      <c r="M203" s="221"/>
      <c r="N203" s="222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131</v>
      </c>
      <c r="AU203" s="18" t="s">
        <v>82</v>
      </c>
    </row>
    <row r="204" s="2" customFormat="1">
      <c r="A204" s="39"/>
      <c r="B204" s="40"/>
      <c r="C204" s="41"/>
      <c r="D204" s="223" t="s">
        <v>133</v>
      </c>
      <c r="E204" s="41"/>
      <c r="F204" s="224" t="s">
        <v>325</v>
      </c>
      <c r="G204" s="41"/>
      <c r="H204" s="41"/>
      <c r="I204" s="220"/>
      <c r="J204" s="41"/>
      <c r="K204" s="41"/>
      <c r="L204" s="45"/>
      <c r="M204" s="221"/>
      <c r="N204" s="222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133</v>
      </c>
      <c r="AU204" s="18" t="s">
        <v>82</v>
      </c>
    </row>
    <row r="205" s="15" customFormat="1">
      <c r="A205" s="15"/>
      <c r="B205" s="247"/>
      <c r="C205" s="248"/>
      <c r="D205" s="218" t="s">
        <v>135</v>
      </c>
      <c r="E205" s="249" t="s">
        <v>19</v>
      </c>
      <c r="F205" s="250" t="s">
        <v>326</v>
      </c>
      <c r="G205" s="248"/>
      <c r="H205" s="249" t="s">
        <v>19</v>
      </c>
      <c r="I205" s="251"/>
      <c r="J205" s="248"/>
      <c r="K205" s="248"/>
      <c r="L205" s="252"/>
      <c r="M205" s="253"/>
      <c r="N205" s="254"/>
      <c r="O205" s="254"/>
      <c r="P205" s="254"/>
      <c r="Q205" s="254"/>
      <c r="R205" s="254"/>
      <c r="S205" s="254"/>
      <c r="T205" s="25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56" t="s">
        <v>135</v>
      </c>
      <c r="AU205" s="256" t="s">
        <v>82</v>
      </c>
      <c r="AV205" s="15" t="s">
        <v>80</v>
      </c>
      <c r="AW205" s="15" t="s">
        <v>33</v>
      </c>
      <c r="AX205" s="15" t="s">
        <v>72</v>
      </c>
      <c r="AY205" s="256" t="s">
        <v>121</v>
      </c>
    </row>
    <row r="206" s="13" customFormat="1">
      <c r="A206" s="13"/>
      <c r="B206" s="225"/>
      <c r="C206" s="226"/>
      <c r="D206" s="218" t="s">
        <v>135</v>
      </c>
      <c r="E206" s="227" t="s">
        <v>19</v>
      </c>
      <c r="F206" s="228" t="s">
        <v>327</v>
      </c>
      <c r="G206" s="226"/>
      <c r="H206" s="229">
        <v>119.566</v>
      </c>
      <c r="I206" s="230"/>
      <c r="J206" s="226"/>
      <c r="K206" s="226"/>
      <c r="L206" s="231"/>
      <c r="M206" s="232"/>
      <c r="N206" s="233"/>
      <c r="O206" s="233"/>
      <c r="P206" s="233"/>
      <c r="Q206" s="233"/>
      <c r="R206" s="233"/>
      <c r="S206" s="233"/>
      <c r="T206" s="23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5" t="s">
        <v>135</v>
      </c>
      <c r="AU206" s="235" t="s">
        <v>82</v>
      </c>
      <c r="AV206" s="13" t="s">
        <v>82</v>
      </c>
      <c r="AW206" s="13" t="s">
        <v>33</v>
      </c>
      <c r="AX206" s="13" t="s">
        <v>72</v>
      </c>
      <c r="AY206" s="235" t="s">
        <v>121</v>
      </c>
    </row>
    <row r="207" s="13" customFormat="1">
      <c r="A207" s="13"/>
      <c r="B207" s="225"/>
      <c r="C207" s="226"/>
      <c r="D207" s="218" t="s">
        <v>135</v>
      </c>
      <c r="E207" s="227" t="s">
        <v>19</v>
      </c>
      <c r="F207" s="228" t="s">
        <v>328</v>
      </c>
      <c r="G207" s="226"/>
      <c r="H207" s="229">
        <v>3.0259999999999998</v>
      </c>
      <c r="I207" s="230"/>
      <c r="J207" s="226"/>
      <c r="K207" s="226"/>
      <c r="L207" s="231"/>
      <c r="M207" s="232"/>
      <c r="N207" s="233"/>
      <c r="O207" s="233"/>
      <c r="P207" s="233"/>
      <c r="Q207" s="233"/>
      <c r="R207" s="233"/>
      <c r="S207" s="233"/>
      <c r="T207" s="23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5" t="s">
        <v>135</v>
      </c>
      <c r="AU207" s="235" t="s">
        <v>82</v>
      </c>
      <c r="AV207" s="13" t="s">
        <v>82</v>
      </c>
      <c r="AW207" s="13" t="s">
        <v>33</v>
      </c>
      <c r="AX207" s="13" t="s">
        <v>72</v>
      </c>
      <c r="AY207" s="235" t="s">
        <v>121</v>
      </c>
    </row>
    <row r="208" s="13" customFormat="1">
      <c r="A208" s="13"/>
      <c r="B208" s="225"/>
      <c r="C208" s="226"/>
      <c r="D208" s="218" t="s">
        <v>135</v>
      </c>
      <c r="E208" s="227" t="s">
        <v>19</v>
      </c>
      <c r="F208" s="228" t="s">
        <v>329</v>
      </c>
      <c r="G208" s="226"/>
      <c r="H208" s="229">
        <v>-10.215</v>
      </c>
      <c r="I208" s="230"/>
      <c r="J208" s="226"/>
      <c r="K208" s="226"/>
      <c r="L208" s="231"/>
      <c r="M208" s="232"/>
      <c r="N208" s="233"/>
      <c r="O208" s="233"/>
      <c r="P208" s="233"/>
      <c r="Q208" s="233"/>
      <c r="R208" s="233"/>
      <c r="S208" s="233"/>
      <c r="T208" s="23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5" t="s">
        <v>135</v>
      </c>
      <c r="AU208" s="235" t="s">
        <v>82</v>
      </c>
      <c r="AV208" s="13" t="s">
        <v>82</v>
      </c>
      <c r="AW208" s="13" t="s">
        <v>33</v>
      </c>
      <c r="AX208" s="13" t="s">
        <v>72</v>
      </c>
      <c r="AY208" s="235" t="s">
        <v>121</v>
      </c>
    </row>
    <row r="209" s="14" customFormat="1">
      <c r="A209" s="14"/>
      <c r="B209" s="236"/>
      <c r="C209" s="237"/>
      <c r="D209" s="218" t="s">
        <v>135</v>
      </c>
      <c r="E209" s="238" t="s">
        <v>19</v>
      </c>
      <c r="F209" s="239" t="s">
        <v>137</v>
      </c>
      <c r="G209" s="237"/>
      <c r="H209" s="240">
        <v>112.377</v>
      </c>
      <c r="I209" s="241"/>
      <c r="J209" s="237"/>
      <c r="K209" s="237"/>
      <c r="L209" s="242"/>
      <c r="M209" s="243"/>
      <c r="N209" s="244"/>
      <c r="O209" s="244"/>
      <c r="P209" s="244"/>
      <c r="Q209" s="244"/>
      <c r="R209" s="244"/>
      <c r="S209" s="244"/>
      <c r="T209" s="245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6" t="s">
        <v>135</v>
      </c>
      <c r="AU209" s="246" t="s">
        <v>82</v>
      </c>
      <c r="AV209" s="14" t="s">
        <v>129</v>
      </c>
      <c r="AW209" s="14" t="s">
        <v>33</v>
      </c>
      <c r="AX209" s="14" t="s">
        <v>80</v>
      </c>
      <c r="AY209" s="246" t="s">
        <v>121</v>
      </c>
    </row>
    <row r="210" s="2" customFormat="1" ht="16.5" customHeight="1">
      <c r="A210" s="39"/>
      <c r="B210" s="40"/>
      <c r="C210" s="205" t="s">
        <v>330</v>
      </c>
      <c r="D210" s="205" t="s">
        <v>124</v>
      </c>
      <c r="E210" s="206" t="s">
        <v>331</v>
      </c>
      <c r="F210" s="207" t="s">
        <v>332</v>
      </c>
      <c r="G210" s="208" t="s">
        <v>127</v>
      </c>
      <c r="H210" s="209">
        <v>10.299</v>
      </c>
      <c r="I210" s="210"/>
      <c r="J210" s="211">
        <f>ROUND(I210*H210,2)</f>
        <v>0</v>
      </c>
      <c r="K210" s="207" t="s">
        <v>128</v>
      </c>
      <c r="L210" s="45"/>
      <c r="M210" s="212" t="s">
        <v>19</v>
      </c>
      <c r="N210" s="213" t="s">
        <v>43</v>
      </c>
      <c r="O210" s="85"/>
      <c r="P210" s="214">
        <f>O210*H210</f>
        <v>0</v>
      </c>
      <c r="Q210" s="214">
        <v>0.001</v>
      </c>
      <c r="R210" s="214">
        <f>Q210*H210</f>
        <v>0.010298999999999999</v>
      </c>
      <c r="S210" s="214">
        <v>0.00031</v>
      </c>
      <c r="T210" s="215">
        <f>S210*H210</f>
        <v>0.0031926899999999998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6" t="s">
        <v>235</v>
      </c>
      <c r="AT210" s="216" t="s">
        <v>124</v>
      </c>
      <c r="AU210" s="216" t="s">
        <v>82</v>
      </c>
      <c r="AY210" s="18" t="s">
        <v>121</v>
      </c>
      <c r="BE210" s="217">
        <f>IF(N210="základní",J210,0)</f>
        <v>0</v>
      </c>
      <c r="BF210" s="217">
        <f>IF(N210="snížená",J210,0)</f>
        <v>0</v>
      </c>
      <c r="BG210" s="217">
        <f>IF(N210="zákl. přenesená",J210,0)</f>
        <v>0</v>
      </c>
      <c r="BH210" s="217">
        <f>IF(N210="sníž. přenesená",J210,0)</f>
        <v>0</v>
      </c>
      <c r="BI210" s="217">
        <f>IF(N210="nulová",J210,0)</f>
        <v>0</v>
      </c>
      <c r="BJ210" s="18" t="s">
        <v>80</v>
      </c>
      <c r="BK210" s="217">
        <f>ROUND(I210*H210,2)</f>
        <v>0</v>
      </c>
      <c r="BL210" s="18" t="s">
        <v>235</v>
      </c>
      <c r="BM210" s="216" t="s">
        <v>333</v>
      </c>
    </row>
    <row r="211" s="2" customFormat="1">
      <c r="A211" s="39"/>
      <c r="B211" s="40"/>
      <c r="C211" s="41"/>
      <c r="D211" s="218" t="s">
        <v>131</v>
      </c>
      <c r="E211" s="41"/>
      <c r="F211" s="219" t="s">
        <v>334</v>
      </c>
      <c r="G211" s="41"/>
      <c r="H211" s="41"/>
      <c r="I211" s="220"/>
      <c r="J211" s="41"/>
      <c r="K211" s="41"/>
      <c r="L211" s="45"/>
      <c r="M211" s="221"/>
      <c r="N211" s="222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131</v>
      </c>
      <c r="AU211" s="18" t="s">
        <v>82</v>
      </c>
    </row>
    <row r="212" s="2" customFormat="1">
      <c r="A212" s="39"/>
      <c r="B212" s="40"/>
      <c r="C212" s="41"/>
      <c r="D212" s="223" t="s">
        <v>133</v>
      </c>
      <c r="E212" s="41"/>
      <c r="F212" s="224" t="s">
        <v>335</v>
      </c>
      <c r="G212" s="41"/>
      <c r="H212" s="41"/>
      <c r="I212" s="220"/>
      <c r="J212" s="41"/>
      <c r="K212" s="41"/>
      <c r="L212" s="45"/>
      <c r="M212" s="221"/>
      <c r="N212" s="222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133</v>
      </c>
      <c r="AU212" s="18" t="s">
        <v>82</v>
      </c>
    </row>
    <row r="213" s="15" customFormat="1">
      <c r="A213" s="15"/>
      <c r="B213" s="247"/>
      <c r="C213" s="248"/>
      <c r="D213" s="218" t="s">
        <v>135</v>
      </c>
      <c r="E213" s="249" t="s">
        <v>19</v>
      </c>
      <c r="F213" s="250" t="s">
        <v>336</v>
      </c>
      <c r="G213" s="248"/>
      <c r="H213" s="249" t="s">
        <v>19</v>
      </c>
      <c r="I213" s="251"/>
      <c r="J213" s="248"/>
      <c r="K213" s="248"/>
      <c r="L213" s="252"/>
      <c r="M213" s="253"/>
      <c r="N213" s="254"/>
      <c r="O213" s="254"/>
      <c r="P213" s="254"/>
      <c r="Q213" s="254"/>
      <c r="R213" s="254"/>
      <c r="S213" s="254"/>
      <c r="T213" s="25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56" t="s">
        <v>135</v>
      </c>
      <c r="AU213" s="256" t="s">
        <v>82</v>
      </c>
      <c r="AV213" s="15" t="s">
        <v>80</v>
      </c>
      <c r="AW213" s="15" t="s">
        <v>33</v>
      </c>
      <c r="AX213" s="15" t="s">
        <v>72</v>
      </c>
      <c r="AY213" s="256" t="s">
        <v>121</v>
      </c>
    </row>
    <row r="214" s="13" customFormat="1">
      <c r="A214" s="13"/>
      <c r="B214" s="225"/>
      <c r="C214" s="226"/>
      <c r="D214" s="218" t="s">
        <v>135</v>
      </c>
      <c r="E214" s="227" t="s">
        <v>19</v>
      </c>
      <c r="F214" s="228" t="s">
        <v>337</v>
      </c>
      <c r="G214" s="226"/>
      <c r="H214" s="229">
        <v>2.0790000000000002</v>
      </c>
      <c r="I214" s="230"/>
      <c r="J214" s="226"/>
      <c r="K214" s="226"/>
      <c r="L214" s="231"/>
      <c r="M214" s="232"/>
      <c r="N214" s="233"/>
      <c r="O214" s="233"/>
      <c r="P214" s="233"/>
      <c r="Q214" s="233"/>
      <c r="R214" s="233"/>
      <c r="S214" s="233"/>
      <c r="T214" s="23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5" t="s">
        <v>135</v>
      </c>
      <c r="AU214" s="235" t="s">
        <v>82</v>
      </c>
      <c r="AV214" s="13" t="s">
        <v>82</v>
      </c>
      <c r="AW214" s="13" t="s">
        <v>33</v>
      </c>
      <c r="AX214" s="13" t="s">
        <v>72</v>
      </c>
      <c r="AY214" s="235" t="s">
        <v>121</v>
      </c>
    </row>
    <row r="215" s="13" customFormat="1">
      <c r="A215" s="13"/>
      <c r="B215" s="225"/>
      <c r="C215" s="226"/>
      <c r="D215" s="218" t="s">
        <v>135</v>
      </c>
      <c r="E215" s="227" t="s">
        <v>19</v>
      </c>
      <c r="F215" s="228" t="s">
        <v>338</v>
      </c>
      <c r="G215" s="226"/>
      <c r="H215" s="229">
        <v>8.2200000000000006</v>
      </c>
      <c r="I215" s="230"/>
      <c r="J215" s="226"/>
      <c r="K215" s="226"/>
      <c r="L215" s="231"/>
      <c r="M215" s="232"/>
      <c r="N215" s="233"/>
      <c r="O215" s="233"/>
      <c r="P215" s="233"/>
      <c r="Q215" s="233"/>
      <c r="R215" s="233"/>
      <c r="S215" s="233"/>
      <c r="T215" s="23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5" t="s">
        <v>135</v>
      </c>
      <c r="AU215" s="235" t="s">
        <v>82</v>
      </c>
      <c r="AV215" s="13" t="s">
        <v>82</v>
      </c>
      <c r="AW215" s="13" t="s">
        <v>33</v>
      </c>
      <c r="AX215" s="13" t="s">
        <v>72</v>
      </c>
      <c r="AY215" s="235" t="s">
        <v>121</v>
      </c>
    </row>
    <row r="216" s="14" customFormat="1">
      <c r="A216" s="14"/>
      <c r="B216" s="236"/>
      <c r="C216" s="237"/>
      <c r="D216" s="218" t="s">
        <v>135</v>
      </c>
      <c r="E216" s="238" t="s">
        <v>19</v>
      </c>
      <c r="F216" s="239" t="s">
        <v>137</v>
      </c>
      <c r="G216" s="237"/>
      <c r="H216" s="240">
        <v>10.299000000000001</v>
      </c>
      <c r="I216" s="241"/>
      <c r="J216" s="237"/>
      <c r="K216" s="237"/>
      <c r="L216" s="242"/>
      <c r="M216" s="243"/>
      <c r="N216" s="244"/>
      <c r="O216" s="244"/>
      <c r="P216" s="244"/>
      <c r="Q216" s="244"/>
      <c r="R216" s="244"/>
      <c r="S216" s="244"/>
      <c r="T216" s="24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6" t="s">
        <v>135</v>
      </c>
      <c r="AU216" s="246" t="s">
        <v>82</v>
      </c>
      <c r="AV216" s="14" t="s">
        <v>129</v>
      </c>
      <c r="AW216" s="14" t="s">
        <v>33</v>
      </c>
      <c r="AX216" s="14" t="s">
        <v>80</v>
      </c>
      <c r="AY216" s="246" t="s">
        <v>121</v>
      </c>
    </row>
    <row r="217" s="2" customFormat="1" ht="16.5" customHeight="1">
      <c r="A217" s="39"/>
      <c r="B217" s="40"/>
      <c r="C217" s="205" t="s">
        <v>339</v>
      </c>
      <c r="D217" s="205" t="s">
        <v>124</v>
      </c>
      <c r="E217" s="206" t="s">
        <v>340</v>
      </c>
      <c r="F217" s="207" t="s">
        <v>341</v>
      </c>
      <c r="G217" s="208" t="s">
        <v>127</v>
      </c>
      <c r="H217" s="209">
        <v>50</v>
      </c>
      <c r="I217" s="210"/>
      <c r="J217" s="211">
        <f>ROUND(I217*H217,2)</f>
        <v>0</v>
      </c>
      <c r="K217" s="207" t="s">
        <v>128</v>
      </c>
      <c r="L217" s="45"/>
      <c r="M217" s="212" t="s">
        <v>19</v>
      </c>
      <c r="N217" s="213" t="s">
        <v>43</v>
      </c>
      <c r="O217" s="85"/>
      <c r="P217" s="214">
        <f>O217*H217</f>
        <v>0</v>
      </c>
      <c r="Q217" s="214">
        <v>0</v>
      </c>
      <c r="R217" s="214">
        <f>Q217*H217</f>
        <v>0</v>
      </c>
      <c r="S217" s="214">
        <v>0</v>
      </c>
      <c r="T217" s="215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6" t="s">
        <v>235</v>
      </c>
      <c r="AT217" s="216" t="s">
        <v>124</v>
      </c>
      <c r="AU217" s="216" t="s">
        <v>82</v>
      </c>
      <c r="AY217" s="18" t="s">
        <v>121</v>
      </c>
      <c r="BE217" s="217">
        <f>IF(N217="základní",J217,0)</f>
        <v>0</v>
      </c>
      <c r="BF217" s="217">
        <f>IF(N217="snížená",J217,0)</f>
        <v>0</v>
      </c>
      <c r="BG217" s="217">
        <f>IF(N217="zákl. přenesená",J217,0)</f>
        <v>0</v>
      </c>
      <c r="BH217" s="217">
        <f>IF(N217="sníž. přenesená",J217,0)</f>
        <v>0</v>
      </c>
      <c r="BI217" s="217">
        <f>IF(N217="nulová",J217,0)</f>
        <v>0</v>
      </c>
      <c r="BJ217" s="18" t="s">
        <v>80</v>
      </c>
      <c r="BK217" s="217">
        <f>ROUND(I217*H217,2)</f>
        <v>0</v>
      </c>
      <c r="BL217" s="18" t="s">
        <v>235</v>
      </c>
      <c r="BM217" s="216" t="s">
        <v>342</v>
      </c>
    </row>
    <row r="218" s="2" customFormat="1">
      <c r="A218" s="39"/>
      <c r="B218" s="40"/>
      <c r="C218" s="41"/>
      <c r="D218" s="218" t="s">
        <v>131</v>
      </c>
      <c r="E218" s="41"/>
      <c r="F218" s="219" t="s">
        <v>343</v>
      </c>
      <c r="G218" s="41"/>
      <c r="H218" s="41"/>
      <c r="I218" s="220"/>
      <c r="J218" s="41"/>
      <c r="K218" s="41"/>
      <c r="L218" s="45"/>
      <c r="M218" s="221"/>
      <c r="N218" s="222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131</v>
      </c>
      <c r="AU218" s="18" t="s">
        <v>82</v>
      </c>
    </row>
    <row r="219" s="2" customFormat="1">
      <c r="A219" s="39"/>
      <c r="B219" s="40"/>
      <c r="C219" s="41"/>
      <c r="D219" s="223" t="s">
        <v>133</v>
      </c>
      <c r="E219" s="41"/>
      <c r="F219" s="224" t="s">
        <v>344</v>
      </c>
      <c r="G219" s="41"/>
      <c r="H219" s="41"/>
      <c r="I219" s="220"/>
      <c r="J219" s="41"/>
      <c r="K219" s="41"/>
      <c r="L219" s="45"/>
      <c r="M219" s="221"/>
      <c r="N219" s="222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133</v>
      </c>
      <c r="AU219" s="18" t="s">
        <v>82</v>
      </c>
    </row>
    <row r="220" s="2" customFormat="1" ht="16.5" customHeight="1">
      <c r="A220" s="39"/>
      <c r="B220" s="40"/>
      <c r="C220" s="258" t="s">
        <v>345</v>
      </c>
      <c r="D220" s="258" t="s">
        <v>286</v>
      </c>
      <c r="E220" s="259" t="s">
        <v>346</v>
      </c>
      <c r="F220" s="260" t="s">
        <v>347</v>
      </c>
      <c r="G220" s="261" t="s">
        <v>127</v>
      </c>
      <c r="H220" s="262">
        <v>52.5</v>
      </c>
      <c r="I220" s="263"/>
      <c r="J220" s="264">
        <f>ROUND(I220*H220,2)</f>
        <v>0</v>
      </c>
      <c r="K220" s="260" t="s">
        <v>128</v>
      </c>
      <c r="L220" s="265"/>
      <c r="M220" s="266" t="s">
        <v>19</v>
      </c>
      <c r="N220" s="267" t="s">
        <v>43</v>
      </c>
      <c r="O220" s="85"/>
      <c r="P220" s="214">
        <f>O220*H220</f>
        <v>0</v>
      </c>
      <c r="Q220" s="214">
        <v>0</v>
      </c>
      <c r="R220" s="214">
        <f>Q220*H220</f>
        <v>0</v>
      </c>
      <c r="S220" s="214">
        <v>0</v>
      </c>
      <c r="T220" s="215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6" t="s">
        <v>289</v>
      </c>
      <c r="AT220" s="216" t="s">
        <v>286</v>
      </c>
      <c r="AU220" s="216" t="s">
        <v>82</v>
      </c>
      <c r="AY220" s="18" t="s">
        <v>121</v>
      </c>
      <c r="BE220" s="217">
        <f>IF(N220="základní",J220,0)</f>
        <v>0</v>
      </c>
      <c r="BF220" s="217">
        <f>IF(N220="snížená",J220,0)</f>
        <v>0</v>
      </c>
      <c r="BG220" s="217">
        <f>IF(N220="zákl. přenesená",J220,0)</f>
        <v>0</v>
      </c>
      <c r="BH220" s="217">
        <f>IF(N220="sníž. přenesená",J220,0)</f>
        <v>0</v>
      </c>
      <c r="BI220" s="217">
        <f>IF(N220="nulová",J220,0)</f>
        <v>0</v>
      </c>
      <c r="BJ220" s="18" t="s">
        <v>80</v>
      </c>
      <c r="BK220" s="217">
        <f>ROUND(I220*H220,2)</f>
        <v>0</v>
      </c>
      <c r="BL220" s="18" t="s">
        <v>235</v>
      </c>
      <c r="BM220" s="216" t="s">
        <v>348</v>
      </c>
    </row>
    <row r="221" s="2" customFormat="1">
      <c r="A221" s="39"/>
      <c r="B221" s="40"/>
      <c r="C221" s="41"/>
      <c r="D221" s="218" t="s">
        <v>131</v>
      </c>
      <c r="E221" s="41"/>
      <c r="F221" s="219" t="s">
        <v>347</v>
      </c>
      <c r="G221" s="41"/>
      <c r="H221" s="41"/>
      <c r="I221" s="220"/>
      <c r="J221" s="41"/>
      <c r="K221" s="41"/>
      <c r="L221" s="45"/>
      <c r="M221" s="221"/>
      <c r="N221" s="222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131</v>
      </c>
      <c r="AU221" s="18" t="s">
        <v>82</v>
      </c>
    </row>
    <row r="222" s="13" customFormat="1">
      <c r="A222" s="13"/>
      <c r="B222" s="225"/>
      <c r="C222" s="226"/>
      <c r="D222" s="218" t="s">
        <v>135</v>
      </c>
      <c r="E222" s="227" t="s">
        <v>19</v>
      </c>
      <c r="F222" s="228" t="s">
        <v>349</v>
      </c>
      <c r="G222" s="226"/>
      <c r="H222" s="229">
        <v>50</v>
      </c>
      <c r="I222" s="230"/>
      <c r="J222" s="226"/>
      <c r="K222" s="226"/>
      <c r="L222" s="231"/>
      <c r="M222" s="232"/>
      <c r="N222" s="233"/>
      <c r="O222" s="233"/>
      <c r="P222" s="233"/>
      <c r="Q222" s="233"/>
      <c r="R222" s="233"/>
      <c r="S222" s="233"/>
      <c r="T222" s="234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5" t="s">
        <v>135</v>
      </c>
      <c r="AU222" s="235" t="s">
        <v>82</v>
      </c>
      <c r="AV222" s="13" t="s">
        <v>82</v>
      </c>
      <c r="AW222" s="13" t="s">
        <v>33</v>
      </c>
      <c r="AX222" s="13" t="s">
        <v>80</v>
      </c>
      <c r="AY222" s="235" t="s">
        <v>121</v>
      </c>
    </row>
    <row r="223" s="13" customFormat="1">
      <c r="A223" s="13"/>
      <c r="B223" s="225"/>
      <c r="C223" s="226"/>
      <c r="D223" s="218" t="s">
        <v>135</v>
      </c>
      <c r="E223" s="226"/>
      <c r="F223" s="228" t="s">
        <v>350</v>
      </c>
      <c r="G223" s="226"/>
      <c r="H223" s="229">
        <v>52.5</v>
      </c>
      <c r="I223" s="230"/>
      <c r="J223" s="226"/>
      <c r="K223" s="226"/>
      <c r="L223" s="231"/>
      <c r="M223" s="232"/>
      <c r="N223" s="233"/>
      <c r="O223" s="233"/>
      <c r="P223" s="233"/>
      <c r="Q223" s="233"/>
      <c r="R223" s="233"/>
      <c r="S223" s="233"/>
      <c r="T223" s="23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5" t="s">
        <v>135</v>
      </c>
      <c r="AU223" s="235" t="s">
        <v>82</v>
      </c>
      <c r="AV223" s="13" t="s">
        <v>82</v>
      </c>
      <c r="AW223" s="13" t="s">
        <v>4</v>
      </c>
      <c r="AX223" s="13" t="s">
        <v>80</v>
      </c>
      <c r="AY223" s="235" t="s">
        <v>121</v>
      </c>
    </row>
    <row r="224" s="2" customFormat="1" ht="24.15" customHeight="1">
      <c r="A224" s="39"/>
      <c r="B224" s="40"/>
      <c r="C224" s="205" t="s">
        <v>289</v>
      </c>
      <c r="D224" s="205" t="s">
        <v>124</v>
      </c>
      <c r="E224" s="206" t="s">
        <v>351</v>
      </c>
      <c r="F224" s="207" t="s">
        <v>352</v>
      </c>
      <c r="G224" s="208" t="s">
        <v>127</v>
      </c>
      <c r="H224" s="209">
        <v>40</v>
      </c>
      <c r="I224" s="210"/>
      <c r="J224" s="211">
        <f>ROUND(I224*H224,2)</f>
        <v>0</v>
      </c>
      <c r="K224" s="207" t="s">
        <v>128</v>
      </c>
      <c r="L224" s="45"/>
      <c r="M224" s="212" t="s">
        <v>19</v>
      </c>
      <c r="N224" s="213" t="s">
        <v>43</v>
      </c>
      <c r="O224" s="85"/>
      <c r="P224" s="214">
        <f>O224*H224</f>
        <v>0</v>
      </c>
      <c r="Q224" s="214">
        <v>0.00020000000000000001</v>
      </c>
      <c r="R224" s="214">
        <f>Q224*H224</f>
        <v>0.0080000000000000002</v>
      </c>
      <c r="S224" s="214">
        <v>0</v>
      </c>
      <c r="T224" s="215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16" t="s">
        <v>235</v>
      </c>
      <c r="AT224" s="216" t="s">
        <v>124</v>
      </c>
      <c r="AU224" s="216" t="s">
        <v>82</v>
      </c>
      <c r="AY224" s="18" t="s">
        <v>121</v>
      </c>
      <c r="BE224" s="217">
        <f>IF(N224="základní",J224,0)</f>
        <v>0</v>
      </c>
      <c r="BF224" s="217">
        <f>IF(N224="snížená",J224,0)</f>
        <v>0</v>
      </c>
      <c r="BG224" s="217">
        <f>IF(N224="zákl. přenesená",J224,0)</f>
        <v>0</v>
      </c>
      <c r="BH224" s="217">
        <f>IF(N224="sníž. přenesená",J224,0)</f>
        <v>0</v>
      </c>
      <c r="BI224" s="217">
        <f>IF(N224="nulová",J224,0)</f>
        <v>0</v>
      </c>
      <c r="BJ224" s="18" t="s">
        <v>80</v>
      </c>
      <c r="BK224" s="217">
        <f>ROUND(I224*H224,2)</f>
        <v>0</v>
      </c>
      <c r="BL224" s="18" t="s">
        <v>235</v>
      </c>
      <c r="BM224" s="216" t="s">
        <v>353</v>
      </c>
    </row>
    <row r="225" s="2" customFormat="1">
      <c r="A225" s="39"/>
      <c r="B225" s="40"/>
      <c r="C225" s="41"/>
      <c r="D225" s="218" t="s">
        <v>131</v>
      </c>
      <c r="E225" s="41"/>
      <c r="F225" s="219" t="s">
        <v>354</v>
      </c>
      <c r="G225" s="41"/>
      <c r="H225" s="41"/>
      <c r="I225" s="220"/>
      <c r="J225" s="41"/>
      <c r="K225" s="41"/>
      <c r="L225" s="45"/>
      <c r="M225" s="221"/>
      <c r="N225" s="222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131</v>
      </c>
      <c r="AU225" s="18" t="s">
        <v>82</v>
      </c>
    </row>
    <row r="226" s="2" customFormat="1">
      <c r="A226" s="39"/>
      <c r="B226" s="40"/>
      <c r="C226" s="41"/>
      <c r="D226" s="223" t="s">
        <v>133</v>
      </c>
      <c r="E226" s="41"/>
      <c r="F226" s="224" t="s">
        <v>355</v>
      </c>
      <c r="G226" s="41"/>
      <c r="H226" s="41"/>
      <c r="I226" s="220"/>
      <c r="J226" s="41"/>
      <c r="K226" s="41"/>
      <c r="L226" s="45"/>
      <c r="M226" s="221"/>
      <c r="N226" s="222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133</v>
      </c>
      <c r="AU226" s="18" t="s">
        <v>82</v>
      </c>
    </row>
    <row r="227" s="15" customFormat="1">
      <c r="A227" s="15"/>
      <c r="B227" s="247"/>
      <c r="C227" s="248"/>
      <c r="D227" s="218" t="s">
        <v>135</v>
      </c>
      <c r="E227" s="249" t="s">
        <v>19</v>
      </c>
      <c r="F227" s="250" t="s">
        <v>356</v>
      </c>
      <c r="G227" s="248"/>
      <c r="H227" s="249" t="s">
        <v>19</v>
      </c>
      <c r="I227" s="251"/>
      <c r="J227" s="248"/>
      <c r="K227" s="248"/>
      <c r="L227" s="252"/>
      <c r="M227" s="253"/>
      <c r="N227" s="254"/>
      <c r="O227" s="254"/>
      <c r="P227" s="254"/>
      <c r="Q227" s="254"/>
      <c r="R227" s="254"/>
      <c r="S227" s="254"/>
      <c r="T227" s="25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56" t="s">
        <v>135</v>
      </c>
      <c r="AU227" s="256" t="s">
        <v>82</v>
      </c>
      <c r="AV227" s="15" t="s">
        <v>80</v>
      </c>
      <c r="AW227" s="15" t="s">
        <v>33</v>
      </c>
      <c r="AX227" s="15" t="s">
        <v>72</v>
      </c>
      <c r="AY227" s="256" t="s">
        <v>121</v>
      </c>
    </row>
    <row r="228" s="13" customFormat="1">
      <c r="A228" s="13"/>
      <c r="B228" s="225"/>
      <c r="C228" s="226"/>
      <c r="D228" s="218" t="s">
        <v>135</v>
      </c>
      <c r="E228" s="227" t="s">
        <v>19</v>
      </c>
      <c r="F228" s="228" t="s">
        <v>357</v>
      </c>
      <c r="G228" s="226"/>
      <c r="H228" s="229">
        <v>40</v>
      </c>
      <c r="I228" s="230"/>
      <c r="J228" s="226"/>
      <c r="K228" s="226"/>
      <c r="L228" s="231"/>
      <c r="M228" s="232"/>
      <c r="N228" s="233"/>
      <c r="O228" s="233"/>
      <c r="P228" s="233"/>
      <c r="Q228" s="233"/>
      <c r="R228" s="233"/>
      <c r="S228" s="233"/>
      <c r="T228" s="234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5" t="s">
        <v>135</v>
      </c>
      <c r="AU228" s="235" t="s">
        <v>82</v>
      </c>
      <c r="AV228" s="13" t="s">
        <v>82</v>
      </c>
      <c r="AW228" s="13" t="s">
        <v>33</v>
      </c>
      <c r="AX228" s="13" t="s">
        <v>72</v>
      </c>
      <c r="AY228" s="235" t="s">
        <v>121</v>
      </c>
    </row>
    <row r="229" s="14" customFormat="1">
      <c r="A229" s="14"/>
      <c r="B229" s="236"/>
      <c r="C229" s="237"/>
      <c r="D229" s="218" t="s">
        <v>135</v>
      </c>
      <c r="E229" s="238" t="s">
        <v>19</v>
      </c>
      <c r="F229" s="239" t="s">
        <v>137</v>
      </c>
      <c r="G229" s="237"/>
      <c r="H229" s="240">
        <v>40</v>
      </c>
      <c r="I229" s="241"/>
      <c r="J229" s="237"/>
      <c r="K229" s="237"/>
      <c r="L229" s="242"/>
      <c r="M229" s="243"/>
      <c r="N229" s="244"/>
      <c r="O229" s="244"/>
      <c r="P229" s="244"/>
      <c r="Q229" s="244"/>
      <c r="R229" s="244"/>
      <c r="S229" s="244"/>
      <c r="T229" s="245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6" t="s">
        <v>135</v>
      </c>
      <c r="AU229" s="246" t="s">
        <v>82</v>
      </c>
      <c r="AV229" s="14" t="s">
        <v>129</v>
      </c>
      <c r="AW229" s="14" t="s">
        <v>33</v>
      </c>
      <c r="AX229" s="14" t="s">
        <v>80</v>
      </c>
      <c r="AY229" s="246" t="s">
        <v>121</v>
      </c>
    </row>
    <row r="230" s="2" customFormat="1" ht="24.15" customHeight="1">
      <c r="A230" s="39"/>
      <c r="B230" s="40"/>
      <c r="C230" s="205" t="s">
        <v>358</v>
      </c>
      <c r="D230" s="205" t="s">
        <v>124</v>
      </c>
      <c r="E230" s="206" t="s">
        <v>359</v>
      </c>
      <c r="F230" s="207" t="s">
        <v>360</v>
      </c>
      <c r="G230" s="208" t="s">
        <v>127</v>
      </c>
      <c r="H230" s="209">
        <v>112.377</v>
      </c>
      <c r="I230" s="210"/>
      <c r="J230" s="211">
        <f>ROUND(I230*H230,2)</f>
        <v>0</v>
      </c>
      <c r="K230" s="207" t="s">
        <v>128</v>
      </c>
      <c r="L230" s="45"/>
      <c r="M230" s="212" t="s">
        <v>19</v>
      </c>
      <c r="N230" s="213" t="s">
        <v>43</v>
      </c>
      <c r="O230" s="85"/>
      <c r="P230" s="214">
        <f>O230*H230</f>
        <v>0</v>
      </c>
      <c r="Q230" s="214">
        <v>0.00020000000000000001</v>
      </c>
      <c r="R230" s="214">
        <f>Q230*H230</f>
        <v>0.0224754</v>
      </c>
      <c r="S230" s="214">
        <v>0</v>
      </c>
      <c r="T230" s="215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16" t="s">
        <v>235</v>
      </c>
      <c r="AT230" s="216" t="s">
        <v>124</v>
      </c>
      <c r="AU230" s="216" t="s">
        <v>82</v>
      </c>
      <c r="AY230" s="18" t="s">
        <v>121</v>
      </c>
      <c r="BE230" s="217">
        <f>IF(N230="základní",J230,0)</f>
        <v>0</v>
      </c>
      <c r="BF230" s="217">
        <f>IF(N230="snížená",J230,0)</f>
        <v>0</v>
      </c>
      <c r="BG230" s="217">
        <f>IF(N230="zákl. přenesená",J230,0)</f>
        <v>0</v>
      </c>
      <c r="BH230" s="217">
        <f>IF(N230="sníž. přenesená",J230,0)</f>
        <v>0</v>
      </c>
      <c r="BI230" s="217">
        <f>IF(N230="nulová",J230,0)</f>
        <v>0</v>
      </c>
      <c r="BJ230" s="18" t="s">
        <v>80</v>
      </c>
      <c r="BK230" s="217">
        <f>ROUND(I230*H230,2)</f>
        <v>0</v>
      </c>
      <c r="BL230" s="18" t="s">
        <v>235</v>
      </c>
      <c r="BM230" s="216" t="s">
        <v>361</v>
      </c>
    </row>
    <row r="231" s="2" customFormat="1">
      <c r="A231" s="39"/>
      <c r="B231" s="40"/>
      <c r="C231" s="41"/>
      <c r="D231" s="218" t="s">
        <v>131</v>
      </c>
      <c r="E231" s="41"/>
      <c r="F231" s="219" t="s">
        <v>362</v>
      </c>
      <c r="G231" s="41"/>
      <c r="H231" s="41"/>
      <c r="I231" s="220"/>
      <c r="J231" s="41"/>
      <c r="K231" s="41"/>
      <c r="L231" s="45"/>
      <c r="M231" s="221"/>
      <c r="N231" s="222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131</v>
      </c>
      <c r="AU231" s="18" t="s">
        <v>82</v>
      </c>
    </row>
    <row r="232" s="2" customFormat="1">
      <c r="A232" s="39"/>
      <c r="B232" s="40"/>
      <c r="C232" s="41"/>
      <c r="D232" s="223" t="s">
        <v>133</v>
      </c>
      <c r="E232" s="41"/>
      <c r="F232" s="224" t="s">
        <v>363</v>
      </c>
      <c r="G232" s="41"/>
      <c r="H232" s="41"/>
      <c r="I232" s="220"/>
      <c r="J232" s="41"/>
      <c r="K232" s="41"/>
      <c r="L232" s="45"/>
      <c r="M232" s="221"/>
      <c r="N232" s="222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133</v>
      </c>
      <c r="AU232" s="18" t="s">
        <v>82</v>
      </c>
    </row>
    <row r="233" s="15" customFormat="1">
      <c r="A233" s="15"/>
      <c r="B233" s="247"/>
      <c r="C233" s="248"/>
      <c r="D233" s="218" t="s">
        <v>135</v>
      </c>
      <c r="E233" s="249" t="s">
        <v>19</v>
      </c>
      <c r="F233" s="250" t="s">
        <v>326</v>
      </c>
      <c r="G233" s="248"/>
      <c r="H233" s="249" t="s">
        <v>19</v>
      </c>
      <c r="I233" s="251"/>
      <c r="J233" s="248"/>
      <c r="K233" s="248"/>
      <c r="L233" s="252"/>
      <c r="M233" s="253"/>
      <c r="N233" s="254"/>
      <c r="O233" s="254"/>
      <c r="P233" s="254"/>
      <c r="Q233" s="254"/>
      <c r="R233" s="254"/>
      <c r="S233" s="254"/>
      <c r="T233" s="25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56" t="s">
        <v>135</v>
      </c>
      <c r="AU233" s="256" t="s">
        <v>82</v>
      </c>
      <c r="AV233" s="15" t="s">
        <v>80</v>
      </c>
      <c r="AW233" s="15" t="s">
        <v>33</v>
      </c>
      <c r="AX233" s="15" t="s">
        <v>72</v>
      </c>
      <c r="AY233" s="256" t="s">
        <v>121</v>
      </c>
    </row>
    <row r="234" s="13" customFormat="1">
      <c r="A234" s="13"/>
      <c r="B234" s="225"/>
      <c r="C234" s="226"/>
      <c r="D234" s="218" t="s">
        <v>135</v>
      </c>
      <c r="E234" s="227" t="s">
        <v>19</v>
      </c>
      <c r="F234" s="228" t="s">
        <v>364</v>
      </c>
      <c r="G234" s="226"/>
      <c r="H234" s="229">
        <v>112.377</v>
      </c>
      <c r="I234" s="230"/>
      <c r="J234" s="226"/>
      <c r="K234" s="226"/>
      <c r="L234" s="231"/>
      <c r="M234" s="232"/>
      <c r="N234" s="233"/>
      <c r="O234" s="233"/>
      <c r="P234" s="233"/>
      <c r="Q234" s="233"/>
      <c r="R234" s="233"/>
      <c r="S234" s="233"/>
      <c r="T234" s="23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5" t="s">
        <v>135</v>
      </c>
      <c r="AU234" s="235" t="s">
        <v>82</v>
      </c>
      <c r="AV234" s="13" t="s">
        <v>82</v>
      </c>
      <c r="AW234" s="13" t="s">
        <v>33</v>
      </c>
      <c r="AX234" s="13" t="s">
        <v>80</v>
      </c>
      <c r="AY234" s="235" t="s">
        <v>121</v>
      </c>
    </row>
    <row r="235" s="2" customFormat="1" ht="33" customHeight="1">
      <c r="A235" s="39"/>
      <c r="B235" s="40"/>
      <c r="C235" s="205" t="s">
        <v>365</v>
      </c>
      <c r="D235" s="205" t="s">
        <v>124</v>
      </c>
      <c r="E235" s="206" t="s">
        <v>366</v>
      </c>
      <c r="F235" s="207" t="s">
        <v>367</v>
      </c>
      <c r="G235" s="208" t="s">
        <v>127</v>
      </c>
      <c r="H235" s="209">
        <v>40</v>
      </c>
      <c r="I235" s="210"/>
      <c r="J235" s="211">
        <f>ROUND(I235*H235,2)</f>
        <v>0</v>
      </c>
      <c r="K235" s="207" t="s">
        <v>128</v>
      </c>
      <c r="L235" s="45"/>
      <c r="M235" s="212" t="s">
        <v>19</v>
      </c>
      <c r="N235" s="213" t="s">
        <v>43</v>
      </c>
      <c r="O235" s="85"/>
      <c r="P235" s="214">
        <f>O235*H235</f>
        <v>0</v>
      </c>
      <c r="Q235" s="214">
        <v>0.00027999999999999998</v>
      </c>
      <c r="R235" s="214">
        <f>Q235*H235</f>
        <v>0.011199999999999998</v>
      </c>
      <c r="S235" s="214">
        <v>0</v>
      </c>
      <c r="T235" s="21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6" t="s">
        <v>235</v>
      </c>
      <c r="AT235" s="216" t="s">
        <v>124</v>
      </c>
      <c r="AU235" s="216" t="s">
        <v>82</v>
      </c>
      <c r="AY235" s="18" t="s">
        <v>121</v>
      </c>
      <c r="BE235" s="217">
        <f>IF(N235="základní",J235,0)</f>
        <v>0</v>
      </c>
      <c r="BF235" s="217">
        <f>IF(N235="snížená",J235,0)</f>
        <v>0</v>
      </c>
      <c r="BG235" s="217">
        <f>IF(N235="zákl. přenesená",J235,0)</f>
        <v>0</v>
      </c>
      <c r="BH235" s="217">
        <f>IF(N235="sníž. přenesená",J235,0)</f>
        <v>0</v>
      </c>
      <c r="BI235" s="217">
        <f>IF(N235="nulová",J235,0)</f>
        <v>0</v>
      </c>
      <c r="BJ235" s="18" t="s">
        <v>80</v>
      </c>
      <c r="BK235" s="217">
        <f>ROUND(I235*H235,2)</f>
        <v>0</v>
      </c>
      <c r="BL235" s="18" t="s">
        <v>235</v>
      </c>
      <c r="BM235" s="216" t="s">
        <v>368</v>
      </c>
    </row>
    <row r="236" s="2" customFormat="1">
      <c r="A236" s="39"/>
      <c r="B236" s="40"/>
      <c r="C236" s="41"/>
      <c r="D236" s="218" t="s">
        <v>131</v>
      </c>
      <c r="E236" s="41"/>
      <c r="F236" s="219" t="s">
        <v>369</v>
      </c>
      <c r="G236" s="41"/>
      <c r="H236" s="41"/>
      <c r="I236" s="220"/>
      <c r="J236" s="41"/>
      <c r="K236" s="41"/>
      <c r="L236" s="45"/>
      <c r="M236" s="221"/>
      <c r="N236" s="222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131</v>
      </c>
      <c r="AU236" s="18" t="s">
        <v>82</v>
      </c>
    </row>
    <row r="237" s="2" customFormat="1">
      <c r="A237" s="39"/>
      <c r="B237" s="40"/>
      <c r="C237" s="41"/>
      <c r="D237" s="223" t="s">
        <v>133</v>
      </c>
      <c r="E237" s="41"/>
      <c r="F237" s="224" t="s">
        <v>370</v>
      </c>
      <c r="G237" s="41"/>
      <c r="H237" s="41"/>
      <c r="I237" s="220"/>
      <c r="J237" s="41"/>
      <c r="K237" s="41"/>
      <c r="L237" s="45"/>
      <c r="M237" s="221"/>
      <c r="N237" s="222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133</v>
      </c>
      <c r="AU237" s="18" t="s">
        <v>82</v>
      </c>
    </row>
    <row r="238" s="15" customFormat="1">
      <c r="A238" s="15"/>
      <c r="B238" s="247"/>
      <c r="C238" s="248"/>
      <c r="D238" s="218" t="s">
        <v>135</v>
      </c>
      <c r="E238" s="249" t="s">
        <v>19</v>
      </c>
      <c r="F238" s="250" t="s">
        <v>356</v>
      </c>
      <c r="G238" s="248"/>
      <c r="H238" s="249" t="s">
        <v>19</v>
      </c>
      <c r="I238" s="251"/>
      <c r="J238" s="248"/>
      <c r="K238" s="248"/>
      <c r="L238" s="252"/>
      <c r="M238" s="253"/>
      <c r="N238" s="254"/>
      <c r="O238" s="254"/>
      <c r="P238" s="254"/>
      <c r="Q238" s="254"/>
      <c r="R238" s="254"/>
      <c r="S238" s="254"/>
      <c r="T238" s="25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56" t="s">
        <v>135</v>
      </c>
      <c r="AU238" s="256" t="s">
        <v>82</v>
      </c>
      <c r="AV238" s="15" t="s">
        <v>80</v>
      </c>
      <c r="AW238" s="15" t="s">
        <v>33</v>
      </c>
      <c r="AX238" s="15" t="s">
        <v>72</v>
      </c>
      <c r="AY238" s="256" t="s">
        <v>121</v>
      </c>
    </row>
    <row r="239" s="13" customFormat="1">
      <c r="A239" s="13"/>
      <c r="B239" s="225"/>
      <c r="C239" s="226"/>
      <c r="D239" s="218" t="s">
        <v>135</v>
      </c>
      <c r="E239" s="227" t="s">
        <v>19</v>
      </c>
      <c r="F239" s="228" t="s">
        <v>357</v>
      </c>
      <c r="G239" s="226"/>
      <c r="H239" s="229">
        <v>40</v>
      </c>
      <c r="I239" s="230"/>
      <c r="J239" s="226"/>
      <c r="K239" s="226"/>
      <c r="L239" s="231"/>
      <c r="M239" s="232"/>
      <c r="N239" s="233"/>
      <c r="O239" s="233"/>
      <c r="P239" s="233"/>
      <c r="Q239" s="233"/>
      <c r="R239" s="233"/>
      <c r="S239" s="233"/>
      <c r="T239" s="23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5" t="s">
        <v>135</v>
      </c>
      <c r="AU239" s="235" t="s">
        <v>82</v>
      </c>
      <c r="AV239" s="13" t="s">
        <v>82</v>
      </c>
      <c r="AW239" s="13" t="s">
        <v>33</v>
      </c>
      <c r="AX239" s="13" t="s">
        <v>72</v>
      </c>
      <c r="AY239" s="235" t="s">
        <v>121</v>
      </c>
    </row>
    <row r="240" s="14" customFormat="1">
      <c r="A240" s="14"/>
      <c r="B240" s="236"/>
      <c r="C240" s="237"/>
      <c r="D240" s="218" t="s">
        <v>135</v>
      </c>
      <c r="E240" s="238" t="s">
        <v>19</v>
      </c>
      <c r="F240" s="239" t="s">
        <v>137</v>
      </c>
      <c r="G240" s="237"/>
      <c r="H240" s="240">
        <v>40</v>
      </c>
      <c r="I240" s="241"/>
      <c r="J240" s="237"/>
      <c r="K240" s="237"/>
      <c r="L240" s="242"/>
      <c r="M240" s="243"/>
      <c r="N240" s="244"/>
      <c r="O240" s="244"/>
      <c r="P240" s="244"/>
      <c r="Q240" s="244"/>
      <c r="R240" s="244"/>
      <c r="S240" s="244"/>
      <c r="T240" s="245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6" t="s">
        <v>135</v>
      </c>
      <c r="AU240" s="246" t="s">
        <v>82</v>
      </c>
      <c r="AV240" s="14" t="s">
        <v>129</v>
      </c>
      <c r="AW240" s="14" t="s">
        <v>33</v>
      </c>
      <c r="AX240" s="14" t="s">
        <v>80</v>
      </c>
      <c r="AY240" s="246" t="s">
        <v>121</v>
      </c>
    </row>
    <row r="241" s="2" customFormat="1" ht="33" customHeight="1">
      <c r="A241" s="39"/>
      <c r="B241" s="40"/>
      <c r="C241" s="205" t="s">
        <v>371</v>
      </c>
      <c r="D241" s="205" t="s">
        <v>124</v>
      </c>
      <c r="E241" s="206" t="s">
        <v>372</v>
      </c>
      <c r="F241" s="207" t="s">
        <v>373</v>
      </c>
      <c r="G241" s="208" t="s">
        <v>127</v>
      </c>
      <c r="H241" s="209">
        <v>112.377</v>
      </c>
      <c r="I241" s="210"/>
      <c r="J241" s="211">
        <f>ROUND(I241*H241,2)</f>
        <v>0</v>
      </c>
      <c r="K241" s="207" t="s">
        <v>128</v>
      </c>
      <c r="L241" s="45"/>
      <c r="M241" s="212" t="s">
        <v>19</v>
      </c>
      <c r="N241" s="213" t="s">
        <v>43</v>
      </c>
      <c r="O241" s="85"/>
      <c r="P241" s="214">
        <f>O241*H241</f>
        <v>0</v>
      </c>
      <c r="Q241" s="214">
        <v>0.00027999999999999998</v>
      </c>
      <c r="R241" s="214">
        <f>Q241*H241</f>
        <v>0.031465559999999997</v>
      </c>
      <c r="S241" s="214">
        <v>0</v>
      </c>
      <c r="T241" s="215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16" t="s">
        <v>235</v>
      </c>
      <c r="AT241" s="216" t="s">
        <v>124</v>
      </c>
      <c r="AU241" s="216" t="s">
        <v>82</v>
      </c>
      <c r="AY241" s="18" t="s">
        <v>121</v>
      </c>
      <c r="BE241" s="217">
        <f>IF(N241="základní",J241,0)</f>
        <v>0</v>
      </c>
      <c r="BF241" s="217">
        <f>IF(N241="snížená",J241,0)</f>
        <v>0</v>
      </c>
      <c r="BG241" s="217">
        <f>IF(N241="zákl. přenesená",J241,0)</f>
        <v>0</v>
      </c>
      <c r="BH241" s="217">
        <f>IF(N241="sníž. přenesená",J241,0)</f>
        <v>0</v>
      </c>
      <c r="BI241" s="217">
        <f>IF(N241="nulová",J241,0)</f>
        <v>0</v>
      </c>
      <c r="BJ241" s="18" t="s">
        <v>80</v>
      </c>
      <c r="BK241" s="217">
        <f>ROUND(I241*H241,2)</f>
        <v>0</v>
      </c>
      <c r="BL241" s="18" t="s">
        <v>235</v>
      </c>
      <c r="BM241" s="216" t="s">
        <v>374</v>
      </c>
    </row>
    <row r="242" s="2" customFormat="1">
      <c r="A242" s="39"/>
      <c r="B242" s="40"/>
      <c r="C242" s="41"/>
      <c r="D242" s="218" t="s">
        <v>131</v>
      </c>
      <c r="E242" s="41"/>
      <c r="F242" s="219" t="s">
        <v>375</v>
      </c>
      <c r="G242" s="41"/>
      <c r="H242" s="41"/>
      <c r="I242" s="220"/>
      <c r="J242" s="41"/>
      <c r="K242" s="41"/>
      <c r="L242" s="45"/>
      <c r="M242" s="221"/>
      <c r="N242" s="222"/>
      <c r="O242" s="85"/>
      <c r="P242" s="85"/>
      <c r="Q242" s="85"/>
      <c r="R242" s="85"/>
      <c r="S242" s="85"/>
      <c r="T242" s="86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131</v>
      </c>
      <c r="AU242" s="18" t="s">
        <v>82</v>
      </c>
    </row>
    <row r="243" s="2" customFormat="1">
      <c r="A243" s="39"/>
      <c r="B243" s="40"/>
      <c r="C243" s="41"/>
      <c r="D243" s="223" t="s">
        <v>133</v>
      </c>
      <c r="E243" s="41"/>
      <c r="F243" s="224" t="s">
        <v>376</v>
      </c>
      <c r="G243" s="41"/>
      <c r="H243" s="41"/>
      <c r="I243" s="220"/>
      <c r="J243" s="41"/>
      <c r="K243" s="41"/>
      <c r="L243" s="45"/>
      <c r="M243" s="221"/>
      <c r="N243" s="222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133</v>
      </c>
      <c r="AU243" s="18" t="s">
        <v>82</v>
      </c>
    </row>
    <row r="244" s="15" customFormat="1">
      <c r="A244" s="15"/>
      <c r="B244" s="247"/>
      <c r="C244" s="248"/>
      <c r="D244" s="218" t="s">
        <v>135</v>
      </c>
      <c r="E244" s="249" t="s">
        <v>19</v>
      </c>
      <c r="F244" s="250" t="s">
        <v>326</v>
      </c>
      <c r="G244" s="248"/>
      <c r="H244" s="249" t="s">
        <v>19</v>
      </c>
      <c r="I244" s="251"/>
      <c r="J244" s="248"/>
      <c r="K244" s="248"/>
      <c r="L244" s="252"/>
      <c r="M244" s="253"/>
      <c r="N244" s="254"/>
      <c r="O244" s="254"/>
      <c r="P244" s="254"/>
      <c r="Q244" s="254"/>
      <c r="R244" s="254"/>
      <c r="S244" s="254"/>
      <c r="T244" s="25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56" t="s">
        <v>135</v>
      </c>
      <c r="AU244" s="256" t="s">
        <v>82</v>
      </c>
      <c r="AV244" s="15" t="s">
        <v>80</v>
      </c>
      <c r="AW244" s="15" t="s">
        <v>33</v>
      </c>
      <c r="AX244" s="15" t="s">
        <v>72</v>
      </c>
      <c r="AY244" s="256" t="s">
        <v>121</v>
      </c>
    </row>
    <row r="245" s="13" customFormat="1">
      <c r="A245" s="13"/>
      <c r="B245" s="225"/>
      <c r="C245" s="226"/>
      <c r="D245" s="218" t="s">
        <v>135</v>
      </c>
      <c r="E245" s="227" t="s">
        <v>19</v>
      </c>
      <c r="F245" s="228" t="s">
        <v>364</v>
      </c>
      <c r="G245" s="226"/>
      <c r="H245" s="229">
        <v>112.377</v>
      </c>
      <c r="I245" s="230"/>
      <c r="J245" s="226"/>
      <c r="K245" s="226"/>
      <c r="L245" s="231"/>
      <c r="M245" s="232"/>
      <c r="N245" s="233"/>
      <c r="O245" s="233"/>
      <c r="P245" s="233"/>
      <c r="Q245" s="233"/>
      <c r="R245" s="233"/>
      <c r="S245" s="233"/>
      <c r="T245" s="23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5" t="s">
        <v>135</v>
      </c>
      <c r="AU245" s="235" t="s">
        <v>82</v>
      </c>
      <c r="AV245" s="13" t="s">
        <v>82</v>
      </c>
      <c r="AW245" s="13" t="s">
        <v>33</v>
      </c>
      <c r="AX245" s="13" t="s">
        <v>80</v>
      </c>
      <c r="AY245" s="235" t="s">
        <v>121</v>
      </c>
    </row>
    <row r="246" s="12" customFormat="1" ht="25.92" customHeight="1">
      <c r="A246" s="12"/>
      <c r="B246" s="189"/>
      <c r="C246" s="190"/>
      <c r="D246" s="191" t="s">
        <v>71</v>
      </c>
      <c r="E246" s="192" t="s">
        <v>286</v>
      </c>
      <c r="F246" s="192" t="s">
        <v>377</v>
      </c>
      <c r="G246" s="190"/>
      <c r="H246" s="190"/>
      <c r="I246" s="193"/>
      <c r="J246" s="194">
        <f>BK246</f>
        <v>0</v>
      </c>
      <c r="K246" s="190"/>
      <c r="L246" s="195"/>
      <c r="M246" s="196"/>
      <c r="N246" s="197"/>
      <c r="O246" s="197"/>
      <c r="P246" s="198">
        <f>P247+P255</f>
        <v>0</v>
      </c>
      <c r="Q246" s="197"/>
      <c r="R246" s="198">
        <f>R247+R255</f>
        <v>0.013225000000000001</v>
      </c>
      <c r="S246" s="197"/>
      <c r="T246" s="199">
        <f>T247+T255</f>
        <v>1.5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0" t="s">
        <v>145</v>
      </c>
      <c r="AT246" s="201" t="s">
        <v>71</v>
      </c>
      <c r="AU246" s="201" t="s">
        <v>72</v>
      </c>
      <c r="AY246" s="200" t="s">
        <v>121</v>
      </c>
      <c r="BK246" s="202">
        <f>BK247+BK255</f>
        <v>0</v>
      </c>
    </row>
    <row r="247" s="12" customFormat="1" ht="22.8" customHeight="1">
      <c r="A247" s="12"/>
      <c r="B247" s="189"/>
      <c r="C247" s="190"/>
      <c r="D247" s="191" t="s">
        <v>71</v>
      </c>
      <c r="E247" s="203" t="s">
        <v>378</v>
      </c>
      <c r="F247" s="203" t="s">
        <v>379</v>
      </c>
      <c r="G247" s="190"/>
      <c r="H247" s="190"/>
      <c r="I247" s="193"/>
      <c r="J247" s="204">
        <f>BK247</f>
        <v>0</v>
      </c>
      <c r="K247" s="190"/>
      <c r="L247" s="195"/>
      <c r="M247" s="196"/>
      <c r="N247" s="197"/>
      <c r="O247" s="197"/>
      <c r="P247" s="198">
        <f>SUM(P248:P254)</f>
        <v>0</v>
      </c>
      <c r="Q247" s="197"/>
      <c r="R247" s="198">
        <f>SUM(R248:R254)</f>
        <v>0.013225000000000001</v>
      </c>
      <c r="S247" s="197"/>
      <c r="T247" s="199">
        <f>SUM(T248:T254)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0" t="s">
        <v>145</v>
      </c>
      <c r="AT247" s="201" t="s">
        <v>71</v>
      </c>
      <c r="AU247" s="201" t="s">
        <v>80</v>
      </c>
      <c r="AY247" s="200" t="s">
        <v>121</v>
      </c>
      <c r="BK247" s="202">
        <f>SUM(BK248:BK254)</f>
        <v>0</v>
      </c>
    </row>
    <row r="248" s="2" customFormat="1" ht="37.8" customHeight="1">
      <c r="A248" s="39"/>
      <c r="B248" s="40"/>
      <c r="C248" s="205" t="s">
        <v>380</v>
      </c>
      <c r="D248" s="205" t="s">
        <v>124</v>
      </c>
      <c r="E248" s="206" t="s">
        <v>381</v>
      </c>
      <c r="F248" s="207" t="s">
        <v>382</v>
      </c>
      <c r="G248" s="208" t="s">
        <v>153</v>
      </c>
      <c r="H248" s="209">
        <v>25</v>
      </c>
      <c r="I248" s="210"/>
      <c r="J248" s="211">
        <f>ROUND(I248*H248,2)</f>
        <v>0</v>
      </c>
      <c r="K248" s="207" t="s">
        <v>128</v>
      </c>
      <c r="L248" s="45"/>
      <c r="M248" s="212" t="s">
        <v>19</v>
      </c>
      <c r="N248" s="213" t="s">
        <v>43</v>
      </c>
      <c r="O248" s="85"/>
      <c r="P248" s="214">
        <f>O248*H248</f>
        <v>0</v>
      </c>
      <c r="Q248" s="214">
        <v>0</v>
      </c>
      <c r="R248" s="214">
        <f>Q248*H248</f>
        <v>0</v>
      </c>
      <c r="S248" s="214">
        <v>0</v>
      </c>
      <c r="T248" s="215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16" t="s">
        <v>383</v>
      </c>
      <c r="AT248" s="216" t="s">
        <v>124</v>
      </c>
      <c r="AU248" s="216" t="s">
        <v>82</v>
      </c>
      <c r="AY248" s="18" t="s">
        <v>121</v>
      </c>
      <c r="BE248" s="217">
        <f>IF(N248="základní",J248,0)</f>
        <v>0</v>
      </c>
      <c r="BF248" s="217">
        <f>IF(N248="snížená",J248,0)</f>
        <v>0</v>
      </c>
      <c r="BG248" s="217">
        <f>IF(N248="zákl. přenesená",J248,0)</f>
        <v>0</v>
      </c>
      <c r="BH248" s="217">
        <f>IF(N248="sníž. přenesená",J248,0)</f>
        <v>0</v>
      </c>
      <c r="BI248" s="217">
        <f>IF(N248="nulová",J248,0)</f>
        <v>0</v>
      </c>
      <c r="BJ248" s="18" t="s">
        <v>80</v>
      </c>
      <c r="BK248" s="217">
        <f>ROUND(I248*H248,2)</f>
        <v>0</v>
      </c>
      <c r="BL248" s="18" t="s">
        <v>383</v>
      </c>
      <c r="BM248" s="216" t="s">
        <v>384</v>
      </c>
    </row>
    <row r="249" s="2" customFormat="1">
      <c r="A249" s="39"/>
      <c r="B249" s="40"/>
      <c r="C249" s="41"/>
      <c r="D249" s="218" t="s">
        <v>131</v>
      </c>
      <c r="E249" s="41"/>
      <c r="F249" s="219" t="s">
        <v>385</v>
      </c>
      <c r="G249" s="41"/>
      <c r="H249" s="41"/>
      <c r="I249" s="220"/>
      <c r="J249" s="41"/>
      <c r="K249" s="41"/>
      <c r="L249" s="45"/>
      <c r="M249" s="221"/>
      <c r="N249" s="222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131</v>
      </c>
      <c r="AU249" s="18" t="s">
        <v>82</v>
      </c>
    </row>
    <row r="250" s="2" customFormat="1">
      <c r="A250" s="39"/>
      <c r="B250" s="40"/>
      <c r="C250" s="41"/>
      <c r="D250" s="223" t="s">
        <v>133</v>
      </c>
      <c r="E250" s="41"/>
      <c r="F250" s="224" t="s">
        <v>386</v>
      </c>
      <c r="G250" s="41"/>
      <c r="H250" s="41"/>
      <c r="I250" s="220"/>
      <c r="J250" s="41"/>
      <c r="K250" s="41"/>
      <c r="L250" s="45"/>
      <c r="M250" s="221"/>
      <c r="N250" s="222"/>
      <c r="O250" s="85"/>
      <c r="P250" s="85"/>
      <c r="Q250" s="85"/>
      <c r="R250" s="85"/>
      <c r="S250" s="85"/>
      <c r="T250" s="86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133</v>
      </c>
      <c r="AU250" s="18" t="s">
        <v>82</v>
      </c>
    </row>
    <row r="251" s="2" customFormat="1" ht="44.25" customHeight="1">
      <c r="A251" s="39"/>
      <c r="B251" s="40"/>
      <c r="C251" s="258" t="s">
        <v>387</v>
      </c>
      <c r="D251" s="258" t="s">
        <v>286</v>
      </c>
      <c r="E251" s="259" t="s">
        <v>388</v>
      </c>
      <c r="F251" s="260" t="s">
        <v>389</v>
      </c>
      <c r="G251" s="261" t="s">
        <v>153</v>
      </c>
      <c r="H251" s="262">
        <v>28.75</v>
      </c>
      <c r="I251" s="263"/>
      <c r="J251" s="264">
        <f>ROUND(I251*H251,2)</f>
        <v>0</v>
      </c>
      <c r="K251" s="260" t="s">
        <v>128</v>
      </c>
      <c r="L251" s="265"/>
      <c r="M251" s="266" t="s">
        <v>19</v>
      </c>
      <c r="N251" s="267" t="s">
        <v>43</v>
      </c>
      <c r="O251" s="85"/>
      <c r="P251" s="214">
        <f>O251*H251</f>
        <v>0</v>
      </c>
      <c r="Q251" s="214">
        <v>0.00046000000000000001</v>
      </c>
      <c r="R251" s="214">
        <f>Q251*H251</f>
        <v>0.013225000000000001</v>
      </c>
      <c r="S251" s="214">
        <v>0</v>
      </c>
      <c r="T251" s="215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6" t="s">
        <v>289</v>
      </c>
      <c r="AT251" s="216" t="s">
        <v>286</v>
      </c>
      <c r="AU251" s="216" t="s">
        <v>82</v>
      </c>
      <c r="AY251" s="18" t="s">
        <v>121</v>
      </c>
      <c r="BE251" s="217">
        <f>IF(N251="základní",J251,0)</f>
        <v>0</v>
      </c>
      <c r="BF251" s="217">
        <f>IF(N251="snížená",J251,0)</f>
        <v>0</v>
      </c>
      <c r="BG251" s="217">
        <f>IF(N251="zákl. přenesená",J251,0)</f>
        <v>0</v>
      </c>
      <c r="BH251" s="217">
        <f>IF(N251="sníž. přenesená",J251,0)</f>
        <v>0</v>
      </c>
      <c r="BI251" s="217">
        <f>IF(N251="nulová",J251,0)</f>
        <v>0</v>
      </c>
      <c r="BJ251" s="18" t="s">
        <v>80</v>
      </c>
      <c r="BK251" s="217">
        <f>ROUND(I251*H251,2)</f>
        <v>0</v>
      </c>
      <c r="BL251" s="18" t="s">
        <v>235</v>
      </c>
      <c r="BM251" s="216" t="s">
        <v>390</v>
      </c>
    </row>
    <row r="252" s="2" customFormat="1">
      <c r="A252" s="39"/>
      <c r="B252" s="40"/>
      <c r="C252" s="41"/>
      <c r="D252" s="218" t="s">
        <v>131</v>
      </c>
      <c r="E252" s="41"/>
      <c r="F252" s="219" t="s">
        <v>389</v>
      </c>
      <c r="G252" s="41"/>
      <c r="H252" s="41"/>
      <c r="I252" s="220"/>
      <c r="J252" s="41"/>
      <c r="K252" s="41"/>
      <c r="L252" s="45"/>
      <c r="M252" s="221"/>
      <c r="N252" s="222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131</v>
      </c>
      <c r="AU252" s="18" t="s">
        <v>82</v>
      </c>
    </row>
    <row r="253" s="13" customFormat="1">
      <c r="A253" s="13"/>
      <c r="B253" s="225"/>
      <c r="C253" s="226"/>
      <c r="D253" s="218" t="s">
        <v>135</v>
      </c>
      <c r="E253" s="227" t="s">
        <v>19</v>
      </c>
      <c r="F253" s="228" t="s">
        <v>300</v>
      </c>
      <c r="G253" s="226"/>
      <c r="H253" s="229">
        <v>25</v>
      </c>
      <c r="I253" s="230"/>
      <c r="J253" s="226"/>
      <c r="K253" s="226"/>
      <c r="L253" s="231"/>
      <c r="M253" s="232"/>
      <c r="N253" s="233"/>
      <c r="O253" s="233"/>
      <c r="P253" s="233"/>
      <c r="Q253" s="233"/>
      <c r="R253" s="233"/>
      <c r="S253" s="233"/>
      <c r="T253" s="23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5" t="s">
        <v>135</v>
      </c>
      <c r="AU253" s="235" t="s">
        <v>82</v>
      </c>
      <c r="AV253" s="13" t="s">
        <v>82</v>
      </c>
      <c r="AW253" s="13" t="s">
        <v>33</v>
      </c>
      <c r="AX253" s="13" t="s">
        <v>80</v>
      </c>
      <c r="AY253" s="235" t="s">
        <v>121</v>
      </c>
    </row>
    <row r="254" s="13" customFormat="1">
      <c r="A254" s="13"/>
      <c r="B254" s="225"/>
      <c r="C254" s="226"/>
      <c r="D254" s="218" t="s">
        <v>135</v>
      </c>
      <c r="E254" s="226"/>
      <c r="F254" s="228" t="s">
        <v>391</v>
      </c>
      <c r="G254" s="226"/>
      <c r="H254" s="229">
        <v>28.75</v>
      </c>
      <c r="I254" s="230"/>
      <c r="J254" s="226"/>
      <c r="K254" s="226"/>
      <c r="L254" s="231"/>
      <c r="M254" s="232"/>
      <c r="N254" s="233"/>
      <c r="O254" s="233"/>
      <c r="P254" s="233"/>
      <c r="Q254" s="233"/>
      <c r="R254" s="233"/>
      <c r="S254" s="233"/>
      <c r="T254" s="23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5" t="s">
        <v>135</v>
      </c>
      <c r="AU254" s="235" t="s">
        <v>82</v>
      </c>
      <c r="AV254" s="13" t="s">
        <v>82</v>
      </c>
      <c r="AW254" s="13" t="s">
        <v>4</v>
      </c>
      <c r="AX254" s="13" t="s">
        <v>80</v>
      </c>
      <c r="AY254" s="235" t="s">
        <v>121</v>
      </c>
    </row>
    <row r="255" s="12" customFormat="1" ht="22.8" customHeight="1">
      <c r="A255" s="12"/>
      <c r="B255" s="189"/>
      <c r="C255" s="190"/>
      <c r="D255" s="191" t="s">
        <v>71</v>
      </c>
      <c r="E255" s="203" t="s">
        <v>392</v>
      </c>
      <c r="F255" s="203" t="s">
        <v>393</v>
      </c>
      <c r="G255" s="190"/>
      <c r="H255" s="190"/>
      <c r="I255" s="193"/>
      <c r="J255" s="204">
        <f>BK255</f>
        <v>0</v>
      </c>
      <c r="K255" s="190"/>
      <c r="L255" s="195"/>
      <c r="M255" s="196"/>
      <c r="N255" s="197"/>
      <c r="O255" s="197"/>
      <c r="P255" s="198">
        <f>SUM(P256:P259)</f>
        <v>0</v>
      </c>
      <c r="Q255" s="197"/>
      <c r="R255" s="198">
        <f>SUM(R256:R259)</f>
        <v>0</v>
      </c>
      <c r="S255" s="197"/>
      <c r="T255" s="199">
        <f>SUM(T256:T259)</f>
        <v>1.5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0" t="s">
        <v>145</v>
      </c>
      <c r="AT255" s="201" t="s">
        <v>71</v>
      </c>
      <c r="AU255" s="201" t="s">
        <v>80</v>
      </c>
      <c r="AY255" s="200" t="s">
        <v>121</v>
      </c>
      <c r="BK255" s="202">
        <f>SUM(BK256:BK259)</f>
        <v>0</v>
      </c>
    </row>
    <row r="256" s="2" customFormat="1" ht="16.5" customHeight="1">
      <c r="A256" s="39"/>
      <c r="B256" s="40"/>
      <c r="C256" s="205" t="s">
        <v>394</v>
      </c>
      <c r="D256" s="205" t="s">
        <v>124</v>
      </c>
      <c r="E256" s="206" t="s">
        <v>395</v>
      </c>
      <c r="F256" s="207" t="s">
        <v>396</v>
      </c>
      <c r="G256" s="208" t="s">
        <v>397</v>
      </c>
      <c r="H256" s="209">
        <v>1</v>
      </c>
      <c r="I256" s="210"/>
      <c r="J256" s="211">
        <f>ROUND(I256*H256,2)</f>
        <v>0</v>
      </c>
      <c r="K256" s="207" t="s">
        <v>186</v>
      </c>
      <c r="L256" s="45"/>
      <c r="M256" s="212" t="s">
        <v>19</v>
      </c>
      <c r="N256" s="213" t="s">
        <v>43</v>
      </c>
      <c r="O256" s="85"/>
      <c r="P256" s="214">
        <f>O256*H256</f>
        <v>0</v>
      </c>
      <c r="Q256" s="214">
        <v>0</v>
      </c>
      <c r="R256" s="214">
        <f>Q256*H256</f>
        <v>0</v>
      </c>
      <c r="S256" s="214">
        <v>1.5</v>
      </c>
      <c r="T256" s="215">
        <f>S256*H256</f>
        <v>1.5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16" t="s">
        <v>383</v>
      </c>
      <c r="AT256" s="216" t="s">
        <v>124</v>
      </c>
      <c r="AU256" s="216" t="s">
        <v>82</v>
      </c>
      <c r="AY256" s="18" t="s">
        <v>121</v>
      </c>
      <c r="BE256" s="217">
        <f>IF(N256="základní",J256,0)</f>
        <v>0</v>
      </c>
      <c r="BF256" s="217">
        <f>IF(N256="snížená",J256,0)</f>
        <v>0</v>
      </c>
      <c r="BG256" s="217">
        <f>IF(N256="zákl. přenesená",J256,0)</f>
        <v>0</v>
      </c>
      <c r="BH256" s="217">
        <f>IF(N256="sníž. přenesená",J256,0)</f>
        <v>0</v>
      </c>
      <c r="BI256" s="217">
        <f>IF(N256="nulová",J256,0)</f>
        <v>0</v>
      </c>
      <c r="BJ256" s="18" t="s">
        <v>80</v>
      </c>
      <c r="BK256" s="217">
        <f>ROUND(I256*H256,2)</f>
        <v>0</v>
      </c>
      <c r="BL256" s="18" t="s">
        <v>383</v>
      </c>
      <c r="BM256" s="216" t="s">
        <v>398</v>
      </c>
    </row>
    <row r="257" s="2" customFormat="1">
      <c r="A257" s="39"/>
      <c r="B257" s="40"/>
      <c r="C257" s="41"/>
      <c r="D257" s="218" t="s">
        <v>131</v>
      </c>
      <c r="E257" s="41"/>
      <c r="F257" s="219" t="s">
        <v>396</v>
      </c>
      <c r="G257" s="41"/>
      <c r="H257" s="41"/>
      <c r="I257" s="220"/>
      <c r="J257" s="41"/>
      <c r="K257" s="41"/>
      <c r="L257" s="45"/>
      <c r="M257" s="221"/>
      <c r="N257" s="222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131</v>
      </c>
      <c r="AU257" s="18" t="s">
        <v>82</v>
      </c>
    </row>
    <row r="258" s="2" customFormat="1" ht="24.15" customHeight="1">
      <c r="A258" s="39"/>
      <c r="B258" s="40"/>
      <c r="C258" s="205" t="s">
        <v>399</v>
      </c>
      <c r="D258" s="205" t="s">
        <v>124</v>
      </c>
      <c r="E258" s="206" t="s">
        <v>400</v>
      </c>
      <c r="F258" s="207" t="s">
        <v>401</v>
      </c>
      <c r="G258" s="208" t="s">
        <v>397</v>
      </c>
      <c r="H258" s="209">
        <v>1</v>
      </c>
      <c r="I258" s="210"/>
      <c r="J258" s="211">
        <f>ROUND(I258*H258,2)</f>
        <v>0</v>
      </c>
      <c r="K258" s="207" t="s">
        <v>186</v>
      </c>
      <c r="L258" s="45"/>
      <c r="M258" s="212" t="s">
        <v>19</v>
      </c>
      <c r="N258" s="213" t="s">
        <v>43</v>
      </c>
      <c r="O258" s="85"/>
      <c r="P258" s="214">
        <f>O258*H258</f>
        <v>0</v>
      </c>
      <c r="Q258" s="214">
        <v>0</v>
      </c>
      <c r="R258" s="214">
        <f>Q258*H258</f>
        <v>0</v>
      </c>
      <c r="S258" s="214">
        <v>0</v>
      </c>
      <c r="T258" s="215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6" t="s">
        <v>383</v>
      </c>
      <c r="AT258" s="216" t="s">
        <v>124</v>
      </c>
      <c r="AU258" s="216" t="s">
        <v>82</v>
      </c>
      <c r="AY258" s="18" t="s">
        <v>121</v>
      </c>
      <c r="BE258" s="217">
        <f>IF(N258="základní",J258,0)</f>
        <v>0</v>
      </c>
      <c r="BF258" s="217">
        <f>IF(N258="snížená",J258,0)</f>
        <v>0</v>
      </c>
      <c r="BG258" s="217">
        <f>IF(N258="zákl. přenesená",J258,0)</f>
        <v>0</v>
      </c>
      <c r="BH258" s="217">
        <f>IF(N258="sníž. přenesená",J258,0)</f>
        <v>0</v>
      </c>
      <c r="BI258" s="217">
        <f>IF(N258="nulová",J258,0)</f>
        <v>0</v>
      </c>
      <c r="BJ258" s="18" t="s">
        <v>80</v>
      </c>
      <c r="BK258" s="217">
        <f>ROUND(I258*H258,2)</f>
        <v>0</v>
      </c>
      <c r="BL258" s="18" t="s">
        <v>383</v>
      </c>
      <c r="BM258" s="216" t="s">
        <v>402</v>
      </c>
    </row>
    <row r="259" s="2" customFormat="1">
      <c r="A259" s="39"/>
      <c r="B259" s="40"/>
      <c r="C259" s="41"/>
      <c r="D259" s="218" t="s">
        <v>131</v>
      </c>
      <c r="E259" s="41"/>
      <c r="F259" s="219" t="s">
        <v>401</v>
      </c>
      <c r="G259" s="41"/>
      <c r="H259" s="41"/>
      <c r="I259" s="220"/>
      <c r="J259" s="41"/>
      <c r="K259" s="41"/>
      <c r="L259" s="45"/>
      <c r="M259" s="221"/>
      <c r="N259" s="222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131</v>
      </c>
      <c r="AU259" s="18" t="s">
        <v>82</v>
      </c>
    </row>
    <row r="260" s="12" customFormat="1" ht="25.92" customHeight="1">
      <c r="A260" s="12"/>
      <c r="B260" s="189"/>
      <c r="C260" s="190"/>
      <c r="D260" s="191" t="s">
        <v>71</v>
      </c>
      <c r="E260" s="192" t="s">
        <v>403</v>
      </c>
      <c r="F260" s="192" t="s">
        <v>404</v>
      </c>
      <c r="G260" s="190"/>
      <c r="H260" s="190"/>
      <c r="I260" s="193"/>
      <c r="J260" s="194">
        <f>BK260</f>
        <v>0</v>
      </c>
      <c r="K260" s="190"/>
      <c r="L260" s="195"/>
      <c r="M260" s="196"/>
      <c r="N260" s="197"/>
      <c r="O260" s="197"/>
      <c r="P260" s="198">
        <f>SUM(P261:P278)</f>
        <v>0</v>
      </c>
      <c r="Q260" s="197"/>
      <c r="R260" s="198">
        <f>SUM(R261:R278)</f>
        <v>0</v>
      </c>
      <c r="S260" s="197"/>
      <c r="T260" s="199">
        <f>SUM(T261:T278)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00" t="s">
        <v>129</v>
      </c>
      <c r="AT260" s="201" t="s">
        <v>71</v>
      </c>
      <c r="AU260" s="201" t="s">
        <v>72</v>
      </c>
      <c r="AY260" s="200" t="s">
        <v>121</v>
      </c>
      <c r="BK260" s="202">
        <f>SUM(BK261:BK278)</f>
        <v>0</v>
      </c>
    </row>
    <row r="261" s="2" customFormat="1" ht="16.5" customHeight="1">
      <c r="A261" s="39"/>
      <c r="B261" s="40"/>
      <c r="C261" s="205" t="s">
        <v>405</v>
      </c>
      <c r="D261" s="205" t="s">
        <v>124</v>
      </c>
      <c r="E261" s="206" t="s">
        <v>406</v>
      </c>
      <c r="F261" s="207" t="s">
        <v>407</v>
      </c>
      <c r="G261" s="208" t="s">
        <v>408</v>
      </c>
      <c r="H261" s="209">
        <v>12</v>
      </c>
      <c r="I261" s="210"/>
      <c r="J261" s="211">
        <f>ROUND(I261*H261,2)</f>
        <v>0</v>
      </c>
      <c r="K261" s="207" t="s">
        <v>128</v>
      </c>
      <c r="L261" s="45"/>
      <c r="M261" s="212" t="s">
        <v>19</v>
      </c>
      <c r="N261" s="213" t="s">
        <v>43</v>
      </c>
      <c r="O261" s="85"/>
      <c r="P261" s="214">
        <f>O261*H261</f>
        <v>0</v>
      </c>
      <c r="Q261" s="214">
        <v>0</v>
      </c>
      <c r="R261" s="214">
        <f>Q261*H261</f>
        <v>0</v>
      </c>
      <c r="S261" s="214">
        <v>0</v>
      </c>
      <c r="T261" s="215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16" t="s">
        <v>409</v>
      </c>
      <c r="AT261" s="216" t="s">
        <v>124</v>
      </c>
      <c r="AU261" s="216" t="s">
        <v>80</v>
      </c>
      <c r="AY261" s="18" t="s">
        <v>121</v>
      </c>
      <c r="BE261" s="217">
        <f>IF(N261="základní",J261,0)</f>
        <v>0</v>
      </c>
      <c r="BF261" s="217">
        <f>IF(N261="snížená",J261,0)</f>
        <v>0</v>
      </c>
      <c r="BG261" s="217">
        <f>IF(N261="zákl. přenesená",J261,0)</f>
        <v>0</v>
      </c>
      <c r="BH261" s="217">
        <f>IF(N261="sníž. přenesená",J261,0)</f>
        <v>0</v>
      </c>
      <c r="BI261" s="217">
        <f>IF(N261="nulová",J261,0)</f>
        <v>0</v>
      </c>
      <c r="BJ261" s="18" t="s">
        <v>80</v>
      </c>
      <c r="BK261" s="217">
        <f>ROUND(I261*H261,2)</f>
        <v>0</v>
      </c>
      <c r="BL261" s="18" t="s">
        <v>409</v>
      </c>
      <c r="BM261" s="216" t="s">
        <v>410</v>
      </c>
    </row>
    <row r="262" s="2" customFormat="1">
      <c r="A262" s="39"/>
      <c r="B262" s="40"/>
      <c r="C262" s="41"/>
      <c r="D262" s="218" t="s">
        <v>131</v>
      </c>
      <c r="E262" s="41"/>
      <c r="F262" s="219" t="s">
        <v>411</v>
      </c>
      <c r="G262" s="41"/>
      <c r="H262" s="41"/>
      <c r="I262" s="220"/>
      <c r="J262" s="41"/>
      <c r="K262" s="41"/>
      <c r="L262" s="45"/>
      <c r="M262" s="221"/>
      <c r="N262" s="222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131</v>
      </c>
      <c r="AU262" s="18" t="s">
        <v>80</v>
      </c>
    </row>
    <row r="263" s="2" customFormat="1">
      <c r="A263" s="39"/>
      <c r="B263" s="40"/>
      <c r="C263" s="41"/>
      <c r="D263" s="223" t="s">
        <v>133</v>
      </c>
      <c r="E263" s="41"/>
      <c r="F263" s="224" t="s">
        <v>412</v>
      </c>
      <c r="G263" s="41"/>
      <c r="H263" s="41"/>
      <c r="I263" s="220"/>
      <c r="J263" s="41"/>
      <c r="K263" s="41"/>
      <c r="L263" s="45"/>
      <c r="M263" s="221"/>
      <c r="N263" s="222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133</v>
      </c>
      <c r="AU263" s="18" t="s">
        <v>80</v>
      </c>
    </row>
    <row r="264" s="15" customFormat="1">
      <c r="A264" s="15"/>
      <c r="B264" s="247"/>
      <c r="C264" s="248"/>
      <c r="D264" s="218" t="s">
        <v>135</v>
      </c>
      <c r="E264" s="249" t="s">
        <v>19</v>
      </c>
      <c r="F264" s="250" t="s">
        <v>413</v>
      </c>
      <c r="G264" s="248"/>
      <c r="H264" s="249" t="s">
        <v>19</v>
      </c>
      <c r="I264" s="251"/>
      <c r="J264" s="248"/>
      <c r="K264" s="248"/>
      <c r="L264" s="252"/>
      <c r="M264" s="253"/>
      <c r="N264" s="254"/>
      <c r="O264" s="254"/>
      <c r="P264" s="254"/>
      <c r="Q264" s="254"/>
      <c r="R264" s="254"/>
      <c r="S264" s="254"/>
      <c r="T264" s="25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56" t="s">
        <v>135</v>
      </c>
      <c r="AU264" s="256" t="s">
        <v>80</v>
      </c>
      <c r="AV264" s="15" t="s">
        <v>80</v>
      </c>
      <c r="AW264" s="15" t="s">
        <v>33</v>
      </c>
      <c r="AX264" s="15" t="s">
        <v>72</v>
      </c>
      <c r="AY264" s="256" t="s">
        <v>121</v>
      </c>
    </row>
    <row r="265" s="13" customFormat="1">
      <c r="A265" s="13"/>
      <c r="B265" s="225"/>
      <c r="C265" s="226"/>
      <c r="D265" s="218" t="s">
        <v>135</v>
      </c>
      <c r="E265" s="227" t="s">
        <v>19</v>
      </c>
      <c r="F265" s="228" t="s">
        <v>175</v>
      </c>
      <c r="G265" s="226"/>
      <c r="H265" s="229">
        <v>8</v>
      </c>
      <c r="I265" s="230"/>
      <c r="J265" s="226"/>
      <c r="K265" s="226"/>
      <c r="L265" s="231"/>
      <c r="M265" s="232"/>
      <c r="N265" s="233"/>
      <c r="O265" s="233"/>
      <c r="P265" s="233"/>
      <c r="Q265" s="233"/>
      <c r="R265" s="233"/>
      <c r="S265" s="233"/>
      <c r="T265" s="23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5" t="s">
        <v>135</v>
      </c>
      <c r="AU265" s="235" t="s">
        <v>80</v>
      </c>
      <c r="AV265" s="13" t="s">
        <v>82</v>
      </c>
      <c r="AW265" s="13" t="s">
        <v>33</v>
      </c>
      <c r="AX265" s="13" t="s">
        <v>72</v>
      </c>
      <c r="AY265" s="235" t="s">
        <v>121</v>
      </c>
    </row>
    <row r="266" s="15" customFormat="1">
      <c r="A266" s="15"/>
      <c r="B266" s="247"/>
      <c r="C266" s="248"/>
      <c r="D266" s="218" t="s">
        <v>135</v>
      </c>
      <c r="E266" s="249" t="s">
        <v>19</v>
      </c>
      <c r="F266" s="250" t="s">
        <v>414</v>
      </c>
      <c r="G266" s="248"/>
      <c r="H266" s="249" t="s">
        <v>19</v>
      </c>
      <c r="I266" s="251"/>
      <c r="J266" s="248"/>
      <c r="K266" s="248"/>
      <c r="L266" s="252"/>
      <c r="M266" s="253"/>
      <c r="N266" s="254"/>
      <c r="O266" s="254"/>
      <c r="P266" s="254"/>
      <c r="Q266" s="254"/>
      <c r="R266" s="254"/>
      <c r="S266" s="254"/>
      <c r="T266" s="25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56" t="s">
        <v>135</v>
      </c>
      <c r="AU266" s="256" t="s">
        <v>80</v>
      </c>
      <c r="AV266" s="15" t="s">
        <v>80</v>
      </c>
      <c r="AW266" s="15" t="s">
        <v>33</v>
      </c>
      <c r="AX266" s="15" t="s">
        <v>72</v>
      </c>
      <c r="AY266" s="256" t="s">
        <v>121</v>
      </c>
    </row>
    <row r="267" s="13" customFormat="1">
      <c r="A267" s="13"/>
      <c r="B267" s="225"/>
      <c r="C267" s="226"/>
      <c r="D267" s="218" t="s">
        <v>135</v>
      </c>
      <c r="E267" s="227" t="s">
        <v>19</v>
      </c>
      <c r="F267" s="228" t="s">
        <v>129</v>
      </c>
      <c r="G267" s="226"/>
      <c r="H267" s="229">
        <v>4</v>
      </c>
      <c r="I267" s="230"/>
      <c r="J267" s="226"/>
      <c r="K267" s="226"/>
      <c r="L267" s="231"/>
      <c r="M267" s="232"/>
      <c r="N267" s="233"/>
      <c r="O267" s="233"/>
      <c r="P267" s="233"/>
      <c r="Q267" s="233"/>
      <c r="R267" s="233"/>
      <c r="S267" s="233"/>
      <c r="T267" s="23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5" t="s">
        <v>135</v>
      </c>
      <c r="AU267" s="235" t="s">
        <v>80</v>
      </c>
      <c r="AV267" s="13" t="s">
        <v>82</v>
      </c>
      <c r="AW267" s="13" t="s">
        <v>33</v>
      </c>
      <c r="AX267" s="13" t="s">
        <v>72</v>
      </c>
      <c r="AY267" s="235" t="s">
        <v>121</v>
      </c>
    </row>
    <row r="268" s="14" customFormat="1">
      <c r="A268" s="14"/>
      <c r="B268" s="236"/>
      <c r="C268" s="237"/>
      <c r="D268" s="218" t="s">
        <v>135</v>
      </c>
      <c r="E268" s="238" t="s">
        <v>19</v>
      </c>
      <c r="F268" s="239" t="s">
        <v>137</v>
      </c>
      <c r="G268" s="237"/>
      <c r="H268" s="240">
        <v>12</v>
      </c>
      <c r="I268" s="241"/>
      <c r="J268" s="237"/>
      <c r="K268" s="237"/>
      <c r="L268" s="242"/>
      <c r="M268" s="243"/>
      <c r="N268" s="244"/>
      <c r="O268" s="244"/>
      <c r="P268" s="244"/>
      <c r="Q268" s="244"/>
      <c r="R268" s="244"/>
      <c r="S268" s="244"/>
      <c r="T268" s="245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6" t="s">
        <v>135</v>
      </c>
      <c r="AU268" s="246" t="s">
        <v>80</v>
      </c>
      <c r="AV268" s="14" t="s">
        <v>129</v>
      </c>
      <c r="AW268" s="14" t="s">
        <v>33</v>
      </c>
      <c r="AX268" s="14" t="s">
        <v>80</v>
      </c>
      <c r="AY268" s="246" t="s">
        <v>121</v>
      </c>
    </row>
    <row r="269" s="2" customFormat="1" ht="21.75" customHeight="1">
      <c r="A269" s="39"/>
      <c r="B269" s="40"/>
      <c r="C269" s="205" t="s">
        <v>415</v>
      </c>
      <c r="D269" s="205" t="s">
        <v>124</v>
      </c>
      <c r="E269" s="206" t="s">
        <v>416</v>
      </c>
      <c r="F269" s="207" t="s">
        <v>417</v>
      </c>
      <c r="G269" s="208" t="s">
        <v>408</v>
      </c>
      <c r="H269" s="209">
        <v>8</v>
      </c>
      <c r="I269" s="210"/>
      <c r="J269" s="211">
        <f>ROUND(I269*H269,2)</f>
        <v>0</v>
      </c>
      <c r="K269" s="207" t="s">
        <v>128</v>
      </c>
      <c r="L269" s="45"/>
      <c r="M269" s="212" t="s">
        <v>19</v>
      </c>
      <c r="N269" s="213" t="s">
        <v>43</v>
      </c>
      <c r="O269" s="85"/>
      <c r="P269" s="214">
        <f>O269*H269</f>
        <v>0</v>
      </c>
      <c r="Q269" s="214">
        <v>0</v>
      </c>
      <c r="R269" s="214">
        <f>Q269*H269</f>
        <v>0</v>
      </c>
      <c r="S269" s="214">
        <v>0</v>
      </c>
      <c r="T269" s="215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16" t="s">
        <v>409</v>
      </c>
      <c r="AT269" s="216" t="s">
        <v>124</v>
      </c>
      <c r="AU269" s="216" t="s">
        <v>80</v>
      </c>
      <c r="AY269" s="18" t="s">
        <v>121</v>
      </c>
      <c r="BE269" s="217">
        <f>IF(N269="základní",J269,0)</f>
        <v>0</v>
      </c>
      <c r="BF269" s="217">
        <f>IF(N269="snížená",J269,0)</f>
        <v>0</v>
      </c>
      <c r="BG269" s="217">
        <f>IF(N269="zákl. přenesená",J269,0)</f>
        <v>0</v>
      </c>
      <c r="BH269" s="217">
        <f>IF(N269="sníž. přenesená",J269,0)</f>
        <v>0</v>
      </c>
      <c r="BI269" s="217">
        <f>IF(N269="nulová",J269,0)</f>
        <v>0</v>
      </c>
      <c r="BJ269" s="18" t="s">
        <v>80</v>
      </c>
      <c r="BK269" s="217">
        <f>ROUND(I269*H269,2)</f>
        <v>0</v>
      </c>
      <c r="BL269" s="18" t="s">
        <v>409</v>
      </c>
      <c r="BM269" s="216" t="s">
        <v>418</v>
      </c>
    </row>
    <row r="270" s="2" customFormat="1">
      <c r="A270" s="39"/>
      <c r="B270" s="40"/>
      <c r="C270" s="41"/>
      <c r="D270" s="218" t="s">
        <v>131</v>
      </c>
      <c r="E270" s="41"/>
      <c r="F270" s="219" t="s">
        <v>419</v>
      </c>
      <c r="G270" s="41"/>
      <c r="H270" s="41"/>
      <c r="I270" s="220"/>
      <c r="J270" s="41"/>
      <c r="K270" s="41"/>
      <c r="L270" s="45"/>
      <c r="M270" s="221"/>
      <c r="N270" s="222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131</v>
      </c>
      <c r="AU270" s="18" t="s">
        <v>80</v>
      </c>
    </row>
    <row r="271" s="2" customFormat="1">
      <c r="A271" s="39"/>
      <c r="B271" s="40"/>
      <c r="C271" s="41"/>
      <c r="D271" s="223" t="s">
        <v>133</v>
      </c>
      <c r="E271" s="41"/>
      <c r="F271" s="224" t="s">
        <v>420</v>
      </c>
      <c r="G271" s="41"/>
      <c r="H271" s="41"/>
      <c r="I271" s="220"/>
      <c r="J271" s="41"/>
      <c r="K271" s="41"/>
      <c r="L271" s="45"/>
      <c r="M271" s="221"/>
      <c r="N271" s="222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133</v>
      </c>
      <c r="AU271" s="18" t="s">
        <v>80</v>
      </c>
    </row>
    <row r="272" s="15" customFormat="1">
      <c r="A272" s="15"/>
      <c r="B272" s="247"/>
      <c r="C272" s="248"/>
      <c r="D272" s="218" t="s">
        <v>135</v>
      </c>
      <c r="E272" s="249" t="s">
        <v>19</v>
      </c>
      <c r="F272" s="250" t="s">
        <v>421</v>
      </c>
      <c r="G272" s="248"/>
      <c r="H272" s="249" t="s">
        <v>19</v>
      </c>
      <c r="I272" s="251"/>
      <c r="J272" s="248"/>
      <c r="K272" s="248"/>
      <c r="L272" s="252"/>
      <c r="M272" s="253"/>
      <c r="N272" s="254"/>
      <c r="O272" s="254"/>
      <c r="P272" s="254"/>
      <c r="Q272" s="254"/>
      <c r="R272" s="254"/>
      <c r="S272" s="254"/>
      <c r="T272" s="25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56" t="s">
        <v>135</v>
      </c>
      <c r="AU272" s="256" t="s">
        <v>80</v>
      </c>
      <c r="AV272" s="15" t="s">
        <v>80</v>
      </c>
      <c r="AW272" s="15" t="s">
        <v>33</v>
      </c>
      <c r="AX272" s="15" t="s">
        <v>72</v>
      </c>
      <c r="AY272" s="256" t="s">
        <v>121</v>
      </c>
    </row>
    <row r="273" s="13" customFormat="1">
      <c r="A273" s="13"/>
      <c r="B273" s="225"/>
      <c r="C273" s="226"/>
      <c r="D273" s="218" t="s">
        <v>135</v>
      </c>
      <c r="E273" s="227" t="s">
        <v>19</v>
      </c>
      <c r="F273" s="228" t="s">
        <v>175</v>
      </c>
      <c r="G273" s="226"/>
      <c r="H273" s="229">
        <v>8</v>
      </c>
      <c r="I273" s="230"/>
      <c r="J273" s="226"/>
      <c r="K273" s="226"/>
      <c r="L273" s="231"/>
      <c r="M273" s="232"/>
      <c r="N273" s="233"/>
      <c r="O273" s="233"/>
      <c r="P273" s="233"/>
      <c r="Q273" s="233"/>
      <c r="R273" s="233"/>
      <c r="S273" s="233"/>
      <c r="T273" s="234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5" t="s">
        <v>135</v>
      </c>
      <c r="AU273" s="235" t="s">
        <v>80</v>
      </c>
      <c r="AV273" s="13" t="s">
        <v>82</v>
      </c>
      <c r="AW273" s="13" t="s">
        <v>33</v>
      </c>
      <c r="AX273" s="13" t="s">
        <v>80</v>
      </c>
      <c r="AY273" s="235" t="s">
        <v>121</v>
      </c>
    </row>
    <row r="274" s="2" customFormat="1" ht="16.5" customHeight="1">
      <c r="A274" s="39"/>
      <c r="B274" s="40"/>
      <c r="C274" s="205" t="s">
        <v>422</v>
      </c>
      <c r="D274" s="205" t="s">
        <v>124</v>
      </c>
      <c r="E274" s="206" t="s">
        <v>423</v>
      </c>
      <c r="F274" s="207" t="s">
        <v>424</v>
      </c>
      <c r="G274" s="208" t="s">
        <v>408</v>
      </c>
      <c r="H274" s="209">
        <v>8</v>
      </c>
      <c r="I274" s="210"/>
      <c r="J274" s="211">
        <f>ROUND(I274*H274,2)</f>
        <v>0</v>
      </c>
      <c r="K274" s="207" t="s">
        <v>128</v>
      </c>
      <c r="L274" s="45"/>
      <c r="M274" s="212" t="s">
        <v>19</v>
      </c>
      <c r="N274" s="213" t="s">
        <v>43</v>
      </c>
      <c r="O274" s="85"/>
      <c r="P274" s="214">
        <f>O274*H274</f>
        <v>0</v>
      </c>
      <c r="Q274" s="214">
        <v>0</v>
      </c>
      <c r="R274" s="214">
        <f>Q274*H274</f>
        <v>0</v>
      </c>
      <c r="S274" s="214">
        <v>0</v>
      </c>
      <c r="T274" s="215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6" t="s">
        <v>409</v>
      </c>
      <c r="AT274" s="216" t="s">
        <v>124</v>
      </c>
      <c r="AU274" s="216" t="s">
        <v>80</v>
      </c>
      <c r="AY274" s="18" t="s">
        <v>121</v>
      </c>
      <c r="BE274" s="217">
        <f>IF(N274="základní",J274,0)</f>
        <v>0</v>
      </c>
      <c r="BF274" s="217">
        <f>IF(N274="snížená",J274,0)</f>
        <v>0</v>
      </c>
      <c r="BG274" s="217">
        <f>IF(N274="zákl. přenesená",J274,0)</f>
        <v>0</v>
      </c>
      <c r="BH274" s="217">
        <f>IF(N274="sníž. přenesená",J274,0)</f>
        <v>0</v>
      </c>
      <c r="BI274" s="217">
        <f>IF(N274="nulová",J274,0)</f>
        <v>0</v>
      </c>
      <c r="BJ274" s="18" t="s">
        <v>80</v>
      </c>
      <c r="BK274" s="217">
        <f>ROUND(I274*H274,2)</f>
        <v>0</v>
      </c>
      <c r="BL274" s="18" t="s">
        <v>409</v>
      </c>
      <c r="BM274" s="216" t="s">
        <v>425</v>
      </c>
    </row>
    <row r="275" s="2" customFormat="1">
      <c r="A275" s="39"/>
      <c r="B275" s="40"/>
      <c r="C275" s="41"/>
      <c r="D275" s="218" t="s">
        <v>131</v>
      </c>
      <c r="E275" s="41"/>
      <c r="F275" s="219" t="s">
        <v>426</v>
      </c>
      <c r="G275" s="41"/>
      <c r="H275" s="41"/>
      <c r="I275" s="220"/>
      <c r="J275" s="41"/>
      <c r="K275" s="41"/>
      <c r="L275" s="45"/>
      <c r="M275" s="221"/>
      <c r="N275" s="222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131</v>
      </c>
      <c r="AU275" s="18" t="s">
        <v>80</v>
      </c>
    </row>
    <row r="276" s="2" customFormat="1">
      <c r="A276" s="39"/>
      <c r="B276" s="40"/>
      <c r="C276" s="41"/>
      <c r="D276" s="223" t="s">
        <v>133</v>
      </c>
      <c r="E276" s="41"/>
      <c r="F276" s="224" t="s">
        <v>427</v>
      </c>
      <c r="G276" s="41"/>
      <c r="H276" s="41"/>
      <c r="I276" s="220"/>
      <c r="J276" s="41"/>
      <c r="K276" s="41"/>
      <c r="L276" s="45"/>
      <c r="M276" s="221"/>
      <c r="N276" s="222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133</v>
      </c>
      <c r="AU276" s="18" t="s">
        <v>80</v>
      </c>
    </row>
    <row r="277" s="15" customFormat="1">
      <c r="A277" s="15"/>
      <c r="B277" s="247"/>
      <c r="C277" s="248"/>
      <c r="D277" s="218" t="s">
        <v>135</v>
      </c>
      <c r="E277" s="249" t="s">
        <v>19</v>
      </c>
      <c r="F277" s="250" t="s">
        <v>428</v>
      </c>
      <c r="G277" s="248"/>
      <c r="H277" s="249" t="s">
        <v>19</v>
      </c>
      <c r="I277" s="251"/>
      <c r="J277" s="248"/>
      <c r="K277" s="248"/>
      <c r="L277" s="252"/>
      <c r="M277" s="253"/>
      <c r="N277" s="254"/>
      <c r="O277" s="254"/>
      <c r="P277" s="254"/>
      <c r="Q277" s="254"/>
      <c r="R277" s="254"/>
      <c r="S277" s="254"/>
      <c r="T277" s="25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56" t="s">
        <v>135</v>
      </c>
      <c r="AU277" s="256" t="s">
        <v>80</v>
      </c>
      <c r="AV277" s="15" t="s">
        <v>80</v>
      </c>
      <c r="AW277" s="15" t="s">
        <v>33</v>
      </c>
      <c r="AX277" s="15" t="s">
        <v>72</v>
      </c>
      <c r="AY277" s="256" t="s">
        <v>121</v>
      </c>
    </row>
    <row r="278" s="13" customFormat="1">
      <c r="A278" s="13"/>
      <c r="B278" s="225"/>
      <c r="C278" s="226"/>
      <c r="D278" s="218" t="s">
        <v>135</v>
      </c>
      <c r="E278" s="227" t="s">
        <v>19</v>
      </c>
      <c r="F278" s="228" t="s">
        <v>175</v>
      </c>
      <c r="G278" s="226"/>
      <c r="H278" s="229">
        <v>8</v>
      </c>
      <c r="I278" s="230"/>
      <c r="J278" s="226"/>
      <c r="K278" s="226"/>
      <c r="L278" s="231"/>
      <c r="M278" s="268"/>
      <c r="N278" s="269"/>
      <c r="O278" s="269"/>
      <c r="P278" s="269"/>
      <c r="Q278" s="269"/>
      <c r="R278" s="269"/>
      <c r="S278" s="269"/>
      <c r="T278" s="270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5" t="s">
        <v>135</v>
      </c>
      <c r="AU278" s="235" t="s">
        <v>80</v>
      </c>
      <c r="AV278" s="13" t="s">
        <v>82</v>
      </c>
      <c r="AW278" s="13" t="s">
        <v>33</v>
      </c>
      <c r="AX278" s="13" t="s">
        <v>80</v>
      </c>
      <c r="AY278" s="235" t="s">
        <v>121</v>
      </c>
    </row>
    <row r="279" s="2" customFormat="1" ht="6.96" customHeight="1">
      <c r="A279" s="39"/>
      <c r="B279" s="60"/>
      <c r="C279" s="61"/>
      <c r="D279" s="61"/>
      <c r="E279" s="61"/>
      <c r="F279" s="61"/>
      <c r="G279" s="61"/>
      <c r="H279" s="61"/>
      <c r="I279" s="61"/>
      <c r="J279" s="61"/>
      <c r="K279" s="61"/>
      <c r="L279" s="45"/>
      <c r="M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</row>
  </sheetData>
  <sheetProtection sheet="1" autoFilter="0" formatColumns="0" formatRows="0" objects="1" scenarios="1" spinCount="100000" saltValue="Kf3mlSAefzC8mQTMtrs2aH47fmyk0GP9T5jtK5KluBy/QcprFkl3B8iVxc/Tfo56oZ5cNHP3qHyA1tm+ac8YnA==" hashValue="XxXdaET8RHLMJAdzJoMqgMBuJ4XVhg0FLsejtudKdlB4sQbwmBiyJta16JbJ1HayOaskAoGUGF1OxWqqIcMaVg==" algorithmName="SHA-512" password="CC35"/>
  <autoFilter ref="C91:K278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7" r:id="rId1" display="https://podminky.urs.cz/item/CS_URS_2023_02/612325301"/>
    <hyperlink ref="F102" r:id="rId2" display="https://podminky.urs.cz/item/CS_URS_2023_02/619991001"/>
    <hyperlink ref="F106" r:id="rId3" display="https://podminky.urs.cz/item/CS_URS_2023_02/949101111"/>
    <hyperlink ref="F109" r:id="rId4" display="https://podminky.urs.cz/item/CS_URS_2023_02/949311112"/>
    <hyperlink ref="F112" r:id="rId5" display="https://podminky.urs.cz/item/CS_URS_2023_02/949311212"/>
    <hyperlink ref="F116" r:id="rId6" display="https://podminky.urs.cz/item/CS_URS_2023_02/949311812"/>
    <hyperlink ref="F119" r:id="rId7" display="https://podminky.urs.cz/item/CS_URS_2023_02/952901114"/>
    <hyperlink ref="F122" r:id="rId8" display="https://podminky.urs.cz/item/CS_URS_2023_02/962052210"/>
    <hyperlink ref="F132" r:id="rId9" display="https://podminky.urs.cz/item/CS_URS_2023_02/993121111"/>
    <hyperlink ref="F138" r:id="rId10" display="https://podminky.urs.cz/item/CS_URS_2023_02/997013214"/>
    <hyperlink ref="F141" r:id="rId11" display="https://podminky.urs.cz/item/CS_URS_2023_02/997013501"/>
    <hyperlink ref="F144" r:id="rId12" display="https://podminky.urs.cz/item/CS_URS_2023_02/997013509"/>
    <hyperlink ref="F150" r:id="rId13" display="https://podminky.urs.cz/item/CS_URS_2023_02/997013635"/>
    <hyperlink ref="F155" r:id="rId14" display="https://podminky.urs.cz/item/CS_URS_2023_02/997013862"/>
    <hyperlink ref="F160" r:id="rId15" display="https://podminky.urs.cz/item/CS_URS_2023_02/997221612"/>
    <hyperlink ref="F164" r:id="rId16" display="https://podminky.urs.cz/item/CS_URS_2023_02/998018003"/>
    <hyperlink ref="F169" r:id="rId17" display="https://podminky.urs.cz/item/CS_URS_2023_02/741920241"/>
    <hyperlink ref="F172" r:id="rId18" display="https://podminky.urs.cz/item/CS_URS_2023_02/998741203"/>
    <hyperlink ref="F176" r:id="rId19" display="https://podminky.urs.cz/item/CS_URS_2023_02/781121011"/>
    <hyperlink ref="F179" r:id="rId20" display="https://podminky.urs.cz/item/CS_URS_2023_02/781151031"/>
    <hyperlink ref="F188" r:id="rId21" display="https://podminky.urs.cz/item/CS_URS_2023_02/781492211"/>
    <hyperlink ref="F197" r:id="rId22" display="https://podminky.urs.cz/item/CS_URS_2023_02/781495211"/>
    <hyperlink ref="F200" r:id="rId23" display="https://podminky.urs.cz/item/CS_URS_2023_02/998781203"/>
    <hyperlink ref="F204" r:id="rId24" display="https://podminky.urs.cz/item/CS_URS_2023_02/784111045"/>
    <hyperlink ref="F212" r:id="rId25" display="https://podminky.urs.cz/item/CS_URS_2023_02/784121001"/>
    <hyperlink ref="F219" r:id="rId26" display="https://podminky.urs.cz/item/CS_URS_2023_02/784171101"/>
    <hyperlink ref="F226" r:id="rId27" display="https://podminky.urs.cz/item/CS_URS_2023_02/784181123"/>
    <hyperlink ref="F232" r:id="rId28" display="https://podminky.urs.cz/item/CS_URS_2023_02/784181125"/>
    <hyperlink ref="F237" r:id="rId29" display="https://podminky.urs.cz/item/CS_URS_2023_02/784211123"/>
    <hyperlink ref="F243" r:id="rId30" display="https://podminky.urs.cz/item/CS_URS_2023_02/784211125"/>
    <hyperlink ref="F250" r:id="rId31" display="https://podminky.urs.cz/item/CS_URS_2023_02/210813063"/>
    <hyperlink ref="F263" r:id="rId32" display="https://podminky.urs.cz/item/CS_URS_2023_02/HZS2231"/>
    <hyperlink ref="F271" r:id="rId33" display="https://podminky.urs.cz/item/CS_URS_2023_02/HZS2491"/>
    <hyperlink ref="F276" r:id="rId34" display="https://podminky.urs.cz/item/CS_URS_2023_02/HZS42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6.25" customHeight="1">
      <c r="B7" s="21"/>
      <c r="E7" s="134" t="str">
        <f>'Rekapitulace stavby'!K6</f>
        <v xml:space="preserve">Objekt občanské vybavenosti Moskevská 2035/21, 360 01  Karlovy Vary - obnova technologie výtahu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429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20. 12. 2023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ROUND((SUM(BE84:BE104)),  2)</f>
        <v>0</v>
      </c>
      <c r="G33" s="39"/>
      <c r="H33" s="39"/>
      <c r="I33" s="149">
        <v>0.20999999999999999</v>
      </c>
      <c r="J33" s="148">
        <f>ROUND(((SUM(BE84:BE104))*I33),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ROUND((SUM(BF84:BF104)),  2)</f>
        <v>0</v>
      </c>
      <c r="G34" s="39"/>
      <c r="H34" s="39"/>
      <c r="I34" s="149">
        <v>0.14999999999999999</v>
      </c>
      <c r="J34" s="148">
        <f>ROUND(((SUM(BF84:BF104))*I34),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ROUND((SUM(BG84:BG104)),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ROUND((SUM(BH84:BH104)),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ROUND((SUM(BI84:BI104)),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89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41"/>
      <c r="D48" s="41"/>
      <c r="E48" s="161" t="str">
        <f>E7</f>
        <v xml:space="preserve">Objekt občanské vybavenosti Moskevská 2035/21, 360 01  Karlovy Vary - obnova technologie výtahu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02 - Vedlejší a ostatní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Moskevská 2035/21, Karlovy Vary</v>
      </c>
      <c r="G52" s="41"/>
      <c r="H52" s="41"/>
      <c r="I52" s="33" t="s">
        <v>23</v>
      </c>
      <c r="J52" s="73" t="str">
        <f>IF(J12="","",J12)</f>
        <v>20. 12. 2023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Statutární město Karlovy Vary</v>
      </c>
      <c r="G54" s="41"/>
      <c r="H54" s="41"/>
      <c r="I54" s="33" t="s">
        <v>31</v>
      </c>
      <c r="J54" s="37" t="str">
        <f>E21</f>
        <v>Ing. Roman Gajdoš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Bc. Martin Frous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90</v>
      </c>
      <c r="D57" s="163"/>
      <c r="E57" s="163"/>
      <c r="F57" s="163"/>
      <c r="G57" s="163"/>
      <c r="H57" s="163"/>
      <c r="I57" s="163"/>
      <c r="J57" s="164" t="s">
        <v>91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92</v>
      </c>
    </row>
    <row r="60" s="9" customFormat="1" ht="24.96" customHeight="1">
      <c r="A60" s="9"/>
      <c r="B60" s="166"/>
      <c r="C60" s="167"/>
      <c r="D60" s="168" t="s">
        <v>430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431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432</v>
      </c>
      <c r="E62" s="175"/>
      <c r="F62" s="175"/>
      <c r="G62" s="175"/>
      <c r="H62" s="175"/>
      <c r="I62" s="175"/>
      <c r="J62" s="176">
        <f>J90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433</v>
      </c>
      <c r="E63" s="175"/>
      <c r="F63" s="175"/>
      <c r="G63" s="175"/>
      <c r="H63" s="175"/>
      <c r="I63" s="175"/>
      <c r="J63" s="176">
        <f>J97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434</v>
      </c>
      <c r="E64" s="175"/>
      <c r="F64" s="175"/>
      <c r="G64" s="175"/>
      <c r="H64" s="175"/>
      <c r="I64" s="175"/>
      <c r="J64" s="176">
        <f>J101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106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6.25" customHeight="1">
      <c r="A74" s="39"/>
      <c r="B74" s="40"/>
      <c r="C74" s="41"/>
      <c r="D74" s="41"/>
      <c r="E74" s="161" t="str">
        <f>E7</f>
        <v xml:space="preserve">Objekt občanské vybavenosti Moskevská 2035/21, 360 01  Karlovy Vary - obnova technologie výtahu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87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02 - Vedlejší a ostatní náklady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>Moskevská 2035/21, Karlovy Vary</v>
      </c>
      <c r="G78" s="41"/>
      <c r="H78" s="41"/>
      <c r="I78" s="33" t="s">
        <v>23</v>
      </c>
      <c r="J78" s="73" t="str">
        <f>IF(J12="","",J12)</f>
        <v>20. 12. 2023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41"/>
      <c r="E80" s="41"/>
      <c r="F80" s="28" t="str">
        <f>E15</f>
        <v>Statutární město Karlovy Vary</v>
      </c>
      <c r="G80" s="41"/>
      <c r="H80" s="41"/>
      <c r="I80" s="33" t="s">
        <v>31</v>
      </c>
      <c r="J80" s="37" t="str">
        <f>E21</f>
        <v>Ing. Roman Gajdoš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29</v>
      </c>
      <c r="D81" s="41"/>
      <c r="E81" s="41"/>
      <c r="F81" s="28" t="str">
        <f>IF(E18="","",E18)</f>
        <v>Vyplň údaj</v>
      </c>
      <c r="G81" s="41"/>
      <c r="H81" s="41"/>
      <c r="I81" s="33" t="s">
        <v>34</v>
      </c>
      <c r="J81" s="37" t="str">
        <f>E24</f>
        <v>Bc. Martin Frous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107</v>
      </c>
      <c r="D83" s="181" t="s">
        <v>57</v>
      </c>
      <c r="E83" s="181" t="s">
        <v>53</v>
      </c>
      <c r="F83" s="181" t="s">
        <v>54</v>
      </c>
      <c r="G83" s="181" t="s">
        <v>108</v>
      </c>
      <c r="H83" s="181" t="s">
        <v>109</v>
      </c>
      <c r="I83" s="181" t="s">
        <v>110</v>
      </c>
      <c r="J83" s="181" t="s">
        <v>91</v>
      </c>
      <c r="K83" s="182" t="s">
        <v>111</v>
      </c>
      <c r="L83" s="183"/>
      <c r="M83" s="93" t="s">
        <v>19</v>
      </c>
      <c r="N83" s="94" t="s">
        <v>42</v>
      </c>
      <c r="O83" s="94" t="s">
        <v>112</v>
      </c>
      <c r="P83" s="94" t="s">
        <v>113</v>
      </c>
      <c r="Q83" s="94" t="s">
        <v>114</v>
      </c>
      <c r="R83" s="94" t="s">
        <v>115</v>
      </c>
      <c r="S83" s="94" t="s">
        <v>116</v>
      </c>
      <c r="T83" s="95" t="s">
        <v>117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118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</f>
        <v>0</v>
      </c>
      <c r="Q84" s="97"/>
      <c r="R84" s="186">
        <f>R85</f>
        <v>0</v>
      </c>
      <c r="S84" s="97"/>
      <c r="T84" s="187">
        <f>T85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71</v>
      </c>
      <c r="AU84" s="18" t="s">
        <v>92</v>
      </c>
      <c r="BK84" s="188">
        <f>BK85</f>
        <v>0</v>
      </c>
    </row>
    <row r="85" s="12" customFormat="1" ht="25.92" customHeight="1">
      <c r="A85" s="12"/>
      <c r="B85" s="189"/>
      <c r="C85" s="190"/>
      <c r="D85" s="191" t="s">
        <v>71</v>
      </c>
      <c r="E85" s="192" t="s">
        <v>435</v>
      </c>
      <c r="F85" s="192" t="s">
        <v>436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P86+P90+P97+P101</f>
        <v>0</v>
      </c>
      <c r="Q85" s="197"/>
      <c r="R85" s="198">
        <f>R86+R90+R97+R101</f>
        <v>0</v>
      </c>
      <c r="S85" s="197"/>
      <c r="T85" s="199">
        <f>T86+T90+T97+T101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157</v>
      </c>
      <c r="AT85" s="201" t="s">
        <v>71</v>
      </c>
      <c r="AU85" s="201" t="s">
        <v>72</v>
      </c>
      <c r="AY85" s="200" t="s">
        <v>121</v>
      </c>
      <c r="BK85" s="202">
        <f>BK86+BK90+BK97+BK101</f>
        <v>0</v>
      </c>
    </row>
    <row r="86" s="12" customFormat="1" ht="22.8" customHeight="1">
      <c r="A86" s="12"/>
      <c r="B86" s="189"/>
      <c r="C86" s="190"/>
      <c r="D86" s="191" t="s">
        <v>71</v>
      </c>
      <c r="E86" s="203" t="s">
        <v>437</v>
      </c>
      <c r="F86" s="203" t="s">
        <v>438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SUM(P87:P89)</f>
        <v>0</v>
      </c>
      <c r="Q86" s="197"/>
      <c r="R86" s="198">
        <f>SUM(R87:R89)</f>
        <v>0</v>
      </c>
      <c r="S86" s="197"/>
      <c r="T86" s="199">
        <f>SUM(T87:T89)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157</v>
      </c>
      <c r="AT86" s="201" t="s">
        <v>71</v>
      </c>
      <c r="AU86" s="201" t="s">
        <v>80</v>
      </c>
      <c r="AY86" s="200" t="s">
        <v>121</v>
      </c>
      <c r="BK86" s="202">
        <f>SUM(BK87:BK89)</f>
        <v>0</v>
      </c>
    </row>
    <row r="87" s="2" customFormat="1" ht="16.5" customHeight="1">
      <c r="A87" s="39"/>
      <c r="B87" s="40"/>
      <c r="C87" s="205" t="s">
        <v>80</v>
      </c>
      <c r="D87" s="205" t="s">
        <v>124</v>
      </c>
      <c r="E87" s="206" t="s">
        <v>439</v>
      </c>
      <c r="F87" s="207" t="s">
        <v>438</v>
      </c>
      <c r="G87" s="208" t="s">
        <v>440</v>
      </c>
      <c r="H87" s="209">
        <v>1</v>
      </c>
      <c r="I87" s="210"/>
      <c r="J87" s="211">
        <f>ROUND(I87*H87,2)</f>
        <v>0</v>
      </c>
      <c r="K87" s="207" t="s">
        <v>128</v>
      </c>
      <c r="L87" s="45"/>
      <c r="M87" s="212" t="s">
        <v>19</v>
      </c>
      <c r="N87" s="213" t="s">
        <v>43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441</v>
      </c>
      <c r="AT87" s="216" t="s">
        <v>124</v>
      </c>
      <c r="AU87" s="216" t="s">
        <v>82</v>
      </c>
      <c r="AY87" s="18" t="s">
        <v>121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80</v>
      </c>
      <c r="BK87" s="217">
        <f>ROUND(I87*H87,2)</f>
        <v>0</v>
      </c>
      <c r="BL87" s="18" t="s">
        <v>441</v>
      </c>
      <c r="BM87" s="216" t="s">
        <v>442</v>
      </c>
    </row>
    <row r="88" s="2" customFormat="1">
      <c r="A88" s="39"/>
      <c r="B88" s="40"/>
      <c r="C88" s="41"/>
      <c r="D88" s="218" t="s">
        <v>131</v>
      </c>
      <c r="E88" s="41"/>
      <c r="F88" s="219" t="s">
        <v>438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131</v>
      </c>
      <c r="AU88" s="18" t="s">
        <v>82</v>
      </c>
    </row>
    <row r="89" s="2" customFormat="1">
      <c r="A89" s="39"/>
      <c r="B89" s="40"/>
      <c r="C89" s="41"/>
      <c r="D89" s="223" t="s">
        <v>133</v>
      </c>
      <c r="E89" s="41"/>
      <c r="F89" s="224" t="s">
        <v>443</v>
      </c>
      <c r="G89" s="41"/>
      <c r="H89" s="41"/>
      <c r="I89" s="220"/>
      <c r="J89" s="41"/>
      <c r="K89" s="41"/>
      <c r="L89" s="45"/>
      <c r="M89" s="221"/>
      <c r="N89" s="222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133</v>
      </c>
      <c r="AU89" s="18" t="s">
        <v>82</v>
      </c>
    </row>
    <row r="90" s="12" customFormat="1" ht="22.8" customHeight="1">
      <c r="A90" s="12"/>
      <c r="B90" s="189"/>
      <c r="C90" s="190"/>
      <c r="D90" s="191" t="s">
        <v>71</v>
      </c>
      <c r="E90" s="203" t="s">
        <v>444</v>
      </c>
      <c r="F90" s="203" t="s">
        <v>445</v>
      </c>
      <c r="G90" s="190"/>
      <c r="H90" s="190"/>
      <c r="I90" s="193"/>
      <c r="J90" s="204">
        <f>BK90</f>
        <v>0</v>
      </c>
      <c r="K90" s="190"/>
      <c r="L90" s="195"/>
      <c r="M90" s="196"/>
      <c r="N90" s="197"/>
      <c r="O90" s="197"/>
      <c r="P90" s="198">
        <f>SUM(P91:P96)</f>
        <v>0</v>
      </c>
      <c r="Q90" s="197"/>
      <c r="R90" s="198">
        <f>SUM(R91:R96)</f>
        <v>0</v>
      </c>
      <c r="S90" s="197"/>
      <c r="T90" s="199">
        <f>SUM(T91:T96)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0" t="s">
        <v>157</v>
      </c>
      <c r="AT90" s="201" t="s">
        <v>71</v>
      </c>
      <c r="AU90" s="201" t="s">
        <v>80</v>
      </c>
      <c r="AY90" s="200" t="s">
        <v>121</v>
      </c>
      <c r="BK90" s="202">
        <f>SUM(BK91:BK96)</f>
        <v>0</v>
      </c>
    </row>
    <row r="91" s="2" customFormat="1" ht="16.5" customHeight="1">
      <c r="A91" s="39"/>
      <c r="B91" s="40"/>
      <c r="C91" s="205" t="s">
        <v>82</v>
      </c>
      <c r="D91" s="205" t="s">
        <v>124</v>
      </c>
      <c r="E91" s="206" t="s">
        <v>446</v>
      </c>
      <c r="F91" s="207" t="s">
        <v>447</v>
      </c>
      <c r="G91" s="208" t="s">
        <v>440</v>
      </c>
      <c r="H91" s="209">
        <v>1</v>
      </c>
      <c r="I91" s="210"/>
      <c r="J91" s="211">
        <f>ROUND(I91*H91,2)</f>
        <v>0</v>
      </c>
      <c r="K91" s="207" t="s">
        <v>128</v>
      </c>
      <c r="L91" s="45"/>
      <c r="M91" s="212" t="s">
        <v>19</v>
      </c>
      <c r="N91" s="213" t="s">
        <v>43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441</v>
      </c>
      <c r="AT91" s="216" t="s">
        <v>124</v>
      </c>
      <c r="AU91" s="216" t="s">
        <v>82</v>
      </c>
      <c r="AY91" s="18" t="s">
        <v>121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80</v>
      </c>
      <c r="BK91" s="217">
        <f>ROUND(I91*H91,2)</f>
        <v>0</v>
      </c>
      <c r="BL91" s="18" t="s">
        <v>441</v>
      </c>
      <c r="BM91" s="216" t="s">
        <v>448</v>
      </c>
    </row>
    <row r="92" s="2" customFormat="1">
      <c r="A92" s="39"/>
      <c r="B92" s="40"/>
      <c r="C92" s="41"/>
      <c r="D92" s="218" t="s">
        <v>131</v>
      </c>
      <c r="E92" s="41"/>
      <c r="F92" s="219" t="s">
        <v>447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131</v>
      </c>
      <c r="AU92" s="18" t="s">
        <v>82</v>
      </c>
    </row>
    <row r="93" s="2" customFormat="1">
      <c r="A93" s="39"/>
      <c r="B93" s="40"/>
      <c r="C93" s="41"/>
      <c r="D93" s="223" t="s">
        <v>133</v>
      </c>
      <c r="E93" s="41"/>
      <c r="F93" s="224" t="s">
        <v>449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133</v>
      </c>
      <c r="AU93" s="18" t="s">
        <v>82</v>
      </c>
    </row>
    <row r="94" s="2" customFormat="1" ht="16.5" customHeight="1">
      <c r="A94" s="39"/>
      <c r="B94" s="40"/>
      <c r="C94" s="205" t="s">
        <v>145</v>
      </c>
      <c r="D94" s="205" t="s">
        <v>124</v>
      </c>
      <c r="E94" s="206" t="s">
        <v>450</v>
      </c>
      <c r="F94" s="207" t="s">
        <v>451</v>
      </c>
      <c r="G94" s="208" t="s">
        <v>440</v>
      </c>
      <c r="H94" s="209">
        <v>1</v>
      </c>
      <c r="I94" s="210"/>
      <c r="J94" s="211">
        <f>ROUND(I94*H94,2)</f>
        <v>0</v>
      </c>
      <c r="K94" s="207" t="s">
        <v>128</v>
      </c>
      <c r="L94" s="45"/>
      <c r="M94" s="212" t="s">
        <v>19</v>
      </c>
      <c r="N94" s="213" t="s">
        <v>43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441</v>
      </c>
      <c r="AT94" s="216" t="s">
        <v>124</v>
      </c>
      <c r="AU94" s="216" t="s">
        <v>82</v>
      </c>
      <c r="AY94" s="18" t="s">
        <v>121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80</v>
      </c>
      <c r="BK94" s="217">
        <f>ROUND(I94*H94,2)</f>
        <v>0</v>
      </c>
      <c r="BL94" s="18" t="s">
        <v>441</v>
      </c>
      <c r="BM94" s="216" t="s">
        <v>452</v>
      </c>
    </row>
    <row r="95" s="2" customFormat="1">
      <c r="A95" s="39"/>
      <c r="B95" s="40"/>
      <c r="C95" s="41"/>
      <c r="D95" s="218" t="s">
        <v>131</v>
      </c>
      <c r="E95" s="41"/>
      <c r="F95" s="219" t="s">
        <v>451</v>
      </c>
      <c r="G95" s="41"/>
      <c r="H95" s="41"/>
      <c r="I95" s="220"/>
      <c r="J95" s="41"/>
      <c r="K95" s="41"/>
      <c r="L95" s="45"/>
      <c r="M95" s="221"/>
      <c r="N95" s="222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131</v>
      </c>
      <c r="AU95" s="18" t="s">
        <v>82</v>
      </c>
    </row>
    <row r="96" s="2" customFormat="1">
      <c r="A96" s="39"/>
      <c r="B96" s="40"/>
      <c r="C96" s="41"/>
      <c r="D96" s="223" t="s">
        <v>133</v>
      </c>
      <c r="E96" s="41"/>
      <c r="F96" s="224" t="s">
        <v>453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133</v>
      </c>
      <c r="AU96" s="18" t="s">
        <v>82</v>
      </c>
    </row>
    <row r="97" s="12" customFormat="1" ht="22.8" customHeight="1">
      <c r="A97" s="12"/>
      <c r="B97" s="189"/>
      <c r="C97" s="190"/>
      <c r="D97" s="191" t="s">
        <v>71</v>
      </c>
      <c r="E97" s="203" t="s">
        <v>454</v>
      </c>
      <c r="F97" s="203" t="s">
        <v>455</v>
      </c>
      <c r="G97" s="190"/>
      <c r="H97" s="190"/>
      <c r="I97" s="193"/>
      <c r="J97" s="204">
        <f>BK97</f>
        <v>0</v>
      </c>
      <c r="K97" s="190"/>
      <c r="L97" s="195"/>
      <c r="M97" s="196"/>
      <c r="N97" s="197"/>
      <c r="O97" s="197"/>
      <c r="P97" s="198">
        <f>SUM(P98:P100)</f>
        <v>0</v>
      </c>
      <c r="Q97" s="197"/>
      <c r="R97" s="198">
        <f>SUM(R98:R100)</f>
        <v>0</v>
      </c>
      <c r="S97" s="197"/>
      <c r="T97" s="199">
        <f>SUM(T98:T100)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0" t="s">
        <v>157</v>
      </c>
      <c r="AT97" s="201" t="s">
        <v>71</v>
      </c>
      <c r="AU97" s="201" t="s">
        <v>80</v>
      </c>
      <c r="AY97" s="200" t="s">
        <v>121</v>
      </c>
      <c r="BK97" s="202">
        <f>SUM(BK98:BK100)</f>
        <v>0</v>
      </c>
    </row>
    <row r="98" s="2" customFormat="1" ht="16.5" customHeight="1">
      <c r="A98" s="39"/>
      <c r="B98" s="40"/>
      <c r="C98" s="205" t="s">
        <v>129</v>
      </c>
      <c r="D98" s="205" t="s">
        <v>124</v>
      </c>
      <c r="E98" s="206" t="s">
        <v>456</v>
      </c>
      <c r="F98" s="207" t="s">
        <v>457</v>
      </c>
      <c r="G98" s="208" t="s">
        <v>440</v>
      </c>
      <c r="H98" s="209">
        <v>1</v>
      </c>
      <c r="I98" s="210"/>
      <c r="J98" s="211">
        <f>ROUND(I98*H98,2)</f>
        <v>0</v>
      </c>
      <c r="K98" s="207" t="s">
        <v>128</v>
      </c>
      <c r="L98" s="45"/>
      <c r="M98" s="212" t="s">
        <v>19</v>
      </c>
      <c r="N98" s="213" t="s">
        <v>43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441</v>
      </c>
      <c r="AT98" s="216" t="s">
        <v>124</v>
      </c>
      <c r="AU98" s="216" t="s">
        <v>82</v>
      </c>
      <c r="AY98" s="18" t="s">
        <v>121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80</v>
      </c>
      <c r="BK98" s="217">
        <f>ROUND(I98*H98,2)</f>
        <v>0</v>
      </c>
      <c r="BL98" s="18" t="s">
        <v>441</v>
      </c>
      <c r="BM98" s="216" t="s">
        <v>458</v>
      </c>
    </row>
    <row r="99" s="2" customFormat="1">
      <c r="A99" s="39"/>
      <c r="B99" s="40"/>
      <c r="C99" s="41"/>
      <c r="D99" s="218" t="s">
        <v>131</v>
      </c>
      <c r="E99" s="41"/>
      <c r="F99" s="219" t="s">
        <v>457</v>
      </c>
      <c r="G99" s="41"/>
      <c r="H99" s="41"/>
      <c r="I99" s="220"/>
      <c r="J99" s="41"/>
      <c r="K99" s="41"/>
      <c r="L99" s="45"/>
      <c r="M99" s="221"/>
      <c r="N99" s="222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131</v>
      </c>
      <c r="AU99" s="18" t="s">
        <v>82</v>
      </c>
    </row>
    <row r="100" s="2" customFormat="1">
      <c r="A100" s="39"/>
      <c r="B100" s="40"/>
      <c r="C100" s="41"/>
      <c r="D100" s="223" t="s">
        <v>133</v>
      </c>
      <c r="E100" s="41"/>
      <c r="F100" s="224" t="s">
        <v>459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133</v>
      </c>
      <c r="AU100" s="18" t="s">
        <v>82</v>
      </c>
    </row>
    <row r="101" s="12" customFormat="1" ht="22.8" customHeight="1">
      <c r="A101" s="12"/>
      <c r="B101" s="189"/>
      <c r="C101" s="190"/>
      <c r="D101" s="191" t="s">
        <v>71</v>
      </c>
      <c r="E101" s="203" t="s">
        <v>460</v>
      </c>
      <c r="F101" s="203" t="s">
        <v>461</v>
      </c>
      <c r="G101" s="190"/>
      <c r="H101" s="190"/>
      <c r="I101" s="193"/>
      <c r="J101" s="204">
        <f>BK101</f>
        <v>0</v>
      </c>
      <c r="K101" s="190"/>
      <c r="L101" s="195"/>
      <c r="M101" s="196"/>
      <c r="N101" s="197"/>
      <c r="O101" s="197"/>
      <c r="P101" s="198">
        <f>SUM(P102:P104)</f>
        <v>0</v>
      </c>
      <c r="Q101" s="197"/>
      <c r="R101" s="198">
        <f>SUM(R102:R104)</f>
        <v>0</v>
      </c>
      <c r="S101" s="197"/>
      <c r="T101" s="199">
        <f>SUM(T102:T104)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0" t="s">
        <v>157</v>
      </c>
      <c r="AT101" s="201" t="s">
        <v>71</v>
      </c>
      <c r="AU101" s="201" t="s">
        <v>80</v>
      </c>
      <c r="AY101" s="200" t="s">
        <v>121</v>
      </c>
      <c r="BK101" s="202">
        <f>SUM(BK102:BK104)</f>
        <v>0</v>
      </c>
    </row>
    <row r="102" s="2" customFormat="1" ht="16.5" customHeight="1">
      <c r="A102" s="39"/>
      <c r="B102" s="40"/>
      <c r="C102" s="205" t="s">
        <v>157</v>
      </c>
      <c r="D102" s="205" t="s">
        <v>124</v>
      </c>
      <c r="E102" s="206" t="s">
        <v>462</v>
      </c>
      <c r="F102" s="207" t="s">
        <v>463</v>
      </c>
      <c r="G102" s="208" t="s">
        <v>440</v>
      </c>
      <c r="H102" s="209">
        <v>1</v>
      </c>
      <c r="I102" s="210"/>
      <c r="J102" s="211">
        <f>ROUND(I102*H102,2)</f>
        <v>0</v>
      </c>
      <c r="K102" s="207" t="s">
        <v>128</v>
      </c>
      <c r="L102" s="45"/>
      <c r="M102" s="212" t="s">
        <v>19</v>
      </c>
      <c r="N102" s="213" t="s">
        <v>43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441</v>
      </c>
      <c r="AT102" s="216" t="s">
        <v>124</v>
      </c>
      <c r="AU102" s="216" t="s">
        <v>82</v>
      </c>
      <c r="AY102" s="18" t="s">
        <v>121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80</v>
      </c>
      <c r="BK102" s="217">
        <f>ROUND(I102*H102,2)</f>
        <v>0</v>
      </c>
      <c r="BL102" s="18" t="s">
        <v>441</v>
      </c>
      <c r="BM102" s="216" t="s">
        <v>464</v>
      </c>
    </row>
    <row r="103" s="2" customFormat="1">
      <c r="A103" s="39"/>
      <c r="B103" s="40"/>
      <c r="C103" s="41"/>
      <c r="D103" s="218" t="s">
        <v>131</v>
      </c>
      <c r="E103" s="41"/>
      <c r="F103" s="219" t="s">
        <v>463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131</v>
      </c>
      <c r="AU103" s="18" t="s">
        <v>82</v>
      </c>
    </row>
    <row r="104" s="2" customFormat="1">
      <c r="A104" s="39"/>
      <c r="B104" s="40"/>
      <c r="C104" s="41"/>
      <c r="D104" s="223" t="s">
        <v>133</v>
      </c>
      <c r="E104" s="41"/>
      <c r="F104" s="224" t="s">
        <v>465</v>
      </c>
      <c r="G104" s="41"/>
      <c r="H104" s="41"/>
      <c r="I104" s="220"/>
      <c r="J104" s="41"/>
      <c r="K104" s="41"/>
      <c r="L104" s="45"/>
      <c r="M104" s="271"/>
      <c r="N104" s="272"/>
      <c r="O104" s="273"/>
      <c r="P104" s="273"/>
      <c r="Q104" s="273"/>
      <c r="R104" s="273"/>
      <c r="S104" s="273"/>
      <c r="T104" s="2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133</v>
      </c>
      <c r="AU104" s="18" t="s">
        <v>82</v>
      </c>
    </row>
    <row r="105" s="2" customFormat="1" ht="6.96" customHeight="1">
      <c r="A105" s="39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45"/>
      <c r="M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</sheetData>
  <sheetProtection sheet="1" autoFilter="0" formatColumns="0" formatRows="0" objects="1" scenarios="1" spinCount="100000" saltValue="iWGC/WHh7TCbm/aTURB+PjVsvdEYhAyu4fkP3qtA2VAuqHxsARTVNFnUZM4PHSf3c6GovGfaJ4FBcbtQdaX0pQ==" hashValue="ODZzVq6Exub7xTuYESZVdQe24HZaL/J0QF9vBNO1fLphramL6Apd2z6Mbu3zElkxmSdzYtxsXxbUrbRQtdeUBw==" algorithmName="SHA-512" password="CC35"/>
  <autoFilter ref="C83:K104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9" r:id="rId1" display="https://podminky.urs.cz/item/CS_URS_2023_02/030001000"/>
    <hyperlink ref="F93" r:id="rId2" display="https://podminky.urs.cz/item/CS_URS_2023_02/045203000"/>
    <hyperlink ref="F96" r:id="rId3" display="https://podminky.urs.cz/item/CS_URS_2023_02/045303000"/>
    <hyperlink ref="F100" r:id="rId4" display="https://podminky.urs.cz/item/CS_URS_2023_02/065002000"/>
    <hyperlink ref="F104" r:id="rId5" display="https://podminky.urs.cz/item/CS_URS_2023_02/0711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75" customWidth="1"/>
    <col min="2" max="2" width="1.667969" style="275" customWidth="1"/>
    <col min="3" max="4" width="5" style="275" customWidth="1"/>
    <col min="5" max="5" width="11.66016" style="275" customWidth="1"/>
    <col min="6" max="6" width="9.160156" style="275" customWidth="1"/>
    <col min="7" max="7" width="5" style="275" customWidth="1"/>
    <col min="8" max="8" width="77.83203" style="275" customWidth="1"/>
    <col min="9" max="10" width="20" style="275" customWidth="1"/>
    <col min="11" max="11" width="1.667969" style="275" customWidth="1"/>
  </cols>
  <sheetData>
    <row r="1" s="1" customFormat="1" ht="37.5" customHeight="1"/>
    <row r="2" s="1" customFormat="1" ht="7.5" customHeight="1">
      <c r="B2" s="276"/>
      <c r="C2" s="277"/>
      <c r="D2" s="277"/>
      <c r="E2" s="277"/>
      <c r="F2" s="277"/>
      <c r="G2" s="277"/>
      <c r="H2" s="277"/>
      <c r="I2" s="277"/>
      <c r="J2" s="277"/>
      <c r="K2" s="278"/>
    </row>
    <row r="3" s="16" customFormat="1" ht="45" customHeight="1">
      <c r="B3" s="279"/>
      <c r="C3" s="280" t="s">
        <v>466</v>
      </c>
      <c r="D3" s="280"/>
      <c r="E3" s="280"/>
      <c r="F3" s="280"/>
      <c r="G3" s="280"/>
      <c r="H3" s="280"/>
      <c r="I3" s="280"/>
      <c r="J3" s="280"/>
      <c r="K3" s="281"/>
    </row>
    <row r="4" s="1" customFormat="1" ht="25.5" customHeight="1">
      <c r="B4" s="282"/>
      <c r="C4" s="283" t="s">
        <v>467</v>
      </c>
      <c r="D4" s="283"/>
      <c r="E4" s="283"/>
      <c r="F4" s="283"/>
      <c r="G4" s="283"/>
      <c r="H4" s="283"/>
      <c r="I4" s="283"/>
      <c r="J4" s="283"/>
      <c r="K4" s="284"/>
    </row>
    <row r="5" s="1" customFormat="1" ht="5.25" customHeight="1">
      <c r="B5" s="282"/>
      <c r="C5" s="285"/>
      <c r="D5" s="285"/>
      <c r="E5" s="285"/>
      <c r="F5" s="285"/>
      <c r="G5" s="285"/>
      <c r="H5" s="285"/>
      <c r="I5" s="285"/>
      <c r="J5" s="285"/>
      <c r="K5" s="284"/>
    </row>
    <row r="6" s="1" customFormat="1" ht="15" customHeight="1">
      <c r="B6" s="282"/>
      <c r="C6" s="286" t="s">
        <v>468</v>
      </c>
      <c r="D6" s="286"/>
      <c r="E6" s="286"/>
      <c r="F6" s="286"/>
      <c r="G6" s="286"/>
      <c r="H6" s="286"/>
      <c r="I6" s="286"/>
      <c r="J6" s="286"/>
      <c r="K6" s="284"/>
    </row>
    <row r="7" s="1" customFormat="1" ht="15" customHeight="1">
      <c r="B7" s="287"/>
      <c r="C7" s="286" t="s">
        <v>469</v>
      </c>
      <c r="D7" s="286"/>
      <c r="E7" s="286"/>
      <c r="F7" s="286"/>
      <c r="G7" s="286"/>
      <c r="H7" s="286"/>
      <c r="I7" s="286"/>
      <c r="J7" s="286"/>
      <c r="K7" s="284"/>
    </row>
    <row r="8" s="1" customFormat="1" ht="12.75" customHeight="1">
      <c r="B8" s="287"/>
      <c r="C8" s="286"/>
      <c r="D8" s="286"/>
      <c r="E8" s="286"/>
      <c r="F8" s="286"/>
      <c r="G8" s="286"/>
      <c r="H8" s="286"/>
      <c r="I8" s="286"/>
      <c r="J8" s="286"/>
      <c r="K8" s="284"/>
    </row>
    <row r="9" s="1" customFormat="1" ht="15" customHeight="1">
      <c r="B9" s="287"/>
      <c r="C9" s="286" t="s">
        <v>470</v>
      </c>
      <c r="D9" s="286"/>
      <c r="E9" s="286"/>
      <c r="F9" s="286"/>
      <c r="G9" s="286"/>
      <c r="H9" s="286"/>
      <c r="I9" s="286"/>
      <c r="J9" s="286"/>
      <c r="K9" s="284"/>
    </row>
    <row r="10" s="1" customFormat="1" ht="15" customHeight="1">
      <c r="B10" s="287"/>
      <c r="C10" s="286"/>
      <c r="D10" s="286" t="s">
        <v>471</v>
      </c>
      <c r="E10" s="286"/>
      <c r="F10" s="286"/>
      <c r="G10" s="286"/>
      <c r="H10" s="286"/>
      <c r="I10" s="286"/>
      <c r="J10" s="286"/>
      <c r="K10" s="284"/>
    </row>
    <row r="11" s="1" customFormat="1" ht="15" customHeight="1">
      <c r="B11" s="287"/>
      <c r="C11" s="288"/>
      <c r="D11" s="286" t="s">
        <v>472</v>
      </c>
      <c r="E11" s="286"/>
      <c r="F11" s="286"/>
      <c r="G11" s="286"/>
      <c r="H11" s="286"/>
      <c r="I11" s="286"/>
      <c r="J11" s="286"/>
      <c r="K11" s="284"/>
    </row>
    <row r="12" s="1" customFormat="1" ht="15" customHeight="1">
      <c r="B12" s="287"/>
      <c r="C12" s="288"/>
      <c r="D12" s="286"/>
      <c r="E12" s="286"/>
      <c r="F12" s="286"/>
      <c r="G12" s="286"/>
      <c r="H12" s="286"/>
      <c r="I12" s="286"/>
      <c r="J12" s="286"/>
      <c r="K12" s="284"/>
    </row>
    <row r="13" s="1" customFormat="1" ht="15" customHeight="1">
      <c r="B13" s="287"/>
      <c r="C13" s="288"/>
      <c r="D13" s="289" t="s">
        <v>473</v>
      </c>
      <c r="E13" s="286"/>
      <c r="F13" s="286"/>
      <c r="G13" s="286"/>
      <c r="H13" s="286"/>
      <c r="I13" s="286"/>
      <c r="J13" s="286"/>
      <c r="K13" s="284"/>
    </row>
    <row r="14" s="1" customFormat="1" ht="12.75" customHeight="1">
      <c r="B14" s="287"/>
      <c r="C14" s="288"/>
      <c r="D14" s="288"/>
      <c r="E14" s="288"/>
      <c r="F14" s="288"/>
      <c r="G14" s="288"/>
      <c r="H14" s="288"/>
      <c r="I14" s="288"/>
      <c r="J14" s="288"/>
      <c r="K14" s="284"/>
    </row>
    <row r="15" s="1" customFormat="1" ht="15" customHeight="1">
      <c r="B15" s="287"/>
      <c r="C15" s="288"/>
      <c r="D15" s="286" t="s">
        <v>474</v>
      </c>
      <c r="E15" s="286"/>
      <c r="F15" s="286"/>
      <c r="G15" s="286"/>
      <c r="H15" s="286"/>
      <c r="I15" s="286"/>
      <c r="J15" s="286"/>
      <c r="K15" s="284"/>
    </row>
    <row r="16" s="1" customFormat="1" ht="15" customHeight="1">
      <c r="B16" s="287"/>
      <c r="C16" s="288"/>
      <c r="D16" s="286" t="s">
        <v>475</v>
      </c>
      <c r="E16" s="286"/>
      <c r="F16" s="286"/>
      <c r="G16" s="286"/>
      <c r="H16" s="286"/>
      <c r="I16" s="286"/>
      <c r="J16" s="286"/>
      <c r="K16" s="284"/>
    </row>
    <row r="17" s="1" customFormat="1" ht="15" customHeight="1">
      <c r="B17" s="287"/>
      <c r="C17" s="288"/>
      <c r="D17" s="286" t="s">
        <v>476</v>
      </c>
      <c r="E17" s="286"/>
      <c r="F17" s="286"/>
      <c r="G17" s="286"/>
      <c r="H17" s="286"/>
      <c r="I17" s="286"/>
      <c r="J17" s="286"/>
      <c r="K17" s="284"/>
    </row>
    <row r="18" s="1" customFormat="1" ht="15" customHeight="1">
      <c r="B18" s="287"/>
      <c r="C18" s="288"/>
      <c r="D18" s="288"/>
      <c r="E18" s="290" t="s">
        <v>79</v>
      </c>
      <c r="F18" s="286" t="s">
        <v>477</v>
      </c>
      <c r="G18" s="286"/>
      <c r="H18" s="286"/>
      <c r="I18" s="286"/>
      <c r="J18" s="286"/>
      <c r="K18" s="284"/>
    </row>
    <row r="19" s="1" customFormat="1" ht="15" customHeight="1">
      <c r="B19" s="287"/>
      <c r="C19" s="288"/>
      <c r="D19" s="288"/>
      <c r="E19" s="290" t="s">
        <v>478</v>
      </c>
      <c r="F19" s="286" t="s">
        <v>479</v>
      </c>
      <c r="G19" s="286"/>
      <c r="H19" s="286"/>
      <c r="I19" s="286"/>
      <c r="J19" s="286"/>
      <c r="K19" s="284"/>
    </row>
    <row r="20" s="1" customFormat="1" ht="15" customHeight="1">
      <c r="B20" s="287"/>
      <c r="C20" s="288"/>
      <c r="D20" s="288"/>
      <c r="E20" s="290" t="s">
        <v>480</v>
      </c>
      <c r="F20" s="286" t="s">
        <v>481</v>
      </c>
      <c r="G20" s="286"/>
      <c r="H20" s="286"/>
      <c r="I20" s="286"/>
      <c r="J20" s="286"/>
      <c r="K20" s="284"/>
    </row>
    <row r="21" s="1" customFormat="1" ht="15" customHeight="1">
      <c r="B21" s="287"/>
      <c r="C21" s="288"/>
      <c r="D21" s="288"/>
      <c r="E21" s="290" t="s">
        <v>482</v>
      </c>
      <c r="F21" s="286" t="s">
        <v>84</v>
      </c>
      <c r="G21" s="286"/>
      <c r="H21" s="286"/>
      <c r="I21" s="286"/>
      <c r="J21" s="286"/>
      <c r="K21" s="284"/>
    </row>
    <row r="22" s="1" customFormat="1" ht="15" customHeight="1">
      <c r="B22" s="287"/>
      <c r="C22" s="288"/>
      <c r="D22" s="288"/>
      <c r="E22" s="290" t="s">
        <v>483</v>
      </c>
      <c r="F22" s="286" t="s">
        <v>484</v>
      </c>
      <c r="G22" s="286"/>
      <c r="H22" s="286"/>
      <c r="I22" s="286"/>
      <c r="J22" s="286"/>
      <c r="K22" s="284"/>
    </row>
    <row r="23" s="1" customFormat="1" ht="15" customHeight="1">
      <c r="B23" s="287"/>
      <c r="C23" s="288"/>
      <c r="D23" s="288"/>
      <c r="E23" s="290" t="s">
        <v>485</v>
      </c>
      <c r="F23" s="286" t="s">
        <v>486</v>
      </c>
      <c r="G23" s="286"/>
      <c r="H23" s="286"/>
      <c r="I23" s="286"/>
      <c r="J23" s="286"/>
      <c r="K23" s="284"/>
    </row>
    <row r="24" s="1" customFormat="1" ht="12.75" customHeight="1">
      <c r="B24" s="287"/>
      <c r="C24" s="288"/>
      <c r="D24" s="288"/>
      <c r="E24" s="288"/>
      <c r="F24" s="288"/>
      <c r="G24" s="288"/>
      <c r="H24" s="288"/>
      <c r="I24" s="288"/>
      <c r="J24" s="288"/>
      <c r="K24" s="284"/>
    </row>
    <row r="25" s="1" customFormat="1" ht="15" customHeight="1">
      <c r="B25" s="287"/>
      <c r="C25" s="286" t="s">
        <v>487</v>
      </c>
      <c r="D25" s="286"/>
      <c r="E25" s="286"/>
      <c r="F25" s="286"/>
      <c r="G25" s="286"/>
      <c r="H25" s="286"/>
      <c r="I25" s="286"/>
      <c r="J25" s="286"/>
      <c r="K25" s="284"/>
    </row>
    <row r="26" s="1" customFormat="1" ht="15" customHeight="1">
      <c r="B26" s="287"/>
      <c r="C26" s="286" t="s">
        <v>488</v>
      </c>
      <c r="D26" s="286"/>
      <c r="E26" s="286"/>
      <c r="F26" s="286"/>
      <c r="G26" s="286"/>
      <c r="H26" s="286"/>
      <c r="I26" s="286"/>
      <c r="J26" s="286"/>
      <c r="K26" s="284"/>
    </row>
    <row r="27" s="1" customFormat="1" ht="15" customHeight="1">
      <c r="B27" s="287"/>
      <c r="C27" s="286"/>
      <c r="D27" s="286" t="s">
        <v>489</v>
      </c>
      <c r="E27" s="286"/>
      <c r="F27" s="286"/>
      <c r="G27" s="286"/>
      <c r="H27" s="286"/>
      <c r="I27" s="286"/>
      <c r="J27" s="286"/>
      <c r="K27" s="284"/>
    </row>
    <row r="28" s="1" customFormat="1" ht="15" customHeight="1">
      <c r="B28" s="287"/>
      <c r="C28" s="288"/>
      <c r="D28" s="286" t="s">
        <v>490</v>
      </c>
      <c r="E28" s="286"/>
      <c r="F28" s="286"/>
      <c r="G28" s="286"/>
      <c r="H28" s="286"/>
      <c r="I28" s="286"/>
      <c r="J28" s="286"/>
      <c r="K28" s="284"/>
    </row>
    <row r="29" s="1" customFormat="1" ht="12.75" customHeight="1">
      <c r="B29" s="287"/>
      <c r="C29" s="288"/>
      <c r="D29" s="288"/>
      <c r="E29" s="288"/>
      <c r="F29" s="288"/>
      <c r="G29" s="288"/>
      <c r="H29" s="288"/>
      <c r="I29" s="288"/>
      <c r="J29" s="288"/>
      <c r="K29" s="284"/>
    </row>
    <row r="30" s="1" customFormat="1" ht="15" customHeight="1">
      <c r="B30" s="287"/>
      <c r="C30" s="288"/>
      <c r="D30" s="286" t="s">
        <v>491</v>
      </c>
      <c r="E30" s="286"/>
      <c r="F30" s="286"/>
      <c r="G30" s="286"/>
      <c r="H30" s="286"/>
      <c r="I30" s="286"/>
      <c r="J30" s="286"/>
      <c r="K30" s="284"/>
    </row>
    <row r="31" s="1" customFormat="1" ht="15" customHeight="1">
      <c r="B31" s="287"/>
      <c r="C31" s="288"/>
      <c r="D31" s="286" t="s">
        <v>492</v>
      </c>
      <c r="E31" s="286"/>
      <c r="F31" s="286"/>
      <c r="G31" s="286"/>
      <c r="H31" s="286"/>
      <c r="I31" s="286"/>
      <c r="J31" s="286"/>
      <c r="K31" s="284"/>
    </row>
    <row r="32" s="1" customFormat="1" ht="12.75" customHeight="1">
      <c r="B32" s="287"/>
      <c r="C32" s="288"/>
      <c r="D32" s="288"/>
      <c r="E32" s="288"/>
      <c r="F32" s="288"/>
      <c r="G32" s="288"/>
      <c r="H32" s="288"/>
      <c r="I32" s="288"/>
      <c r="J32" s="288"/>
      <c r="K32" s="284"/>
    </row>
    <row r="33" s="1" customFormat="1" ht="15" customHeight="1">
      <c r="B33" s="287"/>
      <c r="C33" s="288"/>
      <c r="D33" s="286" t="s">
        <v>493</v>
      </c>
      <c r="E33" s="286"/>
      <c r="F33" s="286"/>
      <c r="G33" s="286"/>
      <c r="H33" s="286"/>
      <c r="I33" s="286"/>
      <c r="J33" s="286"/>
      <c r="K33" s="284"/>
    </row>
    <row r="34" s="1" customFormat="1" ht="15" customHeight="1">
      <c r="B34" s="287"/>
      <c r="C34" s="288"/>
      <c r="D34" s="286" t="s">
        <v>494</v>
      </c>
      <c r="E34" s="286"/>
      <c r="F34" s="286"/>
      <c r="G34" s="286"/>
      <c r="H34" s="286"/>
      <c r="I34" s="286"/>
      <c r="J34" s="286"/>
      <c r="K34" s="284"/>
    </row>
    <row r="35" s="1" customFormat="1" ht="15" customHeight="1">
      <c r="B35" s="287"/>
      <c r="C35" s="288"/>
      <c r="D35" s="286" t="s">
        <v>495</v>
      </c>
      <c r="E35" s="286"/>
      <c r="F35" s="286"/>
      <c r="G35" s="286"/>
      <c r="H35" s="286"/>
      <c r="I35" s="286"/>
      <c r="J35" s="286"/>
      <c r="K35" s="284"/>
    </row>
    <row r="36" s="1" customFormat="1" ht="15" customHeight="1">
      <c r="B36" s="287"/>
      <c r="C36" s="288"/>
      <c r="D36" s="286"/>
      <c r="E36" s="289" t="s">
        <v>107</v>
      </c>
      <c r="F36" s="286"/>
      <c r="G36" s="286" t="s">
        <v>496</v>
      </c>
      <c r="H36" s="286"/>
      <c r="I36" s="286"/>
      <c r="J36" s="286"/>
      <c r="K36" s="284"/>
    </row>
    <row r="37" s="1" customFormat="1" ht="30.75" customHeight="1">
      <c r="B37" s="287"/>
      <c r="C37" s="288"/>
      <c r="D37" s="286"/>
      <c r="E37" s="289" t="s">
        <v>497</v>
      </c>
      <c r="F37" s="286"/>
      <c r="G37" s="286" t="s">
        <v>498</v>
      </c>
      <c r="H37" s="286"/>
      <c r="I37" s="286"/>
      <c r="J37" s="286"/>
      <c r="K37" s="284"/>
    </row>
    <row r="38" s="1" customFormat="1" ht="15" customHeight="1">
      <c r="B38" s="287"/>
      <c r="C38" s="288"/>
      <c r="D38" s="286"/>
      <c r="E38" s="289" t="s">
        <v>53</v>
      </c>
      <c r="F38" s="286"/>
      <c r="G38" s="286" t="s">
        <v>499</v>
      </c>
      <c r="H38" s="286"/>
      <c r="I38" s="286"/>
      <c r="J38" s="286"/>
      <c r="K38" s="284"/>
    </row>
    <row r="39" s="1" customFormat="1" ht="15" customHeight="1">
      <c r="B39" s="287"/>
      <c r="C39" s="288"/>
      <c r="D39" s="286"/>
      <c r="E39" s="289" t="s">
        <v>54</v>
      </c>
      <c r="F39" s="286"/>
      <c r="G39" s="286" t="s">
        <v>500</v>
      </c>
      <c r="H39" s="286"/>
      <c r="I39" s="286"/>
      <c r="J39" s="286"/>
      <c r="K39" s="284"/>
    </row>
    <row r="40" s="1" customFormat="1" ht="15" customHeight="1">
      <c r="B40" s="287"/>
      <c r="C40" s="288"/>
      <c r="D40" s="286"/>
      <c r="E40" s="289" t="s">
        <v>108</v>
      </c>
      <c r="F40" s="286"/>
      <c r="G40" s="286" t="s">
        <v>501</v>
      </c>
      <c r="H40" s="286"/>
      <c r="I40" s="286"/>
      <c r="J40" s="286"/>
      <c r="K40" s="284"/>
    </row>
    <row r="41" s="1" customFormat="1" ht="15" customHeight="1">
      <c r="B41" s="287"/>
      <c r="C41" s="288"/>
      <c r="D41" s="286"/>
      <c r="E41" s="289" t="s">
        <v>109</v>
      </c>
      <c r="F41" s="286"/>
      <c r="G41" s="286" t="s">
        <v>502</v>
      </c>
      <c r="H41" s="286"/>
      <c r="I41" s="286"/>
      <c r="J41" s="286"/>
      <c r="K41" s="284"/>
    </row>
    <row r="42" s="1" customFormat="1" ht="15" customHeight="1">
      <c r="B42" s="287"/>
      <c r="C42" s="288"/>
      <c r="D42" s="286"/>
      <c r="E42" s="289" t="s">
        <v>503</v>
      </c>
      <c r="F42" s="286"/>
      <c r="G42" s="286" t="s">
        <v>504</v>
      </c>
      <c r="H42" s="286"/>
      <c r="I42" s="286"/>
      <c r="J42" s="286"/>
      <c r="K42" s="284"/>
    </row>
    <row r="43" s="1" customFormat="1" ht="15" customHeight="1">
      <c r="B43" s="287"/>
      <c r="C43" s="288"/>
      <c r="D43" s="286"/>
      <c r="E43" s="289"/>
      <c r="F43" s="286"/>
      <c r="G43" s="286" t="s">
        <v>505</v>
      </c>
      <c r="H43" s="286"/>
      <c r="I43" s="286"/>
      <c r="J43" s="286"/>
      <c r="K43" s="284"/>
    </row>
    <row r="44" s="1" customFormat="1" ht="15" customHeight="1">
      <c r="B44" s="287"/>
      <c r="C44" s="288"/>
      <c r="D44" s="286"/>
      <c r="E44" s="289" t="s">
        <v>506</v>
      </c>
      <c r="F44" s="286"/>
      <c r="G44" s="286" t="s">
        <v>507</v>
      </c>
      <c r="H44" s="286"/>
      <c r="I44" s="286"/>
      <c r="J44" s="286"/>
      <c r="K44" s="284"/>
    </row>
    <row r="45" s="1" customFormat="1" ht="15" customHeight="1">
      <c r="B45" s="287"/>
      <c r="C45" s="288"/>
      <c r="D45" s="286"/>
      <c r="E45" s="289" t="s">
        <v>111</v>
      </c>
      <c r="F45" s="286"/>
      <c r="G45" s="286" t="s">
        <v>508</v>
      </c>
      <c r="H45" s="286"/>
      <c r="I45" s="286"/>
      <c r="J45" s="286"/>
      <c r="K45" s="284"/>
    </row>
    <row r="46" s="1" customFormat="1" ht="12.75" customHeight="1">
      <c r="B46" s="287"/>
      <c r="C46" s="288"/>
      <c r="D46" s="286"/>
      <c r="E46" s="286"/>
      <c r="F46" s="286"/>
      <c r="G46" s="286"/>
      <c r="H46" s="286"/>
      <c r="I46" s="286"/>
      <c r="J46" s="286"/>
      <c r="K46" s="284"/>
    </row>
    <row r="47" s="1" customFormat="1" ht="15" customHeight="1">
      <c r="B47" s="287"/>
      <c r="C47" s="288"/>
      <c r="D47" s="286" t="s">
        <v>509</v>
      </c>
      <c r="E47" s="286"/>
      <c r="F47" s="286"/>
      <c r="G47" s="286"/>
      <c r="H47" s="286"/>
      <c r="I47" s="286"/>
      <c r="J47" s="286"/>
      <c r="K47" s="284"/>
    </row>
    <row r="48" s="1" customFormat="1" ht="15" customHeight="1">
      <c r="B48" s="287"/>
      <c r="C48" s="288"/>
      <c r="D48" s="288"/>
      <c r="E48" s="286" t="s">
        <v>510</v>
      </c>
      <c r="F48" s="286"/>
      <c r="G48" s="286"/>
      <c r="H48" s="286"/>
      <c r="I48" s="286"/>
      <c r="J48" s="286"/>
      <c r="K48" s="284"/>
    </row>
    <row r="49" s="1" customFormat="1" ht="15" customHeight="1">
      <c r="B49" s="287"/>
      <c r="C49" s="288"/>
      <c r="D49" s="288"/>
      <c r="E49" s="286" t="s">
        <v>511</v>
      </c>
      <c r="F49" s="286"/>
      <c r="G49" s="286"/>
      <c r="H49" s="286"/>
      <c r="I49" s="286"/>
      <c r="J49" s="286"/>
      <c r="K49" s="284"/>
    </row>
    <row r="50" s="1" customFormat="1" ht="15" customHeight="1">
      <c r="B50" s="287"/>
      <c r="C50" s="288"/>
      <c r="D50" s="288"/>
      <c r="E50" s="286" t="s">
        <v>512</v>
      </c>
      <c r="F50" s="286"/>
      <c r="G50" s="286"/>
      <c r="H50" s="286"/>
      <c r="I50" s="286"/>
      <c r="J50" s="286"/>
      <c r="K50" s="284"/>
    </row>
    <row r="51" s="1" customFormat="1" ht="15" customHeight="1">
      <c r="B51" s="287"/>
      <c r="C51" s="288"/>
      <c r="D51" s="286" t="s">
        <v>513</v>
      </c>
      <c r="E51" s="286"/>
      <c r="F51" s="286"/>
      <c r="G51" s="286"/>
      <c r="H51" s="286"/>
      <c r="I51" s="286"/>
      <c r="J51" s="286"/>
      <c r="K51" s="284"/>
    </row>
    <row r="52" s="1" customFormat="1" ht="25.5" customHeight="1">
      <c r="B52" s="282"/>
      <c r="C52" s="283" t="s">
        <v>514</v>
      </c>
      <c r="D52" s="283"/>
      <c r="E52" s="283"/>
      <c r="F52" s="283"/>
      <c r="G52" s="283"/>
      <c r="H52" s="283"/>
      <c r="I52" s="283"/>
      <c r="J52" s="283"/>
      <c r="K52" s="284"/>
    </row>
    <row r="53" s="1" customFormat="1" ht="5.25" customHeight="1">
      <c r="B53" s="282"/>
      <c r="C53" s="285"/>
      <c r="D53" s="285"/>
      <c r="E53" s="285"/>
      <c r="F53" s="285"/>
      <c r="G53" s="285"/>
      <c r="H53" s="285"/>
      <c r="I53" s="285"/>
      <c r="J53" s="285"/>
      <c r="K53" s="284"/>
    </row>
    <row r="54" s="1" customFormat="1" ht="15" customHeight="1">
      <c r="B54" s="282"/>
      <c r="C54" s="286" t="s">
        <v>515</v>
      </c>
      <c r="D54" s="286"/>
      <c r="E54" s="286"/>
      <c r="F54" s="286"/>
      <c r="G54" s="286"/>
      <c r="H54" s="286"/>
      <c r="I54" s="286"/>
      <c r="J54" s="286"/>
      <c r="K54" s="284"/>
    </row>
    <row r="55" s="1" customFormat="1" ht="15" customHeight="1">
      <c r="B55" s="282"/>
      <c r="C55" s="286" t="s">
        <v>516</v>
      </c>
      <c r="D55" s="286"/>
      <c r="E55" s="286"/>
      <c r="F55" s="286"/>
      <c r="G55" s="286"/>
      <c r="H55" s="286"/>
      <c r="I55" s="286"/>
      <c r="J55" s="286"/>
      <c r="K55" s="284"/>
    </row>
    <row r="56" s="1" customFormat="1" ht="12.75" customHeight="1">
      <c r="B56" s="282"/>
      <c r="C56" s="286"/>
      <c r="D56" s="286"/>
      <c r="E56" s="286"/>
      <c r="F56" s="286"/>
      <c r="G56" s="286"/>
      <c r="H56" s="286"/>
      <c r="I56" s="286"/>
      <c r="J56" s="286"/>
      <c r="K56" s="284"/>
    </row>
    <row r="57" s="1" customFormat="1" ht="15" customHeight="1">
      <c r="B57" s="282"/>
      <c r="C57" s="286" t="s">
        <v>517</v>
      </c>
      <c r="D57" s="286"/>
      <c r="E57" s="286"/>
      <c r="F57" s="286"/>
      <c r="G57" s="286"/>
      <c r="H57" s="286"/>
      <c r="I57" s="286"/>
      <c r="J57" s="286"/>
      <c r="K57" s="284"/>
    </row>
    <row r="58" s="1" customFormat="1" ht="15" customHeight="1">
      <c r="B58" s="282"/>
      <c r="C58" s="288"/>
      <c r="D58" s="286" t="s">
        <v>518</v>
      </c>
      <c r="E58" s="286"/>
      <c r="F58" s="286"/>
      <c r="G58" s="286"/>
      <c r="H58" s="286"/>
      <c r="I58" s="286"/>
      <c r="J58" s="286"/>
      <c r="K58" s="284"/>
    </row>
    <row r="59" s="1" customFormat="1" ht="15" customHeight="1">
      <c r="B59" s="282"/>
      <c r="C59" s="288"/>
      <c r="D59" s="286" t="s">
        <v>519</v>
      </c>
      <c r="E59" s="286"/>
      <c r="F59" s="286"/>
      <c r="G59" s="286"/>
      <c r="H59" s="286"/>
      <c r="I59" s="286"/>
      <c r="J59" s="286"/>
      <c r="K59" s="284"/>
    </row>
    <row r="60" s="1" customFormat="1" ht="15" customHeight="1">
      <c r="B60" s="282"/>
      <c r="C60" s="288"/>
      <c r="D60" s="286" t="s">
        <v>520</v>
      </c>
      <c r="E60" s="286"/>
      <c r="F60" s="286"/>
      <c r="G60" s="286"/>
      <c r="H60" s="286"/>
      <c r="I60" s="286"/>
      <c r="J60" s="286"/>
      <c r="K60" s="284"/>
    </row>
    <row r="61" s="1" customFormat="1" ht="15" customHeight="1">
      <c r="B61" s="282"/>
      <c r="C61" s="288"/>
      <c r="D61" s="286" t="s">
        <v>521</v>
      </c>
      <c r="E61" s="286"/>
      <c r="F61" s="286"/>
      <c r="G61" s="286"/>
      <c r="H61" s="286"/>
      <c r="I61" s="286"/>
      <c r="J61" s="286"/>
      <c r="K61" s="284"/>
    </row>
    <row r="62" s="1" customFormat="1" ht="15" customHeight="1">
      <c r="B62" s="282"/>
      <c r="C62" s="288"/>
      <c r="D62" s="291" t="s">
        <v>522</v>
      </c>
      <c r="E62" s="291"/>
      <c r="F62" s="291"/>
      <c r="G62" s="291"/>
      <c r="H62" s="291"/>
      <c r="I62" s="291"/>
      <c r="J62" s="291"/>
      <c r="K62" s="284"/>
    </row>
    <row r="63" s="1" customFormat="1" ht="15" customHeight="1">
      <c r="B63" s="282"/>
      <c r="C63" s="288"/>
      <c r="D63" s="286" t="s">
        <v>523</v>
      </c>
      <c r="E63" s="286"/>
      <c r="F63" s="286"/>
      <c r="G63" s="286"/>
      <c r="H63" s="286"/>
      <c r="I63" s="286"/>
      <c r="J63" s="286"/>
      <c r="K63" s="284"/>
    </row>
    <row r="64" s="1" customFormat="1" ht="12.75" customHeight="1">
      <c r="B64" s="282"/>
      <c r="C64" s="288"/>
      <c r="D64" s="288"/>
      <c r="E64" s="292"/>
      <c r="F64" s="288"/>
      <c r="G64" s="288"/>
      <c r="H64" s="288"/>
      <c r="I64" s="288"/>
      <c r="J64" s="288"/>
      <c r="K64" s="284"/>
    </row>
    <row r="65" s="1" customFormat="1" ht="15" customHeight="1">
      <c r="B65" s="282"/>
      <c r="C65" s="288"/>
      <c r="D65" s="286" t="s">
        <v>524</v>
      </c>
      <c r="E65" s="286"/>
      <c r="F65" s="286"/>
      <c r="G65" s="286"/>
      <c r="H65" s="286"/>
      <c r="I65" s="286"/>
      <c r="J65" s="286"/>
      <c r="K65" s="284"/>
    </row>
    <row r="66" s="1" customFormat="1" ht="15" customHeight="1">
      <c r="B66" s="282"/>
      <c r="C66" s="288"/>
      <c r="D66" s="291" t="s">
        <v>525</v>
      </c>
      <c r="E66" s="291"/>
      <c r="F66" s="291"/>
      <c r="G66" s="291"/>
      <c r="H66" s="291"/>
      <c r="I66" s="291"/>
      <c r="J66" s="291"/>
      <c r="K66" s="284"/>
    </row>
    <row r="67" s="1" customFormat="1" ht="15" customHeight="1">
      <c r="B67" s="282"/>
      <c r="C67" s="288"/>
      <c r="D67" s="286" t="s">
        <v>526</v>
      </c>
      <c r="E67" s="286"/>
      <c r="F67" s="286"/>
      <c r="G67" s="286"/>
      <c r="H67" s="286"/>
      <c r="I67" s="286"/>
      <c r="J67" s="286"/>
      <c r="K67" s="284"/>
    </row>
    <row r="68" s="1" customFormat="1" ht="15" customHeight="1">
      <c r="B68" s="282"/>
      <c r="C68" s="288"/>
      <c r="D68" s="286" t="s">
        <v>527</v>
      </c>
      <c r="E68" s="286"/>
      <c r="F68" s="286"/>
      <c r="G68" s="286"/>
      <c r="H68" s="286"/>
      <c r="I68" s="286"/>
      <c r="J68" s="286"/>
      <c r="K68" s="284"/>
    </row>
    <row r="69" s="1" customFormat="1" ht="15" customHeight="1">
      <c r="B69" s="282"/>
      <c r="C69" s="288"/>
      <c r="D69" s="286" t="s">
        <v>528</v>
      </c>
      <c r="E69" s="286"/>
      <c r="F69" s="286"/>
      <c r="G69" s="286"/>
      <c r="H69" s="286"/>
      <c r="I69" s="286"/>
      <c r="J69" s="286"/>
      <c r="K69" s="284"/>
    </row>
    <row r="70" s="1" customFormat="1" ht="15" customHeight="1">
      <c r="B70" s="282"/>
      <c r="C70" s="288"/>
      <c r="D70" s="286" t="s">
        <v>529</v>
      </c>
      <c r="E70" s="286"/>
      <c r="F70" s="286"/>
      <c r="G70" s="286"/>
      <c r="H70" s="286"/>
      <c r="I70" s="286"/>
      <c r="J70" s="286"/>
      <c r="K70" s="284"/>
    </row>
    <row r="71" s="1" customFormat="1" ht="12.75" customHeight="1">
      <c r="B71" s="293"/>
      <c r="C71" s="294"/>
      <c r="D71" s="294"/>
      <c r="E71" s="294"/>
      <c r="F71" s="294"/>
      <c r="G71" s="294"/>
      <c r="H71" s="294"/>
      <c r="I71" s="294"/>
      <c r="J71" s="294"/>
      <c r="K71" s="295"/>
    </row>
    <row r="72" s="1" customFormat="1" ht="18.75" customHeight="1">
      <c r="B72" s="296"/>
      <c r="C72" s="296"/>
      <c r="D72" s="296"/>
      <c r="E72" s="296"/>
      <c r="F72" s="296"/>
      <c r="G72" s="296"/>
      <c r="H72" s="296"/>
      <c r="I72" s="296"/>
      <c r="J72" s="296"/>
      <c r="K72" s="297"/>
    </row>
    <row r="73" s="1" customFormat="1" ht="18.75" customHeight="1">
      <c r="B73" s="297"/>
      <c r="C73" s="297"/>
      <c r="D73" s="297"/>
      <c r="E73" s="297"/>
      <c r="F73" s="297"/>
      <c r="G73" s="297"/>
      <c r="H73" s="297"/>
      <c r="I73" s="297"/>
      <c r="J73" s="297"/>
      <c r="K73" s="297"/>
    </row>
    <row r="74" s="1" customFormat="1" ht="7.5" customHeight="1">
      <c r="B74" s="298"/>
      <c r="C74" s="299"/>
      <c r="D74" s="299"/>
      <c r="E74" s="299"/>
      <c r="F74" s="299"/>
      <c r="G74" s="299"/>
      <c r="H74" s="299"/>
      <c r="I74" s="299"/>
      <c r="J74" s="299"/>
      <c r="K74" s="300"/>
    </row>
    <row r="75" s="1" customFormat="1" ht="45" customHeight="1">
      <c r="B75" s="301"/>
      <c r="C75" s="302" t="s">
        <v>530</v>
      </c>
      <c r="D75" s="302"/>
      <c r="E75" s="302"/>
      <c r="F75" s="302"/>
      <c r="G75" s="302"/>
      <c r="H75" s="302"/>
      <c r="I75" s="302"/>
      <c r="J75" s="302"/>
      <c r="K75" s="303"/>
    </row>
    <row r="76" s="1" customFormat="1" ht="17.25" customHeight="1">
      <c r="B76" s="301"/>
      <c r="C76" s="304" t="s">
        <v>531</v>
      </c>
      <c r="D76" s="304"/>
      <c r="E76" s="304"/>
      <c r="F76" s="304" t="s">
        <v>532</v>
      </c>
      <c r="G76" s="305"/>
      <c r="H76" s="304" t="s">
        <v>54</v>
      </c>
      <c r="I76" s="304" t="s">
        <v>57</v>
      </c>
      <c r="J76" s="304" t="s">
        <v>533</v>
      </c>
      <c r="K76" s="303"/>
    </row>
    <row r="77" s="1" customFormat="1" ht="17.25" customHeight="1">
      <c r="B77" s="301"/>
      <c r="C77" s="306" t="s">
        <v>534</v>
      </c>
      <c r="D77" s="306"/>
      <c r="E77" s="306"/>
      <c r="F77" s="307" t="s">
        <v>535</v>
      </c>
      <c r="G77" s="308"/>
      <c r="H77" s="306"/>
      <c r="I77" s="306"/>
      <c r="J77" s="306" t="s">
        <v>536</v>
      </c>
      <c r="K77" s="303"/>
    </row>
    <row r="78" s="1" customFormat="1" ht="5.25" customHeight="1">
      <c r="B78" s="301"/>
      <c r="C78" s="309"/>
      <c r="D78" s="309"/>
      <c r="E78" s="309"/>
      <c r="F78" s="309"/>
      <c r="G78" s="310"/>
      <c r="H78" s="309"/>
      <c r="I78" s="309"/>
      <c r="J78" s="309"/>
      <c r="K78" s="303"/>
    </row>
    <row r="79" s="1" customFormat="1" ht="15" customHeight="1">
      <c r="B79" s="301"/>
      <c r="C79" s="289" t="s">
        <v>53</v>
      </c>
      <c r="D79" s="311"/>
      <c r="E79" s="311"/>
      <c r="F79" s="312" t="s">
        <v>537</v>
      </c>
      <c r="G79" s="313"/>
      <c r="H79" s="289" t="s">
        <v>538</v>
      </c>
      <c r="I79" s="289" t="s">
        <v>539</v>
      </c>
      <c r="J79" s="289">
        <v>20</v>
      </c>
      <c r="K79" s="303"/>
    </row>
    <row r="80" s="1" customFormat="1" ht="15" customHeight="1">
      <c r="B80" s="301"/>
      <c r="C80" s="289" t="s">
        <v>540</v>
      </c>
      <c r="D80" s="289"/>
      <c r="E80" s="289"/>
      <c r="F80" s="312" t="s">
        <v>537</v>
      </c>
      <c r="G80" s="313"/>
      <c r="H80" s="289" t="s">
        <v>541</v>
      </c>
      <c r="I80" s="289" t="s">
        <v>539</v>
      </c>
      <c r="J80" s="289">
        <v>120</v>
      </c>
      <c r="K80" s="303"/>
    </row>
    <row r="81" s="1" customFormat="1" ht="15" customHeight="1">
      <c r="B81" s="314"/>
      <c r="C81" s="289" t="s">
        <v>542</v>
      </c>
      <c r="D81" s="289"/>
      <c r="E81" s="289"/>
      <c r="F81" s="312" t="s">
        <v>543</v>
      </c>
      <c r="G81" s="313"/>
      <c r="H81" s="289" t="s">
        <v>544</v>
      </c>
      <c r="I81" s="289" t="s">
        <v>539</v>
      </c>
      <c r="J81" s="289">
        <v>50</v>
      </c>
      <c r="K81" s="303"/>
    </row>
    <row r="82" s="1" customFormat="1" ht="15" customHeight="1">
      <c r="B82" s="314"/>
      <c r="C82" s="289" t="s">
        <v>545</v>
      </c>
      <c r="D82" s="289"/>
      <c r="E82" s="289"/>
      <c r="F82" s="312" t="s">
        <v>537</v>
      </c>
      <c r="G82" s="313"/>
      <c r="H82" s="289" t="s">
        <v>546</v>
      </c>
      <c r="I82" s="289" t="s">
        <v>547</v>
      </c>
      <c r="J82" s="289"/>
      <c r="K82" s="303"/>
    </row>
    <row r="83" s="1" customFormat="1" ht="15" customHeight="1">
      <c r="B83" s="314"/>
      <c r="C83" s="315" t="s">
        <v>548</v>
      </c>
      <c r="D83" s="315"/>
      <c r="E83" s="315"/>
      <c r="F83" s="316" t="s">
        <v>543</v>
      </c>
      <c r="G83" s="315"/>
      <c r="H83" s="315" t="s">
        <v>549</v>
      </c>
      <c r="I83" s="315" t="s">
        <v>539</v>
      </c>
      <c r="J83" s="315">
        <v>15</v>
      </c>
      <c r="K83" s="303"/>
    </row>
    <row r="84" s="1" customFormat="1" ht="15" customHeight="1">
      <c r="B84" s="314"/>
      <c r="C84" s="315" t="s">
        <v>550</v>
      </c>
      <c r="D84" s="315"/>
      <c r="E84" s="315"/>
      <c r="F84" s="316" t="s">
        <v>543</v>
      </c>
      <c r="G84" s="315"/>
      <c r="H84" s="315" t="s">
        <v>551</v>
      </c>
      <c r="I84" s="315" t="s">
        <v>539</v>
      </c>
      <c r="J84" s="315">
        <v>15</v>
      </c>
      <c r="K84" s="303"/>
    </row>
    <row r="85" s="1" customFormat="1" ht="15" customHeight="1">
      <c r="B85" s="314"/>
      <c r="C85" s="315" t="s">
        <v>552</v>
      </c>
      <c r="D85" s="315"/>
      <c r="E85" s="315"/>
      <c r="F85" s="316" t="s">
        <v>543</v>
      </c>
      <c r="G85" s="315"/>
      <c r="H85" s="315" t="s">
        <v>553</v>
      </c>
      <c r="I85" s="315" t="s">
        <v>539</v>
      </c>
      <c r="J85" s="315">
        <v>20</v>
      </c>
      <c r="K85" s="303"/>
    </row>
    <row r="86" s="1" customFormat="1" ht="15" customHeight="1">
      <c r="B86" s="314"/>
      <c r="C86" s="315" t="s">
        <v>554</v>
      </c>
      <c r="D86" s="315"/>
      <c r="E86" s="315"/>
      <c r="F86" s="316" t="s">
        <v>543</v>
      </c>
      <c r="G86" s="315"/>
      <c r="H86" s="315" t="s">
        <v>555</v>
      </c>
      <c r="I86" s="315" t="s">
        <v>539</v>
      </c>
      <c r="J86" s="315">
        <v>20</v>
      </c>
      <c r="K86" s="303"/>
    </row>
    <row r="87" s="1" customFormat="1" ht="15" customHeight="1">
      <c r="B87" s="314"/>
      <c r="C87" s="289" t="s">
        <v>556</v>
      </c>
      <c r="D87" s="289"/>
      <c r="E87" s="289"/>
      <c r="F87" s="312" t="s">
        <v>543</v>
      </c>
      <c r="G87" s="313"/>
      <c r="H87" s="289" t="s">
        <v>557</v>
      </c>
      <c r="I87" s="289" t="s">
        <v>539</v>
      </c>
      <c r="J87" s="289">
        <v>50</v>
      </c>
      <c r="K87" s="303"/>
    </row>
    <row r="88" s="1" customFormat="1" ht="15" customHeight="1">
      <c r="B88" s="314"/>
      <c r="C88" s="289" t="s">
        <v>558</v>
      </c>
      <c r="D88" s="289"/>
      <c r="E88" s="289"/>
      <c r="F88" s="312" t="s">
        <v>543</v>
      </c>
      <c r="G88" s="313"/>
      <c r="H88" s="289" t="s">
        <v>559</v>
      </c>
      <c r="I88" s="289" t="s">
        <v>539</v>
      </c>
      <c r="J88" s="289">
        <v>20</v>
      </c>
      <c r="K88" s="303"/>
    </row>
    <row r="89" s="1" customFormat="1" ht="15" customHeight="1">
      <c r="B89" s="314"/>
      <c r="C89" s="289" t="s">
        <v>560</v>
      </c>
      <c r="D89" s="289"/>
      <c r="E89" s="289"/>
      <c r="F89" s="312" t="s">
        <v>543</v>
      </c>
      <c r="G89" s="313"/>
      <c r="H89" s="289" t="s">
        <v>561</v>
      </c>
      <c r="I89" s="289" t="s">
        <v>539</v>
      </c>
      <c r="J89" s="289">
        <v>20</v>
      </c>
      <c r="K89" s="303"/>
    </row>
    <row r="90" s="1" customFormat="1" ht="15" customHeight="1">
      <c r="B90" s="314"/>
      <c r="C90" s="289" t="s">
        <v>562</v>
      </c>
      <c r="D90" s="289"/>
      <c r="E90" s="289"/>
      <c r="F90" s="312" t="s">
        <v>543</v>
      </c>
      <c r="G90" s="313"/>
      <c r="H90" s="289" t="s">
        <v>563</v>
      </c>
      <c r="I90" s="289" t="s">
        <v>539</v>
      </c>
      <c r="J90" s="289">
        <v>50</v>
      </c>
      <c r="K90" s="303"/>
    </row>
    <row r="91" s="1" customFormat="1" ht="15" customHeight="1">
      <c r="B91" s="314"/>
      <c r="C91" s="289" t="s">
        <v>564</v>
      </c>
      <c r="D91" s="289"/>
      <c r="E91" s="289"/>
      <c r="F91" s="312" t="s">
        <v>543</v>
      </c>
      <c r="G91" s="313"/>
      <c r="H91" s="289" t="s">
        <v>564</v>
      </c>
      <c r="I91" s="289" t="s">
        <v>539</v>
      </c>
      <c r="J91" s="289">
        <v>50</v>
      </c>
      <c r="K91" s="303"/>
    </row>
    <row r="92" s="1" customFormat="1" ht="15" customHeight="1">
      <c r="B92" s="314"/>
      <c r="C92" s="289" t="s">
        <v>565</v>
      </c>
      <c r="D92" s="289"/>
      <c r="E92" s="289"/>
      <c r="F92" s="312" t="s">
        <v>543</v>
      </c>
      <c r="G92" s="313"/>
      <c r="H92" s="289" t="s">
        <v>566</v>
      </c>
      <c r="I92" s="289" t="s">
        <v>539</v>
      </c>
      <c r="J92" s="289">
        <v>255</v>
      </c>
      <c r="K92" s="303"/>
    </row>
    <row r="93" s="1" customFormat="1" ht="15" customHeight="1">
      <c r="B93" s="314"/>
      <c r="C93" s="289" t="s">
        <v>567</v>
      </c>
      <c r="D93" s="289"/>
      <c r="E93" s="289"/>
      <c r="F93" s="312" t="s">
        <v>537</v>
      </c>
      <c r="G93" s="313"/>
      <c r="H93" s="289" t="s">
        <v>568</v>
      </c>
      <c r="I93" s="289" t="s">
        <v>569</v>
      </c>
      <c r="J93" s="289"/>
      <c r="K93" s="303"/>
    </row>
    <row r="94" s="1" customFormat="1" ht="15" customHeight="1">
      <c r="B94" s="314"/>
      <c r="C94" s="289" t="s">
        <v>570</v>
      </c>
      <c r="D94" s="289"/>
      <c r="E94" s="289"/>
      <c r="F94" s="312" t="s">
        <v>537</v>
      </c>
      <c r="G94" s="313"/>
      <c r="H94" s="289" t="s">
        <v>571</v>
      </c>
      <c r="I94" s="289" t="s">
        <v>572</v>
      </c>
      <c r="J94" s="289"/>
      <c r="K94" s="303"/>
    </row>
    <row r="95" s="1" customFormat="1" ht="15" customHeight="1">
      <c r="B95" s="314"/>
      <c r="C95" s="289" t="s">
        <v>573</v>
      </c>
      <c r="D95" s="289"/>
      <c r="E95" s="289"/>
      <c r="F95" s="312" t="s">
        <v>537</v>
      </c>
      <c r="G95" s="313"/>
      <c r="H95" s="289" t="s">
        <v>573</v>
      </c>
      <c r="I95" s="289" t="s">
        <v>572</v>
      </c>
      <c r="J95" s="289"/>
      <c r="K95" s="303"/>
    </row>
    <row r="96" s="1" customFormat="1" ht="15" customHeight="1">
      <c r="B96" s="314"/>
      <c r="C96" s="289" t="s">
        <v>38</v>
      </c>
      <c r="D96" s="289"/>
      <c r="E96" s="289"/>
      <c r="F96" s="312" t="s">
        <v>537</v>
      </c>
      <c r="G96" s="313"/>
      <c r="H96" s="289" t="s">
        <v>574</v>
      </c>
      <c r="I96" s="289" t="s">
        <v>572</v>
      </c>
      <c r="J96" s="289"/>
      <c r="K96" s="303"/>
    </row>
    <row r="97" s="1" customFormat="1" ht="15" customHeight="1">
      <c r="B97" s="314"/>
      <c r="C97" s="289" t="s">
        <v>48</v>
      </c>
      <c r="D97" s="289"/>
      <c r="E97" s="289"/>
      <c r="F97" s="312" t="s">
        <v>537</v>
      </c>
      <c r="G97" s="313"/>
      <c r="H97" s="289" t="s">
        <v>575</v>
      </c>
      <c r="I97" s="289" t="s">
        <v>572</v>
      </c>
      <c r="J97" s="289"/>
      <c r="K97" s="303"/>
    </row>
    <row r="98" s="1" customFormat="1" ht="15" customHeight="1">
      <c r="B98" s="317"/>
      <c r="C98" s="318"/>
      <c r="D98" s="318"/>
      <c r="E98" s="318"/>
      <c r="F98" s="318"/>
      <c r="G98" s="318"/>
      <c r="H98" s="318"/>
      <c r="I98" s="318"/>
      <c r="J98" s="318"/>
      <c r="K98" s="319"/>
    </row>
    <row r="99" s="1" customFormat="1" ht="18.75" customHeight="1">
      <c r="B99" s="320"/>
      <c r="C99" s="321"/>
      <c r="D99" s="321"/>
      <c r="E99" s="321"/>
      <c r="F99" s="321"/>
      <c r="G99" s="321"/>
      <c r="H99" s="321"/>
      <c r="I99" s="321"/>
      <c r="J99" s="321"/>
      <c r="K99" s="320"/>
    </row>
    <row r="100" s="1" customFormat="1" ht="18.75" customHeight="1">
      <c r="B100" s="297"/>
      <c r="C100" s="297"/>
      <c r="D100" s="297"/>
      <c r="E100" s="297"/>
      <c r="F100" s="297"/>
      <c r="G100" s="297"/>
      <c r="H100" s="297"/>
      <c r="I100" s="297"/>
      <c r="J100" s="297"/>
      <c r="K100" s="297"/>
    </row>
    <row r="101" s="1" customFormat="1" ht="7.5" customHeight="1">
      <c r="B101" s="298"/>
      <c r="C101" s="299"/>
      <c r="D101" s="299"/>
      <c r="E101" s="299"/>
      <c r="F101" s="299"/>
      <c r="G101" s="299"/>
      <c r="H101" s="299"/>
      <c r="I101" s="299"/>
      <c r="J101" s="299"/>
      <c r="K101" s="300"/>
    </row>
    <row r="102" s="1" customFormat="1" ht="45" customHeight="1">
      <c r="B102" s="301"/>
      <c r="C102" s="302" t="s">
        <v>576</v>
      </c>
      <c r="D102" s="302"/>
      <c r="E102" s="302"/>
      <c r="F102" s="302"/>
      <c r="G102" s="302"/>
      <c r="H102" s="302"/>
      <c r="I102" s="302"/>
      <c r="J102" s="302"/>
      <c r="K102" s="303"/>
    </row>
    <row r="103" s="1" customFormat="1" ht="17.25" customHeight="1">
      <c r="B103" s="301"/>
      <c r="C103" s="304" t="s">
        <v>531</v>
      </c>
      <c r="D103" s="304"/>
      <c r="E103" s="304"/>
      <c r="F103" s="304" t="s">
        <v>532</v>
      </c>
      <c r="G103" s="305"/>
      <c r="H103" s="304" t="s">
        <v>54</v>
      </c>
      <c r="I103" s="304" t="s">
        <v>57</v>
      </c>
      <c r="J103" s="304" t="s">
        <v>533</v>
      </c>
      <c r="K103" s="303"/>
    </row>
    <row r="104" s="1" customFormat="1" ht="17.25" customHeight="1">
      <c r="B104" s="301"/>
      <c r="C104" s="306" t="s">
        <v>534</v>
      </c>
      <c r="D104" s="306"/>
      <c r="E104" s="306"/>
      <c r="F104" s="307" t="s">
        <v>535</v>
      </c>
      <c r="G104" s="308"/>
      <c r="H104" s="306"/>
      <c r="I104" s="306"/>
      <c r="J104" s="306" t="s">
        <v>536</v>
      </c>
      <c r="K104" s="303"/>
    </row>
    <row r="105" s="1" customFormat="1" ht="5.25" customHeight="1">
      <c r="B105" s="301"/>
      <c r="C105" s="304"/>
      <c r="D105" s="304"/>
      <c r="E105" s="304"/>
      <c r="F105" s="304"/>
      <c r="G105" s="322"/>
      <c r="H105" s="304"/>
      <c r="I105" s="304"/>
      <c r="J105" s="304"/>
      <c r="K105" s="303"/>
    </row>
    <row r="106" s="1" customFormat="1" ht="15" customHeight="1">
      <c r="B106" s="301"/>
      <c r="C106" s="289" t="s">
        <v>53</v>
      </c>
      <c r="D106" s="311"/>
      <c r="E106" s="311"/>
      <c r="F106" s="312" t="s">
        <v>537</v>
      </c>
      <c r="G106" s="289"/>
      <c r="H106" s="289" t="s">
        <v>577</v>
      </c>
      <c r="I106" s="289" t="s">
        <v>539</v>
      </c>
      <c r="J106" s="289">
        <v>20</v>
      </c>
      <c r="K106" s="303"/>
    </row>
    <row r="107" s="1" customFormat="1" ht="15" customHeight="1">
      <c r="B107" s="301"/>
      <c r="C107" s="289" t="s">
        <v>540</v>
      </c>
      <c r="D107" s="289"/>
      <c r="E107" s="289"/>
      <c r="F107" s="312" t="s">
        <v>537</v>
      </c>
      <c r="G107" s="289"/>
      <c r="H107" s="289" t="s">
        <v>577</v>
      </c>
      <c r="I107" s="289" t="s">
        <v>539</v>
      </c>
      <c r="J107" s="289">
        <v>120</v>
      </c>
      <c r="K107" s="303"/>
    </row>
    <row r="108" s="1" customFormat="1" ht="15" customHeight="1">
      <c r="B108" s="314"/>
      <c r="C108" s="289" t="s">
        <v>542</v>
      </c>
      <c r="D108" s="289"/>
      <c r="E108" s="289"/>
      <c r="F108" s="312" t="s">
        <v>543</v>
      </c>
      <c r="G108" s="289"/>
      <c r="H108" s="289" t="s">
        <v>577</v>
      </c>
      <c r="I108" s="289" t="s">
        <v>539</v>
      </c>
      <c r="J108" s="289">
        <v>50</v>
      </c>
      <c r="K108" s="303"/>
    </row>
    <row r="109" s="1" customFormat="1" ht="15" customHeight="1">
      <c r="B109" s="314"/>
      <c r="C109" s="289" t="s">
        <v>545</v>
      </c>
      <c r="D109" s="289"/>
      <c r="E109" s="289"/>
      <c r="F109" s="312" t="s">
        <v>537</v>
      </c>
      <c r="G109" s="289"/>
      <c r="H109" s="289" t="s">
        <v>577</v>
      </c>
      <c r="I109" s="289" t="s">
        <v>547</v>
      </c>
      <c r="J109" s="289"/>
      <c r="K109" s="303"/>
    </row>
    <row r="110" s="1" customFormat="1" ht="15" customHeight="1">
      <c r="B110" s="314"/>
      <c r="C110" s="289" t="s">
        <v>556</v>
      </c>
      <c r="D110" s="289"/>
      <c r="E110" s="289"/>
      <c r="F110" s="312" t="s">
        <v>543</v>
      </c>
      <c r="G110" s="289"/>
      <c r="H110" s="289" t="s">
        <v>577</v>
      </c>
      <c r="I110" s="289" t="s">
        <v>539</v>
      </c>
      <c r="J110" s="289">
        <v>50</v>
      </c>
      <c r="K110" s="303"/>
    </row>
    <row r="111" s="1" customFormat="1" ht="15" customHeight="1">
      <c r="B111" s="314"/>
      <c r="C111" s="289" t="s">
        <v>564</v>
      </c>
      <c r="D111" s="289"/>
      <c r="E111" s="289"/>
      <c r="F111" s="312" t="s">
        <v>543</v>
      </c>
      <c r="G111" s="289"/>
      <c r="H111" s="289" t="s">
        <v>577</v>
      </c>
      <c r="I111" s="289" t="s">
        <v>539</v>
      </c>
      <c r="J111" s="289">
        <v>50</v>
      </c>
      <c r="K111" s="303"/>
    </row>
    <row r="112" s="1" customFormat="1" ht="15" customHeight="1">
      <c r="B112" s="314"/>
      <c r="C112" s="289" t="s">
        <v>562</v>
      </c>
      <c r="D112" s="289"/>
      <c r="E112" s="289"/>
      <c r="F112" s="312" t="s">
        <v>543</v>
      </c>
      <c r="G112" s="289"/>
      <c r="H112" s="289" t="s">
        <v>577</v>
      </c>
      <c r="I112" s="289" t="s">
        <v>539</v>
      </c>
      <c r="J112" s="289">
        <v>50</v>
      </c>
      <c r="K112" s="303"/>
    </row>
    <row r="113" s="1" customFormat="1" ht="15" customHeight="1">
      <c r="B113" s="314"/>
      <c r="C113" s="289" t="s">
        <v>53</v>
      </c>
      <c r="D113" s="289"/>
      <c r="E113" s="289"/>
      <c r="F113" s="312" t="s">
        <v>537</v>
      </c>
      <c r="G113" s="289"/>
      <c r="H113" s="289" t="s">
        <v>578</v>
      </c>
      <c r="I113" s="289" t="s">
        <v>539</v>
      </c>
      <c r="J113" s="289">
        <v>20</v>
      </c>
      <c r="K113" s="303"/>
    </row>
    <row r="114" s="1" customFormat="1" ht="15" customHeight="1">
      <c r="B114" s="314"/>
      <c r="C114" s="289" t="s">
        <v>579</v>
      </c>
      <c r="D114" s="289"/>
      <c r="E114" s="289"/>
      <c r="F114" s="312" t="s">
        <v>537</v>
      </c>
      <c r="G114" s="289"/>
      <c r="H114" s="289" t="s">
        <v>580</v>
      </c>
      <c r="I114" s="289" t="s">
        <v>539</v>
      </c>
      <c r="J114" s="289">
        <v>120</v>
      </c>
      <c r="K114" s="303"/>
    </row>
    <row r="115" s="1" customFormat="1" ht="15" customHeight="1">
      <c r="B115" s="314"/>
      <c r="C115" s="289" t="s">
        <v>38</v>
      </c>
      <c r="D115" s="289"/>
      <c r="E115" s="289"/>
      <c r="F115" s="312" t="s">
        <v>537</v>
      </c>
      <c r="G115" s="289"/>
      <c r="H115" s="289" t="s">
        <v>581</v>
      </c>
      <c r="I115" s="289" t="s">
        <v>572</v>
      </c>
      <c r="J115" s="289"/>
      <c r="K115" s="303"/>
    </row>
    <row r="116" s="1" customFormat="1" ht="15" customHeight="1">
      <c r="B116" s="314"/>
      <c r="C116" s="289" t="s">
        <v>48</v>
      </c>
      <c r="D116" s="289"/>
      <c r="E116" s="289"/>
      <c r="F116" s="312" t="s">
        <v>537</v>
      </c>
      <c r="G116" s="289"/>
      <c r="H116" s="289" t="s">
        <v>582</v>
      </c>
      <c r="I116" s="289" t="s">
        <v>572</v>
      </c>
      <c r="J116" s="289"/>
      <c r="K116" s="303"/>
    </row>
    <row r="117" s="1" customFormat="1" ht="15" customHeight="1">
      <c r="B117" s="314"/>
      <c r="C117" s="289" t="s">
        <v>57</v>
      </c>
      <c r="D117" s="289"/>
      <c r="E117" s="289"/>
      <c r="F117" s="312" t="s">
        <v>537</v>
      </c>
      <c r="G117" s="289"/>
      <c r="H117" s="289" t="s">
        <v>583</v>
      </c>
      <c r="I117" s="289" t="s">
        <v>584</v>
      </c>
      <c r="J117" s="289"/>
      <c r="K117" s="303"/>
    </row>
    <row r="118" s="1" customFormat="1" ht="15" customHeight="1">
      <c r="B118" s="317"/>
      <c r="C118" s="323"/>
      <c r="D118" s="323"/>
      <c r="E118" s="323"/>
      <c r="F118" s="323"/>
      <c r="G118" s="323"/>
      <c r="H118" s="323"/>
      <c r="I118" s="323"/>
      <c r="J118" s="323"/>
      <c r="K118" s="319"/>
    </row>
    <row r="119" s="1" customFormat="1" ht="18.75" customHeight="1">
      <c r="B119" s="324"/>
      <c r="C119" s="325"/>
      <c r="D119" s="325"/>
      <c r="E119" s="325"/>
      <c r="F119" s="326"/>
      <c r="G119" s="325"/>
      <c r="H119" s="325"/>
      <c r="I119" s="325"/>
      <c r="J119" s="325"/>
      <c r="K119" s="324"/>
    </row>
    <row r="120" s="1" customFormat="1" ht="18.75" customHeight="1">
      <c r="B120" s="297"/>
      <c r="C120" s="297"/>
      <c r="D120" s="297"/>
      <c r="E120" s="297"/>
      <c r="F120" s="297"/>
      <c r="G120" s="297"/>
      <c r="H120" s="297"/>
      <c r="I120" s="297"/>
      <c r="J120" s="297"/>
      <c r="K120" s="297"/>
    </row>
    <row r="121" s="1" customFormat="1" ht="7.5" customHeight="1">
      <c r="B121" s="327"/>
      <c r="C121" s="328"/>
      <c r="D121" s="328"/>
      <c r="E121" s="328"/>
      <c r="F121" s="328"/>
      <c r="G121" s="328"/>
      <c r="H121" s="328"/>
      <c r="I121" s="328"/>
      <c r="J121" s="328"/>
      <c r="K121" s="329"/>
    </row>
    <row r="122" s="1" customFormat="1" ht="45" customHeight="1">
      <c r="B122" s="330"/>
      <c r="C122" s="280" t="s">
        <v>585</v>
      </c>
      <c r="D122" s="280"/>
      <c r="E122" s="280"/>
      <c r="F122" s="280"/>
      <c r="G122" s="280"/>
      <c r="H122" s="280"/>
      <c r="I122" s="280"/>
      <c r="J122" s="280"/>
      <c r="K122" s="331"/>
    </row>
    <row r="123" s="1" customFormat="1" ht="17.25" customHeight="1">
      <c r="B123" s="332"/>
      <c r="C123" s="304" t="s">
        <v>531</v>
      </c>
      <c r="D123" s="304"/>
      <c r="E123" s="304"/>
      <c r="F123" s="304" t="s">
        <v>532</v>
      </c>
      <c r="G123" s="305"/>
      <c r="H123" s="304" t="s">
        <v>54</v>
      </c>
      <c r="I123" s="304" t="s">
        <v>57</v>
      </c>
      <c r="J123" s="304" t="s">
        <v>533</v>
      </c>
      <c r="K123" s="333"/>
    </row>
    <row r="124" s="1" customFormat="1" ht="17.25" customHeight="1">
      <c r="B124" s="332"/>
      <c r="C124" s="306" t="s">
        <v>534</v>
      </c>
      <c r="D124" s="306"/>
      <c r="E124" s="306"/>
      <c r="F124" s="307" t="s">
        <v>535</v>
      </c>
      <c r="G124" s="308"/>
      <c r="H124" s="306"/>
      <c r="I124" s="306"/>
      <c r="J124" s="306" t="s">
        <v>536</v>
      </c>
      <c r="K124" s="333"/>
    </row>
    <row r="125" s="1" customFormat="1" ht="5.25" customHeight="1">
      <c r="B125" s="334"/>
      <c r="C125" s="309"/>
      <c r="D125" s="309"/>
      <c r="E125" s="309"/>
      <c r="F125" s="309"/>
      <c r="G125" s="335"/>
      <c r="H125" s="309"/>
      <c r="I125" s="309"/>
      <c r="J125" s="309"/>
      <c r="K125" s="336"/>
    </row>
    <row r="126" s="1" customFormat="1" ht="15" customHeight="1">
      <c r="B126" s="334"/>
      <c r="C126" s="289" t="s">
        <v>540</v>
      </c>
      <c r="D126" s="311"/>
      <c r="E126" s="311"/>
      <c r="F126" s="312" t="s">
        <v>537</v>
      </c>
      <c r="G126" s="289"/>
      <c r="H126" s="289" t="s">
        <v>577</v>
      </c>
      <c r="I126" s="289" t="s">
        <v>539</v>
      </c>
      <c r="J126" s="289">
        <v>120</v>
      </c>
      <c r="K126" s="337"/>
    </row>
    <row r="127" s="1" customFormat="1" ht="15" customHeight="1">
      <c r="B127" s="334"/>
      <c r="C127" s="289" t="s">
        <v>586</v>
      </c>
      <c r="D127" s="289"/>
      <c r="E127" s="289"/>
      <c r="F127" s="312" t="s">
        <v>537</v>
      </c>
      <c r="G127" s="289"/>
      <c r="H127" s="289" t="s">
        <v>587</v>
      </c>
      <c r="I127" s="289" t="s">
        <v>539</v>
      </c>
      <c r="J127" s="289" t="s">
        <v>588</v>
      </c>
      <c r="K127" s="337"/>
    </row>
    <row r="128" s="1" customFormat="1" ht="15" customHeight="1">
      <c r="B128" s="334"/>
      <c r="C128" s="289" t="s">
        <v>485</v>
      </c>
      <c r="D128" s="289"/>
      <c r="E128" s="289"/>
      <c r="F128" s="312" t="s">
        <v>537</v>
      </c>
      <c r="G128" s="289"/>
      <c r="H128" s="289" t="s">
        <v>589</v>
      </c>
      <c r="I128" s="289" t="s">
        <v>539</v>
      </c>
      <c r="J128" s="289" t="s">
        <v>588</v>
      </c>
      <c r="K128" s="337"/>
    </row>
    <row r="129" s="1" customFormat="1" ht="15" customHeight="1">
      <c r="B129" s="334"/>
      <c r="C129" s="289" t="s">
        <v>548</v>
      </c>
      <c r="D129" s="289"/>
      <c r="E129" s="289"/>
      <c r="F129" s="312" t="s">
        <v>543</v>
      </c>
      <c r="G129" s="289"/>
      <c r="H129" s="289" t="s">
        <v>549</v>
      </c>
      <c r="I129" s="289" t="s">
        <v>539</v>
      </c>
      <c r="J129" s="289">
        <v>15</v>
      </c>
      <c r="K129" s="337"/>
    </row>
    <row r="130" s="1" customFormat="1" ht="15" customHeight="1">
      <c r="B130" s="334"/>
      <c r="C130" s="315" t="s">
        <v>550</v>
      </c>
      <c r="D130" s="315"/>
      <c r="E130" s="315"/>
      <c r="F130" s="316" t="s">
        <v>543</v>
      </c>
      <c r="G130" s="315"/>
      <c r="H130" s="315" t="s">
        <v>551</v>
      </c>
      <c r="I130" s="315" t="s">
        <v>539</v>
      </c>
      <c r="J130" s="315">
        <v>15</v>
      </c>
      <c r="K130" s="337"/>
    </row>
    <row r="131" s="1" customFormat="1" ht="15" customHeight="1">
      <c r="B131" s="334"/>
      <c r="C131" s="315" t="s">
        <v>552</v>
      </c>
      <c r="D131" s="315"/>
      <c r="E131" s="315"/>
      <c r="F131" s="316" t="s">
        <v>543</v>
      </c>
      <c r="G131" s="315"/>
      <c r="H131" s="315" t="s">
        <v>553</v>
      </c>
      <c r="I131" s="315" t="s">
        <v>539</v>
      </c>
      <c r="J131" s="315">
        <v>20</v>
      </c>
      <c r="K131" s="337"/>
    </row>
    <row r="132" s="1" customFormat="1" ht="15" customHeight="1">
      <c r="B132" s="334"/>
      <c r="C132" s="315" t="s">
        <v>554</v>
      </c>
      <c r="D132" s="315"/>
      <c r="E132" s="315"/>
      <c r="F132" s="316" t="s">
        <v>543</v>
      </c>
      <c r="G132" s="315"/>
      <c r="H132" s="315" t="s">
        <v>555</v>
      </c>
      <c r="I132" s="315" t="s">
        <v>539</v>
      </c>
      <c r="J132" s="315">
        <v>20</v>
      </c>
      <c r="K132" s="337"/>
    </row>
    <row r="133" s="1" customFormat="1" ht="15" customHeight="1">
      <c r="B133" s="334"/>
      <c r="C133" s="289" t="s">
        <v>542</v>
      </c>
      <c r="D133" s="289"/>
      <c r="E133" s="289"/>
      <c r="F133" s="312" t="s">
        <v>543</v>
      </c>
      <c r="G133" s="289"/>
      <c r="H133" s="289" t="s">
        <v>577</v>
      </c>
      <c r="I133" s="289" t="s">
        <v>539</v>
      </c>
      <c r="J133" s="289">
        <v>50</v>
      </c>
      <c r="K133" s="337"/>
    </row>
    <row r="134" s="1" customFormat="1" ht="15" customHeight="1">
      <c r="B134" s="334"/>
      <c r="C134" s="289" t="s">
        <v>556</v>
      </c>
      <c r="D134" s="289"/>
      <c r="E134" s="289"/>
      <c r="F134" s="312" t="s">
        <v>543</v>
      </c>
      <c r="G134" s="289"/>
      <c r="H134" s="289" t="s">
        <v>577</v>
      </c>
      <c r="I134" s="289" t="s">
        <v>539</v>
      </c>
      <c r="J134" s="289">
        <v>50</v>
      </c>
      <c r="K134" s="337"/>
    </row>
    <row r="135" s="1" customFormat="1" ht="15" customHeight="1">
      <c r="B135" s="334"/>
      <c r="C135" s="289" t="s">
        <v>562</v>
      </c>
      <c r="D135" s="289"/>
      <c r="E135" s="289"/>
      <c r="F135" s="312" t="s">
        <v>543</v>
      </c>
      <c r="G135" s="289"/>
      <c r="H135" s="289" t="s">
        <v>577</v>
      </c>
      <c r="I135" s="289" t="s">
        <v>539</v>
      </c>
      <c r="J135" s="289">
        <v>50</v>
      </c>
      <c r="K135" s="337"/>
    </row>
    <row r="136" s="1" customFormat="1" ht="15" customHeight="1">
      <c r="B136" s="334"/>
      <c r="C136" s="289" t="s">
        <v>564</v>
      </c>
      <c r="D136" s="289"/>
      <c r="E136" s="289"/>
      <c r="F136" s="312" t="s">
        <v>543</v>
      </c>
      <c r="G136" s="289"/>
      <c r="H136" s="289" t="s">
        <v>577</v>
      </c>
      <c r="I136" s="289" t="s">
        <v>539</v>
      </c>
      <c r="J136" s="289">
        <v>50</v>
      </c>
      <c r="K136" s="337"/>
    </row>
    <row r="137" s="1" customFormat="1" ht="15" customHeight="1">
      <c r="B137" s="334"/>
      <c r="C137" s="289" t="s">
        <v>565</v>
      </c>
      <c r="D137" s="289"/>
      <c r="E137" s="289"/>
      <c r="F137" s="312" t="s">
        <v>543</v>
      </c>
      <c r="G137" s="289"/>
      <c r="H137" s="289" t="s">
        <v>590</v>
      </c>
      <c r="I137" s="289" t="s">
        <v>539</v>
      </c>
      <c r="J137" s="289">
        <v>255</v>
      </c>
      <c r="K137" s="337"/>
    </row>
    <row r="138" s="1" customFormat="1" ht="15" customHeight="1">
      <c r="B138" s="334"/>
      <c r="C138" s="289" t="s">
        <v>567</v>
      </c>
      <c r="D138" s="289"/>
      <c r="E138" s="289"/>
      <c r="F138" s="312" t="s">
        <v>537</v>
      </c>
      <c r="G138" s="289"/>
      <c r="H138" s="289" t="s">
        <v>591</v>
      </c>
      <c r="I138" s="289" t="s">
        <v>569</v>
      </c>
      <c r="J138" s="289"/>
      <c r="K138" s="337"/>
    </row>
    <row r="139" s="1" customFormat="1" ht="15" customHeight="1">
      <c r="B139" s="334"/>
      <c r="C139" s="289" t="s">
        <v>570</v>
      </c>
      <c r="D139" s="289"/>
      <c r="E139" s="289"/>
      <c r="F139" s="312" t="s">
        <v>537</v>
      </c>
      <c r="G139" s="289"/>
      <c r="H139" s="289" t="s">
        <v>592</v>
      </c>
      <c r="I139" s="289" t="s">
        <v>572</v>
      </c>
      <c r="J139" s="289"/>
      <c r="K139" s="337"/>
    </row>
    <row r="140" s="1" customFormat="1" ht="15" customHeight="1">
      <c r="B140" s="334"/>
      <c r="C140" s="289" t="s">
        <v>573</v>
      </c>
      <c r="D140" s="289"/>
      <c r="E140" s="289"/>
      <c r="F140" s="312" t="s">
        <v>537</v>
      </c>
      <c r="G140" s="289"/>
      <c r="H140" s="289" t="s">
        <v>573</v>
      </c>
      <c r="I140" s="289" t="s">
        <v>572</v>
      </c>
      <c r="J140" s="289"/>
      <c r="K140" s="337"/>
    </row>
    <row r="141" s="1" customFormat="1" ht="15" customHeight="1">
      <c r="B141" s="334"/>
      <c r="C141" s="289" t="s">
        <v>38</v>
      </c>
      <c r="D141" s="289"/>
      <c r="E141" s="289"/>
      <c r="F141" s="312" t="s">
        <v>537</v>
      </c>
      <c r="G141" s="289"/>
      <c r="H141" s="289" t="s">
        <v>593</v>
      </c>
      <c r="I141" s="289" t="s">
        <v>572</v>
      </c>
      <c r="J141" s="289"/>
      <c r="K141" s="337"/>
    </row>
    <row r="142" s="1" customFormat="1" ht="15" customHeight="1">
      <c r="B142" s="334"/>
      <c r="C142" s="289" t="s">
        <v>594</v>
      </c>
      <c r="D142" s="289"/>
      <c r="E142" s="289"/>
      <c r="F142" s="312" t="s">
        <v>537</v>
      </c>
      <c r="G142" s="289"/>
      <c r="H142" s="289" t="s">
        <v>595</v>
      </c>
      <c r="I142" s="289" t="s">
        <v>572</v>
      </c>
      <c r="J142" s="289"/>
      <c r="K142" s="337"/>
    </row>
    <row r="143" s="1" customFormat="1" ht="15" customHeight="1">
      <c r="B143" s="338"/>
      <c r="C143" s="339"/>
      <c r="D143" s="339"/>
      <c r="E143" s="339"/>
      <c r="F143" s="339"/>
      <c r="G143" s="339"/>
      <c r="H143" s="339"/>
      <c r="I143" s="339"/>
      <c r="J143" s="339"/>
      <c r="K143" s="340"/>
    </row>
    <row r="144" s="1" customFormat="1" ht="18.75" customHeight="1">
      <c r="B144" s="325"/>
      <c r="C144" s="325"/>
      <c r="D144" s="325"/>
      <c r="E144" s="325"/>
      <c r="F144" s="326"/>
      <c r="G144" s="325"/>
      <c r="H144" s="325"/>
      <c r="I144" s="325"/>
      <c r="J144" s="325"/>
      <c r="K144" s="325"/>
    </row>
    <row r="145" s="1" customFormat="1" ht="18.75" customHeight="1">
      <c r="B145" s="297"/>
      <c r="C145" s="297"/>
      <c r="D145" s="297"/>
      <c r="E145" s="297"/>
      <c r="F145" s="297"/>
      <c r="G145" s="297"/>
      <c r="H145" s="297"/>
      <c r="I145" s="297"/>
      <c r="J145" s="297"/>
      <c r="K145" s="297"/>
    </row>
    <row r="146" s="1" customFormat="1" ht="7.5" customHeight="1">
      <c r="B146" s="298"/>
      <c r="C146" s="299"/>
      <c r="D146" s="299"/>
      <c r="E146" s="299"/>
      <c r="F146" s="299"/>
      <c r="G146" s="299"/>
      <c r="H146" s="299"/>
      <c r="I146" s="299"/>
      <c r="J146" s="299"/>
      <c r="K146" s="300"/>
    </row>
    <row r="147" s="1" customFormat="1" ht="45" customHeight="1">
      <c r="B147" s="301"/>
      <c r="C147" s="302" t="s">
        <v>596</v>
      </c>
      <c r="D147" s="302"/>
      <c r="E147" s="302"/>
      <c r="F147" s="302"/>
      <c r="G147" s="302"/>
      <c r="H147" s="302"/>
      <c r="I147" s="302"/>
      <c r="J147" s="302"/>
      <c r="K147" s="303"/>
    </row>
    <row r="148" s="1" customFormat="1" ht="17.25" customHeight="1">
      <c r="B148" s="301"/>
      <c r="C148" s="304" t="s">
        <v>531</v>
      </c>
      <c r="D148" s="304"/>
      <c r="E148" s="304"/>
      <c r="F148" s="304" t="s">
        <v>532</v>
      </c>
      <c r="G148" s="305"/>
      <c r="H148" s="304" t="s">
        <v>54</v>
      </c>
      <c r="I148" s="304" t="s">
        <v>57</v>
      </c>
      <c r="J148" s="304" t="s">
        <v>533</v>
      </c>
      <c r="K148" s="303"/>
    </row>
    <row r="149" s="1" customFormat="1" ht="17.25" customHeight="1">
      <c r="B149" s="301"/>
      <c r="C149" s="306" t="s">
        <v>534</v>
      </c>
      <c r="D149" s="306"/>
      <c r="E149" s="306"/>
      <c r="F149" s="307" t="s">
        <v>535</v>
      </c>
      <c r="G149" s="308"/>
      <c r="H149" s="306"/>
      <c r="I149" s="306"/>
      <c r="J149" s="306" t="s">
        <v>536</v>
      </c>
      <c r="K149" s="303"/>
    </row>
    <row r="150" s="1" customFormat="1" ht="5.25" customHeight="1">
      <c r="B150" s="314"/>
      <c r="C150" s="309"/>
      <c r="D150" s="309"/>
      <c r="E150" s="309"/>
      <c r="F150" s="309"/>
      <c r="G150" s="310"/>
      <c r="H150" s="309"/>
      <c r="I150" s="309"/>
      <c r="J150" s="309"/>
      <c r="K150" s="337"/>
    </row>
    <row r="151" s="1" customFormat="1" ht="15" customHeight="1">
      <c r="B151" s="314"/>
      <c r="C151" s="341" t="s">
        <v>540</v>
      </c>
      <c r="D151" s="289"/>
      <c r="E151" s="289"/>
      <c r="F151" s="342" t="s">
        <v>537</v>
      </c>
      <c r="G151" s="289"/>
      <c r="H151" s="341" t="s">
        <v>577</v>
      </c>
      <c r="I151" s="341" t="s">
        <v>539</v>
      </c>
      <c r="J151" s="341">
        <v>120</v>
      </c>
      <c r="K151" s="337"/>
    </row>
    <row r="152" s="1" customFormat="1" ht="15" customHeight="1">
      <c r="B152" s="314"/>
      <c r="C152" s="341" t="s">
        <v>586</v>
      </c>
      <c r="D152" s="289"/>
      <c r="E152" s="289"/>
      <c r="F152" s="342" t="s">
        <v>537</v>
      </c>
      <c r="G152" s="289"/>
      <c r="H152" s="341" t="s">
        <v>597</v>
      </c>
      <c r="I152" s="341" t="s">
        <v>539</v>
      </c>
      <c r="J152" s="341" t="s">
        <v>588</v>
      </c>
      <c r="K152" s="337"/>
    </row>
    <row r="153" s="1" customFormat="1" ht="15" customHeight="1">
      <c r="B153" s="314"/>
      <c r="C153" s="341" t="s">
        <v>485</v>
      </c>
      <c r="D153" s="289"/>
      <c r="E153" s="289"/>
      <c r="F153" s="342" t="s">
        <v>537</v>
      </c>
      <c r="G153" s="289"/>
      <c r="H153" s="341" t="s">
        <v>598</v>
      </c>
      <c r="I153" s="341" t="s">
        <v>539</v>
      </c>
      <c r="J153" s="341" t="s">
        <v>588</v>
      </c>
      <c r="K153" s="337"/>
    </row>
    <row r="154" s="1" customFormat="1" ht="15" customHeight="1">
      <c r="B154" s="314"/>
      <c r="C154" s="341" t="s">
        <v>542</v>
      </c>
      <c r="D154" s="289"/>
      <c r="E154" s="289"/>
      <c r="F154" s="342" t="s">
        <v>543</v>
      </c>
      <c r="G154" s="289"/>
      <c r="H154" s="341" t="s">
        <v>577</v>
      </c>
      <c r="I154" s="341" t="s">
        <v>539</v>
      </c>
      <c r="J154" s="341">
        <v>50</v>
      </c>
      <c r="K154" s="337"/>
    </row>
    <row r="155" s="1" customFormat="1" ht="15" customHeight="1">
      <c r="B155" s="314"/>
      <c r="C155" s="341" t="s">
        <v>545</v>
      </c>
      <c r="D155" s="289"/>
      <c r="E155" s="289"/>
      <c r="F155" s="342" t="s">
        <v>537</v>
      </c>
      <c r="G155" s="289"/>
      <c r="H155" s="341" t="s">
        <v>577</v>
      </c>
      <c r="I155" s="341" t="s">
        <v>547</v>
      </c>
      <c r="J155" s="341"/>
      <c r="K155" s="337"/>
    </row>
    <row r="156" s="1" customFormat="1" ht="15" customHeight="1">
      <c r="B156" s="314"/>
      <c r="C156" s="341" t="s">
        <v>556</v>
      </c>
      <c r="D156" s="289"/>
      <c r="E156" s="289"/>
      <c r="F156" s="342" t="s">
        <v>543</v>
      </c>
      <c r="G156" s="289"/>
      <c r="H156" s="341" t="s">
        <v>577</v>
      </c>
      <c r="I156" s="341" t="s">
        <v>539</v>
      </c>
      <c r="J156" s="341">
        <v>50</v>
      </c>
      <c r="K156" s="337"/>
    </row>
    <row r="157" s="1" customFormat="1" ht="15" customHeight="1">
      <c r="B157" s="314"/>
      <c r="C157" s="341" t="s">
        <v>564</v>
      </c>
      <c r="D157" s="289"/>
      <c r="E157" s="289"/>
      <c r="F157" s="342" t="s">
        <v>543</v>
      </c>
      <c r="G157" s="289"/>
      <c r="H157" s="341" t="s">
        <v>577</v>
      </c>
      <c r="I157" s="341" t="s">
        <v>539</v>
      </c>
      <c r="J157" s="341">
        <v>50</v>
      </c>
      <c r="K157" s="337"/>
    </row>
    <row r="158" s="1" customFormat="1" ht="15" customHeight="1">
      <c r="B158" s="314"/>
      <c r="C158" s="341" t="s">
        <v>562</v>
      </c>
      <c r="D158" s="289"/>
      <c r="E158" s="289"/>
      <c r="F158" s="342" t="s">
        <v>543</v>
      </c>
      <c r="G158" s="289"/>
      <c r="H158" s="341" t="s">
        <v>577</v>
      </c>
      <c r="I158" s="341" t="s">
        <v>539</v>
      </c>
      <c r="J158" s="341">
        <v>50</v>
      </c>
      <c r="K158" s="337"/>
    </row>
    <row r="159" s="1" customFormat="1" ht="15" customHeight="1">
      <c r="B159" s="314"/>
      <c r="C159" s="341" t="s">
        <v>90</v>
      </c>
      <c r="D159" s="289"/>
      <c r="E159" s="289"/>
      <c r="F159" s="342" t="s">
        <v>537</v>
      </c>
      <c r="G159" s="289"/>
      <c r="H159" s="341" t="s">
        <v>599</v>
      </c>
      <c r="I159" s="341" t="s">
        <v>539</v>
      </c>
      <c r="J159" s="341" t="s">
        <v>600</v>
      </c>
      <c r="K159" s="337"/>
    </row>
    <row r="160" s="1" customFormat="1" ht="15" customHeight="1">
      <c r="B160" s="314"/>
      <c r="C160" s="341" t="s">
        <v>601</v>
      </c>
      <c r="D160" s="289"/>
      <c r="E160" s="289"/>
      <c r="F160" s="342" t="s">
        <v>537</v>
      </c>
      <c r="G160" s="289"/>
      <c r="H160" s="341" t="s">
        <v>602</v>
      </c>
      <c r="I160" s="341" t="s">
        <v>572</v>
      </c>
      <c r="J160" s="341"/>
      <c r="K160" s="337"/>
    </row>
    <row r="161" s="1" customFormat="1" ht="15" customHeight="1">
      <c r="B161" s="343"/>
      <c r="C161" s="323"/>
      <c r="D161" s="323"/>
      <c r="E161" s="323"/>
      <c r="F161" s="323"/>
      <c r="G161" s="323"/>
      <c r="H161" s="323"/>
      <c r="I161" s="323"/>
      <c r="J161" s="323"/>
      <c r="K161" s="344"/>
    </row>
    <row r="162" s="1" customFormat="1" ht="18.75" customHeight="1">
      <c r="B162" s="325"/>
      <c r="C162" s="335"/>
      <c r="D162" s="335"/>
      <c r="E162" s="335"/>
      <c r="F162" s="345"/>
      <c r="G162" s="335"/>
      <c r="H162" s="335"/>
      <c r="I162" s="335"/>
      <c r="J162" s="335"/>
      <c r="K162" s="325"/>
    </row>
    <row r="163" s="1" customFormat="1" ht="18.75" customHeight="1">
      <c r="B163" s="297"/>
      <c r="C163" s="297"/>
      <c r="D163" s="297"/>
      <c r="E163" s="297"/>
      <c r="F163" s="297"/>
      <c r="G163" s="297"/>
      <c r="H163" s="297"/>
      <c r="I163" s="297"/>
      <c r="J163" s="297"/>
      <c r="K163" s="297"/>
    </row>
    <row r="164" s="1" customFormat="1" ht="7.5" customHeight="1">
      <c r="B164" s="276"/>
      <c r="C164" s="277"/>
      <c r="D164" s="277"/>
      <c r="E164" s="277"/>
      <c r="F164" s="277"/>
      <c r="G164" s="277"/>
      <c r="H164" s="277"/>
      <c r="I164" s="277"/>
      <c r="J164" s="277"/>
      <c r="K164" s="278"/>
    </row>
    <row r="165" s="1" customFormat="1" ht="45" customHeight="1">
      <c r="B165" s="279"/>
      <c r="C165" s="280" t="s">
        <v>603</v>
      </c>
      <c r="D165" s="280"/>
      <c r="E165" s="280"/>
      <c r="F165" s="280"/>
      <c r="G165" s="280"/>
      <c r="H165" s="280"/>
      <c r="I165" s="280"/>
      <c r="J165" s="280"/>
      <c r="K165" s="281"/>
    </row>
    <row r="166" s="1" customFormat="1" ht="17.25" customHeight="1">
      <c r="B166" s="279"/>
      <c r="C166" s="304" t="s">
        <v>531</v>
      </c>
      <c r="D166" s="304"/>
      <c r="E166" s="304"/>
      <c r="F166" s="304" t="s">
        <v>532</v>
      </c>
      <c r="G166" s="346"/>
      <c r="H166" s="347" t="s">
        <v>54</v>
      </c>
      <c r="I166" s="347" t="s">
        <v>57</v>
      </c>
      <c r="J166" s="304" t="s">
        <v>533</v>
      </c>
      <c r="K166" s="281"/>
    </row>
    <row r="167" s="1" customFormat="1" ht="17.25" customHeight="1">
      <c r="B167" s="282"/>
      <c r="C167" s="306" t="s">
        <v>534</v>
      </c>
      <c r="D167" s="306"/>
      <c r="E167" s="306"/>
      <c r="F167" s="307" t="s">
        <v>535</v>
      </c>
      <c r="G167" s="348"/>
      <c r="H167" s="349"/>
      <c r="I167" s="349"/>
      <c r="J167" s="306" t="s">
        <v>536</v>
      </c>
      <c r="K167" s="284"/>
    </row>
    <row r="168" s="1" customFormat="1" ht="5.25" customHeight="1">
      <c r="B168" s="314"/>
      <c r="C168" s="309"/>
      <c r="D168" s="309"/>
      <c r="E168" s="309"/>
      <c r="F168" s="309"/>
      <c r="G168" s="310"/>
      <c r="H168" s="309"/>
      <c r="I168" s="309"/>
      <c r="J168" s="309"/>
      <c r="K168" s="337"/>
    </row>
    <row r="169" s="1" customFormat="1" ht="15" customHeight="1">
      <c r="B169" s="314"/>
      <c r="C169" s="289" t="s">
        <v>540</v>
      </c>
      <c r="D169" s="289"/>
      <c r="E169" s="289"/>
      <c r="F169" s="312" t="s">
        <v>537</v>
      </c>
      <c r="G169" s="289"/>
      <c r="H169" s="289" t="s">
        <v>577</v>
      </c>
      <c r="I169" s="289" t="s">
        <v>539</v>
      </c>
      <c r="J169" s="289">
        <v>120</v>
      </c>
      <c r="K169" s="337"/>
    </row>
    <row r="170" s="1" customFormat="1" ht="15" customHeight="1">
      <c r="B170" s="314"/>
      <c r="C170" s="289" t="s">
        <v>586</v>
      </c>
      <c r="D170" s="289"/>
      <c r="E170" s="289"/>
      <c r="F170" s="312" t="s">
        <v>537</v>
      </c>
      <c r="G170" s="289"/>
      <c r="H170" s="289" t="s">
        <v>587</v>
      </c>
      <c r="I170" s="289" t="s">
        <v>539</v>
      </c>
      <c r="J170" s="289" t="s">
        <v>588</v>
      </c>
      <c r="K170" s="337"/>
    </row>
    <row r="171" s="1" customFormat="1" ht="15" customHeight="1">
      <c r="B171" s="314"/>
      <c r="C171" s="289" t="s">
        <v>485</v>
      </c>
      <c r="D171" s="289"/>
      <c r="E171" s="289"/>
      <c r="F171" s="312" t="s">
        <v>537</v>
      </c>
      <c r="G171" s="289"/>
      <c r="H171" s="289" t="s">
        <v>604</v>
      </c>
      <c r="I171" s="289" t="s">
        <v>539</v>
      </c>
      <c r="J171" s="289" t="s">
        <v>588</v>
      </c>
      <c r="K171" s="337"/>
    </row>
    <row r="172" s="1" customFormat="1" ht="15" customHeight="1">
      <c r="B172" s="314"/>
      <c r="C172" s="289" t="s">
        <v>542</v>
      </c>
      <c r="D172" s="289"/>
      <c r="E172" s="289"/>
      <c r="F172" s="312" t="s">
        <v>543</v>
      </c>
      <c r="G172" s="289"/>
      <c r="H172" s="289" t="s">
        <v>604</v>
      </c>
      <c r="I172" s="289" t="s">
        <v>539</v>
      </c>
      <c r="J172" s="289">
        <v>50</v>
      </c>
      <c r="K172" s="337"/>
    </row>
    <row r="173" s="1" customFormat="1" ht="15" customHeight="1">
      <c r="B173" s="314"/>
      <c r="C173" s="289" t="s">
        <v>545</v>
      </c>
      <c r="D173" s="289"/>
      <c r="E173" s="289"/>
      <c r="F173" s="312" t="s">
        <v>537</v>
      </c>
      <c r="G173" s="289"/>
      <c r="H173" s="289" t="s">
        <v>604</v>
      </c>
      <c r="I173" s="289" t="s">
        <v>547</v>
      </c>
      <c r="J173" s="289"/>
      <c r="K173" s="337"/>
    </row>
    <row r="174" s="1" customFormat="1" ht="15" customHeight="1">
      <c r="B174" s="314"/>
      <c r="C174" s="289" t="s">
        <v>556</v>
      </c>
      <c r="D174" s="289"/>
      <c r="E174" s="289"/>
      <c r="F174" s="312" t="s">
        <v>543</v>
      </c>
      <c r="G174" s="289"/>
      <c r="H174" s="289" t="s">
        <v>604</v>
      </c>
      <c r="I174" s="289" t="s">
        <v>539</v>
      </c>
      <c r="J174" s="289">
        <v>50</v>
      </c>
      <c r="K174" s="337"/>
    </row>
    <row r="175" s="1" customFormat="1" ht="15" customHeight="1">
      <c r="B175" s="314"/>
      <c r="C175" s="289" t="s">
        <v>564</v>
      </c>
      <c r="D175" s="289"/>
      <c r="E175" s="289"/>
      <c r="F175" s="312" t="s">
        <v>543</v>
      </c>
      <c r="G175" s="289"/>
      <c r="H175" s="289" t="s">
        <v>604</v>
      </c>
      <c r="I175" s="289" t="s">
        <v>539</v>
      </c>
      <c r="J175" s="289">
        <v>50</v>
      </c>
      <c r="K175" s="337"/>
    </row>
    <row r="176" s="1" customFormat="1" ht="15" customHeight="1">
      <c r="B176" s="314"/>
      <c r="C176" s="289" t="s">
        <v>562</v>
      </c>
      <c r="D176" s="289"/>
      <c r="E176" s="289"/>
      <c r="F176" s="312" t="s">
        <v>543</v>
      </c>
      <c r="G176" s="289"/>
      <c r="H176" s="289" t="s">
        <v>604</v>
      </c>
      <c r="I176" s="289" t="s">
        <v>539</v>
      </c>
      <c r="J176" s="289">
        <v>50</v>
      </c>
      <c r="K176" s="337"/>
    </row>
    <row r="177" s="1" customFormat="1" ht="15" customHeight="1">
      <c r="B177" s="314"/>
      <c r="C177" s="289" t="s">
        <v>107</v>
      </c>
      <c r="D177" s="289"/>
      <c r="E177" s="289"/>
      <c r="F177" s="312" t="s">
        <v>537</v>
      </c>
      <c r="G177" s="289"/>
      <c r="H177" s="289" t="s">
        <v>605</v>
      </c>
      <c r="I177" s="289" t="s">
        <v>606</v>
      </c>
      <c r="J177" s="289"/>
      <c r="K177" s="337"/>
    </row>
    <row r="178" s="1" customFormat="1" ht="15" customHeight="1">
      <c r="B178" s="314"/>
      <c r="C178" s="289" t="s">
        <v>57</v>
      </c>
      <c r="D178" s="289"/>
      <c r="E178" s="289"/>
      <c r="F178" s="312" t="s">
        <v>537</v>
      </c>
      <c r="G178" s="289"/>
      <c r="H178" s="289" t="s">
        <v>607</v>
      </c>
      <c r="I178" s="289" t="s">
        <v>608</v>
      </c>
      <c r="J178" s="289">
        <v>1</v>
      </c>
      <c r="K178" s="337"/>
    </row>
    <row r="179" s="1" customFormat="1" ht="15" customHeight="1">
      <c r="B179" s="314"/>
      <c r="C179" s="289" t="s">
        <v>53</v>
      </c>
      <c r="D179" s="289"/>
      <c r="E179" s="289"/>
      <c r="F179" s="312" t="s">
        <v>537</v>
      </c>
      <c r="G179" s="289"/>
      <c r="H179" s="289" t="s">
        <v>609</v>
      </c>
      <c r="I179" s="289" t="s">
        <v>539</v>
      </c>
      <c r="J179" s="289">
        <v>20</v>
      </c>
      <c r="K179" s="337"/>
    </row>
    <row r="180" s="1" customFormat="1" ht="15" customHeight="1">
      <c r="B180" s="314"/>
      <c r="C180" s="289" t="s">
        <v>54</v>
      </c>
      <c r="D180" s="289"/>
      <c r="E180" s="289"/>
      <c r="F180" s="312" t="s">
        <v>537</v>
      </c>
      <c r="G180" s="289"/>
      <c r="H180" s="289" t="s">
        <v>610</v>
      </c>
      <c r="I180" s="289" t="s">
        <v>539</v>
      </c>
      <c r="J180" s="289">
        <v>255</v>
      </c>
      <c r="K180" s="337"/>
    </row>
    <row r="181" s="1" customFormat="1" ht="15" customHeight="1">
      <c r="B181" s="314"/>
      <c r="C181" s="289" t="s">
        <v>108</v>
      </c>
      <c r="D181" s="289"/>
      <c r="E181" s="289"/>
      <c r="F181" s="312" t="s">
        <v>537</v>
      </c>
      <c r="G181" s="289"/>
      <c r="H181" s="289" t="s">
        <v>501</v>
      </c>
      <c r="I181" s="289" t="s">
        <v>539</v>
      </c>
      <c r="J181" s="289">
        <v>10</v>
      </c>
      <c r="K181" s="337"/>
    </row>
    <row r="182" s="1" customFormat="1" ht="15" customHeight="1">
      <c r="B182" s="314"/>
      <c r="C182" s="289" t="s">
        <v>109</v>
      </c>
      <c r="D182" s="289"/>
      <c r="E182" s="289"/>
      <c r="F182" s="312" t="s">
        <v>537</v>
      </c>
      <c r="G182" s="289"/>
      <c r="H182" s="289" t="s">
        <v>611</v>
      </c>
      <c r="I182" s="289" t="s">
        <v>572</v>
      </c>
      <c r="J182" s="289"/>
      <c r="K182" s="337"/>
    </row>
    <row r="183" s="1" customFormat="1" ht="15" customHeight="1">
      <c r="B183" s="314"/>
      <c r="C183" s="289" t="s">
        <v>612</v>
      </c>
      <c r="D183" s="289"/>
      <c r="E183" s="289"/>
      <c r="F183" s="312" t="s">
        <v>537</v>
      </c>
      <c r="G183" s="289"/>
      <c r="H183" s="289" t="s">
        <v>613</v>
      </c>
      <c r="I183" s="289" t="s">
        <v>572</v>
      </c>
      <c r="J183" s="289"/>
      <c r="K183" s="337"/>
    </row>
    <row r="184" s="1" customFormat="1" ht="15" customHeight="1">
      <c r="B184" s="314"/>
      <c r="C184" s="289" t="s">
        <v>601</v>
      </c>
      <c r="D184" s="289"/>
      <c r="E184" s="289"/>
      <c r="F184" s="312" t="s">
        <v>537</v>
      </c>
      <c r="G184" s="289"/>
      <c r="H184" s="289" t="s">
        <v>614</v>
      </c>
      <c r="I184" s="289" t="s">
        <v>572</v>
      </c>
      <c r="J184" s="289"/>
      <c r="K184" s="337"/>
    </row>
    <row r="185" s="1" customFormat="1" ht="15" customHeight="1">
      <c r="B185" s="314"/>
      <c r="C185" s="289" t="s">
        <v>111</v>
      </c>
      <c r="D185" s="289"/>
      <c r="E185" s="289"/>
      <c r="F185" s="312" t="s">
        <v>543</v>
      </c>
      <c r="G185" s="289"/>
      <c r="H185" s="289" t="s">
        <v>615</v>
      </c>
      <c r="I185" s="289" t="s">
        <v>539</v>
      </c>
      <c r="J185" s="289">
        <v>50</v>
      </c>
      <c r="K185" s="337"/>
    </row>
    <row r="186" s="1" customFormat="1" ht="15" customHeight="1">
      <c r="B186" s="314"/>
      <c r="C186" s="289" t="s">
        <v>616</v>
      </c>
      <c r="D186" s="289"/>
      <c r="E186" s="289"/>
      <c r="F186" s="312" t="s">
        <v>543</v>
      </c>
      <c r="G186" s="289"/>
      <c r="H186" s="289" t="s">
        <v>617</v>
      </c>
      <c r="I186" s="289" t="s">
        <v>618</v>
      </c>
      <c r="J186" s="289"/>
      <c r="K186" s="337"/>
    </row>
    <row r="187" s="1" customFormat="1" ht="15" customHeight="1">
      <c r="B187" s="314"/>
      <c r="C187" s="289" t="s">
        <v>619</v>
      </c>
      <c r="D187" s="289"/>
      <c r="E187" s="289"/>
      <c r="F187" s="312" t="s">
        <v>543</v>
      </c>
      <c r="G187" s="289"/>
      <c r="H187" s="289" t="s">
        <v>620</v>
      </c>
      <c r="I187" s="289" t="s">
        <v>618</v>
      </c>
      <c r="J187" s="289"/>
      <c r="K187" s="337"/>
    </row>
    <row r="188" s="1" customFormat="1" ht="15" customHeight="1">
      <c r="B188" s="314"/>
      <c r="C188" s="289" t="s">
        <v>621</v>
      </c>
      <c r="D188" s="289"/>
      <c r="E188" s="289"/>
      <c r="F188" s="312" t="s">
        <v>543</v>
      </c>
      <c r="G188" s="289"/>
      <c r="H188" s="289" t="s">
        <v>622</v>
      </c>
      <c r="I188" s="289" t="s">
        <v>618</v>
      </c>
      <c r="J188" s="289"/>
      <c r="K188" s="337"/>
    </row>
    <row r="189" s="1" customFormat="1" ht="15" customHeight="1">
      <c r="B189" s="314"/>
      <c r="C189" s="350" t="s">
        <v>623</v>
      </c>
      <c r="D189" s="289"/>
      <c r="E189" s="289"/>
      <c r="F189" s="312" t="s">
        <v>543</v>
      </c>
      <c r="G189" s="289"/>
      <c r="H189" s="289" t="s">
        <v>624</v>
      </c>
      <c r="I189" s="289" t="s">
        <v>625</v>
      </c>
      <c r="J189" s="351" t="s">
        <v>626</v>
      </c>
      <c r="K189" s="337"/>
    </row>
    <row r="190" s="1" customFormat="1" ht="15" customHeight="1">
      <c r="B190" s="314"/>
      <c r="C190" s="350" t="s">
        <v>42</v>
      </c>
      <c r="D190" s="289"/>
      <c r="E190" s="289"/>
      <c r="F190" s="312" t="s">
        <v>537</v>
      </c>
      <c r="G190" s="289"/>
      <c r="H190" s="286" t="s">
        <v>627</v>
      </c>
      <c r="I190" s="289" t="s">
        <v>628</v>
      </c>
      <c r="J190" s="289"/>
      <c r="K190" s="337"/>
    </row>
    <row r="191" s="1" customFormat="1" ht="15" customHeight="1">
      <c r="B191" s="314"/>
      <c r="C191" s="350" t="s">
        <v>629</v>
      </c>
      <c r="D191" s="289"/>
      <c r="E191" s="289"/>
      <c r="F191" s="312" t="s">
        <v>537</v>
      </c>
      <c r="G191" s="289"/>
      <c r="H191" s="289" t="s">
        <v>630</v>
      </c>
      <c r="I191" s="289" t="s">
        <v>572</v>
      </c>
      <c r="J191" s="289"/>
      <c r="K191" s="337"/>
    </row>
    <row r="192" s="1" customFormat="1" ht="15" customHeight="1">
      <c r="B192" s="314"/>
      <c r="C192" s="350" t="s">
        <v>631</v>
      </c>
      <c r="D192" s="289"/>
      <c r="E192" s="289"/>
      <c r="F192" s="312" t="s">
        <v>537</v>
      </c>
      <c r="G192" s="289"/>
      <c r="H192" s="289" t="s">
        <v>632</v>
      </c>
      <c r="I192" s="289" t="s">
        <v>572</v>
      </c>
      <c r="J192" s="289"/>
      <c r="K192" s="337"/>
    </row>
    <row r="193" s="1" customFormat="1" ht="15" customHeight="1">
      <c r="B193" s="314"/>
      <c r="C193" s="350" t="s">
        <v>633</v>
      </c>
      <c r="D193" s="289"/>
      <c r="E193" s="289"/>
      <c r="F193" s="312" t="s">
        <v>543</v>
      </c>
      <c r="G193" s="289"/>
      <c r="H193" s="289" t="s">
        <v>634</v>
      </c>
      <c r="I193" s="289" t="s">
        <v>572</v>
      </c>
      <c r="J193" s="289"/>
      <c r="K193" s="337"/>
    </row>
    <row r="194" s="1" customFormat="1" ht="15" customHeight="1">
      <c r="B194" s="343"/>
      <c r="C194" s="352"/>
      <c r="D194" s="323"/>
      <c r="E194" s="323"/>
      <c r="F194" s="323"/>
      <c r="G194" s="323"/>
      <c r="H194" s="323"/>
      <c r="I194" s="323"/>
      <c r="J194" s="323"/>
      <c r="K194" s="344"/>
    </row>
    <row r="195" s="1" customFormat="1" ht="18.75" customHeight="1">
      <c r="B195" s="325"/>
      <c r="C195" s="335"/>
      <c r="D195" s="335"/>
      <c r="E195" s="335"/>
      <c r="F195" s="345"/>
      <c r="G195" s="335"/>
      <c r="H195" s="335"/>
      <c r="I195" s="335"/>
      <c r="J195" s="335"/>
      <c r="K195" s="325"/>
    </row>
    <row r="196" s="1" customFormat="1" ht="18.75" customHeight="1">
      <c r="B196" s="325"/>
      <c r="C196" s="335"/>
      <c r="D196" s="335"/>
      <c r="E196" s="335"/>
      <c r="F196" s="345"/>
      <c r="G196" s="335"/>
      <c r="H196" s="335"/>
      <c r="I196" s="335"/>
      <c r="J196" s="335"/>
      <c r="K196" s="325"/>
    </row>
    <row r="197" s="1" customFormat="1" ht="18.75" customHeight="1">
      <c r="B197" s="297"/>
      <c r="C197" s="297"/>
      <c r="D197" s="297"/>
      <c r="E197" s="297"/>
      <c r="F197" s="297"/>
      <c r="G197" s="297"/>
      <c r="H197" s="297"/>
      <c r="I197" s="297"/>
      <c r="J197" s="297"/>
      <c r="K197" s="297"/>
    </row>
    <row r="198" s="1" customFormat="1" ht="13.5">
      <c r="B198" s="276"/>
      <c r="C198" s="277"/>
      <c r="D198" s="277"/>
      <c r="E198" s="277"/>
      <c r="F198" s="277"/>
      <c r="G198" s="277"/>
      <c r="H198" s="277"/>
      <c r="I198" s="277"/>
      <c r="J198" s="277"/>
      <c r="K198" s="278"/>
    </row>
    <row r="199" s="1" customFormat="1" ht="21">
      <c r="B199" s="279"/>
      <c r="C199" s="280" t="s">
        <v>635</v>
      </c>
      <c r="D199" s="280"/>
      <c r="E199" s="280"/>
      <c r="F199" s="280"/>
      <c r="G199" s="280"/>
      <c r="H199" s="280"/>
      <c r="I199" s="280"/>
      <c r="J199" s="280"/>
      <c r="K199" s="281"/>
    </row>
    <row r="200" s="1" customFormat="1" ht="25.5" customHeight="1">
      <c r="B200" s="279"/>
      <c r="C200" s="353" t="s">
        <v>636</v>
      </c>
      <c r="D200" s="353"/>
      <c r="E200" s="353"/>
      <c r="F200" s="353" t="s">
        <v>637</v>
      </c>
      <c r="G200" s="354"/>
      <c r="H200" s="353" t="s">
        <v>638</v>
      </c>
      <c r="I200" s="353"/>
      <c r="J200" s="353"/>
      <c r="K200" s="281"/>
    </row>
    <row r="201" s="1" customFormat="1" ht="5.25" customHeight="1">
      <c r="B201" s="314"/>
      <c r="C201" s="309"/>
      <c r="D201" s="309"/>
      <c r="E201" s="309"/>
      <c r="F201" s="309"/>
      <c r="G201" s="335"/>
      <c r="H201" s="309"/>
      <c r="I201" s="309"/>
      <c r="J201" s="309"/>
      <c r="K201" s="337"/>
    </row>
    <row r="202" s="1" customFormat="1" ht="15" customHeight="1">
      <c r="B202" s="314"/>
      <c r="C202" s="289" t="s">
        <v>628</v>
      </c>
      <c r="D202" s="289"/>
      <c r="E202" s="289"/>
      <c r="F202" s="312" t="s">
        <v>43</v>
      </c>
      <c r="G202" s="289"/>
      <c r="H202" s="289" t="s">
        <v>639</v>
      </c>
      <c r="I202" s="289"/>
      <c r="J202" s="289"/>
      <c r="K202" s="337"/>
    </row>
    <row r="203" s="1" customFormat="1" ht="15" customHeight="1">
      <c r="B203" s="314"/>
      <c r="C203" s="289"/>
      <c r="D203" s="289"/>
      <c r="E203" s="289"/>
      <c r="F203" s="312" t="s">
        <v>44</v>
      </c>
      <c r="G203" s="289"/>
      <c r="H203" s="289" t="s">
        <v>640</v>
      </c>
      <c r="I203" s="289"/>
      <c r="J203" s="289"/>
      <c r="K203" s="337"/>
    </row>
    <row r="204" s="1" customFormat="1" ht="15" customHeight="1">
      <c r="B204" s="314"/>
      <c r="C204" s="289"/>
      <c r="D204" s="289"/>
      <c r="E204" s="289"/>
      <c r="F204" s="312" t="s">
        <v>47</v>
      </c>
      <c r="G204" s="289"/>
      <c r="H204" s="289" t="s">
        <v>641</v>
      </c>
      <c r="I204" s="289"/>
      <c r="J204" s="289"/>
      <c r="K204" s="337"/>
    </row>
    <row r="205" s="1" customFormat="1" ht="15" customHeight="1">
      <c r="B205" s="314"/>
      <c r="C205" s="289"/>
      <c r="D205" s="289"/>
      <c r="E205" s="289"/>
      <c r="F205" s="312" t="s">
        <v>45</v>
      </c>
      <c r="G205" s="289"/>
      <c r="H205" s="289" t="s">
        <v>642</v>
      </c>
      <c r="I205" s="289"/>
      <c r="J205" s="289"/>
      <c r="K205" s="337"/>
    </row>
    <row r="206" s="1" customFormat="1" ht="15" customHeight="1">
      <c r="B206" s="314"/>
      <c r="C206" s="289"/>
      <c r="D206" s="289"/>
      <c r="E206" s="289"/>
      <c r="F206" s="312" t="s">
        <v>46</v>
      </c>
      <c r="G206" s="289"/>
      <c r="H206" s="289" t="s">
        <v>643</v>
      </c>
      <c r="I206" s="289"/>
      <c r="J206" s="289"/>
      <c r="K206" s="337"/>
    </row>
    <row r="207" s="1" customFormat="1" ht="15" customHeight="1">
      <c r="B207" s="314"/>
      <c r="C207" s="289"/>
      <c r="D207" s="289"/>
      <c r="E207" s="289"/>
      <c r="F207" s="312"/>
      <c r="G207" s="289"/>
      <c r="H207" s="289"/>
      <c r="I207" s="289"/>
      <c r="J207" s="289"/>
      <c r="K207" s="337"/>
    </row>
    <row r="208" s="1" customFormat="1" ht="15" customHeight="1">
      <c r="B208" s="314"/>
      <c r="C208" s="289" t="s">
        <v>584</v>
      </c>
      <c r="D208" s="289"/>
      <c r="E208" s="289"/>
      <c r="F208" s="312" t="s">
        <v>79</v>
      </c>
      <c r="G208" s="289"/>
      <c r="H208" s="289" t="s">
        <v>644</v>
      </c>
      <c r="I208" s="289"/>
      <c r="J208" s="289"/>
      <c r="K208" s="337"/>
    </row>
    <row r="209" s="1" customFormat="1" ht="15" customHeight="1">
      <c r="B209" s="314"/>
      <c r="C209" s="289"/>
      <c r="D209" s="289"/>
      <c r="E209" s="289"/>
      <c r="F209" s="312" t="s">
        <v>480</v>
      </c>
      <c r="G209" s="289"/>
      <c r="H209" s="289" t="s">
        <v>481</v>
      </c>
      <c r="I209" s="289"/>
      <c r="J209" s="289"/>
      <c r="K209" s="337"/>
    </row>
    <row r="210" s="1" customFormat="1" ht="15" customHeight="1">
      <c r="B210" s="314"/>
      <c r="C210" s="289"/>
      <c r="D210" s="289"/>
      <c r="E210" s="289"/>
      <c r="F210" s="312" t="s">
        <v>478</v>
      </c>
      <c r="G210" s="289"/>
      <c r="H210" s="289" t="s">
        <v>645</v>
      </c>
      <c r="I210" s="289"/>
      <c r="J210" s="289"/>
      <c r="K210" s="337"/>
    </row>
    <row r="211" s="1" customFormat="1" ht="15" customHeight="1">
      <c r="B211" s="355"/>
      <c r="C211" s="289"/>
      <c r="D211" s="289"/>
      <c r="E211" s="289"/>
      <c r="F211" s="312" t="s">
        <v>482</v>
      </c>
      <c r="G211" s="350"/>
      <c r="H211" s="341" t="s">
        <v>84</v>
      </c>
      <c r="I211" s="341"/>
      <c r="J211" s="341"/>
      <c r="K211" s="356"/>
    </row>
    <row r="212" s="1" customFormat="1" ht="15" customHeight="1">
      <c r="B212" s="355"/>
      <c r="C212" s="289"/>
      <c r="D212" s="289"/>
      <c r="E212" s="289"/>
      <c r="F212" s="312" t="s">
        <v>483</v>
      </c>
      <c r="G212" s="350"/>
      <c r="H212" s="341" t="s">
        <v>646</v>
      </c>
      <c r="I212" s="341"/>
      <c r="J212" s="341"/>
      <c r="K212" s="356"/>
    </row>
    <row r="213" s="1" customFormat="1" ht="15" customHeight="1">
      <c r="B213" s="355"/>
      <c r="C213" s="289"/>
      <c r="D213" s="289"/>
      <c r="E213" s="289"/>
      <c r="F213" s="312"/>
      <c r="G213" s="350"/>
      <c r="H213" s="341"/>
      <c r="I213" s="341"/>
      <c r="J213" s="341"/>
      <c r="K213" s="356"/>
    </row>
    <row r="214" s="1" customFormat="1" ht="15" customHeight="1">
      <c r="B214" s="355"/>
      <c r="C214" s="289" t="s">
        <v>608</v>
      </c>
      <c r="D214" s="289"/>
      <c r="E214" s="289"/>
      <c r="F214" s="312">
        <v>1</v>
      </c>
      <c r="G214" s="350"/>
      <c r="H214" s="341" t="s">
        <v>647</v>
      </c>
      <c r="I214" s="341"/>
      <c r="J214" s="341"/>
      <c r="K214" s="356"/>
    </row>
    <row r="215" s="1" customFormat="1" ht="15" customHeight="1">
      <c r="B215" s="355"/>
      <c r="C215" s="289"/>
      <c r="D215" s="289"/>
      <c r="E215" s="289"/>
      <c r="F215" s="312">
        <v>2</v>
      </c>
      <c r="G215" s="350"/>
      <c r="H215" s="341" t="s">
        <v>648</v>
      </c>
      <c r="I215" s="341"/>
      <c r="J215" s="341"/>
      <c r="K215" s="356"/>
    </row>
    <row r="216" s="1" customFormat="1" ht="15" customHeight="1">
      <c r="B216" s="355"/>
      <c r="C216" s="289"/>
      <c r="D216" s="289"/>
      <c r="E216" s="289"/>
      <c r="F216" s="312">
        <v>3</v>
      </c>
      <c r="G216" s="350"/>
      <c r="H216" s="341" t="s">
        <v>649</v>
      </c>
      <c r="I216" s="341"/>
      <c r="J216" s="341"/>
      <c r="K216" s="356"/>
    </row>
    <row r="217" s="1" customFormat="1" ht="15" customHeight="1">
      <c r="B217" s="355"/>
      <c r="C217" s="289"/>
      <c r="D217" s="289"/>
      <c r="E217" s="289"/>
      <c r="F217" s="312">
        <v>4</v>
      </c>
      <c r="G217" s="350"/>
      <c r="H217" s="341" t="s">
        <v>650</v>
      </c>
      <c r="I217" s="341"/>
      <c r="J217" s="341"/>
      <c r="K217" s="356"/>
    </row>
    <row r="218" s="1" customFormat="1" ht="12.75" customHeight="1">
      <c r="B218" s="357"/>
      <c r="C218" s="358"/>
      <c r="D218" s="358"/>
      <c r="E218" s="358"/>
      <c r="F218" s="358"/>
      <c r="G218" s="358"/>
      <c r="H218" s="358"/>
      <c r="I218" s="358"/>
      <c r="J218" s="358"/>
      <c r="K218" s="359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Frous</dc:creator>
  <cp:lastModifiedBy>Martin Frous</cp:lastModifiedBy>
  <dcterms:created xsi:type="dcterms:W3CDTF">2024-01-02T22:04:51Z</dcterms:created>
  <dcterms:modified xsi:type="dcterms:W3CDTF">2024-01-02T22:04:53Z</dcterms:modified>
</cp:coreProperties>
</file>