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70"/>
  </bookViews>
  <sheets>
    <sheet name="rekapitulace" sheetId="3" r:id="rId1"/>
    <sheet name="Rozpočet_komunika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2" l="1"/>
  <c r="A53" i="2"/>
  <c r="A55" i="2" s="1"/>
  <c r="H53" i="2"/>
  <c r="H29" i="2"/>
  <c r="H31" i="2"/>
  <c r="F41" i="2" l="1"/>
  <c r="H25" i="2"/>
  <c r="A13" i="2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F67" i="2"/>
  <c r="H93" i="2"/>
  <c r="F45" i="2"/>
  <c r="H71" i="2"/>
  <c r="H73" i="2"/>
  <c r="F87" i="2"/>
  <c r="F57" i="2"/>
  <c r="F33" i="2"/>
  <c r="F13" i="2" s="1"/>
  <c r="F35" i="2"/>
  <c r="F11" i="2" s="1"/>
  <c r="H91" i="2"/>
  <c r="H75" i="2"/>
  <c r="B19" i="2"/>
  <c r="H19" i="2"/>
  <c r="A35" i="2" l="1"/>
  <c r="A37" i="2" s="1"/>
  <c r="A39" i="2" s="1"/>
  <c r="H67" i="2"/>
  <c r="H69" i="2"/>
  <c r="A41" i="2" l="1"/>
  <c r="A43" i="2" s="1"/>
  <c r="A45" i="2" s="1"/>
  <c r="A47" i="2" s="1"/>
  <c r="A49" i="2" s="1"/>
  <c r="A51" i="2" s="1"/>
  <c r="H11" i="2"/>
  <c r="H33" i="2"/>
  <c r="A57" i="2" l="1"/>
  <c r="A59" i="2" s="1"/>
  <c r="A61" i="2" s="1"/>
  <c r="A63" i="2" s="1"/>
  <c r="H37" i="2"/>
  <c r="A65" i="2" l="1"/>
  <c r="A67" i="2" s="1"/>
  <c r="A69" i="2" s="1"/>
  <c r="H13" i="2"/>
  <c r="H15" i="2"/>
  <c r="A71" i="2" l="1"/>
  <c r="A73" i="2" s="1"/>
  <c r="A75" i="2" s="1"/>
  <c r="A77" i="2" s="1"/>
  <c r="A79" i="2" s="1"/>
  <c r="H43" i="2"/>
  <c r="H83" i="2"/>
  <c r="A81" i="2" l="1"/>
  <c r="A83" i="2" s="1"/>
  <c r="A85" i="2" s="1"/>
  <c r="H17" i="2"/>
  <c r="H21" i="2"/>
  <c r="H23" i="2"/>
  <c r="H27" i="2"/>
  <c r="H51" i="2"/>
  <c r="H89" i="2"/>
  <c r="H85" i="2"/>
  <c r="H81" i="2"/>
  <c r="H79" i="2"/>
  <c r="H77" i="2"/>
  <c r="H61" i="2"/>
  <c r="H59" i="2"/>
  <c r="H55" i="2"/>
  <c r="H65" i="2"/>
  <c r="H63" i="2"/>
  <c r="A87" i="2" l="1"/>
  <c r="A89" i="2" s="1"/>
  <c r="A91" i="2" s="1"/>
  <c r="H87" i="2"/>
  <c r="H57" i="2"/>
  <c r="H49" i="2"/>
  <c r="H47" i="2"/>
  <c r="H45" i="2"/>
  <c r="H41" i="2"/>
  <c r="H39" i="2"/>
  <c r="H35" i="2"/>
  <c r="H96" i="2" s="1"/>
  <c r="H11" i="3" l="1"/>
  <c r="H12" i="3" s="1"/>
  <c r="I11" i="3" l="1"/>
  <c r="J11" i="3" s="1"/>
  <c r="I12" i="3" l="1"/>
  <c r="J12" i="3" s="1"/>
  <c r="H8" i="3" s="1"/>
  <c r="H7" i="3"/>
</calcChain>
</file>

<file path=xl/connections.xml><?xml version="1.0" encoding="utf-8"?>
<connections xmlns="http://schemas.openxmlformats.org/spreadsheetml/2006/main">
  <connection id="1" name="QuantityReportTemp" type="4" refreshedVersion="0" background="1">
    <webPr xml="1" sourceData="1" url="C:\Users\cz10104\AppData\Local\Temp\QuantityReportTemp.xml" htmlTables="1" htmlFormat="all"/>
  </connection>
</connections>
</file>

<file path=xl/sharedStrings.xml><?xml version="1.0" encoding="utf-8"?>
<sst xmlns="http://schemas.openxmlformats.org/spreadsheetml/2006/main" count="179" uniqueCount="135">
  <si>
    <t>SO 101</t>
  </si>
  <si>
    <t>Firma: Jiří Oboznenko</t>
  </si>
  <si>
    <t>Příloha k formuláři pro ocenění nabídky</t>
  </si>
  <si>
    <t>Stavba</t>
  </si>
  <si>
    <t>2020-09</t>
  </si>
  <si>
    <t>číslo a název SO</t>
  </si>
  <si>
    <t>číslo a název rozpočtu:</t>
  </si>
  <si>
    <t>Poř.
č.pol.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</si>
  <si>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</si>
  <si>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</si>
  <si>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</si>
  <si>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</si>
  <si>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</si>
  <si>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</si>
  <si>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</si>
  <si>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</si>
  <si>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1</t>
  </si>
  <si>
    <t>5</t>
  </si>
  <si>
    <t>6</t>
  </si>
  <si>
    <t>7</t>
  </si>
  <si>
    <t>8</t>
  </si>
  <si>
    <t>T</t>
  </si>
  <si>
    <t>ODSTRANĚNÍ PODKLADŮ ZPEVNĚNÝCH PLOCH Z KAMENIVA NESTMELENÉHO</t>
  </si>
  <si>
    <t>M3</t>
  </si>
  <si>
    <t>SEJMUTÍ ORNICE NEBO LESNÍ PŮDY</t>
  </si>
  <si>
    <t>položka zahrnuje sejmutí ornice bez ohledu na tloušťku vrstvy a její vodorovnou dopravu
nezahrnuje uložení na trvalou skládku</t>
  </si>
  <si>
    <t>ODKOPÁVKY A PROKOPÁVKY OBECNÉ TŘ. I</t>
  </si>
  <si>
    <t>ÚPRAVA PLÁNĚ SE ZHUTNĚNÍM V HORNINĚ TŘ. I</t>
  </si>
  <si>
    <t>M2</t>
  </si>
  <si>
    <t>položka zahrnuje úpravu pláně včetně vyrovnání výškových rozdílů. Míru zhutnění určuje projekt.</t>
  </si>
  <si>
    <t>18241</t>
  </si>
  <si>
    <t/>
  </si>
  <si>
    <t>ZALOŽENÍ TRÁVNÍKU RUČNÍM VÝSEVEM</t>
  </si>
  <si>
    <t xml:space="preserve">M2        </t>
  </si>
  <si>
    <t>KUS</t>
  </si>
  <si>
    <t>VOZOVKOVÉ VRSTVY ZE ŠTĚRKODRTI</t>
  </si>
  <si>
    <t>M</t>
  </si>
  <si>
    <t>Komunikace a zpevněné plochy</t>
  </si>
  <si>
    <t>015130</t>
  </si>
  <si>
    <t>OCHRANA STROMŮ BEDNĚNÍM</t>
  </si>
  <si>
    <t>TRATIVODY KOMPLET Z TRUB NEKOV DN DO 100MM, RÝHA TŘ I</t>
  </si>
  <si>
    <t>INFILTRAČNÍ POSTŘIK ASFALTOVÝ DO 1,0KG/M2</t>
  </si>
  <si>
    <t>SPOJOVACÍ POSTŘIK Z MODIFIK ASFALTU DO 0,5KG/M2</t>
  </si>
  <si>
    <t>VÝŠKOVÁ ÚPRAVA MŘÍŽÍ</t>
  </si>
  <si>
    <t>VODOROVNÉ DOPRAVNÍ ZNAČENÍ PLASTEM HLADKÉ - DODÁVKA A POKLÁDKA</t>
  </si>
  <si>
    <t>SILNIČNÍ A CHODNÍKOVÉ OBRUBY Z BETONOVÝCH OBRUBNÍKŮ ŠÍŘ 150MM</t>
  </si>
  <si>
    <t>OSTATNÍ POŽADAVKY - VYPRACOVÁNÍ RDS</t>
  </si>
  <si>
    <t>KPL</t>
  </si>
  <si>
    <t>02943</t>
  </si>
  <si>
    <t>OSTAT POŽADAVKY - DOKUMENTACE SKUTEČ PROVEDENÍ V DIGIT FORMĚ</t>
  </si>
  <si>
    <t>POMOC PRÁCE ZAJIŠŤ NEBO ZŘÍZ OCHRANU INŽENÝRSKÝCH SÍTÍ</t>
  </si>
  <si>
    <t>02944</t>
  </si>
  <si>
    <t>02730</t>
  </si>
  <si>
    <t>VPUSŤ KANALIZAČNÍ ULIČNÍ KOMPLETNÍ MONOLIT BETON</t>
  </si>
  <si>
    <t>POPLATKY ZA SKLÁDKU</t>
  </si>
  <si>
    <t>014101</t>
  </si>
  <si>
    <t>SLOUPKY A STOJKY DZ Z HLINÍK TRUBEK ZABETON DOD A MONTÁŽ</t>
  </si>
  <si>
    <t>DOPRAVNÍ ZNAČKY ZÁKLADNÍ VELIKOSTI OCELOVÉ FÓLIE TŘ 2 - DODÁVKA A MONTÁŽ</t>
  </si>
  <si>
    <t>DOPRAVNÍ ZNAČKY ZÁKLADNÍ VELIKOSTI OCELOVÉ FÓLIE TŘ 2 - DEMONTÁŽ</t>
  </si>
  <si>
    <t>Aspe</t>
  </si>
  <si>
    <t>SOUPIS OBJEKTŮ - REKAPITULACE</t>
  </si>
  <si>
    <t>Odbytová cena</t>
  </si>
  <si>
    <t>Kč</t>
  </si>
  <si>
    <t>OC+DPH</t>
  </si>
  <si>
    <t>Objekt</t>
  </si>
  <si>
    <t>Popis</t>
  </si>
  <si>
    <t>OC</t>
  </si>
  <si>
    <t>DPH</t>
  </si>
  <si>
    <t>Komunikace</t>
  </si>
  <si>
    <t>19 - 2019</t>
  </si>
  <si>
    <t>ZKOUŠENÍ KONSTRUKCÍ A PRACÍ ZKUŠEBNOU ZHOTOVITELE</t>
  </si>
  <si>
    <t>02610</t>
  </si>
  <si>
    <t>IZOLACE BĚŽNÝCH KONSTRUKCÍ PROTI ZEMNÍ VLHKOSTI Z PE FÓLIÍ</t>
  </si>
  <si>
    <t>113138</t>
  </si>
  <si>
    <t>ODSTRANĚNÍ KRYTU ZPEVNĚNÝCH PLOCH S ASFALT POJIVEM, ODVOZ DO 20KM</t>
  </si>
  <si>
    <t>ULOŽENÍ SYPANINY DO NÁSYPŮ SE ZHUTNĚNÍM DO 100% PS</t>
  </si>
  <si>
    <t xml:space="preserve">ROZPROSTŘENÍ ORNICE VE SVAHU </t>
  </si>
  <si>
    <t>Zahrnuje dodání předepsané travní směsi, její výsev na ornici, zalévání, první pokosení, to vše bez ohledu na sklon
terénu</t>
  </si>
  <si>
    <t>-nestmelené vrstvy z konstrukcí vozovek</t>
  </si>
  <si>
    <t>58251</t>
  </si>
  <si>
    <t>DLÁŽDĚNÉ KRYTY Z BETONOVÝCH DLAŽDIC DO LOŽE Z KAMENIVA</t>
  </si>
  <si>
    <t>Specifikace viz tridniky.cz</t>
  </si>
  <si>
    <t>statická zatěžovací zkouška</t>
  </si>
  <si>
    <t>vytyčení a ochrana inženýrských sítí</t>
  </si>
  <si>
    <t>zaměření a vypracování dokumentace
1x na CD, 3x papírově</t>
  </si>
  <si>
    <t>OSTATNÍ POŽADAVKY - INFORMAČNÍ TABULE</t>
  </si>
  <si>
    <t>dle specifikací investora</t>
  </si>
  <si>
    <t>729*0,1=72,9m3
odhad, výměra bude určena podle skutečnosti na stavbě
se souhlasem TDI
odstranění frézováním, nebo vytrháním
zhotovitel při přípravě rozpočtu započítá skutečnou vzdálenost skládky a zahrne do jednotkové ceny</t>
  </si>
  <si>
    <t>58222</t>
  </si>
  <si>
    <t>DLÁŽDĚNÉ KRYTY Z DROBNÝCH KOSTEK DO LOŽE Z MC</t>
  </si>
  <si>
    <t>betonová zámková dlažba tl. 8cm
různá barva viz. Technická zpráva</t>
  </si>
  <si>
    <t>komplet vč. Přípojky a napojení do kanalizace</t>
  </si>
  <si>
    <t>711117</t>
  </si>
  <si>
    <t>ŘEZÁNÍ ASFALTOVÉHO KRYTU VOZOVEK TL DO 150MM</t>
  </si>
  <si>
    <t>POMOC PRÁCE ZAJIŠŤ NEBO ZŘÍZ REGULACI A OCHRANU DOPRAVY</t>
  </si>
  <si>
    <t>03720</t>
  </si>
  <si>
    <t>MMKV - rekonstrukce ulice Jánošíkova</t>
  </si>
  <si>
    <t>Karlovy Vary - rekonstrukce ulice Jánošíkova</t>
  </si>
  <si>
    <t>995*0,1*2,5T
se souhlasem TDI</t>
  </si>
  <si>
    <t>včetně odvozu a poplatku za skládku</t>
  </si>
  <si>
    <t>11352</t>
  </si>
  <si>
    <t>ODSTRANĚNÍ CHODNÍKOVÝCH A SILNIČNÍCH OBRUBNÍKŮ BETONOVÝCH</t>
  </si>
  <si>
    <t>kompletní hloubková drenáž, opláštění ze separační geotextilie</t>
  </si>
  <si>
    <t>ŠDB
komunikace 860m2*0.22m
zatravňovací dlažba 103m2*0.27
zámková dlažba 145m2*0.16
kamenná dlažba 44m2*0.27</t>
  </si>
  <si>
    <t>574A43</t>
  </si>
  <si>
    <t>ASFALTOVÝ BETON PRO OBRUSNÉ VRSTVY ACO 11 TL. 50MM</t>
  </si>
  <si>
    <t>574E46</t>
  </si>
  <si>
    <t>ASFALTOVÝ BETON PRO PODKLADNÍ VRSTVY ACP 16+, 16S TL. 50MM</t>
  </si>
  <si>
    <t>nopová fólie u objektů
včetně úpravy podkladu maltou
včetně kompletního příslušenství</t>
  </si>
  <si>
    <t>výšková a směrová úprava zařízení na trubním vedení (vpusti, šachty, šoupátka, gajgry, atd.)</t>
  </si>
  <si>
    <t>15/15 a 10/25
přímý i oblouk</t>
  </si>
  <si>
    <t>VOZOVKOVÉ KRYTY Z VEGETAČNÍCH DÍLCŮ DO LOŽE Z KAM TL DO 100MM</t>
  </si>
  <si>
    <t>58252</t>
  </si>
  <si>
    <t>DLÁŽDĚNÉ KRYTY Z BETONOVÝCH DLAŽDIC DO LOŽE Z MC</t>
  </si>
  <si>
    <t>betonová přídlažba
obdobně do betonu</t>
  </si>
  <si>
    <t>zatravňovací dlažba 20/20</t>
  </si>
  <si>
    <t>PŘÍKOPOVÉ ŽLABY Z BETON TVÁRNIC ŠÍŘ DO 900MM DO BETONU TL 100MM</t>
  </si>
  <si>
    <t>03100</t>
  </si>
  <si>
    <t>ZAŘÍZENÍ STAVENIŠTĚ - ZŘÍZENÍ, PROVOZ, DEMONTÁŽ</t>
  </si>
  <si>
    <t>vypočteno pomocí výpočtů kubatur - 25m3
rezerva pro sanace 1152*0.3=345.6
pouze se souhlasem TDI
včetně dopravy, uložení a poplatku za skládku
zhotovitel při přípravě rozpočtu započítá skutečnou vzdálenost skládky a zahrne do jednotkové ceny</t>
  </si>
  <si>
    <t>11120</t>
  </si>
  <si>
    <t>ODSTRANĚNÍ KŘOVIN</t>
  </si>
  <si>
    <t>včetně odvozu, likvidace</t>
  </si>
  <si>
    <t>OTSKP</t>
  </si>
  <si>
    <t>včetně dopravy, uložení na skládku a poplatku
zhotovitel při přípravě rozpočtu započítá skutečnou vzdálenost skládky a zahrne do jednotkové ceny</t>
  </si>
  <si>
    <t>11221</t>
  </si>
  <si>
    <t>ODSTRANĚNÍ PAŘEZŮ D DO 0,5M</t>
  </si>
  <si>
    <t>POPLATKY ZA LIKVIDACI ODPADŮ NEKONTAMINOVANÝCH - 17 03 02 VYBOURANÝ ASFALTOVÝ BETON BEZ DEHTU</t>
  </si>
  <si>
    <t>včetně náletů a stromů do obvodu 80cm
včetně odstranění pařezů
včetně odvozu, likvidace</t>
  </si>
  <si>
    <t>kompletní DIO
včetně zřízení přistupů pro pěší, atd.</t>
  </si>
  <si>
    <t>184A1</t>
  </si>
  <si>
    <t>VYSAZOVÁNÍ KEŘŮ LISTNATÝCH S BALEM VČETNĚ VÝKOPU JAMKY</t>
  </si>
  <si>
    <t>R</t>
  </si>
  <si>
    <t>specifikace keřů v rámce RDS
včetně úprav pro zvýšení stability svahu - 30m2 (roxory, 6x kulatina 3m)</t>
  </si>
  <si>
    <t>SFDI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</si>
</sst>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00\ 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6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5" fillId="0" borderId="0" xfId="0" applyFont="1" applyFill="1"/>
    <xf numFmtId="0" fontId="6" fillId="0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top" shrinkToFit="1"/>
    </xf>
    <xf numFmtId="0" fontId="7" fillId="0" borderId="10" xfId="0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4" fontId="0" fillId="2" borderId="0" xfId="0" applyNumberFormat="1" applyFill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5" xfId="0" applyBorder="1"/>
    <xf numFmtId="4" fontId="0" fillId="0" borderId="12" xfId="0" applyNumberFormat="1" applyBorder="1"/>
    <xf numFmtId="4" fontId="0" fillId="0" borderId="13" xfId="0" applyNumberForma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4" fontId="8" fillId="0" borderId="14" xfId="0" applyNumberFormat="1" applyFont="1" applyBorder="1"/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vertical="center" shrinkToFi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49" fontId="12" fillId="0" borderId="10" xfId="0" applyNumberFormat="1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/>
    <xf numFmtId="0" fontId="5" fillId="0" borderId="0" xfId="0" applyFont="1" applyFill="1" applyAlignment="1">
      <alignment horizontal="center"/>
    </xf>
    <xf numFmtId="49" fontId="5" fillId="0" borderId="10" xfId="0" applyNumberFormat="1" applyFont="1" applyFill="1" applyBorder="1" applyAlignment="1">
      <alignment wrapText="1"/>
    </xf>
    <xf numFmtId="49" fontId="12" fillId="0" borderId="10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165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/>
    <xf numFmtId="49" fontId="5" fillId="0" borderId="0" xfId="0" applyNumberFormat="1" applyFont="1" applyFill="1"/>
    <xf numFmtId="49" fontId="12" fillId="0" borderId="10" xfId="0" applyNumberFormat="1" applyFont="1" applyFill="1" applyBorder="1" applyAlignment="1">
      <alignment wrapText="1"/>
    </xf>
    <xf numFmtId="0" fontId="0" fillId="0" borderId="16" xfId="0" applyBorder="1" applyAlignment="1">
      <alignment horizontal="left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3" fillId="0" borderId="10" xfId="0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left" vertical="top" shrinkToFi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2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</cellXfs>
  <cellStyles count="7">
    <cellStyle name="Normal 2" xfId="1"/>
    <cellStyle name="Normal 2 2" xfId="4"/>
    <cellStyle name="Normal 2 3" xfId="6"/>
    <cellStyle name="Normal 3" xfId="3"/>
    <cellStyle name="Normal 4" xfId="2"/>
    <cellStyle name="Normal 5" xfId="5"/>
    <cellStyle name="Normální" xfId="0" builtinId="0"/>
  </cellStyles>
  <dxfs count="0"/>
  <tableStyles count="0" defaultTableStyle="TableStyleMedium2" defaultPivotStyle="PivotStyleMedium9"/>
  <colors>
    <mruColors>
      <color rgb="FF008000"/>
      <color rgb="FF66FF33"/>
      <color rgb="FF8DF7ED"/>
      <color rgb="FFFD9DEF"/>
      <color rgb="FFFA94AA"/>
      <color rgb="FFFECEE0"/>
      <color rgb="FFFED2D2"/>
      <color rgb="FFFDE2D1"/>
      <color rgb="FFFDFAD9"/>
      <color rgb="FFFCD2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AeccEarthworkXML">
        <xsd:complexType>
          <xsd:sequence minOccurs="0">
            <xsd:element minOccurs="0" nillable="true" name="Project" form="unqualified">
              <xsd:complexType>
                <xsd:attribute name="name" form="unqualified" type="xsd:string"/>
              </xsd:complexType>
            </xsd:element>
            <xsd:element minOccurs="0" nillable="true" name="Application" form="unqualified">
              <xsd:complexType>
                <xsd:attribute name="name" form="unqualified" type="xsd:string"/>
                <xsd:attribute name="manufacturer" form="unqualified" type="xsd:string"/>
                <xsd:attribute name="manufacturerURL" form="unqualified" type="xsd:string"/>
              </xsd:complexType>
            </xsd:element>
            <xsd:element minOccurs="0" nillable="true" name="Settings" form="unqualified">
              <xsd:complexType>
                <xsd:sequence minOccurs="0">
                  <xsd:element minOccurs="0" nillable="true" name="Distance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minDisplayWidth" form="unqualified" type="xsd:integer"/>
                    </xsd:complexType>
                  </xsd:element>
                  <xsd:element minOccurs="0" nillable="true" name="Elevation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minDisplayWidth" form="unqualified" type="xsd:integer"/>
                    </xsd:complexType>
                  </xsd:element>
                  <xsd:element minOccurs="0" nillable="true" name="Area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minDisplayWidth" form="unqualified" type="xsd:integer"/>
                    </xsd:complexType>
                  </xsd:element>
                  <xsd:element minOccurs="0" nillable="true" name="Volume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minDisplayWidth" form="unqualified" type="xsd:integer"/>
                    </xsd:complexType>
                  </xsd:element>
                  <xsd:element minOccurs="0" nillable="true" name="Station" form="unqualified">
                    <xsd:complexType>
                      <xsd:attribute name="unit" form="unqualified" type="xsd:string"/>
                      <xsd:attribute name="precision" form="unqualified" type="xsd:integer"/>
                      <xsd:attribute name="rounding" form="unqualified" type="xsd:string"/>
                      <xsd:attribute name="sign" form="unqualified" type="xsd:string"/>
                      <xsd:attribute name="format" form="unqualified" type="xsd:string"/>
                      <xsd:attribute name="delimiterPosition" form="unqualified" type="xsd:string"/>
                      <xsd:attribute name="dropDecWhole" form="unqualified" type="xsd:string"/>
                      <xsd:attribute name="delimiterCharacter" form="unqualified" type="xsd:string"/>
                      <xsd:attribute name="minDisplayWidth" form="unqualified" type="xsd:integer"/>
                    </xsd:complexType>
                  </xsd:element>
                </xsd:sequence>
              </xsd:complexType>
            </xsd:element>
            <xsd:element minOccurs="0" nillable="true" name="Alignment" form="unqualified">
              <xsd:complexType>
                <xsd:sequence minOccurs="0">
                  <xsd:element minOccurs="0" nillable="true" name="CrossSects" form="unqualified">
                    <xsd:complexType>
                      <xsd:sequence minOccurs="0">
                        <xsd:element minOccurs="0" nillable="true" name="MaterialList" form="unqualified">
                          <xsd:complexType>
                            <xsd:sequence minOccurs="0">
                              <xsd:element minOccurs="0" maxOccurs="unbounded" nillable="true" name="Material" form="unqualified">
                                <xsd:complexType>
                                  <xsd:sequence minOccurs="0" maxOccurs="unbounded">
                                    <xsd:element minOccurs="0" maxOccurs="unbounded" nillable="true" name="CrossSectShape" form="unqualified">
                                      <xsd:complexType>
                                        <xsd:attribute name="name" form="unqualified" type="xsd:string"/>
                                      </xsd:complexType>
                                    </xsd:element>
                                    <xsd:element minOccurs="0" maxOccurs="unbounded" nillable="true" name="CrossSectSurf" form="unqualified">
                                      <xsd:complexType>
                                        <xsd:attribute name="name" form="unqualified" type="xsd:string"/>
                                        <xsd:attribute name="condition" form="unqualified" type="xsd:string"/>
                                      </xsd:complexType>
                                    </xsd:element>
                                  </xsd:sequence>
                                  <xsd:attribute name="name" form="unqualified" type="xsd:string"/>
                                  <xsd:attribute name="quantityType" form="unqualified" type="xsd:string"/>
                                  <xsd:attribute name="cutFactor" form="unqualified" type="xsd:integer"/>
                                  <xsd:attribute name="fillFactor" form="unqualified" type="xsd:integer"/>
                                  <xsd:attribute name="reusableFactor" form="unqualified" type="xsd:integer"/>
                                </xsd:complexType>
                              </xsd:element>
                            </xsd:sequence>
                            <xsd:attribute name="curveCorrection" form="unqualified" type="xsd:integer"/>
                          </xsd:complexType>
                        </xsd:element>
                        <xsd:element minOccurs="0" maxOccurs="unbounded" nillable="true" name="CrossSect" form="unqualified">
                          <xsd:complexType>
                            <xsd:sequence minOccurs="0">
                              <xsd:element minOccurs="0" nillable="true" name="MaterialCrossSects" form="unqualified">
                                <xsd:complexType>
                                  <xsd:sequence minOccurs="0">
                                    <xsd:element minOccurs="0" maxOccurs="unbounded" nillable="true" name="MaterialCrossSect" form="unqualified">
                                      <xsd:complexType>
                                        <xsd:sequence minOccurs="0">
                                          <xsd:element minOccurs="0" maxOccurs="unbounded" nillable="true" name="MaterialCrossSectEnvelop" form="unqualified">
                                            <xsd:complexType>
                                              <xsd:sequence minOccurs="0">
                                                <xsd:element minOccurs="0" maxOccurs="unbounded" nillable="true" name="CrossSectPnt" form="unqualified">
                                                  <xsd:complexType>
                                                    <xsd:attribute name="OE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area" form="unqualified" type="xsd:double"/>
                                            </xsd:complexType>
                                          </xsd:element>
                                        </xsd:sequence>
                                        <xsd:attribute name="name" form="unqualified" type="xsd:string"/>
                                        <xsd:attribute name="area" form="unqualified" type="xsd:double"/>
                                        <xsd:attribute name="volume" form="unqualified" type="xsd:double"/>
                                        <xsd:attribute name="cumVolume" form="unqualified" type="xsd:double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name="name" form="unqualified" type="xsd:string"/>
                            <xsd:attribute name="number" form="unqualified" type="xsd:integer"/>
                            <xsd:attribute name="sta" form="unqualified" type="xsd:double"/>
                            <xsd:attribute name="staEq" form="unqualified" type="xsd:double"/>
                            <xsd:attribute name="areaCut" form="unqualified" type="xsd:double"/>
                            <xsd:attribute name="areaUsable" form="unqualified" type="xsd:double"/>
                            <xsd:attribute name="areaFill" form="unqualified" type="xsd:double"/>
                            <xsd:attribute name="volumeCut" form="unqualified" type="xsd:double"/>
                            <xsd:attribute name="volumeUsable" form="unqualified" type="xsd:double"/>
                            <xsd:attribute name="volumeFill" form="unqualified" type="xsd:double"/>
                            <xsd:attribute name="cumVolumeCut" form="unqualified" type="xsd:double"/>
                            <xsd:attribute name="cumVolumeUsable" form="unqualified" type="xsd:double"/>
                            <xsd:attribute name="cumVolumeFill" form="unqualified" type="xsd:double"/>
                            <xsd:attribute name="massHaul" form="unqualified" type="xsd:double"/>
                          </xsd:complexType>
                        </xsd:element>
                      </xsd:sequence>
                      <xsd:attribute name="name" form="unqualified" type="xsd:string"/>
                      <xsd:attribute name="startSta" form="unqualified" type="xsd:double"/>
                      <xsd:attribute name="startStaEq" form="unqualified" type="xsd:double"/>
                      <xsd:attribute name="endSta" form="unqualified" type="xsd:double"/>
                      <xsd:attribute name="endStaEq" form="unqualified" type="xsd:double"/>
                    </xsd:complexType>
                  </xsd:element>
                </xsd:sequence>
                <xsd:attribute name="name" form="unqualified" type="xsd:string"/>
                <xsd:attribute name="startSta" form="unqualified" type="xsd:double"/>
                <xsd:attribute name="startStaEq" form="unqualified" type="xsd:double"/>
                <xsd:attribute name="endSta" form="unqualified" type="xsd:double"/>
                <xsd:attribute name="endStaEq" form="unqualified" type="xsd:double"/>
              </xsd:complexType>
            </xsd:element>
          </xsd:sequence>
        </xsd:complexType>
      </xsd:element>
    </xsd:schema>
  </Schema>
  <Map ID="1" Name="AeccEarthworkXML_Map" RootElement="AeccEarthworkXML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/>
  </sheetViews>
  <sheetFormatPr defaultRowHeight="14.5" x14ac:dyDescent="0.35"/>
  <cols>
    <col min="3" max="3" width="11.453125" customWidth="1"/>
    <col min="8" max="8" width="13.26953125" customWidth="1"/>
    <col min="9" max="9" width="14.453125" customWidth="1"/>
    <col min="10" max="10" width="15.26953125" customWidth="1"/>
  </cols>
  <sheetData>
    <row r="1" spans="1:11" x14ac:dyDescent="0.35">
      <c r="A1" t="s">
        <v>59</v>
      </c>
      <c r="B1" s="9"/>
      <c r="K1" s="8"/>
    </row>
    <row r="2" spans="1:11" x14ac:dyDescent="0.35">
      <c r="B2" s="10"/>
      <c r="C2" s="8"/>
      <c r="D2" s="8" t="s">
        <v>1</v>
      </c>
      <c r="E2" s="8"/>
      <c r="K2" s="8"/>
    </row>
    <row r="3" spans="1:11" x14ac:dyDescent="0.35">
      <c r="B3" s="11" t="s">
        <v>60</v>
      </c>
      <c r="C3" s="8"/>
      <c r="D3" s="12"/>
      <c r="E3" s="8"/>
      <c r="K3" s="8"/>
    </row>
    <row r="4" spans="1:11" x14ac:dyDescent="0.35">
      <c r="B4" s="13"/>
      <c r="C4" s="8"/>
      <c r="D4" s="8"/>
      <c r="E4" s="8"/>
      <c r="K4" s="8"/>
    </row>
    <row r="5" spans="1:11" x14ac:dyDescent="0.35">
      <c r="B5" s="14" t="s">
        <v>3</v>
      </c>
      <c r="C5" s="15" t="s">
        <v>69</v>
      </c>
      <c r="D5" s="15" t="s">
        <v>97</v>
      </c>
      <c r="E5" s="15"/>
      <c r="F5" s="16"/>
      <c r="G5" s="16"/>
      <c r="H5" s="16"/>
      <c r="I5" s="16"/>
      <c r="J5" s="16"/>
      <c r="K5" s="8"/>
    </row>
    <row r="6" spans="1:11" x14ac:dyDescent="0.35">
      <c r="B6" s="17"/>
      <c r="C6" s="18"/>
      <c r="D6" s="18"/>
      <c r="E6" s="18"/>
      <c r="K6" s="8"/>
    </row>
    <row r="7" spans="1:11" x14ac:dyDescent="0.35">
      <c r="B7" s="14"/>
      <c r="C7" s="15" t="s">
        <v>61</v>
      </c>
      <c r="D7" s="15"/>
      <c r="E7" s="15"/>
      <c r="F7" s="16"/>
      <c r="G7" s="16"/>
      <c r="H7" s="19">
        <f>H12</f>
        <v>0</v>
      </c>
      <c r="I7" s="16" t="s">
        <v>62</v>
      </c>
      <c r="J7" s="16"/>
      <c r="K7" s="8"/>
    </row>
    <row r="8" spans="1:11" x14ac:dyDescent="0.35">
      <c r="B8" s="14"/>
      <c r="C8" s="15" t="s">
        <v>63</v>
      </c>
      <c r="D8" s="15"/>
      <c r="E8" s="15"/>
      <c r="F8" s="16"/>
      <c r="G8" s="16"/>
      <c r="H8" s="19">
        <f>J12</f>
        <v>0</v>
      </c>
      <c r="I8" s="16" t="s">
        <v>62</v>
      </c>
      <c r="J8" s="16"/>
      <c r="K8" s="8"/>
    </row>
    <row r="9" spans="1:11" ht="15" thickBot="1" x14ac:dyDescent="0.4">
      <c r="B9" s="9"/>
      <c r="K9" s="8"/>
    </row>
    <row r="10" spans="1:11" ht="15" thickBot="1" x14ac:dyDescent="0.4">
      <c r="B10" s="20" t="s">
        <v>64</v>
      </c>
      <c r="C10" s="77" t="s">
        <v>65</v>
      </c>
      <c r="D10" s="78"/>
      <c r="E10" s="78"/>
      <c r="F10" s="78"/>
      <c r="G10" s="79"/>
      <c r="H10" s="21" t="s">
        <v>66</v>
      </c>
      <c r="I10" s="21" t="s">
        <v>67</v>
      </c>
      <c r="J10" s="22" t="s">
        <v>63</v>
      </c>
      <c r="K10" s="8"/>
    </row>
    <row r="11" spans="1:11" x14ac:dyDescent="0.35">
      <c r="B11" s="55" t="s">
        <v>0</v>
      </c>
      <c r="C11" s="80" t="s">
        <v>68</v>
      </c>
      <c r="D11" s="81"/>
      <c r="E11" s="81"/>
      <c r="F11" s="81"/>
      <c r="G11" s="81"/>
      <c r="H11" s="23">
        <f>Rozpočet_komunikace!H96</f>
        <v>0</v>
      </c>
      <c r="I11" s="23">
        <f>H11*0.21</f>
        <v>0</v>
      </c>
      <c r="J11" s="24">
        <f>H11+I11</f>
        <v>0</v>
      </c>
      <c r="K11" s="8"/>
    </row>
    <row r="12" spans="1:11" ht="15" thickBot="1" x14ac:dyDescent="0.4">
      <c r="B12" s="82" t="s">
        <v>15</v>
      </c>
      <c r="C12" s="83"/>
      <c r="D12" s="83"/>
      <c r="E12" s="83"/>
      <c r="F12" s="83"/>
      <c r="G12" s="84"/>
      <c r="H12" s="25">
        <f>SUM(H11:H11)</f>
        <v>0</v>
      </c>
      <c r="I12" s="26">
        <f>H12*0.21</f>
        <v>0</v>
      </c>
      <c r="J12" s="27">
        <f>H12+I12</f>
        <v>0</v>
      </c>
      <c r="K12" s="8"/>
    </row>
    <row r="13" spans="1:1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35">
      <c r="A14" s="8"/>
      <c r="K14" s="8"/>
    </row>
  </sheetData>
  <sheetProtection algorithmName="SHA-512" hashValue="aq5cKNchdKpv4GpbTsCgm9mFoGRLlkbspQPYl0Pjez8GgWDDN5PpxOP2jCsjDx6+YAm+tzHgxxDBtzw3QVp+Eg==" saltValue="/Xd8rgOkzUAyBwUMNz2YeA==" spinCount="100000" sheet="1" objects="1" scenarios="1"/>
  <mergeCells count="3">
    <mergeCell ref="C10:G10"/>
    <mergeCell ref="C11:G11"/>
    <mergeCell ref="B12:G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zoomScale="70" zoomScaleNormal="70" workbookViewId="0"/>
  </sheetViews>
  <sheetFormatPr defaultColWidth="8.81640625" defaultRowHeight="14.5" x14ac:dyDescent="0.35"/>
  <cols>
    <col min="1" max="1" width="6.7265625" style="1" customWidth="1"/>
    <col min="2" max="2" width="15.7265625" style="43" customWidth="1"/>
    <col min="3" max="3" width="14.1796875" style="1" customWidth="1"/>
    <col min="4" max="4" width="95.81640625" style="1" customWidth="1"/>
    <col min="5" max="5" width="9.7265625" style="1" customWidth="1"/>
    <col min="6" max="6" width="12.7265625" style="1" customWidth="1"/>
    <col min="7" max="7" width="14.7265625" style="1" customWidth="1"/>
    <col min="8" max="8" width="18.453125" style="1" bestFit="1" customWidth="1"/>
    <col min="9" max="16384" width="8.81640625" style="1"/>
  </cols>
  <sheetData>
    <row r="1" spans="1:8" x14ac:dyDescent="0.35">
      <c r="A1" s="58" t="s">
        <v>123</v>
      </c>
      <c r="B1" s="29"/>
      <c r="C1" s="30" t="s">
        <v>1</v>
      </c>
      <c r="D1" s="30"/>
      <c r="E1" s="29"/>
      <c r="F1" s="31"/>
      <c r="G1" s="29"/>
      <c r="H1" s="30" t="s">
        <v>134</v>
      </c>
    </row>
    <row r="2" spans="1:8" x14ac:dyDescent="0.35">
      <c r="A2" s="32"/>
      <c r="B2" s="29"/>
      <c r="C2" s="28" t="s">
        <v>2</v>
      </c>
      <c r="D2" s="30"/>
      <c r="E2" s="29"/>
      <c r="F2" s="31"/>
      <c r="G2" s="29"/>
      <c r="H2" s="30"/>
    </row>
    <row r="3" spans="1:8" x14ac:dyDescent="0.35">
      <c r="A3" s="32"/>
      <c r="B3" s="59" t="s">
        <v>81</v>
      </c>
      <c r="C3" s="30"/>
      <c r="D3" s="30"/>
      <c r="E3" s="29"/>
      <c r="F3" s="31"/>
      <c r="G3" s="29"/>
      <c r="H3" s="30"/>
    </row>
    <row r="4" spans="1:8" x14ac:dyDescent="0.35">
      <c r="A4" s="32" t="s">
        <v>3</v>
      </c>
      <c r="B4" s="29"/>
      <c r="C4" s="33" t="s">
        <v>4</v>
      </c>
      <c r="D4" s="33" t="s">
        <v>96</v>
      </c>
      <c r="E4" s="28"/>
      <c r="F4" s="31"/>
      <c r="G4" s="29"/>
      <c r="H4" s="30"/>
    </row>
    <row r="5" spans="1:8" x14ac:dyDescent="0.35">
      <c r="A5" s="34" t="s">
        <v>5</v>
      </c>
      <c r="B5" s="29"/>
      <c r="C5" s="33" t="s">
        <v>0</v>
      </c>
      <c r="D5" s="33" t="s">
        <v>37</v>
      </c>
      <c r="E5" s="28"/>
      <c r="F5" s="31"/>
      <c r="G5" s="29"/>
      <c r="H5" s="30"/>
    </row>
    <row r="6" spans="1:8" x14ac:dyDescent="0.35">
      <c r="A6" s="34" t="s">
        <v>6</v>
      </c>
      <c r="B6" s="29"/>
      <c r="C6" s="33" t="s">
        <v>0</v>
      </c>
      <c r="D6" s="33" t="s">
        <v>37</v>
      </c>
      <c r="E6" s="28"/>
      <c r="F6" s="31"/>
      <c r="G6" s="29"/>
      <c r="H6" s="30"/>
    </row>
    <row r="7" spans="1:8" x14ac:dyDescent="0.35">
      <c r="A7" s="32"/>
      <c r="B7" s="29"/>
      <c r="C7" s="33"/>
      <c r="D7" s="33"/>
      <c r="E7" s="28"/>
      <c r="F7" s="31"/>
      <c r="G7" s="29"/>
      <c r="H7" s="30"/>
    </row>
    <row r="8" spans="1:8" ht="14.5" customHeight="1" x14ac:dyDescent="0.35">
      <c r="A8" s="85" t="s">
        <v>7</v>
      </c>
      <c r="B8" s="85" t="s">
        <v>8</v>
      </c>
      <c r="C8" s="85" t="s">
        <v>9</v>
      </c>
      <c r="D8" s="85" t="s">
        <v>10</v>
      </c>
      <c r="E8" s="85" t="s">
        <v>11</v>
      </c>
      <c r="F8" s="86" t="s">
        <v>12</v>
      </c>
      <c r="G8" s="85" t="s">
        <v>13</v>
      </c>
      <c r="H8" s="85"/>
    </row>
    <row r="9" spans="1:8" ht="27.65" customHeight="1" x14ac:dyDescent="0.35">
      <c r="A9" s="85"/>
      <c r="B9" s="85"/>
      <c r="C9" s="85"/>
      <c r="D9" s="85"/>
      <c r="E9" s="85"/>
      <c r="F9" s="86"/>
      <c r="G9" s="56" t="s">
        <v>14</v>
      </c>
      <c r="H9" s="56" t="s">
        <v>15</v>
      </c>
    </row>
    <row r="10" spans="1:8" x14ac:dyDescent="0.35">
      <c r="A10" s="56" t="s">
        <v>16</v>
      </c>
      <c r="B10" s="35">
        <v>2</v>
      </c>
      <c r="C10" s="35">
        <v>3</v>
      </c>
      <c r="D10" s="35">
        <v>4</v>
      </c>
      <c r="E10" s="56" t="s">
        <v>17</v>
      </c>
      <c r="F10" s="57" t="s">
        <v>18</v>
      </c>
      <c r="G10" s="56" t="s">
        <v>19</v>
      </c>
      <c r="H10" s="56" t="s">
        <v>20</v>
      </c>
    </row>
    <row r="11" spans="1:8" x14ac:dyDescent="0.35">
      <c r="A11" s="61">
        <v>1</v>
      </c>
      <c r="B11" s="36" t="s">
        <v>55</v>
      </c>
      <c r="C11" s="35"/>
      <c r="D11" s="4" t="s">
        <v>54</v>
      </c>
      <c r="E11" s="61" t="s">
        <v>23</v>
      </c>
      <c r="F11" s="62">
        <f>F35</f>
        <v>348.25</v>
      </c>
      <c r="G11" s="73"/>
      <c r="H11" s="37">
        <f>F11*G11</f>
        <v>0</v>
      </c>
    </row>
    <row r="12" spans="1:8" x14ac:dyDescent="0.35">
      <c r="A12" s="61"/>
      <c r="B12" s="36"/>
      <c r="C12" s="35"/>
      <c r="D12" s="39" t="s">
        <v>78</v>
      </c>
      <c r="E12" s="61"/>
      <c r="F12" s="62"/>
      <c r="G12" s="73"/>
      <c r="H12" s="61"/>
    </row>
    <row r="13" spans="1:8" ht="28" x14ac:dyDescent="0.35">
      <c r="A13" s="61">
        <f>A11+1</f>
        <v>2</v>
      </c>
      <c r="B13" s="36" t="s">
        <v>38</v>
      </c>
      <c r="C13" s="35"/>
      <c r="D13" s="4" t="s">
        <v>127</v>
      </c>
      <c r="E13" s="61" t="s">
        <v>21</v>
      </c>
      <c r="F13" s="62">
        <f>F33*2.5</f>
        <v>248.75</v>
      </c>
      <c r="G13" s="73"/>
      <c r="H13" s="37">
        <f>F13*G13</f>
        <v>0</v>
      </c>
    </row>
    <row r="14" spans="1:8" ht="29" x14ac:dyDescent="0.35">
      <c r="A14" s="61"/>
      <c r="B14" s="36"/>
      <c r="C14" s="35"/>
      <c r="D14" s="39" t="s">
        <v>98</v>
      </c>
      <c r="E14" s="61"/>
      <c r="F14" s="62"/>
      <c r="G14" s="73"/>
      <c r="H14" s="37"/>
    </row>
    <row r="15" spans="1:8" x14ac:dyDescent="0.35">
      <c r="A15" s="61">
        <f t="shared" ref="A15" si="0">A13+1</f>
        <v>3</v>
      </c>
      <c r="B15" s="36" t="s">
        <v>71</v>
      </c>
      <c r="C15" s="35"/>
      <c r="D15" s="4" t="s">
        <v>70</v>
      </c>
      <c r="E15" s="61" t="s">
        <v>47</v>
      </c>
      <c r="F15" s="5">
        <v>10</v>
      </c>
      <c r="G15" s="73"/>
      <c r="H15" s="37">
        <f>F15*G15</f>
        <v>0</v>
      </c>
    </row>
    <row r="16" spans="1:8" x14ac:dyDescent="0.35">
      <c r="A16" s="61"/>
      <c r="B16" s="36"/>
      <c r="C16" s="35"/>
      <c r="D16" s="38" t="s">
        <v>82</v>
      </c>
      <c r="E16" s="61"/>
      <c r="F16" s="62"/>
      <c r="G16" s="74"/>
      <c r="H16" s="37"/>
    </row>
    <row r="17" spans="1:8" x14ac:dyDescent="0.35">
      <c r="A17" s="61">
        <f t="shared" ref="A17" si="1">A15+1</f>
        <v>4</v>
      </c>
      <c r="B17" s="36" t="s">
        <v>52</v>
      </c>
      <c r="C17" s="4"/>
      <c r="D17" s="4" t="s">
        <v>50</v>
      </c>
      <c r="E17" s="61" t="s">
        <v>47</v>
      </c>
      <c r="F17" s="62">
        <v>1</v>
      </c>
      <c r="G17" s="73"/>
      <c r="H17" s="37">
        <f t="shared" ref="H17:H25" si="2">F17*G17</f>
        <v>0</v>
      </c>
    </row>
    <row r="18" spans="1:8" x14ac:dyDescent="0.35">
      <c r="A18" s="61"/>
      <c r="B18" s="35"/>
      <c r="C18" s="35"/>
      <c r="D18" s="38" t="s">
        <v>83</v>
      </c>
      <c r="E18" s="61"/>
      <c r="F18" s="62"/>
      <c r="G18" s="74"/>
      <c r="H18" s="37"/>
    </row>
    <row r="19" spans="1:8" x14ac:dyDescent="0.35">
      <c r="A19" s="61">
        <f t="shared" ref="A19" si="3">A17+1</f>
        <v>5</v>
      </c>
      <c r="B19" s="36" t="str">
        <f>"02991"</f>
        <v>02991</v>
      </c>
      <c r="C19" s="4"/>
      <c r="D19" s="4" t="s">
        <v>85</v>
      </c>
      <c r="E19" s="61" t="s">
        <v>34</v>
      </c>
      <c r="F19" s="62">
        <v>1</v>
      </c>
      <c r="G19" s="73"/>
      <c r="H19" s="37">
        <f t="shared" si="2"/>
        <v>0</v>
      </c>
    </row>
    <row r="20" spans="1:8" x14ac:dyDescent="0.35">
      <c r="A20" s="61"/>
      <c r="B20" s="35"/>
      <c r="C20" s="35"/>
      <c r="D20" s="38" t="s">
        <v>86</v>
      </c>
      <c r="E20" s="61"/>
      <c r="F20" s="62"/>
      <c r="G20" s="74"/>
      <c r="H20" s="37"/>
    </row>
    <row r="21" spans="1:8" x14ac:dyDescent="0.35">
      <c r="A21" s="61">
        <f t="shared" ref="A21" si="4">A19+1</f>
        <v>6</v>
      </c>
      <c r="B21" s="40" t="s">
        <v>48</v>
      </c>
      <c r="C21" s="41"/>
      <c r="D21" s="41" t="s">
        <v>46</v>
      </c>
      <c r="E21" s="61" t="s">
        <v>47</v>
      </c>
      <c r="F21" s="62">
        <v>1</v>
      </c>
      <c r="G21" s="73"/>
      <c r="H21" s="37">
        <f t="shared" si="2"/>
        <v>0</v>
      </c>
    </row>
    <row r="22" spans="1:8" x14ac:dyDescent="0.35">
      <c r="A22" s="61"/>
      <c r="B22" s="35"/>
      <c r="C22" s="42"/>
      <c r="D22" s="44"/>
      <c r="E22" s="61"/>
      <c r="F22" s="42"/>
      <c r="G22" s="73"/>
      <c r="H22" s="37"/>
    </row>
    <row r="23" spans="1:8" x14ac:dyDescent="0.35">
      <c r="A23" s="61">
        <f t="shared" ref="A23" si="5">A21+1</f>
        <v>7</v>
      </c>
      <c r="B23" s="36" t="s">
        <v>51</v>
      </c>
      <c r="C23" s="35"/>
      <c r="D23" s="4" t="s">
        <v>49</v>
      </c>
      <c r="E23" s="61" t="s">
        <v>47</v>
      </c>
      <c r="F23" s="62">
        <v>1</v>
      </c>
      <c r="G23" s="73"/>
      <c r="H23" s="37">
        <f t="shared" si="2"/>
        <v>0</v>
      </c>
    </row>
    <row r="24" spans="1:8" ht="29" x14ac:dyDescent="0.35">
      <c r="A24" s="61"/>
      <c r="B24" s="36"/>
      <c r="C24" s="35"/>
      <c r="D24" s="38" t="s">
        <v>84</v>
      </c>
      <c r="E24" s="61"/>
      <c r="F24" s="62"/>
      <c r="G24" s="74"/>
      <c r="H24" s="37"/>
    </row>
    <row r="25" spans="1:8" x14ac:dyDescent="0.35">
      <c r="A25" s="63">
        <f t="shared" ref="A25:A33" si="6">A23+1</f>
        <v>8</v>
      </c>
      <c r="B25" s="36" t="s">
        <v>117</v>
      </c>
      <c r="C25" s="35"/>
      <c r="D25" s="4" t="s">
        <v>118</v>
      </c>
      <c r="E25" s="63" t="s">
        <v>47</v>
      </c>
      <c r="F25" s="64">
        <v>1</v>
      </c>
      <c r="G25" s="73"/>
      <c r="H25" s="37">
        <f t="shared" si="2"/>
        <v>0</v>
      </c>
    </row>
    <row r="26" spans="1:8" x14ac:dyDescent="0.35">
      <c r="A26" s="63"/>
      <c r="B26" s="36"/>
      <c r="C26" s="35"/>
      <c r="D26" s="38"/>
      <c r="E26" s="63"/>
      <c r="F26" s="64"/>
      <c r="G26" s="74"/>
      <c r="H26" s="37"/>
    </row>
    <row r="27" spans="1:8" x14ac:dyDescent="0.35">
      <c r="A27" s="63">
        <f t="shared" si="6"/>
        <v>9</v>
      </c>
      <c r="B27" s="36" t="s">
        <v>95</v>
      </c>
      <c r="C27" s="35"/>
      <c r="D27" s="4" t="s">
        <v>94</v>
      </c>
      <c r="E27" s="61" t="s">
        <v>47</v>
      </c>
      <c r="F27" s="5">
        <v>1</v>
      </c>
      <c r="G27" s="73"/>
      <c r="H27" s="37">
        <f>F27*G27</f>
        <v>0</v>
      </c>
    </row>
    <row r="28" spans="1:8" ht="29" x14ac:dyDescent="0.35">
      <c r="A28" s="61"/>
      <c r="B28" s="36"/>
      <c r="C28" s="35"/>
      <c r="D28" s="38" t="s">
        <v>129</v>
      </c>
      <c r="E28" s="61"/>
      <c r="F28" s="62"/>
      <c r="G28" s="74"/>
      <c r="H28" s="37"/>
    </row>
    <row r="29" spans="1:8" x14ac:dyDescent="0.35">
      <c r="A29" s="70">
        <f t="shared" si="6"/>
        <v>10</v>
      </c>
      <c r="B29" s="36" t="s">
        <v>120</v>
      </c>
      <c r="C29" s="35"/>
      <c r="D29" s="4" t="s">
        <v>121</v>
      </c>
      <c r="E29" s="70" t="s">
        <v>28</v>
      </c>
      <c r="F29" s="71">
        <v>350</v>
      </c>
      <c r="G29" s="73"/>
      <c r="H29" s="37">
        <f>F29*G29</f>
        <v>0</v>
      </c>
    </row>
    <row r="30" spans="1:8" ht="43.5" x14ac:dyDescent="0.35">
      <c r="A30" s="70"/>
      <c r="B30" s="36"/>
      <c r="C30" s="35"/>
      <c r="D30" s="39" t="s">
        <v>128</v>
      </c>
      <c r="E30" s="70"/>
      <c r="F30" s="71"/>
      <c r="G30" s="73"/>
      <c r="H30" s="70"/>
    </row>
    <row r="31" spans="1:8" x14ac:dyDescent="0.35">
      <c r="A31" s="70">
        <f t="shared" si="6"/>
        <v>11</v>
      </c>
      <c r="B31" s="36" t="s">
        <v>125</v>
      </c>
      <c r="C31" s="35"/>
      <c r="D31" s="4" t="s">
        <v>126</v>
      </c>
      <c r="E31" s="68" t="s">
        <v>34</v>
      </c>
      <c r="F31" s="69">
        <v>23</v>
      </c>
      <c r="G31" s="73"/>
      <c r="H31" s="37">
        <f>F31*G31</f>
        <v>0</v>
      </c>
    </row>
    <row r="32" spans="1:8" x14ac:dyDescent="0.35">
      <c r="A32" s="68"/>
      <c r="B32" s="36"/>
      <c r="C32" s="35"/>
      <c r="D32" s="39" t="s">
        <v>122</v>
      </c>
      <c r="E32" s="68"/>
      <c r="F32" s="69"/>
      <c r="G32" s="73"/>
      <c r="H32" s="68"/>
    </row>
    <row r="33" spans="1:8" x14ac:dyDescent="0.35">
      <c r="A33" s="70">
        <f t="shared" si="6"/>
        <v>12</v>
      </c>
      <c r="B33" s="36" t="s">
        <v>73</v>
      </c>
      <c r="C33" s="35"/>
      <c r="D33" s="4" t="s">
        <v>74</v>
      </c>
      <c r="E33" s="61" t="s">
        <v>23</v>
      </c>
      <c r="F33" s="62">
        <f>995*0.1</f>
        <v>99.5</v>
      </c>
      <c r="G33" s="73"/>
      <c r="H33" s="37">
        <f t="shared" ref="H33" si="7">F33*G33</f>
        <v>0</v>
      </c>
    </row>
    <row r="34" spans="1:8" ht="72.5" x14ac:dyDescent="0.35">
      <c r="A34" s="61"/>
      <c r="B34" s="36"/>
      <c r="C34" s="35"/>
      <c r="D34" s="38" t="s">
        <v>87</v>
      </c>
      <c r="E34" s="61"/>
      <c r="F34" s="62"/>
      <c r="G34" s="74"/>
      <c r="H34" s="37"/>
    </row>
    <row r="35" spans="1:8" x14ac:dyDescent="0.35">
      <c r="A35" s="61">
        <f t="shared" ref="A35" si="8">A33+1</f>
        <v>13</v>
      </c>
      <c r="B35" s="3">
        <v>11332</v>
      </c>
      <c r="C35" s="35"/>
      <c r="D35" s="4" t="s">
        <v>22</v>
      </c>
      <c r="E35" s="61" t="s">
        <v>23</v>
      </c>
      <c r="F35" s="62">
        <f>995*0.35</f>
        <v>348.25</v>
      </c>
      <c r="G35" s="73"/>
      <c r="H35" s="37">
        <f>F35*G35</f>
        <v>0</v>
      </c>
    </row>
    <row r="36" spans="1:8" ht="29" x14ac:dyDescent="0.35">
      <c r="A36" s="42"/>
      <c r="B36" s="3"/>
      <c r="C36" s="35"/>
      <c r="D36" s="45" t="s">
        <v>124</v>
      </c>
      <c r="E36" s="61"/>
      <c r="F36" s="62"/>
      <c r="G36" s="73"/>
      <c r="H36" s="37"/>
    </row>
    <row r="37" spans="1:8" x14ac:dyDescent="0.35">
      <c r="A37" s="61">
        <f t="shared" ref="A37" si="9">A35+1</f>
        <v>14</v>
      </c>
      <c r="B37" s="36" t="s">
        <v>100</v>
      </c>
      <c r="C37" s="35"/>
      <c r="D37" s="4" t="s">
        <v>101</v>
      </c>
      <c r="E37" s="61" t="s">
        <v>36</v>
      </c>
      <c r="F37" s="62">
        <v>30</v>
      </c>
      <c r="G37" s="73"/>
      <c r="H37" s="37">
        <f t="shared" ref="H37" si="10">F37*G37</f>
        <v>0</v>
      </c>
    </row>
    <row r="38" spans="1:8" x14ac:dyDescent="0.35">
      <c r="A38" s="42"/>
      <c r="B38" s="36"/>
      <c r="C38" s="35"/>
      <c r="D38" s="45" t="s">
        <v>99</v>
      </c>
      <c r="E38" s="61"/>
      <c r="F38" s="62"/>
      <c r="G38" s="73"/>
      <c r="H38" s="37"/>
    </row>
    <row r="39" spans="1:8" x14ac:dyDescent="0.35">
      <c r="A39" s="61">
        <f t="shared" ref="A39" si="11">A37+1</f>
        <v>15</v>
      </c>
      <c r="B39" s="3">
        <v>12110</v>
      </c>
      <c r="C39" s="4"/>
      <c r="D39" s="4" t="s">
        <v>24</v>
      </c>
      <c r="E39" s="61" t="s">
        <v>23</v>
      </c>
      <c r="F39" s="62">
        <v>38</v>
      </c>
      <c r="G39" s="73"/>
      <c r="H39" s="37">
        <f>F39*G39</f>
        <v>0</v>
      </c>
    </row>
    <row r="40" spans="1:8" ht="29" x14ac:dyDescent="0.35">
      <c r="A40" s="42"/>
      <c r="B40" s="66"/>
      <c r="C40" s="7"/>
      <c r="D40" s="7" t="s">
        <v>25</v>
      </c>
      <c r="E40" s="61"/>
      <c r="F40" s="62"/>
      <c r="G40" s="75"/>
      <c r="H40" s="61"/>
    </row>
    <row r="41" spans="1:8" x14ac:dyDescent="0.35">
      <c r="A41" s="61">
        <f t="shared" ref="A41" si="12">A39+1</f>
        <v>16</v>
      </c>
      <c r="B41" s="3">
        <v>12273</v>
      </c>
      <c r="C41" s="4"/>
      <c r="D41" s="4" t="s">
        <v>26</v>
      </c>
      <c r="E41" s="61" t="s">
        <v>23</v>
      </c>
      <c r="F41" s="62">
        <f>25+345.6</f>
        <v>370.6</v>
      </c>
      <c r="G41" s="73"/>
      <c r="H41" s="37">
        <f t="shared" ref="H41:H47" si="13">F41*G41</f>
        <v>0</v>
      </c>
    </row>
    <row r="42" spans="1:8" ht="72.5" x14ac:dyDescent="0.35">
      <c r="A42" s="42"/>
      <c r="B42" s="3"/>
      <c r="C42" s="46"/>
      <c r="D42" s="45" t="s">
        <v>119</v>
      </c>
      <c r="E42" s="61"/>
      <c r="F42" s="62"/>
      <c r="G42" s="75"/>
      <c r="H42" s="61"/>
    </row>
    <row r="43" spans="1:8" x14ac:dyDescent="0.35">
      <c r="A43" s="61">
        <f t="shared" ref="A43" si="14">A41+1</f>
        <v>17</v>
      </c>
      <c r="B43" s="3">
        <v>171103</v>
      </c>
      <c r="C43" s="4"/>
      <c r="D43" s="4" t="s">
        <v>75</v>
      </c>
      <c r="E43" s="61" t="s">
        <v>23</v>
      </c>
      <c r="F43" s="62">
        <v>25</v>
      </c>
      <c r="G43" s="73"/>
      <c r="H43" s="37">
        <f t="shared" ref="H43" si="15">F43*G43</f>
        <v>0</v>
      </c>
    </row>
    <row r="44" spans="1:8" x14ac:dyDescent="0.35">
      <c r="A44" s="42"/>
      <c r="B44" s="48"/>
      <c r="C44" s="46"/>
      <c r="D44" s="7" t="s">
        <v>29</v>
      </c>
      <c r="E44" s="61"/>
      <c r="F44" s="62"/>
      <c r="G44" s="75"/>
      <c r="H44" s="61"/>
    </row>
    <row r="45" spans="1:8" x14ac:dyDescent="0.35">
      <c r="A45" s="61">
        <f t="shared" ref="A45:A93" si="16">A43+1</f>
        <v>18</v>
      </c>
      <c r="B45" s="3">
        <v>18110</v>
      </c>
      <c r="C45" s="4"/>
      <c r="D45" s="4" t="s">
        <v>27</v>
      </c>
      <c r="E45" s="61" t="s">
        <v>28</v>
      </c>
      <c r="F45" s="62">
        <f>860+103+145+44</f>
        <v>1152</v>
      </c>
      <c r="G45" s="73"/>
      <c r="H45" s="37">
        <f t="shared" ref="H45" si="17">F45*G45</f>
        <v>0</v>
      </c>
    </row>
    <row r="46" spans="1:8" x14ac:dyDescent="0.35">
      <c r="A46" s="42"/>
      <c r="B46" s="48"/>
      <c r="C46" s="46"/>
      <c r="D46" s="7" t="s">
        <v>29</v>
      </c>
      <c r="E46" s="61"/>
      <c r="F46" s="62"/>
      <c r="G46" s="75"/>
      <c r="H46" s="61"/>
    </row>
    <row r="47" spans="1:8" x14ac:dyDescent="0.35">
      <c r="A47" s="61">
        <f t="shared" si="16"/>
        <v>19</v>
      </c>
      <c r="B47" s="3">
        <v>18220</v>
      </c>
      <c r="C47" s="4"/>
      <c r="D47" s="4" t="s">
        <v>76</v>
      </c>
      <c r="E47" s="61" t="s">
        <v>23</v>
      </c>
      <c r="F47" s="62">
        <v>38</v>
      </c>
      <c r="G47" s="73"/>
      <c r="H47" s="37">
        <f t="shared" si="13"/>
        <v>0</v>
      </c>
    </row>
    <row r="48" spans="1:8" x14ac:dyDescent="0.35">
      <c r="A48" s="42"/>
      <c r="B48" s="47"/>
      <c r="C48" s="7"/>
      <c r="D48" s="7"/>
      <c r="E48" s="61"/>
      <c r="F48" s="62"/>
      <c r="G48" s="75"/>
      <c r="H48" s="61"/>
    </row>
    <row r="49" spans="1:8" x14ac:dyDescent="0.35">
      <c r="A49" s="61">
        <f t="shared" si="16"/>
        <v>20</v>
      </c>
      <c r="B49" s="3" t="s">
        <v>30</v>
      </c>
      <c r="C49" s="4" t="s">
        <v>31</v>
      </c>
      <c r="D49" s="4" t="s">
        <v>32</v>
      </c>
      <c r="E49" s="2" t="s">
        <v>33</v>
      </c>
      <c r="F49" s="5">
        <v>650</v>
      </c>
      <c r="G49" s="76"/>
      <c r="H49" s="6">
        <f>ROUND((G49*F49),0)</f>
        <v>0</v>
      </c>
    </row>
    <row r="50" spans="1:8" ht="43.5" x14ac:dyDescent="0.35">
      <c r="A50" s="42"/>
      <c r="B50" s="3"/>
      <c r="C50" s="4"/>
      <c r="D50" s="7" t="s">
        <v>77</v>
      </c>
      <c r="E50" s="2"/>
      <c r="F50" s="5"/>
      <c r="G50" s="76"/>
      <c r="H50" s="6"/>
    </row>
    <row r="51" spans="1:8" x14ac:dyDescent="0.35">
      <c r="A51" s="61">
        <f t="shared" si="16"/>
        <v>21</v>
      </c>
      <c r="B51" s="3">
        <v>18481</v>
      </c>
      <c r="C51" s="4"/>
      <c r="D51" s="4" t="s">
        <v>39</v>
      </c>
      <c r="E51" s="2" t="s">
        <v>28</v>
      </c>
      <c r="F51" s="5">
        <v>40</v>
      </c>
      <c r="G51" s="76"/>
      <c r="H51" s="6">
        <f>F51*G51</f>
        <v>0</v>
      </c>
    </row>
    <row r="52" spans="1:8" x14ac:dyDescent="0.35">
      <c r="A52" s="42"/>
      <c r="B52" s="3"/>
      <c r="C52" s="4"/>
      <c r="D52" s="7"/>
      <c r="E52" s="2"/>
      <c r="F52" s="5"/>
      <c r="G52" s="76"/>
      <c r="H52" s="6"/>
    </row>
    <row r="53" spans="1:8" x14ac:dyDescent="0.35">
      <c r="A53" s="70">
        <f t="shared" ref="A53:A57" si="18">A51+1</f>
        <v>22</v>
      </c>
      <c r="B53" s="3" t="s">
        <v>130</v>
      </c>
      <c r="C53" s="4" t="s">
        <v>132</v>
      </c>
      <c r="D53" s="4" t="s">
        <v>131</v>
      </c>
      <c r="E53" s="2" t="s">
        <v>34</v>
      </c>
      <c r="F53" s="5">
        <v>10</v>
      </c>
      <c r="G53" s="76"/>
      <c r="H53" s="6">
        <f>F53*G53</f>
        <v>0</v>
      </c>
    </row>
    <row r="54" spans="1:8" ht="29" x14ac:dyDescent="0.35">
      <c r="A54" s="42"/>
      <c r="B54" s="3"/>
      <c r="C54" s="4"/>
      <c r="D54" s="7" t="s">
        <v>133</v>
      </c>
      <c r="E54" s="2"/>
      <c r="F54" s="5"/>
      <c r="G54" s="76"/>
      <c r="H54" s="6"/>
    </row>
    <row r="55" spans="1:8" x14ac:dyDescent="0.35">
      <c r="A55" s="70">
        <f t="shared" si="18"/>
        <v>23</v>
      </c>
      <c r="B55" s="3">
        <v>212025</v>
      </c>
      <c r="C55" s="4"/>
      <c r="D55" s="4" t="s">
        <v>40</v>
      </c>
      <c r="E55" s="2" t="s">
        <v>36</v>
      </c>
      <c r="F55" s="5">
        <v>290</v>
      </c>
      <c r="G55" s="76"/>
      <c r="H55" s="6">
        <f>F55*G55</f>
        <v>0</v>
      </c>
    </row>
    <row r="56" spans="1:8" x14ac:dyDescent="0.35">
      <c r="A56" s="42"/>
      <c r="B56" s="3"/>
      <c r="C56" s="4"/>
      <c r="D56" s="45" t="s">
        <v>102</v>
      </c>
      <c r="E56" s="2"/>
      <c r="F56" s="5"/>
      <c r="G56" s="76"/>
      <c r="H56" s="6"/>
    </row>
    <row r="57" spans="1:8" x14ac:dyDescent="0.35">
      <c r="A57" s="61">
        <f t="shared" si="18"/>
        <v>24</v>
      </c>
      <c r="B57" s="3">
        <v>56330</v>
      </c>
      <c r="C57" s="60"/>
      <c r="D57" s="41" t="s">
        <v>35</v>
      </c>
      <c r="E57" s="61" t="s">
        <v>23</v>
      </c>
      <c r="F57" s="62">
        <f>860*0.22+103*0.27+145*0.16+44*0.27</f>
        <v>252.08999999999997</v>
      </c>
      <c r="G57" s="73"/>
      <c r="H57" s="37">
        <f>F57*G57</f>
        <v>0</v>
      </c>
    </row>
    <row r="58" spans="1:8" ht="72.5" x14ac:dyDescent="0.35">
      <c r="A58" s="42"/>
      <c r="B58" s="3"/>
      <c r="C58" s="67"/>
      <c r="D58" s="45" t="s">
        <v>103</v>
      </c>
      <c r="E58" s="61"/>
      <c r="F58" s="62"/>
      <c r="G58" s="75"/>
      <c r="H58" s="61"/>
    </row>
    <row r="59" spans="1:8" x14ac:dyDescent="0.35">
      <c r="A59" s="61">
        <f t="shared" si="16"/>
        <v>25</v>
      </c>
      <c r="B59" s="3">
        <v>572121</v>
      </c>
      <c r="C59" s="7"/>
      <c r="D59" s="41" t="s">
        <v>41</v>
      </c>
      <c r="E59" s="61" t="s">
        <v>28</v>
      </c>
      <c r="F59" s="62">
        <v>860</v>
      </c>
      <c r="G59" s="73"/>
      <c r="H59" s="37">
        <f>F59*G59</f>
        <v>0</v>
      </c>
    </row>
    <row r="60" spans="1:8" x14ac:dyDescent="0.35">
      <c r="A60" s="42"/>
      <c r="B60" s="47"/>
      <c r="C60" s="7"/>
      <c r="D60" s="49"/>
      <c r="E60" s="61"/>
      <c r="F60" s="62"/>
      <c r="G60" s="73"/>
      <c r="H60" s="61"/>
    </row>
    <row r="61" spans="1:8" x14ac:dyDescent="0.35">
      <c r="A61" s="61">
        <f t="shared" si="16"/>
        <v>26</v>
      </c>
      <c r="B61" s="3">
        <v>572212</v>
      </c>
      <c r="C61" s="7"/>
      <c r="D61" s="41" t="s">
        <v>42</v>
      </c>
      <c r="E61" s="61" t="s">
        <v>28</v>
      </c>
      <c r="F61" s="62">
        <v>860</v>
      </c>
      <c r="G61" s="73"/>
      <c r="H61" s="37">
        <f>F61*G61</f>
        <v>0</v>
      </c>
    </row>
    <row r="62" spans="1:8" x14ac:dyDescent="0.35">
      <c r="A62" s="42"/>
      <c r="B62" s="47"/>
      <c r="C62" s="7"/>
      <c r="D62" s="49"/>
      <c r="E62" s="61"/>
      <c r="F62" s="62"/>
      <c r="G62" s="75"/>
      <c r="H62" s="61"/>
    </row>
    <row r="63" spans="1:8" x14ac:dyDescent="0.35">
      <c r="A63" s="61">
        <f t="shared" si="16"/>
        <v>27</v>
      </c>
      <c r="B63" s="3" t="s">
        <v>104</v>
      </c>
      <c r="C63" s="7"/>
      <c r="D63" s="41" t="s">
        <v>105</v>
      </c>
      <c r="E63" s="61" t="s">
        <v>28</v>
      </c>
      <c r="F63" s="62">
        <v>860</v>
      </c>
      <c r="G63" s="73"/>
      <c r="H63" s="37">
        <f>F63*G63</f>
        <v>0</v>
      </c>
    </row>
    <row r="64" spans="1:8" x14ac:dyDescent="0.35">
      <c r="A64" s="42"/>
      <c r="B64" s="47"/>
      <c r="C64" s="7"/>
      <c r="D64" s="50"/>
      <c r="E64" s="61"/>
      <c r="F64" s="62"/>
      <c r="G64" s="75"/>
      <c r="H64" s="61"/>
    </row>
    <row r="65" spans="1:8" x14ac:dyDescent="0.35">
      <c r="A65" s="61">
        <f t="shared" ref="A65" si="19">A63+1</f>
        <v>28</v>
      </c>
      <c r="B65" s="51" t="s">
        <v>106</v>
      </c>
      <c r="C65" s="7"/>
      <c r="D65" s="41" t="s">
        <v>107</v>
      </c>
      <c r="E65" s="61" t="s">
        <v>28</v>
      </c>
      <c r="F65" s="62">
        <v>860</v>
      </c>
      <c r="G65" s="73"/>
      <c r="H65" s="37">
        <f>F65*G65</f>
        <v>0</v>
      </c>
    </row>
    <row r="66" spans="1:8" x14ac:dyDescent="0.35">
      <c r="A66" s="42"/>
      <c r="B66" s="47"/>
      <c r="C66" s="7"/>
      <c r="D66" s="50"/>
      <c r="E66" s="61"/>
      <c r="F66" s="62"/>
      <c r="G66" s="75"/>
      <c r="H66" s="37"/>
    </row>
    <row r="67" spans="1:8" x14ac:dyDescent="0.35">
      <c r="A67" s="61">
        <f t="shared" si="16"/>
        <v>29</v>
      </c>
      <c r="B67" s="51" t="s">
        <v>88</v>
      </c>
      <c r="C67" s="7"/>
      <c r="D67" s="41" t="s">
        <v>89</v>
      </c>
      <c r="E67" s="61" t="s">
        <v>28</v>
      </c>
      <c r="F67" s="62">
        <f>44+15</f>
        <v>59</v>
      </c>
      <c r="G67" s="73"/>
      <c r="H67" s="37">
        <f>F67*G67</f>
        <v>0</v>
      </c>
    </row>
    <row r="68" spans="1:8" x14ac:dyDescent="0.35">
      <c r="A68" s="42"/>
      <c r="B68" s="51"/>
      <c r="C68" s="7"/>
      <c r="D68" s="45"/>
      <c r="E68" s="61"/>
      <c r="F68" s="62"/>
      <c r="G68" s="73"/>
      <c r="H68" s="37"/>
    </row>
    <row r="69" spans="1:8" x14ac:dyDescent="0.35">
      <c r="A69" s="61">
        <f t="shared" si="16"/>
        <v>30</v>
      </c>
      <c r="B69" s="51" t="s">
        <v>79</v>
      </c>
      <c r="C69" s="7"/>
      <c r="D69" s="41" t="s">
        <v>80</v>
      </c>
      <c r="E69" s="61" t="s">
        <v>28</v>
      </c>
      <c r="F69" s="62">
        <v>145</v>
      </c>
      <c r="G69" s="73"/>
      <c r="H69" s="37">
        <f>F69*G69</f>
        <v>0</v>
      </c>
    </row>
    <row r="70" spans="1:8" ht="29" x14ac:dyDescent="0.35">
      <c r="A70" s="42"/>
      <c r="B70" s="51"/>
      <c r="C70" s="7"/>
      <c r="D70" s="45" t="s">
        <v>90</v>
      </c>
      <c r="E70" s="61"/>
      <c r="F70" s="62"/>
      <c r="G70" s="73"/>
      <c r="H70" s="37"/>
    </row>
    <row r="71" spans="1:8" x14ac:dyDescent="0.35">
      <c r="A71" s="61">
        <f t="shared" ref="A71" si="20">A69+1</f>
        <v>31</v>
      </c>
      <c r="B71" s="51" t="s">
        <v>112</v>
      </c>
      <c r="C71" s="7"/>
      <c r="D71" s="41" t="s">
        <v>113</v>
      </c>
      <c r="E71" s="61" t="s">
        <v>28</v>
      </c>
      <c r="F71" s="62">
        <v>60</v>
      </c>
      <c r="G71" s="73"/>
      <c r="H71" s="37">
        <f>F71*G71</f>
        <v>0</v>
      </c>
    </row>
    <row r="72" spans="1:8" ht="29" x14ac:dyDescent="0.35">
      <c r="A72" s="42"/>
      <c r="B72" s="51"/>
      <c r="C72" s="7"/>
      <c r="D72" s="45" t="s">
        <v>114</v>
      </c>
      <c r="E72" s="61"/>
      <c r="F72" s="62"/>
      <c r="G72" s="73"/>
      <c r="H72" s="37"/>
    </row>
    <row r="73" spans="1:8" x14ac:dyDescent="0.35">
      <c r="A73" s="61">
        <f t="shared" ref="A73" si="21">A71+1</f>
        <v>32</v>
      </c>
      <c r="B73" s="51">
        <v>58401</v>
      </c>
      <c r="C73" s="7"/>
      <c r="D73" s="41" t="s">
        <v>111</v>
      </c>
      <c r="E73" s="61" t="s">
        <v>28</v>
      </c>
      <c r="F73" s="62">
        <v>103</v>
      </c>
      <c r="G73" s="73"/>
      <c r="H73" s="37">
        <f>F73*G73</f>
        <v>0</v>
      </c>
    </row>
    <row r="74" spans="1:8" x14ac:dyDescent="0.35">
      <c r="A74" s="42"/>
      <c r="B74" s="51"/>
      <c r="C74" s="7"/>
      <c r="D74" s="45" t="s">
        <v>115</v>
      </c>
      <c r="E74" s="61"/>
      <c r="F74" s="62"/>
      <c r="G74" s="73"/>
      <c r="H74" s="37"/>
    </row>
    <row r="75" spans="1:8" x14ac:dyDescent="0.35">
      <c r="A75" s="61">
        <f t="shared" ref="A75" si="22">A73+1</f>
        <v>33</v>
      </c>
      <c r="B75" s="51" t="s">
        <v>92</v>
      </c>
      <c r="C75" s="7"/>
      <c r="D75" s="41" t="s">
        <v>72</v>
      </c>
      <c r="E75" s="61" t="s">
        <v>28</v>
      </c>
      <c r="F75" s="62">
        <v>100</v>
      </c>
      <c r="G75" s="73"/>
      <c r="H75" s="37">
        <f>F75*G75</f>
        <v>0</v>
      </c>
    </row>
    <row r="76" spans="1:8" ht="43.5" x14ac:dyDescent="0.35">
      <c r="A76" s="42"/>
      <c r="B76" s="51"/>
      <c r="C76" s="7"/>
      <c r="D76" s="45" t="s">
        <v>108</v>
      </c>
      <c r="E76" s="61"/>
      <c r="F76" s="62"/>
      <c r="G76" s="73"/>
      <c r="H76" s="37"/>
    </row>
    <row r="77" spans="1:8" x14ac:dyDescent="0.35">
      <c r="A77" s="61">
        <f t="shared" si="16"/>
        <v>34</v>
      </c>
      <c r="B77" s="40">
        <v>89711</v>
      </c>
      <c r="C77" s="41"/>
      <c r="D77" s="41" t="s">
        <v>53</v>
      </c>
      <c r="E77" s="61" t="s">
        <v>34</v>
      </c>
      <c r="F77" s="62">
        <v>3</v>
      </c>
      <c r="G77" s="73"/>
      <c r="H77" s="37">
        <f>F77*G77</f>
        <v>0</v>
      </c>
    </row>
    <row r="78" spans="1:8" x14ac:dyDescent="0.35">
      <c r="A78" s="42"/>
      <c r="B78" s="35"/>
      <c r="C78" s="42"/>
      <c r="D78" s="44" t="s">
        <v>91</v>
      </c>
      <c r="E78" s="61"/>
      <c r="F78" s="42"/>
      <c r="G78" s="73"/>
      <c r="H78" s="37"/>
    </row>
    <row r="79" spans="1:8" x14ac:dyDescent="0.35">
      <c r="A79" s="61">
        <f t="shared" si="16"/>
        <v>35</v>
      </c>
      <c r="B79" s="40">
        <v>89922</v>
      </c>
      <c r="C79" s="42"/>
      <c r="D79" s="41" t="s">
        <v>43</v>
      </c>
      <c r="E79" s="61" t="s">
        <v>34</v>
      </c>
      <c r="F79" s="62">
        <v>20</v>
      </c>
      <c r="G79" s="73"/>
      <c r="H79" s="37">
        <f>F79*G79</f>
        <v>0</v>
      </c>
    </row>
    <row r="80" spans="1:8" x14ac:dyDescent="0.35">
      <c r="A80" s="42"/>
      <c r="B80" s="40"/>
      <c r="C80" s="42"/>
      <c r="D80" s="44" t="s">
        <v>109</v>
      </c>
      <c r="E80" s="61"/>
      <c r="F80" s="42"/>
      <c r="G80" s="73"/>
      <c r="H80" s="37"/>
    </row>
    <row r="81" spans="1:8" x14ac:dyDescent="0.35">
      <c r="A81" s="61">
        <f t="shared" ref="A81" si="23">A79+1</f>
        <v>36</v>
      </c>
      <c r="B81" s="40">
        <v>914131</v>
      </c>
      <c r="C81" s="41"/>
      <c r="D81" s="41" t="s">
        <v>57</v>
      </c>
      <c r="E81" s="61" t="s">
        <v>34</v>
      </c>
      <c r="F81" s="62">
        <v>2</v>
      </c>
      <c r="G81" s="73"/>
      <c r="H81" s="37">
        <f>F81*G81</f>
        <v>0</v>
      </c>
    </row>
    <row r="82" spans="1:8" x14ac:dyDescent="0.35">
      <c r="A82" s="42"/>
      <c r="B82" s="35"/>
      <c r="C82" s="42"/>
      <c r="D82" s="44"/>
      <c r="E82" s="61"/>
      <c r="F82" s="42"/>
      <c r="G82" s="73"/>
      <c r="H82" s="37"/>
    </row>
    <row r="83" spans="1:8" x14ac:dyDescent="0.35">
      <c r="A83" s="61">
        <f t="shared" ref="A83" si="24">A81+1</f>
        <v>37</v>
      </c>
      <c r="B83" s="40">
        <v>914133</v>
      </c>
      <c r="C83" s="41"/>
      <c r="D83" s="41" t="s">
        <v>58</v>
      </c>
      <c r="E83" s="61" t="s">
        <v>34</v>
      </c>
      <c r="F83" s="62">
        <v>2</v>
      </c>
      <c r="G83" s="73"/>
      <c r="H83" s="37">
        <f>F83*G83</f>
        <v>0</v>
      </c>
    </row>
    <row r="84" spans="1:8" x14ac:dyDescent="0.35">
      <c r="A84" s="42"/>
      <c r="B84" s="35"/>
      <c r="C84" s="42"/>
      <c r="D84" s="44"/>
      <c r="E84" s="61"/>
      <c r="F84" s="42"/>
      <c r="G84" s="73"/>
      <c r="H84" s="37"/>
    </row>
    <row r="85" spans="1:8" x14ac:dyDescent="0.35">
      <c r="A85" s="61">
        <f t="shared" si="16"/>
        <v>38</v>
      </c>
      <c r="B85" s="40">
        <v>914931</v>
      </c>
      <c r="C85" s="41"/>
      <c r="D85" s="41" t="s">
        <v>56</v>
      </c>
      <c r="E85" s="61" t="s">
        <v>34</v>
      </c>
      <c r="F85" s="62">
        <v>3</v>
      </c>
      <c r="G85" s="73"/>
      <c r="H85" s="37">
        <f>F85*G85</f>
        <v>0</v>
      </c>
    </row>
    <row r="86" spans="1:8" x14ac:dyDescent="0.35">
      <c r="A86" s="42"/>
      <c r="B86" s="35"/>
      <c r="C86" s="42"/>
      <c r="D86" s="52"/>
      <c r="E86" s="61"/>
      <c r="F86" s="42"/>
      <c r="G86" s="73"/>
      <c r="H86" s="42"/>
    </row>
    <row r="87" spans="1:8" x14ac:dyDescent="0.35">
      <c r="A87" s="61">
        <f t="shared" ref="A87" si="25">A85+1</f>
        <v>39</v>
      </c>
      <c r="B87" s="40">
        <v>915211</v>
      </c>
      <c r="C87" s="42"/>
      <c r="D87" s="41" t="s">
        <v>44</v>
      </c>
      <c r="E87" s="61" t="s">
        <v>28</v>
      </c>
      <c r="F87" s="62">
        <f>30*0.25</f>
        <v>7.5</v>
      </c>
      <c r="G87" s="73"/>
      <c r="H87" s="37">
        <f>F87*G87</f>
        <v>0</v>
      </c>
    </row>
    <row r="88" spans="1:8" x14ac:dyDescent="0.35">
      <c r="A88" s="42"/>
      <c r="B88" s="35"/>
      <c r="C88" s="42"/>
      <c r="D88" s="44"/>
      <c r="E88" s="61"/>
      <c r="F88" s="62"/>
      <c r="G88" s="73"/>
      <c r="H88" s="42"/>
    </row>
    <row r="89" spans="1:8" x14ac:dyDescent="0.35">
      <c r="A89" s="61">
        <f t="shared" ref="A89" si="26">A87+1</f>
        <v>40</v>
      </c>
      <c r="B89" s="40">
        <v>917224</v>
      </c>
      <c r="C89" s="41"/>
      <c r="D89" s="41" t="s">
        <v>45</v>
      </c>
      <c r="E89" s="61" t="s">
        <v>36</v>
      </c>
      <c r="F89" s="62">
        <v>718</v>
      </c>
      <c r="G89" s="73"/>
      <c r="H89" s="37">
        <f>F89*G89</f>
        <v>0</v>
      </c>
    </row>
    <row r="90" spans="1:8" ht="29" x14ac:dyDescent="0.35">
      <c r="A90" s="42"/>
      <c r="B90" s="40"/>
      <c r="C90" s="41"/>
      <c r="D90" s="54" t="s">
        <v>110</v>
      </c>
      <c r="E90" s="61"/>
      <c r="F90" s="62"/>
      <c r="G90" s="73"/>
      <c r="H90" s="37"/>
    </row>
    <row r="91" spans="1:8" x14ac:dyDescent="0.35">
      <c r="A91" s="61">
        <f t="shared" si="16"/>
        <v>41</v>
      </c>
      <c r="B91" s="40">
        <v>919113</v>
      </c>
      <c r="C91" s="41"/>
      <c r="D91" s="41" t="s">
        <v>93</v>
      </c>
      <c r="E91" s="61" t="s">
        <v>36</v>
      </c>
      <c r="F91" s="62">
        <v>50</v>
      </c>
      <c r="G91" s="73"/>
      <c r="H91" s="37">
        <f>F91*G91</f>
        <v>0</v>
      </c>
    </row>
    <row r="92" spans="1:8" x14ac:dyDescent="0.35">
      <c r="A92" s="42"/>
      <c r="B92" s="40"/>
      <c r="C92" s="41"/>
      <c r="D92" s="54"/>
      <c r="E92" s="61"/>
      <c r="F92" s="62"/>
      <c r="G92" s="73"/>
      <c r="H92" s="37"/>
    </row>
    <row r="93" spans="1:8" x14ac:dyDescent="0.35">
      <c r="A93" s="72">
        <f t="shared" si="16"/>
        <v>42</v>
      </c>
      <c r="B93" s="40">
        <v>935222</v>
      </c>
      <c r="C93" s="41"/>
      <c r="D93" s="41" t="s">
        <v>116</v>
      </c>
      <c r="E93" s="61" t="s">
        <v>36</v>
      </c>
      <c r="F93" s="62">
        <v>86</v>
      </c>
      <c r="G93" s="73"/>
      <c r="H93" s="37">
        <f>F93*G93</f>
        <v>0</v>
      </c>
    </row>
    <row r="94" spans="1:8" x14ac:dyDescent="0.35">
      <c r="A94" s="42"/>
      <c r="B94" s="40"/>
      <c r="C94" s="41"/>
      <c r="D94" s="54"/>
      <c r="E94" s="61"/>
      <c r="F94" s="62"/>
      <c r="G94" s="73"/>
      <c r="H94" s="37"/>
    </row>
    <row r="95" spans="1:8" x14ac:dyDescent="0.35">
      <c r="D95" s="53"/>
    </row>
    <row r="96" spans="1:8" x14ac:dyDescent="0.35">
      <c r="B96" s="1"/>
      <c r="H96" s="37">
        <f>SUM(H11:H94)</f>
        <v>0</v>
      </c>
    </row>
    <row r="97" spans="1:8" x14ac:dyDescent="0.35">
      <c r="B97" s="1"/>
    </row>
    <row r="98" spans="1:8" x14ac:dyDescent="0.35">
      <c r="B98" s="65"/>
    </row>
    <row r="103" spans="1:8" x14ac:dyDescent="0.35">
      <c r="A103"/>
      <c r="B103"/>
      <c r="C103"/>
      <c r="D103"/>
      <c r="E103"/>
      <c r="F103"/>
      <c r="G103"/>
      <c r="H103"/>
    </row>
    <row r="104" spans="1:8" x14ac:dyDescent="0.35">
      <c r="A104"/>
      <c r="B104"/>
      <c r="C104"/>
      <c r="D104"/>
      <c r="E104"/>
      <c r="F104"/>
      <c r="G104"/>
      <c r="H104"/>
    </row>
    <row r="105" spans="1:8" x14ac:dyDescent="0.35">
      <c r="A105"/>
      <c r="B105"/>
      <c r="C105"/>
      <c r="D105"/>
      <c r="E105"/>
      <c r="F105"/>
      <c r="G105"/>
      <c r="H105"/>
    </row>
    <row r="106" spans="1:8" x14ac:dyDescent="0.35">
      <c r="A106"/>
      <c r="B106"/>
      <c r="C106"/>
      <c r="D106"/>
      <c r="E106"/>
      <c r="F106"/>
      <c r="G106"/>
      <c r="H106"/>
    </row>
    <row r="107" spans="1:8" x14ac:dyDescent="0.35">
      <c r="A107"/>
      <c r="B107"/>
      <c r="C107"/>
      <c r="D107"/>
      <c r="E107"/>
      <c r="F107"/>
      <c r="G107"/>
      <c r="H107"/>
    </row>
    <row r="108" spans="1:8" x14ac:dyDescent="0.35">
      <c r="A108"/>
      <c r="B108"/>
      <c r="C108"/>
      <c r="D108"/>
      <c r="E108"/>
      <c r="F108"/>
      <c r="G108"/>
      <c r="H108"/>
    </row>
    <row r="109" spans="1:8" x14ac:dyDescent="0.35">
      <c r="B109" s="1"/>
    </row>
    <row r="110" spans="1:8" x14ac:dyDescent="0.35">
      <c r="B110" s="1"/>
    </row>
  </sheetData>
  <sheetProtection algorithmName="SHA-512" hashValue="b0QyoWm/vyYhAoa6WJ4WfvAmfPZf9TwRo++fMiU+U7Ku/wNEw4D9SvRlzkpcM0W4snDQvZ0nmLo+a7xfW6fWkg==" saltValue="C9mCVK7g7XKguseamIhR3w==" spinCount="100000" sheet="1" objects="1" scenarios="1"/>
  <mergeCells count="7">
    <mergeCell ref="G8:H8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Rozpočet_komunikace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2022-02-08T07:59:49Z</dcterms:modified>
</cp:coreProperties>
</file>