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maily\"/>
    </mc:Choice>
  </mc:AlternateContent>
  <bookViews>
    <workbookView xWindow="0" yWindow="0" windowWidth="0" windowHeight="0"/>
  </bookViews>
  <sheets>
    <sheet name="Rekapitulace stavby" sheetId="1" r:id="rId1"/>
    <sheet name="1-01 - Stavební část " sheetId="2" r:id="rId2"/>
    <sheet name="1-02 - Zdravotní technika" sheetId="3" r:id="rId3"/>
    <sheet name="1-03 - Silnoproud" sheetId="4" r:id="rId4"/>
    <sheet name="1-04 - Slaboproud" sheetId="5" r:id="rId5"/>
    <sheet name="1-05 - Vzduchotechnika" sheetId="6" r:id="rId6"/>
    <sheet name="1-06 - Vytápění " sheetId="7" r:id="rId7"/>
    <sheet name="1-07 - Vedlejší náklady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'1-01 - Stavební část '!$C$135:$K$271</definedName>
    <definedName name="_xlnm.Print_Area" localSheetId="1">'1-01 - Stavební část '!$C$4:$J$76,'1-01 - Stavební část '!$C$82:$J$117,'1-01 - Stavební část '!$C$123:$J$271</definedName>
    <definedName name="_xlnm.Print_Titles" localSheetId="1">'1-01 - Stavební část '!$135:$135</definedName>
    <definedName name="_xlnm._FilterDatabase" localSheetId="2" hidden="1">'1-02 - Zdravotní technika'!$C$123:$K$190</definedName>
    <definedName name="_xlnm.Print_Area" localSheetId="2">'1-02 - Zdravotní technika'!$C$4:$J$76,'1-02 - Zdravotní technika'!$C$82:$J$105,'1-02 - Zdravotní technika'!$C$111:$J$190</definedName>
    <definedName name="_xlnm.Print_Titles" localSheetId="2">'1-02 - Zdravotní technika'!$123:$123</definedName>
    <definedName name="_xlnm._FilterDatabase" localSheetId="3" hidden="1">'1-03 - Silnoproud'!$C$119:$K$197</definedName>
    <definedName name="_xlnm.Print_Area" localSheetId="3">'1-03 - Silnoproud'!$C$4:$J$76,'1-03 - Silnoproud'!$C$82:$J$101,'1-03 - Silnoproud'!$C$107:$J$197</definedName>
    <definedName name="_xlnm.Print_Titles" localSheetId="3">'1-03 - Silnoproud'!$119:$119</definedName>
    <definedName name="_xlnm._FilterDatabase" localSheetId="4" hidden="1">'1-04 - Slaboproud'!$C$119:$K$167</definedName>
    <definedName name="_xlnm.Print_Area" localSheetId="4">'1-04 - Slaboproud'!$C$4:$J$76,'1-04 - Slaboproud'!$C$82:$J$101,'1-04 - Slaboproud'!$C$107:$J$167</definedName>
    <definedName name="_xlnm.Print_Titles" localSheetId="4">'1-04 - Slaboproud'!$119:$119</definedName>
    <definedName name="_xlnm._FilterDatabase" localSheetId="5" hidden="1">'1-05 - Vzduchotechnika'!$C$119:$K$167</definedName>
    <definedName name="_xlnm.Print_Area" localSheetId="5">'1-05 - Vzduchotechnika'!$C$4:$J$76,'1-05 - Vzduchotechnika'!$C$82:$J$101,'1-05 - Vzduchotechnika'!$C$107:$J$167</definedName>
    <definedName name="_xlnm.Print_Titles" localSheetId="5">'1-05 - Vzduchotechnika'!$119:$119</definedName>
    <definedName name="_xlnm._FilterDatabase" localSheetId="6" hidden="1">'1-06 - Vytápění '!$C$127:$K$198</definedName>
    <definedName name="_xlnm.Print_Area" localSheetId="6">'1-06 - Vytápění '!$C$4:$J$76,'1-06 - Vytápění '!$C$82:$J$109,'1-06 - Vytápění '!$C$115:$J$198</definedName>
    <definedName name="_xlnm.Print_Titles" localSheetId="6">'1-06 - Vytápění '!$127:$127</definedName>
    <definedName name="_xlnm._FilterDatabase" localSheetId="7" hidden="1">'1-07 - Vedlejší náklady'!$C$116:$K$125</definedName>
    <definedName name="_xlnm.Print_Area" localSheetId="7">'1-07 - Vedlejší náklady'!$C$4:$J$76,'1-07 - Vedlejší náklady'!$C$82:$J$98,'1-07 - Vedlejší náklady'!$C$104:$J$125</definedName>
    <definedName name="_xlnm.Print_Titles" localSheetId="7">'1-07 - Vedlejší náklady'!$116:$116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J114"/>
  <c r="J113"/>
  <c r="F111"/>
  <c r="E109"/>
  <c r="J92"/>
  <c r="J91"/>
  <c r="F89"/>
  <c r="E87"/>
  <c r="J18"/>
  <c r="E18"/>
  <c r="F92"/>
  <c r="J17"/>
  <c r="J15"/>
  <c r="E15"/>
  <c r="F113"/>
  <c r="J14"/>
  <c r="J12"/>
  <c r="J111"/>
  <c r="E7"/>
  <c r="E85"/>
  <c i="7" r="J37"/>
  <c r="J36"/>
  <c i="1" r="AY100"/>
  <c i="7" r="J35"/>
  <c i="1" r="AX100"/>
  <c i="7"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0"/>
  <c r="BH160"/>
  <c r="BG160"/>
  <c r="BF160"/>
  <c r="T160"/>
  <c r="R160"/>
  <c r="P160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F122"/>
  <c r="E120"/>
  <c r="F89"/>
  <c r="E87"/>
  <c r="J24"/>
  <c r="E24"/>
  <c r="J125"/>
  <c r="J23"/>
  <c r="J21"/>
  <c r="E21"/>
  <c r="J91"/>
  <c r="J20"/>
  <c r="J18"/>
  <c r="E18"/>
  <c r="F125"/>
  <c r="J17"/>
  <c r="J15"/>
  <c r="E15"/>
  <c r="F124"/>
  <c r="J14"/>
  <c r="J12"/>
  <c r="J122"/>
  <c r="E7"/>
  <c r="E118"/>
  <c i="6" r="J37"/>
  <c r="J36"/>
  <c i="1" r="AY99"/>
  <c i="6" r="J35"/>
  <c i="1" r="AX99"/>
  <c i="6"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116"/>
  <c r="J14"/>
  <c r="J12"/>
  <c r="J89"/>
  <c r="E7"/>
  <c r="E110"/>
  <c i="5" r="J37"/>
  <c r="J36"/>
  <c i="1" r="AY98"/>
  <c i="5" r="J35"/>
  <c i="1" r="AX98"/>
  <c i="5" r="BI167"/>
  <c r="BH167"/>
  <c r="BG167"/>
  <c r="BF167"/>
  <c r="T167"/>
  <c r="T166"/>
  <c r="R167"/>
  <c r="R166"/>
  <c r="P167"/>
  <c r="P166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116"/>
  <c r="J20"/>
  <c r="J18"/>
  <c r="E18"/>
  <c r="F117"/>
  <c r="J17"/>
  <c r="J15"/>
  <c r="E15"/>
  <c r="F91"/>
  <c r="J14"/>
  <c r="J12"/>
  <c r="J89"/>
  <c r="E7"/>
  <c r="E85"/>
  <c i="4" r="J37"/>
  <c r="J36"/>
  <c i="1" r="AY97"/>
  <c i="4" r="J35"/>
  <c i="1" r="AX97"/>
  <c i="4"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3" r="J37"/>
  <c r="J36"/>
  <c i="1" r="AY96"/>
  <c i="3" r="J35"/>
  <c i="1" r="AX96"/>
  <c i="3"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121"/>
  <c r="J17"/>
  <c r="J12"/>
  <c r="J89"/>
  <c r="E7"/>
  <c r="E114"/>
  <c i="2" r="J37"/>
  <c r="J36"/>
  <c i="1" r="AY95"/>
  <c i="2" r="J35"/>
  <c i="1" r="AX95"/>
  <c i="2" r="BI270"/>
  <c r="BH270"/>
  <c r="BG270"/>
  <c r="BF270"/>
  <c r="T270"/>
  <c r="T269"/>
  <c r="R270"/>
  <c r="R269"/>
  <c r="P270"/>
  <c r="P269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48"/>
  <c r="BH248"/>
  <c r="BG248"/>
  <c r="BF248"/>
  <c r="T248"/>
  <c r="T247"/>
  <c r="R248"/>
  <c r="R247"/>
  <c r="P248"/>
  <c r="P247"/>
  <c r="BI244"/>
  <c r="BH244"/>
  <c r="BG244"/>
  <c r="BF244"/>
  <c r="T244"/>
  <c r="T243"/>
  <c r="R244"/>
  <c r="R243"/>
  <c r="P244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5"/>
  <c r="BH185"/>
  <c r="BG185"/>
  <c r="BF185"/>
  <c r="T185"/>
  <c r="T184"/>
  <c r="R185"/>
  <c r="R184"/>
  <c r="P185"/>
  <c r="P184"/>
  <c r="BI182"/>
  <c r="BH182"/>
  <c r="BG182"/>
  <c r="BF182"/>
  <c r="T182"/>
  <c r="T181"/>
  <c r="R182"/>
  <c r="R181"/>
  <c r="P182"/>
  <c r="P181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T167"/>
  <c r="R168"/>
  <c r="R167"/>
  <c r="P168"/>
  <c r="P167"/>
  <c r="BI164"/>
  <c r="BH164"/>
  <c r="BG164"/>
  <c r="BF164"/>
  <c r="T164"/>
  <c r="T163"/>
  <c r="R164"/>
  <c r="R163"/>
  <c r="P164"/>
  <c r="P163"/>
  <c r="BI161"/>
  <c r="BH161"/>
  <c r="BG161"/>
  <c r="BF161"/>
  <c r="T161"/>
  <c r="T160"/>
  <c r="R161"/>
  <c r="R160"/>
  <c r="P161"/>
  <c r="P160"/>
  <c r="BI157"/>
  <c r="BH157"/>
  <c r="BG157"/>
  <c r="BF157"/>
  <c r="T157"/>
  <c r="T156"/>
  <c r="R157"/>
  <c r="R156"/>
  <c r="P157"/>
  <c r="P156"/>
  <c r="BI153"/>
  <c r="BH153"/>
  <c r="BG153"/>
  <c r="BF153"/>
  <c r="T153"/>
  <c r="T152"/>
  <c r="R153"/>
  <c r="R152"/>
  <c r="P153"/>
  <c r="P152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J133"/>
  <c r="J132"/>
  <c r="F132"/>
  <c r="F130"/>
  <c r="E128"/>
  <c r="J92"/>
  <c r="J91"/>
  <c r="F91"/>
  <c r="F89"/>
  <c r="E87"/>
  <c r="J18"/>
  <c r="E18"/>
  <c r="F133"/>
  <c r="J17"/>
  <c r="J12"/>
  <c r="J130"/>
  <c r="E7"/>
  <c r="E126"/>
  <c i="1" r="L90"/>
  <c r="AM90"/>
  <c r="AM89"/>
  <c r="L89"/>
  <c r="AM87"/>
  <c r="L87"/>
  <c r="L85"/>
  <c r="L84"/>
  <c i="8" r="BK124"/>
  <c r="BK122"/>
  <c r="J119"/>
  <c i="7" r="J198"/>
  <c r="BK188"/>
  <c i="6" r="BK166"/>
  <c r="BK161"/>
  <c r="J160"/>
  <c r="BK140"/>
  <c r="BK136"/>
  <c r="BK123"/>
  <c i="5" r="J159"/>
  <c r="J155"/>
  <c r="J147"/>
  <c r="BK145"/>
  <c r="J140"/>
  <c r="J137"/>
  <c r="J132"/>
  <c r="BK129"/>
  <c r="BK128"/>
  <c r="J126"/>
  <c r="BK125"/>
  <c r="J124"/>
  <c r="BK123"/>
  <c i="4" r="BK195"/>
  <c r="J194"/>
  <c r="BK187"/>
  <c r="J186"/>
  <c r="J183"/>
  <c r="BK175"/>
  <c r="J174"/>
  <c r="BK171"/>
  <c r="BK165"/>
  <c r="J159"/>
  <c r="BK150"/>
  <c r="BK149"/>
  <c r="BK148"/>
  <c r="BK138"/>
  <c r="BK136"/>
  <c r="BK135"/>
  <c r="J132"/>
  <c r="J129"/>
  <c r="J128"/>
  <c r="BK124"/>
  <c r="BK123"/>
  <c i="3" r="J189"/>
  <c r="BK187"/>
  <c r="J177"/>
  <c r="J162"/>
  <c r="J160"/>
  <c r="J158"/>
  <c r="BK150"/>
  <c r="BK145"/>
  <c r="J141"/>
  <c r="J134"/>
  <c r="BK131"/>
  <c r="J127"/>
  <c i="2" r="BK265"/>
  <c r="BK256"/>
  <c r="BK244"/>
  <c r="J237"/>
  <c r="J232"/>
  <c r="J224"/>
  <c r="BK222"/>
  <c r="BK212"/>
  <c r="BK211"/>
  <c r="J207"/>
  <c r="J205"/>
  <c r="J201"/>
  <c r="BK185"/>
  <c r="BK182"/>
  <c r="BK180"/>
  <c r="BK177"/>
  <c r="J175"/>
  <c r="J161"/>
  <c r="J157"/>
  <c r="J139"/>
  <c i="8" r="J125"/>
  <c r="J124"/>
  <c r="J122"/>
  <c i="7" r="BK197"/>
  <c r="BK192"/>
  <c r="J188"/>
  <c r="J184"/>
  <c r="J183"/>
  <c r="BK180"/>
  <c r="J160"/>
  <c r="J151"/>
  <c i="6" r="BK164"/>
  <c r="J161"/>
  <c r="J159"/>
  <c r="J141"/>
  <c i="5" r="J165"/>
  <c r="J160"/>
  <c r="BK159"/>
  <c r="J157"/>
  <c r="BK155"/>
  <c r="BK149"/>
  <c r="BK146"/>
  <c r="J143"/>
  <c r="BK142"/>
  <c r="BK136"/>
  <c r="J127"/>
  <c i="4" r="J195"/>
  <c r="BK188"/>
  <c r="BK185"/>
  <c r="J181"/>
  <c r="BK180"/>
  <c r="BK170"/>
  <c r="BK157"/>
  <c r="BK153"/>
  <c r="J145"/>
  <c r="BK144"/>
  <c r="J142"/>
  <c r="J139"/>
  <c r="J130"/>
  <c r="J127"/>
  <c r="BK125"/>
  <c i="3" r="J188"/>
  <c r="J182"/>
  <c r="BK180"/>
  <c r="BK177"/>
  <c r="BK166"/>
  <c r="J165"/>
  <c r="J145"/>
  <c r="J136"/>
  <c r="J131"/>
  <c r="BK129"/>
  <c i="2" r="J265"/>
  <c r="J254"/>
  <c r="J244"/>
  <c r="BK242"/>
  <c r="J230"/>
  <c r="BK228"/>
  <c r="BK224"/>
  <c r="BK213"/>
  <c r="J173"/>
  <c r="BK157"/>
  <c r="BK144"/>
  <c i="8" r="BK125"/>
  <c r="BK119"/>
  <c i="7" r="BK196"/>
  <c r="J192"/>
  <c r="BK183"/>
  <c r="J181"/>
  <c r="J179"/>
  <c r="J176"/>
  <c r="J174"/>
  <c r="J173"/>
  <c r="BK140"/>
  <c r="J140"/>
  <c r="BK137"/>
  <c r="J137"/>
  <c r="BK135"/>
  <c r="J135"/>
  <c r="BK131"/>
  <c r="J131"/>
  <c i="6" r="J167"/>
  <c r="J166"/>
  <c r="BK143"/>
  <c r="J142"/>
  <c i="5" r="BK161"/>
  <c r="BK158"/>
  <c r="BK156"/>
  <c r="J152"/>
  <c r="J151"/>
  <c r="BK150"/>
  <c r="J136"/>
  <c r="BK126"/>
  <c i="4" r="J192"/>
  <c r="BK191"/>
  <c r="J187"/>
  <c r="BK186"/>
  <c r="BK172"/>
  <c r="BK168"/>
  <c r="J166"/>
  <c r="J148"/>
  <c r="BK146"/>
  <c r="J138"/>
  <c r="BK133"/>
  <c r="J126"/>
  <c i="3" r="J185"/>
  <c r="BK184"/>
  <c r="J180"/>
  <c r="J179"/>
  <c r="J173"/>
  <c r="J172"/>
  <c r="BK168"/>
  <c r="J166"/>
  <c r="BK163"/>
  <c r="BK154"/>
  <c r="BK147"/>
  <c r="BK141"/>
  <c i="2" r="J256"/>
  <c r="J248"/>
  <c r="J242"/>
  <c r="J239"/>
  <c r="BK237"/>
  <c r="BK235"/>
  <c r="BK232"/>
  <c r="J226"/>
  <c r="J222"/>
  <c r="BK216"/>
  <c r="J211"/>
  <c r="J196"/>
  <c r="J190"/>
  <c r="BK175"/>
  <c r="J164"/>
  <c r="BK153"/>
  <c r="BK147"/>
  <c i="8" r="BK121"/>
  <c i="7" r="J196"/>
  <c r="BK189"/>
  <c r="BK185"/>
  <c r="BK176"/>
  <c r="BK172"/>
  <c r="BK171"/>
  <c r="BK169"/>
  <c r="BK146"/>
  <c i="6" r="J153"/>
  <c r="BK128"/>
  <c i="5" r="J163"/>
  <c r="J162"/>
  <c r="J161"/>
  <c r="J158"/>
  <c r="BK157"/>
  <c r="BK152"/>
  <c r="BK151"/>
  <c r="BK147"/>
  <c r="J144"/>
  <c r="BK143"/>
  <c r="BK131"/>
  <c i="4" r="J185"/>
  <c r="BK183"/>
  <c r="J180"/>
  <c r="J170"/>
  <c r="BK164"/>
  <c r="BK161"/>
  <c r="BK160"/>
  <c r="J158"/>
  <c r="J156"/>
  <c r="BK152"/>
  <c r="BK151"/>
  <c r="BK142"/>
  <c r="J141"/>
  <c r="J136"/>
  <c r="J135"/>
  <c r="J125"/>
  <c i="3" r="J186"/>
  <c r="J184"/>
  <c r="BK181"/>
  <c r="BK172"/>
  <c r="BK169"/>
  <c r="J163"/>
  <c i="8" r="J121"/>
  <c i="7" r="BK198"/>
  <c r="J191"/>
  <c r="J189"/>
  <c r="BK187"/>
  <c r="BK184"/>
  <c r="J175"/>
  <c r="BK174"/>
  <c r="BK173"/>
  <c r="J172"/>
  <c r="J171"/>
  <c r="J169"/>
  <c r="J166"/>
  <c r="BK160"/>
  <c r="BK154"/>
  <c r="BK151"/>
  <c r="BK145"/>
  <c r="J197"/>
  <c r="J187"/>
  <c i="6" r="BK165"/>
  <c r="J155"/>
  <c r="J151"/>
  <c r="J147"/>
  <c i="7" r="BK191"/>
  <c r="J185"/>
  <c r="BK181"/>
  <c r="J180"/>
  <c r="J154"/>
  <c i="6" r="J128"/>
  <c i="5" r="J167"/>
  <c i="7" r="BK179"/>
  <c r="BK175"/>
  <c i="6" r="J163"/>
  <c r="BK158"/>
  <c r="BK142"/>
  <c r="J139"/>
  <c i="5" r="J153"/>
  <c r="BK141"/>
  <c r="J138"/>
  <c r="BK133"/>
  <c r="BK132"/>
  <c i="4" r="J197"/>
  <c r="BK194"/>
  <c r="BK184"/>
  <c r="BK181"/>
  <c r="BK177"/>
  <c r="BK166"/>
  <c r="J164"/>
  <c r="BK162"/>
  <c r="BK158"/>
  <c r="BK155"/>
  <c r="J149"/>
  <c r="J147"/>
  <c r="BK141"/>
  <c r="BK132"/>
  <c r="BK129"/>
  <c r="BK128"/>
  <c r="BK126"/>
  <c r="J123"/>
  <c i="3" r="BK185"/>
  <c r="BK179"/>
  <c r="J168"/>
  <c r="BK162"/>
  <c r="BK148"/>
  <c r="J140"/>
  <c r="BK136"/>
  <c i="2" r="BK270"/>
  <c r="J270"/>
  <c r="BK254"/>
  <c r="J241"/>
  <c r="J213"/>
  <c r="J203"/>
  <c r="BK201"/>
  <c r="J193"/>
  <c r="J180"/>
  <c r="BK173"/>
  <c r="BK164"/>
  <c r="BK161"/>
  <c r="J147"/>
  <c i="7" r="J145"/>
  <c i="6" r="BK167"/>
  <c r="J164"/>
  <c r="BK163"/>
  <c r="J158"/>
  <c r="BK153"/>
  <c r="J152"/>
  <c r="BK151"/>
  <c r="J143"/>
  <c r="J140"/>
  <c r="J136"/>
  <c r="BK133"/>
  <c i="5" r="BK163"/>
  <c r="BK162"/>
  <c r="J154"/>
  <c r="J149"/>
  <c r="J146"/>
  <c r="J145"/>
  <c r="BK144"/>
  <c r="J139"/>
  <c r="J135"/>
  <c r="BK134"/>
  <c r="BK130"/>
  <c r="J128"/>
  <c r="BK127"/>
  <c i="4" r="BK197"/>
  <c r="J178"/>
  <c r="BK176"/>
  <c r="J172"/>
  <c r="J171"/>
  <c r="BK169"/>
  <c r="J167"/>
  <c r="J165"/>
  <c r="BK163"/>
  <c r="J161"/>
  <c r="BK156"/>
  <c r="J150"/>
  <c r="BK145"/>
  <c r="J144"/>
  <c r="J133"/>
  <c r="BK130"/>
  <c r="BK127"/>
  <c i="3" r="BK190"/>
  <c r="J187"/>
  <c r="J181"/>
  <c r="J169"/>
  <c r="J143"/>
  <c r="BK134"/>
  <c r="J129"/>
  <c r="BK127"/>
  <c i="2" r="J262"/>
  <c r="J259"/>
  <c r="BK239"/>
  <c r="J209"/>
  <c r="BK207"/>
  <c r="BK205"/>
  <c r="BK190"/>
  <c r="J185"/>
  <c r="J182"/>
  <c r="BK168"/>
  <c r="J144"/>
  <c r="BK139"/>
  <c i="7" r="BK166"/>
  <c i="6" r="BK160"/>
  <c r="BK147"/>
  <c r="BK139"/>
  <c r="J123"/>
  <c i="5" r="J148"/>
  <c r="BK135"/>
  <c r="J134"/>
  <c i="4" r="J162"/>
  <c r="BK159"/>
  <c r="J154"/>
  <c r="J153"/>
  <c r="J146"/>
  <c i="3" r="J190"/>
  <c r="BK189"/>
  <c r="BK182"/>
  <c r="J176"/>
  <c r="BK173"/>
  <c r="BK140"/>
  <c i="2" r="BK229"/>
  <c r="BK219"/>
  <c r="J198"/>
  <c i="1" r="AS94"/>
  <c i="7" r="BK149"/>
  <c r="J146"/>
  <c r="J144"/>
  <c i="6" r="J165"/>
  <c r="BK159"/>
  <c r="BK141"/>
  <c i="5" r="BK153"/>
  <c r="BK124"/>
  <c r="J123"/>
  <c i="4" r="BK173"/>
  <c r="J169"/>
  <c r="J163"/>
  <c r="BK147"/>
  <c i="3" r="BK188"/>
  <c r="BK176"/>
  <c r="BK165"/>
  <c r="BK158"/>
  <c r="J154"/>
  <c r="J150"/>
  <c i="2" r="BK259"/>
  <c r="BK241"/>
  <c r="J229"/>
  <c r="J228"/>
  <c r="BK226"/>
  <c r="J177"/>
  <c r="J153"/>
  <c i="7" r="J149"/>
  <c r="BK144"/>
  <c i="6" r="BK155"/>
  <c r="J154"/>
  <c r="J138"/>
  <c r="J133"/>
  <c i="5" r="BK165"/>
  <c r="BK160"/>
  <c r="BK154"/>
  <c r="J150"/>
  <c r="BK148"/>
  <c r="J142"/>
  <c r="J131"/>
  <c i="4" r="BK178"/>
  <c r="J176"/>
  <c r="J175"/>
  <c r="BK174"/>
  <c r="J173"/>
  <c i="6" r="BK154"/>
  <c r="BK152"/>
  <c r="BK138"/>
  <c i="5" r="BK167"/>
  <c r="J156"/>
  <c r="J141"/>
  <c r="BK140"/>
  <c r="BK139"/>
  <c r="BK138"/>
  <c r="BK137"/>
  <c r="J133"/>
  <c r="J130"/>
  <c r="J129"/>
  <c r="J125"/>
  <c i="4" r="BK192"/>
  <c r="J191"/>
  <c r="J188"/>
  <c r="J184"/>
  <c r="J177"/>
  <c r="J168"/>
  <c r="BK167"/>
  <c r="J160"/>
  <c r="J157"/>
  <c r="J155"/>
  <c r="BK154"/>
  <c r="J152"/>
  <c r="J151"/>
  <c r="BK139"/>
  <c r="J124"/>
  <c i="3" r="BK186"/>
  <c r="BK160"/>
  <c r="J148"/>
  <c r="J147"/>
  <c r="BK143"/>
  <c i="2" r="BK262"/>
  <c r="BK248"/>
  <c r="J235"/>
  <c r="BK230"/>
  <c r="J219"/>
  <c r="J216"/>
  <c r="J212"/>
  <c r="BK209"/>
  <c r="BK203"/>
  <c r="BK198"/>
  <c r="BK196"/>
  <c r="BK193"/>
  <c r="J168"/>
  <c l="1" r="BK138"/>
  <c r="R172"/>
  <c r="BK210"/>
  <c r="J210"/>
  <c r="J110"/>
  <c r="R253"/>
  <c i="3" r="BK126"/>
  <c r="J126"/>
  <c r="J98"/>
  <c r="P149"/>
  <c r="T178"/>
  <c i="5" r="T122"/>
  <c r="T121"/>
  <c r="T120"/>
  <c i="6" r="T137"/>
  <c i="4" r="BK122"/>
  <c r="BK121"/>
  <c r="J121"/>
  <c r="J97"/>
  <c i="6" r="R137"/>
  <c i="2" r="R138"/>
  <c r="R137"/>
  <c r="P172"/>
  <c r="P210"/>
  <c r="BK253"/>
  <c r="J253"/>
  <c r="J114"/>
  <c i="3" r="T139"/>
  <c r="R178"/>
  <c i="4" r="P190"/>
  <c r="P189"/>
  <c i="6" r="BK137"/>
  <c r="J137"/>
  <c r="J99"/>
  <c i="2" r="P189"/>
  <c r="P183"/>
  <c r="P231"/>
  <c r="P258"/>
  <c i="3" r="BK139"/>
  <c r="J139"/>
  <c r="J101"/>
  <c r="P167"/>
  <c i="2" r="T172"/>
  <c r="P202"/>
  <c r="R231"/>
  <c r="T253"/>
  <c i="3" r="R139"/>
  <c i="4" r="T122"/>
  <c r="T121"/>
  <c i="6" r="R122"/>
  <c r="R121"/>
  <c i="2" r="R202"/>
  <c r="T231"/>
  <c r="R258"/>
  <c i="3" r="R126"/>
  <c r="R125"/>
  <c r="BK149"/>
  <c r="J149"/>
  <c r="J102"/>
  <c r="T167"/>
  <c i="4" r="R122"/>
  <c r="R121"/>
  <c i="6" r="P162"/>
  <c i="5" r="P122"/>
  <c r="P121"/>
  <c r="P120"/>
  <c i="1" r="AU98"/>
  <c i="7" r="R130"/>
  <c i="6" r="P122"/>
  <c i="7" r="BK153"/>
  <c r="R136"/>
  <c r="T130"/>
  <c i="6" r="T122"/>
  <c r="T121"/>
  <c r="T120"/>
  <c r="T162"/>
  <c i="7" r="P130"/>
  <c r="R143"/>
  <c r="P153"/>
  <c r="R170"/>
  <c r="R182"/>
  <c r="T190"/>
  <c r="T186"/>
  <c i="3" r="T126"/>
  <c r="T125"/>
  <c r="T149"/>
  <c r="BK178"/>
  <c r="J178"/>
  <c r="J104"/>
  <c i="4" r="BK190"/>
  <c r="J190"/>
  <c r="J100"/>
  <c i="7" r="BK143"/>
  <c r="J143"/>
  <c r="J100"/>
  <c r="T153"/>
  <c r="P182"/>
  <c r="P195"/>
  <c i="2" r="T189"/>
  <c r="T183"/>
  <c r="T210"/>
  <c i="3" r="BK167"/>
  <c r="J167"/>
  <c r="J103"/>
  <c r="P178"/>
  <c i="4" r="T190"/>
  <c r="T189"/>
  <c i="6" r="BK122"/>
  <c r="J122"/>
  <c r="J98"/>
  <c r="P137"/>
  <c r="BK162"/>
  <c r="J162"/>
  <c r="J100"/>
  <c r="R162"/>
  <c i="7" r="BK130"/>
  <c r="P136"/>
  <c r="R153"/>
  <c r="T170"/>
  <c r="R195"/>
  <c i="2" r="T138"/>
  <c r="T137"/>
  <c r="R189"/>
  <c r="R183"/>
  <c r="T202"/>
  <c r="BK231"/>
  <c r="J231"/>
  <c r="J111"/>
  <c r="P253"/>
  <c r="T258"/>
  <c i="4" r="P122"/>
  <c r="P121"/>
  <c r="P120"/>
  <c i="1" r="AU97"/>
  <c i="5" r="R122"/>
  <c r="R121"/>
  <c r="R120"/>
  <c i="7" r="T136"/>
  <c r="T143"/>
  <c r="BK170"/>
  <c r="J170"/>
  <c r="J104"/>
  <c r="BK182"/>
  <c r="J182"/>
  <c r="J105"/>
  <c r="BK190"/>
  <c r="J190"/>
  <c r="J107"/>
  <c r="R190"/>
  <c r="R186"/>
  <c r="T195"/>
  <c i="2" r="P138"/>
  <c r="P137"/>
  <c r="BK172"/>
  <c r="J172"/>
  <c r="J104"/>
  <c r="BK189"/>
  <c r="J189"/>
  <c r="J108"/>
  <c r="BK202"/>
  <c r="J202"/>
  <c r="J109"/>
  <c r="R210"/>
  <c r="BK258"/>
  <c r="J258"/>
  <c r="J115"/>
  <c i="3" r="P126"/>
  <c r="P125"/>
  <c r="P124"/>
  <c i="1" r="AU96"/>
  <c i="3" r="P139"/>
  <c r="P138"/>
  <c r="R149"/>
  <c r="R167"/>
  <c i="4" r="R190"/>
  <c r="R189"/>
  <c i="5" r="BK122"/>
  <c r="J122"/>
  <c r="J98"/>
  <c i="7" r="BK136"/>
  <c r="J136"/>
  <c r="J99"/>
  <c r="P143"/>
  <c r="P170"/>
  <c r="T182"/>
  <c r="P190"/>
  <c r="P186"/>
  <c r="BK195"/>
  <c r="J195"/>
  <c r="J108"/>
  <c i="8" r="BK118"/>
  <c r="J118"/>
  <c r="J97"/>
  <c r="P118"/>
  <c r="P117"/>
  <c i="1" r="AU101"/>
  <c i="8" r="R118"/>
  <c r="R117"/>
  <c r="T118"/>
  <c r="T117"/>
  <c i="2" r="BE161"/>
  <c r="BE164"/>
  <c r="BE224"/>
  <c r="BE226"/>
  <c r="BE244"/>
  <c r="BE256"/>
  <c r="BK269"/>
  <c r="J269"/>
  <c r="J116"/>
  <c i="3" r="J118"/>
  <c r="BE163"/>
  <c r="BE165"/>
  <c r="BE181"/>
  <c r="BK135"/>
  <c r="J135"/>
  <c r="J99"/>
  <c i="4" r="E85"/>
  <c r="J89"/>
  <c r="F117"/>
  <c r="BE142"/>
  <c r="BE144"/>
  <c r="BE145"/>
  <c r="BE147"/>
  <c r="BE150"/>
  <c r="BE156"/>
  <c r="BE185"/>
  <c i="5" r="E110"/>
  <c r="BE131"/>
  <c r="BE135"/>
  <c r="BE142"/>
  <c r="BE143"/>
  <c i="6" r="F117"/>
  <c r="BE141"/>
  <c r="BE151"/>
  <c i="4" r="BE180"/>
  <c i="5" r="J114"/>
  <c r="BE155"/>
  <c i="6" r="BE139"/>
  <c r="BE161"/>
  <c i="7" r="BE145"/>
  <c i="2" r="BE168"/>
  <c r="BE216"/>
  <c i="3" r="BE129"/>
  <c r="BE134"/>
  <c r="BE136"/>
  <c r="BE140"/>
  <c r="BE166"/>
  <c i="4" r="BE123"/>
  <c r="BE164"/>
  <c r="BE177"/>
  <c r="BE183"/>
  <c r="BE184"/>
  <c r="BE187"/>
  <c i="5" r="F92"/>
  <c r="BE129"/>
  <c r="BE146"/>
  <c i="6" r="E85"/>
  <c r="J114"/>
  <c r="BE133"/>
  <c r="BE154"/>
  <c i="2" r="F92"/>
  <c r="BE193"/>
  <c r="BE230"/>
  <c r="BK152"/>
  <c r="J152"/>
  <c r="J99"/>
  <c r="BK163"/>
  <c r="J163"/>
  <c r="J102"/>
  <c i="3" r="BE141"/>
  <c r="BE145"/>
  <c r="BE162"/>
  <c r="BE185"/>
  <c r="BE187"/>
  <c r="BE190"/>
  <c i="4" r="BE155"/>
  <c r="BE163"/>
  <c r="BE169"/>
  <c i="5" r="BE132"/>
  <c r="BE157"/>
  <c i="6" r="BE128"/>
  <c r="BE142"/>
  <c r="BE167"/>
  <c i="2" r="E85"/>
  <c r="BE175"/>
  <c r="BE180"/>
  <c r="BE201"/>
  <c r="BE203"/>
  <c r="BE212"/>
  <c r="BE235"/>
  <c r="BE237"/>
  <c r="BK160"/>
  <c r="J160"/>
  <c r="J101"/>
  <c r="BK167"/>
  <c r="J167"/>
  <c r="J103"/>
  <c i="3" r="E85"/>
  <c r="F92"/>
  <c r="BE172"/>
  <c r="BE184"/>
  <c i="4" r="BE138"/>
  <c r="BE162"/>
  <c r="BE166"/>
  <c r="BE168"/>
  <c r="BE172"/>
  <c r="BE175"/>
  <c r="BE194"/>
  <c i="5" r="BE133"/>
  <c r="BE140"/>
  <c r="BE141"/>
  <c r="BE159"/>
  <c i="6" r="BE123"/>
  <c r="BE143"/>
  <c r="BE165"/>
  <c r="BE166"/>
  <c i="7" r="BE140"/>
  <c r="BE146"/>
  <c r="BE166"/>
  <c i="2" r="BE144"/>
  <c r="BE177"/>
  <c r="BE190"/>
  <c r="BE198"/>
  <c r="BE205"/>
  <c r="BE211"/>
  <c r="BE228"/>
  <c r="BE265"/>
  <c r="BE270"/>
  <c r="BK181"/>
  <c r="J181"/>
  <c r="J105"/>
  <c i="3" r="BE127"/>
  <c r="BE131"/>
  <c r="BE143"/>
  <c r="BE147"/>
  <c r="BE160"/>
  <c r="BE173"/>
  <c i="4" r="BE136"/>
  <c r="BE159"/>
  <c r="BE161"/>
  <c r="BE176"/>
  <c r="BE178"/>
  <c r="BE191"/>
  <c r="BE197"/>
  <c i="5" r="BE151"/>
  <c r="BE161"/>
  <c r="BE163"/>
  <c i="6" r="BE140"/>
  <c i="7" r="BE173"/>
  <c r="BE174"/>
  <c i="5" r="BE165"/>
  <c i="6" r="J91"/>
  <c r="BE136"/>
  <c r="BE159"/>
  <c i="7" r="BE144"/>
  <c r="BE160"/>
  <c r="BE187"/>
  <c i="5" r="BE160"/>
  <c r="BK166"/>
  <c r="J166"/>
  <c r="J100"/>
  <c i="6" r="BE164"/>
  <c i="7" r="BE151"/>
  <c i="6" r="BE158"/>
  <c i="7" r="BE149"/>
  <c r="BE176"/>
  <c r="BE180"/>
  <c r="BE189"/>
  <c r="F91"/>
  <c r="F92"/>
  <c r="J92"/>
  <c r="J124"/>
  <c r="BE169"/>
  <c r="BE175"/>
  <c r="BE183"/>
  <c r="BE188"/>
  <c r="BE192"/>
  <c i="8" r="F114"/>
  <c i="3" r="BE180"/>
  <c i="4" r="BE127"/>
  <c r="BE132"/>
  <c r="BE146"/>
  <c r="BE148"/>
  <c r="BE167"/>
  <c i="5" r="F116"/>
  <c r="BE124"/>
  <c r="BE127"/>
  <c r="BE128"/>
  <c r="BE130"/>
  <c r="BE134"/>
  <c r="BE136"/>
  <c r="BE137"/>
  <c r="BE138"/>
  <c r="BK164"/>
  <c r="J164"/>
  <c r="J99"/>
  <c i="6" r="J117"/>
  <c i="7" r="BE179"/>
  <c r="BE184"/>
  <c r="BE198"/>
  <c r="BK150"/>
  <c r="J150"/>
  <c r="J101"/>
  <c i="8" r="E107"/>
  <c i="2" r="BE139"/>
  <c r="BE262"/>
  <c r="BK156"/>
  <c r="J156"/>
  <c r="J100"/>
  <c i="3" r="BE150"/>
  <c r="BE176"/>
  <c r="BE177"/>
  <c r="BE182"/>
  <c r="BE189"/>
  <c i="4" r="BE128"/>
  <c r="BE129"/>
  <c r="BE139"/>
  <c r="BE152"/>
  <c r="BE154"/>
  <c r="BE165"/>
  <c r="BE171"/>
  <c i="5" r="J117"/>
  <c r="BE125"/>
  <c r="BE144"/>
  <c r="BE149"/>
  <c r="BE154"/>
  <c r="BE162"/>
  <c i="6" r="BE160"/>
  <c i="7" r="E85"/>
  <c r="J89"/>
  <c r="BE131"/>
  <c r="BE135"/>
  <c r="BE137"/>
  <c r="BE171"/>
  <c r="BE172"/>
  <c i="8" r="J89"/>
  <c i="2" r="J89"/>
  <c r="BE153"/>
  <c r="BE182"/>
  <c r="BE185"/>
  <c r="BE196"/>
  <c r="BE213"/>
  <c r="BE222"/>
  <c r="BE232"/>
  <c r="BE239"/>
  <c r="BE241"/>
  <c r="BE248"/>
  <c r="BE259"/>
  <c r="BK184"/>
  <c i="3" r="BE148"/>
  <c r="BE154"/>
  <c r="BE158"/>
  <c r="BE169"/>
  <c r="BE179"/>
  <c r="BE186"/>
  <c i="4" r="BE124"/>
  <c r="BE135"/>
  <c r="BE149"/>
  <c r="BE151"/>
  <c i="5" r="J91"/>
  <c r="BE123"/>
  <c r="BE126"/>
  <c r="BE145"/>
  <c r="BE147"/>
  <c r="BE148"/>
  <c r="BE153"/>
  <c r="BE158"/>
  <c r="BE167"/>
  <c i="6" r="BE147"/>
  <c r="BE152"/>
  <c r="BE153"/>
  <c r="BE155"/>
  <c i="7" r="BE154"/>
  <c r="BE181"/>
  <c r="BE185"/>
  <c r="BE191"/>
  <c r="BE196"/>
  <c r="BK186"/>
  <c r="J186"/>
  <c r="J106"/>
  <c i="8" r="F91"/>
  <c r="BE121"/>
  <c i="2" r="BE147"/>
  <c r="BE157"/>
  <c r="BE173"/>
  <c r="BE207"/>
  <c r="BE209"/>
  <c r="BE219"/>
  <c r="BE229"/>
  <c r="BE242"/>
  <c r="BE254"/>
  <c r="BK243"/>
  <c r="J243"/>
  <c r="J112"/>
  <c r="BK247"/>
  <c r="J247"/>
  <c r="J113"/>
  <c i="3" r="BE168"/>
  <c r="BE188"/>
  <c i="4" r="BE125"/>
  <c r="BE126"/>
  <c r="BE130"/>
  <c r="BE133"/>
  <c r="BE141"/>
  <c r="BE153"/>
  <c r="BE157"/>
  <c r="BE158"/>
  <c r="BE160"/>
  <c r="BE170"/>
  <c r="BE173"/>
  <c r="BE174"/>
  <c r="BE181"/>
  <c r="BE186"/>
  <c r="BE188"/>
  <c r="BE192"/>
  <c r="BE195"/>
  <c i="5" r="BE139"/>
  <c r="BE150"/>
  <c r="BE152"/>
  <c r="BE156"/>
  <c i="6" r="F91"/>
  <c r="BE138"/>
  <c r="BE163"/>
  <c i="7" r="BE197"/>
  <c i="8" r="BE119"/>
  <c r="BE122"/>
  <c r="BE124"/>
  <c r="BE125"/>
  <c i="2" r="F37"/>
  <c i="1" r="BD95"/>
  <c i="6" r="F34"/>
  <c i="1" r="BA99"/>
  <c i="3" r="F36"/>
  <c i="1" r="BC96"/>
  <c i="4" r="F36"/>
  <c i="1" r="BC97"/>
  <c i="3" r="F34"/>
  <c i="1" r="BA96"/>
  <c i="7" r="F35"/>
  <c i="1" r="BB100"/>
  <c i="2" r="F34"/>
  <c i="1" r="BA95"/>
  <c i="5" r="F37"/>
  <c i="1" r="BD98"/>
  <c i="7" r="F37"/>
  <c i="1" r="BD100"/>
  <c i="3" r="F37"/>
  <c i="1" r="BD96"/>
  <c i="5" r="F35"/>
  <c i="1" r="BB98"/>
  <c i="5" r="F36"/>
  <c i="1" r="BC98"/>
  <c i="4" r="F35"/>
  <c i="1" r="BB97"/>
  <c i="3" r="F35"/>
  <c i="1" r="BB96"/>
  <c i="4" r="F34"/>
  <c i="1" r="BA97"/>
  <c i="6" r="F35"/>
  <c i="1" r="BB99"/>
  <c i="4" r="J34"/>
  <c i="1" r="AW97"/>
  <c i="8" r="F34"/>
  <c i="1" r="BA101"/>
  <c i="2" r="F36"/>
  <c i="1" r="BC95"/>
  <c i="2" r="F35"/>
  <c i="1" r="BB95"/>
  <c i="5" r="F34"/>
  <c i="1" r="BA98"/>
  <c i="8" r="J34"/>
  <c i="1" r="AW101"/>
  <c i="8" r="F36"/>
  <c i="1" r="BC101"/>
  <c i="5" r="J34"/>
  <c i="1" r="AW98"/>
  <c i="4" r="F37"/>
  <c i="1" r="BD97"/>
  <c i="7" r="F34"/>
  <c i="1" r="BA100"/>
  <c i="7" r="F36"/>
  <c i="1" r="BC100"/>
  <c i="8" r="F35"/>
  <c i="1" r="BB101"/>
  <c i="6" r="F36"/>
  <c i="1" r="BC99"/>
  <c i="6" r="F37"/>
  <c i="1" r="BD99"/>
  <c i="8" r="F37"/>
  <c i="1" r="BD101"/>
  <c i="6" r="J34"/>
  <c i="1" r="AW99"/>
  <c i="7" r="J34"/>
  <c i="1" r="AW100"/>
  <c i="2" r="J34"/>
  <c i="1" r="AW95"/>
  <c i="3" r="J34"/>
  <c i="1" r="AW96"/>
  <c i="7" l="1" r="BK129"/>
  <c r="R129"/>
  <c i="6" r="R120"/>
  <c i="4" r="T120"/>
  <c i="2" r="P136"/>
  <c i="1" r="AU95"/>
  <c i="7" r="BK152"/>
  <c r="J152"/>
  <c r="J102"/>
  <c i="2" r="T136"/>
  <c i="4" r="R120"/>
  <c i="3" r="T138"/>
  <c r="T124"/>
  <c i="7" r="P152"/>
  <c i="2" r="BK183"/>
  <c r="J183"/>
  <c r="J106"/>
  <c i="7" r="R152"/>
  <c r="T152"/>
  <c r="P129"/>
  <c r="P128"/>
  <c i="1" r="AU100"/>
  <c i="3" r="R138"/>
  <c r="R124"/>
  <c i="7" r="T129"/>
  <c r="T128"/>
  <c i="2" r="BK137"/>
  <c r="BK136"/>
  <c r="J136"/>
  <c i="6" r="P121"/>
  <c r="P120"/>
  <c i="1" r="AU99"/>
  <c i="2" r="R136"/>
  <c i="4" r="J122"/>
  <c r="J98"/>
  <c r="BK189"/>
  <c r="J189"/>
  <c r="J99"/>
  <c i="2" r="J184"/>
  <c r="J107"/>
  <c i="3" r="BK125"/>
  <c r="J125"/>
  <c r="J97"/>
  <c i="4" r="BK120"/>
  <c r="J120"/>
  <c r="J96"/>
  <c i="5" r="BK121"/>
  <c r="J121"/>
  <c r="J97"/>
  <c i="3" r="BK138"/>
  <c r="J138"/>
  <c r="J100"/>
  <c i="6" r="BK121"/>
  <c r="J121"/>
  <c r="J97"/>
  <c i="7" r="J153"/>
  <c r="J103"/>
  <c r="J130"/>
  <c r="J98"/>
  <c i="2" r="J138"/>
  <c r="J98"/>
  <c i="8" r="BK117"/>
  <c r="J117"/>
  <c r="J96"/>
  <c i="2" r="J30"/>
  <c i="1" r="AG95"/>
  <c i="4" r="F33"/>
  <c i="1" r="AZ97"/>
  <c i="8" r="J33"/>
  <c i="1" r="AV101"/>
  <c r="AT101"/>
  <c i="5" r="F33"/>
  <c i="1" r="AZ98"/>
  <c i="7" r="J33"/>
  <c i="1" r="AV100"/>
  <c r="AT100"/>
  <c i="3" r="J33"/>
  <c i="1" r="AV96"/>
  <c r="AT96"/>
  <c i="4" r="J33"/>
  <c i="1" r="AV97"/>
  <c r="AT97"/>
  <c r="BC94"/>
  <c r="AY94"/>
  <c i="2" r="J33"/>
  <c i="1" r="AV95"/>
  <c r="AT95"/>
  <c i="6" r="F33"/>
  <c i="1" r="AZ99"/>
  <c i="8" r="F33"/>
  <c i="1" r="AZ101"/>
  <c r="BA94"/>
  <c r="W30"/>
  <c i="2" r="F33"/>
  <c i="1" r="AZ95"/>
  <c i="3" r="F33"/>
  <c i="1" r="AZ96"/>
  <c i="7" r="F33"/>
  <c i="1" r="AZ100"/>
  <c i="6" r="J33"/>
  <c i="1" r="AV99"/>
  <c r="AT99"/>
  <c i="5" r="J33"/>
  <c i="1" r="AV98"/>
  <c r="AT98"/>
  <c r="BB94"/>
  <c r="W31"/>
  <c r="BD94"/>
  <c r="W33"/>
  <c i="7" l="1" r="R128"/>
  <c r="BK128"/>
  <c r="J128"/>
  <c i="2" r="J39"/>
  <c r="J96"/>
  <c i="3" r="BK124"/>
  <c r="J124"/>
  <c r="J96"/>
  <c i="5" r="BK120"/>
  <c r="J120"/>
  <c i="2" r="J137"/>
  <c r="J97"/>
  <c i="6" r="BK120"/>
  <c r="J120"/>
  <c r="J96"/>
  <c i="7" r="J129"/>
  <c r="J97"/>
  <c i="1" r="AN95"/>
  <c r="AU94"/>
  <c i="5" r="J30"/>
  <c i="1" r="AG98"/>
  <c r="AN98"/>
  <c i="7" r="J30"/>
  <c i="1" r="AG100"/>
  <c r="AN100"/>
  <c r="W32"/>
  <c i="4" r="J30"/>
  <c i="1" r="AG97"/>
  <c r="AN97"/>
  <c r="AW94"/>
  <c r="AK30"/>
  <c r="AZ94"/>
  <c r="AV94"/>
  <c r="AK29"/>
  <c r="AX94"/>
  <c i="8" r="J30"/>
  <c i="1" r="AG101"/>
  <c r="AN101"/>
  <c i="5" l="1" r="J39"/>
  <c i="4" r="J39"/>
  <c i="5" r="J96"/>
  <c i="7" r="J96"/>
  <c i="8" r="J39"/>
  <c i="7" r="J39"/>
  <c i="6" r="J30"/>
  <c i="1" r="AG99"/>
  <c r="AN99"/>
  <c r="W29"/>
  <c i="3" r="J30"/>
  <c i="1" r="AG96"/>
  <c r="AN96"/>
  <c r="AT94"/>
  <c i="6" l="1" r="J39"/>
  <c i="3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<sst xmlns="http://schemas.openxmlformats.org/spreadsheetml/2006/main">
  <si>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</si>
  <si>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</si>
  <si>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</si>
  <si>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</si>
  <si>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</si>
  <si>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{07c8afdc-e8de-421e-9b40-3bf0f42601a5}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</si>
  <si>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</si>
  <si>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</si>
  <si>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</si>
  <si>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</si>
  <si>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</si>
  <si>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</si>
  <si>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</si>
  <si>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SONA6976-1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</si>
  <si>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</si>
  <si>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</si>
  <si>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Karlovy Vary, ZŠ 1.Máje  - rekonstrukce kuchyňky - stavební část + EL + VZT + ÚT</t>
  </si>
  <si>
    <t>KSO:</t>
  </si>
  <si>
    <t>CC-CZ:</t>
  </si>
  <si>
    <t>Místo:</t>
  </si>
  <si>
    <t xml:space="preserve"> </t>
  </si>
  <si>
    <t>Datum:</t>
  </si>
  <si>
    <t>29. 4. 2025</t>
  </si>
  <si>
    <t>Zadavatel:</t>
  </si>
  <si>
    <t>IČ:</t>
  </si>
  <si>
    <t>Město Karlovy Vary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</si>
  <si>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</si>
  <si>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</si>
  <si>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</si>
  <si>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</si>
  <si>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</si>
  <si>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</si>
  <si>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</si>
  <si>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</si>
  <si>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</si>
  <si>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Nutná kordinace stavební části s nábytkem a spotřebiči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</si>
  <si>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</si>
  <si>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</si>
  <si>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</si>
  <si>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</si>
  <si>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</si>
  <si>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</si>
  <si>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</si>
  <si>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</si>
  <si>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</si>
  <si>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</si>
  <si>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</si>
  <si>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</si>
  <si>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</si>
  <si>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</si>
  <si>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</si>
  <si>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</si>
  <si>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</si>
  <si>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</si>
  <si>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</si>
  <si>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</si>
  <si>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</si>
  <si>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</si>
  <si>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</si>
  <si>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</si>
  <si>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</si>
  <si>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</si>
  <si>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</si>
  <si>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</si>
  <si>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</si>
  <si>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</si>
  <si>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</si>
  <si>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</si>
  <si>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</si>
  <si>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</si>
  <si>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</si>
  <si>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</si>
  <si>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</si>
  <si>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</si>
  <si>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</si>
  <si>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</si>
  <si>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</si>
  <si>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</si>
  <si>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</si>
  <si>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</si>
  <si>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</si>
  <si>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1-01</t>
  </si>
  <si>
    <t xml:space="preserve">Stavební část </t>
  </si>
  <si>
    <t>STA</t>
  </si>
  <si>
    <t>1</t>
  </si>
  <si>
    <t>{b3e33510-9f13-469a-8a69-9bc4f6933d24}</t>
  </si>
  <si>
    <t>2</t>
  </si>
  <si>
    <t>1-02</t>
  </si>
  <si>
    <t>Zdravotní technika</t>
  </si>
  <si>
    <t>{4348c93c-7090-434d-bbd5-ba51cd1e51db}</t>
  </si>
  <si>
    <t>1-03</t>
  </si>
  <si>
    <t>Silnoproud</t>
  </si>
  <si>
    <t>{4824d511-db48-4496-b7ab-b3ee5da8d4de}</t>
  </si>
  <si>
    <t>1-04</t>
  </si>
  <si>
    <t>Slaboproud</t>
  </si>
  <si>
    <t>{7e5ea022-0246-4282-a172-cdf1bc183204}</t>
  </si>
  <si>
    <t>1-05</t>
  </si>
  <si>
    <t>Vzduchotechnika</t>
  </si>
  <si>
    <t>{28a0e52f-1cc4-4c92-9f42-748845c9a47d}</t>
  </si>
  <si>
    <t>1-06</t>
  </si>
  <si>
    <t xml:space="preserve">Vytápění </t>
  </si>
  <si>
    <t>{fce080c6-d732-4469-9adb-0c01d1533f79}</t>
  </si>
  <si>
    <t>1-07</t>
  </si>
  <si>
    <t>Vedlejší náklady</t>
  </si>
  <si>
    <t>{43ce384a-434f-4e3f-b33e-84e4ba719ad4}</t>
  </si>
  <si>
    <t>KRYCÍ LIST SOUPISU PRACÍ</t>
  </si>
  <si>
    <t>Objekt:</t>
  </si>
  <si>
    <t xml:space="preserve">1-01 - Stavební část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</si>
  <si>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</si>
  <si>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</si>
  <si>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</si>
  <si>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</si>
  <si>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</si>
  <si>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</si>
  <si>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61 - Úprava povrchů vnitřních</t>
  </si>
  <si>
    <t xml:space="preserve">    63 - Podlahy a podlahové konstrukce</t>
  </si>
  <si>
    <t xml:space="preserve">    94 - Lešení a stavební výtahy</t>
  </si>
  <si>
    <t xml:space="preserve">    95 -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</si>
  <si>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</si>
  <si>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</si>
  <si>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997 - Doprava suti a vybouraných hmot</t>
  </si>
  <si>
    <t xml:space="preserve">    998 - Přesun hmot</t>
  </si>
  <si>
    <t>PSV - Práce a dodávky PSV</t>
  </si>
  <si>
    <t xml:space="preserve">    714 - Akustická a protiotřesová opatření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</si>
  <si>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</si>
  <si>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</si>
  <si>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</si>
  <si>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</si>
  <si>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</si>
  <si>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</si>
  <si>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</si>
  <si>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DEM - Demontáže</t>
  </si>
  <si>
    <t xml:space="preserve">    OTV - Výplně otvorů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</si>
  <si>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</si>
  <si>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</si>
  <si>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</si>
  <si>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</si>
  <si>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</si>
  <si>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</si>
  <si>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</si>
  <si>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</si>
  <si>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</si>
  <si>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</si>
  <si>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</si>
  <si>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</si>
  <si>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</si>
  <si>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</si>
  <si>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</si>
  <si>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</si>
  <si>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61</t>
  </si>
  <si>
    <t>Úprava povrchů vnitřních</t>
  </si>
  <si>
    <t>K</t>
  </si>
  <si>
    <t>612325403</t>
  </si>
  <si>
    <t>Oprava vnitřní vápenocementové hrubé omítky tl do 20 mm stěn v rozsahu plochy přes 30 do 50 %</t>
  </si>
  <si>
    <t>m2</t>
  </si>
  <si>
    <t>4</t>
  </si>
  <si>
    <t>841799547</t>
  </si>
  <si>
    <t>VV</t>
  </si>
  <si>
    <t>vyspravení jádra po vybourání</t>
  </si>
  <si>
    <t>keramických obkladů</t>
  </si>
  <si>
    <t>výměra dle pol.781471810</t>
  </si>
  <si>
    <t>38,10</t>
  </si>
  <si>
    <t>611321131</t>
  </si>
  <si>
    <t>Vápenocementový štuk vnitřních rovných stropů tloušťky do 3 mm</t>
  </si>
  <si>
    <t>-260296980</t>
  </si>
  <si>
    <t>přeštukování omítky stropů</t>
  </si>
  <si>
    <t>51,3</t>
  </si>
  <si>
    <t>3</t>
  </si>
  <si>
    <t>612321131</t>
  </si>
  <si>
    <t>Vápenocementový štuk vnitřních stěn tloušťky do 3 mm</t>
  </si>
  <si>
    <t>908723004</t>
  </si>
  <si>
    <t>přeštukování omítky stěn</t>
  </si>
  <si>
    <t>3,30*(7,75*2+6,55*2)</t>
  </si>
  <si>
    <t>-0,9*2,0-1,15*2,4*4+0,20*(1,15+2,4*2)*4+0,70</t>
  </si>
  <si>
    <t>Součet</t>
  </si>
  <si>
    <t>63</t>
  </si>
  <si>
    <t>Podlahy a podlahové konstrukce</t>
  </si>
  <si>
    <t>632451031</t>
  </si>
  <si>
    <t>Vyrovnávací potěr tl od 10 do 20 mm z MC 15 provedený v ploše</t>
  </si>
  <si>
    <t>33494987</t>
  </si>
  <si>
    <t>vyspravení podlahy - 20%</t>
  </si>
  <si>
    <t>51,3*0,20</t>
  </si>
  <si>
    <t>94</t>
  </si>
  <si>
    <t>Lešení a stavební výtahy</t>
  </si>
  <si>
    <t>5</t>
  </si>
  <si>
    <t>949101111</t>
  </si>
  <si>
    <t>Lešení pomocné pro objekty pozemních staveb s lešeňovou podlahou v do 1,9 m zatížení do 150 kg/m2</t>
  </si>
  <si>
    <t>-65723883</t>
  </si>
  <si>
    <t>vnitřní lešení</t>
  </si>
  <si>
    <t>95</t>
  </si>
  <si>
    <t>Dokončovací konstrukce a práce pozemních staveb</t>
  </si>
  <si>
    <t>6</t>
  </si>
  <si>
    <t>952901111</t>
  </si>
  <si>
    <t>Vyčištění budov bytové a občanské výstavby při výšce podlaží do 4 m</t>
  </si>
  <si>
    <t>-223986150</t>
  </si>
  <si>
    <t>8*7</t>
  </si>
  <si>
    <t>96</t>
  </si>
  <si>
    <t>Bourání konstrukcí</t>
  </si>
  <si>
    <t>7</t>
  </si>
  <si>
    <t>968072455</t>
  </si>
  <si>
    <t>Vybourání kovových dveřních zárubní pl do 2 m2</t>
  </si>
  <si>
    <t>1872838404</t>
  </si>
  <si>
    <t>P</t>
  </si>
  <si>
    <t>Poznámka k položce:_x000d_
včetně vyvěšení dveřních křídel</t>
  </si>
  <si>
    <t>0,90*2,0</t>
  </si>
  <si>
    <t>97</t>
  </si>
  <si>
    <t>Prorážení otvorů a ostatní bourací práce</t>
  </si>
  <si>
    <t>8</t>
  </si>
  <si>
    <t>977151224</t>
  </si>
  <si>
    <t>Jádrové vrty dovrchní diamantovými korunkami do stavebních materiálů D přes 150 do 180 mm</t>
  </si>
  <si>
    <t>m</t>
  </si>
  <si>
    <t>-1831972519</t>
  </si>
  <si>
    <t>do stropu</t>
  </si>
  <si>
    <t>pro VZT</t>
  </si>
  <si>
    <t>0,25*6</t>
  </si>
  <si>
    <t>997</t>
  </si>
  <si>
    <t>Doprava suti a vybouraných hmot</t>
  </si>
  <si>
    <t>9</t>
  </si>
  <si>
    <t>997013215</t>
  </si>
  <si>
    <t>Vnitrostaveništní doprava suti a vybouraných hmot pro budovy v přes 15 do 18 m ručně</t>
  </si>
  <si>
    <t>t</t>
  </si>
  <si>
    <t>1134075933</t>
  </si>
  <si>
    <t>0,22</t>
  </si>
  <si>
    <t>10</t>
  </si>
  <si>
    <t>997013501</t>
  </si>
  <si>
    <t>Odvoz suti a vybouraných hmot na skládku nebo meziskládku do 1 km se složením</t>
  </si>
  <si>
    <t>2038096179</t>
  </si>
  <si>
    <t>11</t>
  </si>
  <si>
    <t>997013509</t>
  </si>
  <si>
    <t>Příplatek k odvozu suti a vybouraných hmot na skládku za každý další 1 km přes 1 km</t>
  </si>
  <si>
    <t>-1272446280</t>
  </si>
  <si>
    <t>celkem 10km</t>
  </si>
  <si>
    <t>0,22*9</t>
  </si>
  <si>
    <t>997013631</t>
  </si>
  <si>
    <t>Poplatek za uložení na skládce (skládkovné) stavebního odpadu směsného kód odpadu 17 09 04</t>
  </si>
  <si>
    <t>1905222815</t>
  </si>
  <si>
    <t>998</t>
  </si>
  <si>
    <t>Přesun hmot</t>
  </si>
  <si>
    <t>13</t>
  </si>
  <si>
    <t>998018003</t>
  </si>
  <si>
    <t>Přesun hmot pro budovy ruční pro budovy v přes 12 do 24 m</t>
  </si>
  <si>
    <t>2064423529</t>
  </si>
  <si>
    <t>PSV</t>
  </si>
  <si>
    <t>Práce a dodávky PSV</t>
  </si>
  <si>
    <t>714</t>
  </si>
  <si>
    <t>Akustická a protiotřesová opatření</t>
  </si>
  <si>
    <t>14</t>
  </si>
  <si>
    <t>7141200R1</t>
  </si>
  <si>
    <t>Minerální podhled - canopy - kruhový tvar pr.1200, 800mm, tl.40mm na zavěšený rošt (včetně roštu) - montáž a dodávka vč.dopravy</t>
  </si>
  <si>
    <t>16</t>
  </si>
  <si>
    <t>-1959407928</t>
  </si>
  <si>
    <t>Poznámka k položce:_x000d_
vysoká úroveň zvukové pohltivosti_x000d_
odrazivost světla 87%_x000d_
_x000d_
včetně závěsů a kotvení a doplňků_x000d_
viz popis v PD</t>
  </si>
  <si>
    <t>zavěšený minerální canopy podhled</t>
  </si>
  <si>
    <t>51,30</t>
  </si>
  <si>
    <t>763</t>
  </si>
  <si>
    <t>Konstrukce suché výstavby</t>
  </si>
  <si>
    <t>15</t>
  </si>
  <si>
    <t>763131531</t>
  </si>
  <si>
    <t>SDK podhled deska 1xDF 12,5 bez izolace jednovrstvá spodní kce profil CD+UD EI 15</t>
  </si>
  <si>
    <t>767422669</t>
  </si>
  <si>
    <t>po obvodu</t>
  </si>
  <si>
    <t>0,30*(7,75*2+6,55*2)+0,42</t>
  </si>
  <si>
    <t>763131721</t>
  </si>
  <si>
    <t>SDK podhled skoková změna v do 0,5 m</t>
  </si>
  <si>
    <t>198338462</t>
  </si>
  <si>
    <t>7,75*2+6,55*2+0,4</t>
  </si>
  <si>
    <t>17</t>
  </si>
  <si>
    <t>763131714</t>
  </si>
  <si>
    <t>SDK podhled základní penetrační nátěr</t>
  </si>
  <si>
    <t>2029013210</t>
  </si>
  <si>
    <t>9+0,15*29</t>
  </si>
  <si>
    <t>18</t>
  </si>
  <si>
    <t>763164511</t>
  </si>
  <si>
    <t>SDK obklad kcí tvaru L š do 0,4 m desky 1xA 12,5</t>
  </si>
  <si>
    <t>1151600776</t>
  </si>
  <si>
    <t>zakrytí rozvodů TZB 100/100 u země</t>
  </si>
  <si>
    <t>0,8+1,2</t>
  </si>
  <si>
    <t>19</t>
  </si>
  <si>
    <t>998763122</t>
  </si>
  <si>
    <t>Přesun hmot tonážní pro dřevostavby ruční v objektech v přes 12 do 24 m</t>
  </si>
  <si>
    <t>-1675418951</t>
  </si>
  <si>
    <t>766</t>
  </si>
  <si>
    <t>Konstrukce truhlářské</t>
  </si>
  <si>
    <t>20</t>
  </si>
  <si>
    <t>7664142R1</t>
  </si>
  <si>
    <t>Obklad stěny deskami postforming s vysokotlakým HPL laminátem - montáž a dodávka vč.dopravy</t>
  </si>
  <si>
    <t>-176131000</t>
  </si>
  <si>
    <t>1,45*4,20</t>
  </si>
  <si>
    <t>766694116</t>
  </si>
  <si>
    <t>Montáž parapetních desek dřevěných nebo plastových š do 30 cm</t>
  </si>
  <si>
    <t>282475578</t>
  </si>
  <si>
    <t>1,15*4</t>
  </si>
  <si>
    <t>22</t>
  </si>
  <si>
    <t>M</t>
  </si>
  <si>
    <t>61140078R</t>
  </si>
  <si>
    <t>parapet plastový vnitřní š 200mm</t>
  </si>
  <si>
    <t>32</t>
  </si>
  <si>
    <t>-994012073</t>
  </si>
  <si>
    <t>Poznámka k položce:_x000d_
včetně hliníkových mřížek do otvorů v parapetech_x000d_
v místě topného tělesa_x000d_
včetně kotevních prvků</t>
  </si>
  <si>
    <t>23</t>
  </si>
  <si>
    <t>61144019</t>
  </si>
  <si>
    <t>koncovka k parapetu plastovému vnitřnímu 1 pár</t>
  </si>
  <si>
    <t>sada</t>
  </si>
  <si>
    <t>1226985366</t>
  </si>
  <si>
    <t>776</t>
  </si>
  <si>
    <t>Podlahy povlakové</t>
  </si>
  <si>
    <t>24</t>
  </si>
  <si>
    <t>776111116</t>
  </si>
  <si>
    <t>Odstranění zbytků lepidla z podkladu povlakových podlah broušením</t>
  </si>
  <si>
    <t>-1497372975</t>
  </si>
  <si>
    <t>25</t>
  </si>
  <si>
    <t>776111311</t>
  </si>
  <si>
    <t>Vysátí podkladu povlakových podlah</t>
  </si>
  <si>
    <t>1777067417</t>
  </si>
  <si>
    <t>26</t>
  </si>
  <si>
    <t>776121321</t>
  </si>
  <si>
    <t>Neředěná penetrace savého podkladu povlakových podlah</t>
  </si>
  <si>
    <t>1629558767</t>
  </si>
  <si>
    <t>skladba podlahy</t>
  </si>
  <si>
    <t>27</t>
  </si>
  <si>
    <t>776141111</t>
  </si>
  <si>
    <t>Stěrka podlahová nivelační pro vyrovnání podkladu povlakových podlah pevnosti 20 MPa tl do 3 mm</t>
  </si>
  <si>
    <t>-784834641</t>
  </si>
  <si>
    <t>vyrovnání povrchu podlahy</t>
  </si>
  <si>
    <t>28</t>
  </si>
  <si>
    <t>776221111</t>
  </si>
  <si>
    <t>Lepení pásů z PVC standardním lepidlem</t>
  </si>
  <si>
    <t>-287790319</t>
  </si>
  <si>
    <t xml:space="preserve">nová skladba podlahy </t>
  </si>
  <si>
    <t>29</t>
  </si>
  <si>
    <t>28411012R</t>
  </si>
  <si>
    <t>podlahovina vinylová heterogenní protiskluzná PVC třída zátěže 34/43, hořlavost Bfl S1, odolná proti oděru, otlaku a trhání</t>
  </si>
  <si>
    <t>930422611</t>
  </si>
  <si>
    <t>51,30*1,10+0,57</t>
  </si>
  <si>
    <t>30</t>
  </si>
  <si>
    <t>776411112</t>
  </si>
  <si>
    <t>Montáž obvodových soklíků výšky do 100 mm</t>
  </si>
  <si>
    <t>1731661443</t>
  </si>
  <si>
    <t>7,75*2+6,55*2-0,90+0,3</t>
  </si>
  <si>
    <t>31</t>
  </si>
  <si>
    <t>28411010R</t>
  </si>
  <si>
    <t xml:space="preserve">lišta podkladní fabionová soklová PVC + ukončovací plastová lišta </t>
  </si>
  <si>
    <t>1285893120</t>
  </si>
  <si>
    <t>28*1,10+0,20</t>
  </si>
  <si>
    <t>776421311</t>
  </si>
  <si>
    <t>Montáž přechodových samolepících lišt</t>
  </si>
  <si>
    <t>-802545180</t>
  </si>
  <si>
    <t>33</t>
  </si>
  <si>
    <t>59054130</t>
  </si>
  <si>
    <t>profil přechodový nerezový samolepící 35mm</t>
  </si>
  <si>
    <t>-168192359</t>
  </si>
  <si>
    <t>34</t>
  </si>
  <si>
    <t>998776123</t>
  </si>
  <si>
    <t>Přesun hmot tonážní pro podlahy povlakové ruční v objektech v přes 12 do 24 m</t>
  </si>
  <si>
    <t>-1194696691</t>
  </si>
  <si>
    <t>781</t>
  </si>
  <si>
    <t>Dokončovací práce - obklady</t>
  </si>
  <si>
    <t>35</t>
  </si>
  <si>
    <t>7814723R1</t>
  </si>
  <si>
    <t xml:space="preserve">Montáž obkladů keramických lepených cementovým flexibilním rychletuhnoucím lepidlem </t>
  </si>
  <si>
    <t>1253004734</t>
  </si>
  <si>
    <t>v rohu u výlevky</t>
  </si>
  <si>
    <t>1,45*0,8*2</t>
  </si>
  <si>
    <t>36</t>
  </si>
  <si>
    <t>59761200R</t>
  </si>
  <si>
    <t>obklad keramický 600x300mm tl.8mm - dodávka vč.dopravy</t>
  </si>
  <si>
    <t>-1646290342</t>
  </si>
  <si>
    <t>2,32*1,20+0,22</t>
  </si>
  <si>
    <t>37</t>
  </si>
  <si>
    <t>781492211</t>
  </si>
  <si>
    <t>Montáž profilů rohových lepených flexibilním cementovým lepidlem</t>
  </si>
  <si>
    <t>-1190549555</t>
  </si>
  <si>
    <t>1,45</t>
  </si>
  <si>
    <t>38</t>
  </si>
  <si>
    <t>781492251</t>
  </si>
  <si>
    <t>Montáž profilů ukončovacích lepených flexibilním cementovým lepidlem</t>
  </si>
  <si>
    <t>627111889</t>
  </si>
  <si>
    <t>0,8*2+1,45*2</t>
  </si>
  <si>
    <t>39</t>
  </si>
  <si>
    <t>19416014</t>
  </si>
  <si>
    <t>lišta ukončovací nerezová 8mm</t>
  </si>
  <si>
    <t>-1968469903</t>
  </si>
  <si>
    <t>40</t>
  </si>
  <si>
    <t>998781123</t>
  </si>
  <si>
    <t>Přesun hmot tonážní pro obklady keramické ruční v objektech v přes 12 do 24 m</t>
  </si>
  <si>
    <t>28464152</t>
  </si>
  <si>
    <t>783</t>
  </si>
  <si>
    <t>Dokončovací práce - nátěry</t>
  </si>
  <si>
    <t>41</t>
  </si>
  <si>
    <t>7830000R1</t>
  </si>
  <si>
    <t>Omyvatelný, otěruvzdorný nátěr omítek</t>
  </si>
  <si>
    <t>-1183848448</t>
  </si>
  <si>
    <t>po obvodu místnosti do v.1,45</t>
  </si>
  <si>
    <t>1,45*(7,75*2+6,55*2-0,8*2-0,9-4,20)+0,24</t>
  </si>
  <si>
    <t>784</t>
  </si>
  <si>
    <t>Dokončovací práce - malby a tapety</t>
  </si>
  <si>
    <t>42</t>
  </si>
  <si>
    <t>7840000R1</t>
  </si>
  <si>
    <t>Malba vnitřních stěn a stropů dvojnásobná</t>
  </si>
  <si>
    <t>-1950418445</t>
  </si>
  <si>
    <t>(3,30-1,45)*(7,75*2+6,55*2)</t>
  </si>
  <si>
    <t>10,79</t>
  </si>
  <si>
    <t>786</t>
  </si>
  <si>
    <t>Dokončovací práce - čalounické úpravy</t>
  </si>
  <si>
    <t>43</t>
  </si>
  <si>
    <t>7866241R1</t>
  </si>
  <si>
    <t>Horizontální okenní žaluzie vnitřní - montáž a dodávka vč.dopravy</t>
  </si>
  <si>
    <t>987384667</t>
  </si>
  <si>
    <t>1,15*2,40*4</t>
  </si>
  <si>
    <t>44</t>
  </si>
  <si>
    <t>7866200R1</t>
  </si>
  <si>
    <t>Roletové zatemnění s ručním ovládáním 1,15x2,40m - textilní plocha, navíjení do Al krytu zapuštěného v podhledu - montáž a dodávka vč.dopravy</t>
  </si>
  <si>
    <t>kus</t>
  </si>
  <si>
    <t>-1895724391</t>
  </si>
  <si>
    <t>Poznámka k položce:_x000d_
ostatní doplňky viz popis v TZ</t>
  </si>
  <si>
    <t>DEM</t>
  </si>
  <si>
    <t>Demontáže</t>
  </si>
  <si>
    <t>45</t>
  </si>
  <si>
    <t>763131821</t>
  </si>
  <si>
    <t>Demontáž SDK podhledu s dvouvrstvou nosnou kcí z ocelových profilů opláštění jednoduché</t>
  </si>
  <si>
    <t>-1541341670</t>
  </si>
  <si>
    <t>demontáž sníženého stropu</t>
  </si>
  <si>
    <t>0,87*4,0+0,02</t>
  </si>
  <si>
    <t>46</t>
  </si>
  <si>
    <t>776201812</t>
  </si>
  <si>
    <t>Demontáž lepených povlakových podlah s podložkou ručně</t>
  </si>
  <si>
    <t>982005772</t>
  </si>
  <si>
    <t>stávající PVC</t>
  </si>
  <si>
    <t>47</t>
  </si>
  <si>
    <t>781471810</t>
  </si>
  <si>
    <t>Demontáž obkladů z obkladaček keramických kladených do malty</t>
  </si>
  <si>
    <t>-648039746</t>
  </si>
  <si>
    <t>1,50*(7,75*2+6,55*2-0,90)</t>
  </si>
  <si>
    <t>-1,15*0,75*4</t>
  </si>
  <si>
    <t>OTV</t>
  </si>
  <si>
    <t>Výplně otvorů</t>
  </si>
  <si>
    <t>48</t>
  </si>
  <si>
    <t>7600000R1</t>
  </si>
  <si>
    <t>Dveře jednokřídlové akustické (37dB) 900/1970 vč.zárubně a doplňků - montáž a dodávka vč.dopravy</t>
  </si>
  <si>
    <t>-1643465377</t>
  </si>
  <si>
    <t>Poznámka k položce:_x000d_
včetně zednického začištění</t>
  </si>
  <si>
    <t>1-02 - Zdravotní technika</t>
  </si>
  <si>
    <t xml:space="preserve">    ZED - Zednické výpomoci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</si>
  <si>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</si>
  <si>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</si>
  <si>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</si>
  <si>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>2105283497</t>
  </si>
  <si>
    <t>0,12</t>
  </si>
  <si>
    <t>1406103032</t>
  </si>
  <si>
    <t>1034314392</t>
  </si>
  <si>
    <t>0,12*9</t>
  </si>
  <si>
    <t>743432656</t>
  </si>
  <si>
    <t>ZED</t>
  </si>
  <si>
    <t>Zednické výpomoci</t>
  </si>
  <si>
    <t>310000001</t>
  </si>
  <si>
    <t xml:space="preserve">Zednické výpomoci pro nové pro rozvody potrubí </t>
  </si>
  <si>
    <t>kpl</t>
  </si>
  <si>
    <t>-1849378214</t>
  </si>
  <si>
    <t>Poznámka k položce:_x000d_
 (drobné práce položkově nevykázané - např. vrtání, sekání rýh, kapes, prostupů a jejich začištění apod.)</t>
  </si>
  <si>
    <t>721</t>
  </si>
  <si>
    <t>Zdravotechnika - vnitřní kanalizace</t>
  </si>
  <si>
    <t>721171904</t>
  </si>
  <si>
    <t>Potrubí z PP vsazení odbočky do hrdla DN 75</t>
  </si>
  <si>
    <t>-132907001</t>
  </si>
  <si>
    <t>721174042</t>
  </si>
  <si>
    <t>Potrubí kanalizační z PP připojovací DN 40</t>
  </si>
  <si>
    <t>432526224</t>
  </si>
  <si>
    <t>Poznámka k položce:_x000d_
montáž a dodávka vč.tvarovek a uchycení</t>
  </si>
  <si>
    <t>721174043</t>
  </si>
  <si>
    <t>Potrubí kanalizační z PP připojovací DN 50</t>
  </si>
  <si>
    <t>1789704814</t>
  </si>
  <si>
    <t>721174044</t>
  </si>
  <si>
    <t>Potrubí kanalizační z PP připojovací DN 75</t>
  </si>
  <si>
    <t>390388362</t>
  </si>
  <si>
    <t>721194105</t>
  </si>
  <si>
    <t>Vyvedení a upevnění odpadních výpustek DN 50</t>
  </si>
  <si>
    <t>1577620756</t>
  </si>
  <si>
    <t>998721123</t>
  </si>
  <si>
    <t>Přesun hmot tonážní pro vnitřní kanalizaci ruční v objektech v přes 12 do 24 m</t>
  </si>
  <si>
    <t>-1135782810</t>
  </si>
  <si>
    <t>722</t>
  </si>
  <si>
    <t>Zdravotechnika - vnitřní vodovod</t>
  </si>
  <si>
    <t>722174002</t>
  </si>
  <si>
    <t>Potrubí vodovodní plastové PPR svar polyfúze PN 16 D 20x2,8 mm</t>
  </si>
  <si>
    <t>1860161347</t>
  </si>
  <si>
    <t>Poznámka k položce:_x000d_
montáž a dodávka vč.tvarovek, vč.uchycení</t>
  </si>
  <si>
    <t>připojovací potrubí</t>
  </si>
  <si>
    <t>722174003</t>
  </si>
  <si>
    <t>Potrubí vodovodní plastové PPR svar polyfúze PN 16 D 25x3,5 mm</t>
  </si>
  <si>
    <t>-2069246149</t>
  </si>
  <si>
    <t>722181231</t>
  </si>
  <si>
    <t>Ochrana vodovodního potrubí přilepenými termoizolačními trubicemi z PE tl přes 9 do 13 mm DN do 22 mm</t>
  </si>
  <si>
    <t>-212797139</t>
  </si>
  <si>
    <t>15+20</t>
  </si>
  <si>
    <t>722190401</t>
  </si>
  <si>
    <t>Vyvedení a upevnění výpustku DN do 25</t>
  </si>
  <si>
    <t>2073513778</t>
  </si>
  <si>
    <t>7*2</t>
  </si>
  <si>
    <t>722232044</t>
  </si>
  <si>
    <t>Kohout kulový přímý G 3/4" PN 42 do 185°C vnitřní závit</t>
  </si>
  <si>
    <t>300776525</t>
  </si>
  <si>
    <t>722290246</t>
  </si>
  <si>
    <t>Zkouška těsnosti vodovodního potrubí plastového DN do 40</t>
  </si>
  <si>
    <t>-1169942370</t>
  </si>
  <si>
    <t>20+15</t>
  </si>
  <si>
    <t>722290234</t>
  </si>
  <si>
    <t>Proplach a dezinfekce vodovodního potrubí DN do 80</t>
  </si>
  <si>
    <t>1907589993</t>
  </si>
  <si>
    <t>998722123</t>
  </si>
  <si>
    <t>Přesun hmot tonážní pro vnitřní vodovod ruční v objektech v přes 12 do 24 m</t>
  </si>
  <si>
    <t>972093513</t>
  </si>
  <si>
    <t>725</t>
  </si>
  <si>
    <t>Zdravotechnika - zařizovací předměty</t>
  </si>
  <si>
    <t>72533122R</t>
  </si>
  <si>
    <t>Výlevka nerezová kombinovaná s umyvadlem</t>
  </si>
  <si>
    <t>soubor</t>
  </si>
  <si>
    <t>125672217</t>
  </si>
  <si>
    <t>725822611</t>
  </si>
  <si>
    <t>Baterie umyvadlová stojánková páková bez výpusti</t>
  </si>
  <si>
    <t>877337094</t>
  </si>
  <si>
    <t>pro výlevku</t>
  </si>
  <si>
    <t>725980121</t>
  </si>
  <si>
    <t>Dvířka 15/15</t>
  </si>
  <si>
    <t>-846410110</t>
  </si>
  <si>
    <t>725813111</t>
  </si>
  <si>
    <t>Ventil rohový bez připojovací trubičky nebo flexi hadičky G 1/2"</t>
  </si>
  <si>
    <t>2112879684</t>
  </si>
  <si>
    <t>pro dřezy</t>
  </si>
  <si>
    <t>2*6</t>
  </si>
  <si>
    <t>7258600R1</t>
  </si>
  <si>
    <t>Zápachová uzávěrka podomítková s tvarovkou pro přívod vody s výtokovým ventilem na hadici</t>
  </si>
  <si>
    <t>2117867719</t>
  </si>
  <si>
    <t>998725123</t>
  </si>
  <si>
    <t>Přesun hmot tonážní pro zařizovací předměty ruční v objektech v přes 12 do 24 m</t>
  </si>
  <si>
    <t>-2063936805</t>
  </si>
  <si>
    <t>721171803</t>
  </si>
  <si>
    <t>Demontáž potrubí z PVC D do 75</t>
  </si>
  <si>
    <t>1197189343</t>
  </si>
  <si>
    <t>721171808</t>
  </si>
  <si>
    <t>Demontáž potrubí z PVC D přes 75 do 114</t>
  </si>
  <si>
    <t>1105130148</t>
  </si>
  <si>
    <t>7211009R1</t>
  </si>
  <si>
    <t>Zaslepení odbočky na stoupačce</t>
  </si>
  <si>
    <t>763182911</t>
  </si>
  <si>
    <t>722170801</t>
  </si>
  <si>
    <t>Demontáž rozvodů vody z plastů D do 25</t>
  </si>
  <si>
    <t>2061382192</t>
  </si>
  <si>
    <t>7221700R1</t>
  </si>
  <si>
    <t>Zaslepení odbočky na stávajícím vodovodním potrubí</t>
  </si>
  <si>
    <t>1364500533</t>
  </si>
  <si>
    <t>725210821</t>
  </si>
  <si>
    <t>Demontáž umyvadel bez výtokových armatur</t>
  </si>
  <si>
    <t>11897851</t>
  </si>
  <si>
    <t>725310823</t>
  </si>
  <si>
    <t>Demontáž dřez jednoduchý vestavěný v kuchyňských sestavách bez výtokových armatur</t>
  </si>
  <si>
    <t>-1157440216</t>
  </si>
  <si>
    <t>725330820</t>
  </si>
  <si>
    <t>Demontáž výlevka diturvitová</t>
  </si>
  <si>
    <t>349564934</t>
  </si>
  <si>
    <t>72533004R1</t>
  </si>
  <si>
    <t>Demontáž nádržky pro výlevku</t>
  </si>
  <si>
    <t>-696771776</t>
  </si>
  <si>
    <t>725820801</t>
  </si>
  <si>
    <t>Demontáž baterie nástěnné do G 3 / 4</t>
  </si>
  <si>
    <t>2134643902</t>
  </si>
  <si>
    <t>7258200R1</t>
  </si>
  <si>
    <t>Demontáž ostatních nespecifikovaných ventilů...</t>
  </si>
  <si>
    <t>1658791121</t>
  </si>
  <si>
    <t>1-03 - Silnoproud</t>
  </si>
  <si>
    <t>72270179</t>
  </si>
  <si>
    <t>Klimešová Miroslava</t>
  </si>
  <si>
    <t xml:space="preserve">    741 - Elektroinstalace - silnoproud</t>
  </si>
  <si>
    <t>M - Práce a dodávky M</t>
  </si>
  <si>
    <t xml:space="preserve">    46-M - Zemní práce při extr.mont.pracích</t>
  </si>
  <si>
    <t>741</t>
  </si>
  <si>
    <t>Elektroinstalace - silnoproud</t>
  </si>
  <si>
    <t>741112061</t>
  </si>
  <si>
    <t>Montáž krabic elektroinstalačních bez napojení na trubky a lišty, demontáže a montáže víčka a přístroje přístrojových zapuštěných plastových kruhových do zdiva</t>
  </si>
  <si>
    <t>243117611</t>
  </si>
  <si>
    <t>34571451</t>
  </si>
  <si>
    <t>krabice pod omítku PVC přístrojová kruhová D 70mm hluboká</t>
  </si>
  <si>
    <t>1583156638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</si>
  <si>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</si>
  <si>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</si>
  <si>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-1225164857</t>
  </si>
  <si>
    <t>34571521</t>
  </si>
  <si>
    <t>krabice pod omítku PVC odbočná kruhová D 70mm s víčkem a svorkovnicí</t>
  </si>
  <si>
    <t>576783888</t>
  </si>
  <si>
    <t>741113801</t>
  </si>
  <si>
    <t>Demontáž elektroinstalačních krabic zapuštěných plastových ze zdiva</t>
  </si>
  <si>
    <t>1792772653</t>
  </si>
  <si>
    <t>741113841</t>
  </si>
  <si>
    <t>Demontáž elektroinstalačních krabic rozvodek včetně odpojení vodičů zapuštěných plastových ze zdiva</t>
  </si>
  <si>
    <t>-1321273371</t>
  </si>
  <si>
    <t>741120001</t>
  </si>
  <si>
    <t>Montáž vodičů izolovaných měděných bez ukončení uložených pod omítku plných a laněných (např. CY), průřezu žíly 0,35 až 6 mm2</t>
  </si>
  <si>
    <t>634005780</t>
  </si>
  <si>
    <t>34141026</t>
  </si>
  <si>
    <t>vodič propojovací flexibilní jádro Cu lanované izolace PVC 450/750V (H07V-K) 1x4mm2</t>
  </si>
  <si>
    <t>475548665</t>
  </si>
  <si>
    <t>50*1,15 "Přepočtené koeficientem množství</t>
  </si>
  <si>
    <t>741122011</t>
  </si>
  <si>
    <t>Montáž kabelů měděných bez ukončení uložených pod omítku plných kulatých (např. CYKY), počtu a průřezu žil 2x1,5 až 2,5 mm2</t>
  </si>
  <si>
    <t>1762833392</t>
  </si>
  <si>
    <t>34111005</t>
  </si>
  <si>
    <t>kabel instalační jádro Cu plné izolace PVC plášť PVC 450/750V (CYKY) 2x1,5mm2</t>
  </si>
  <si>
    <t>-296193730</t>
  </si>
  <si>
    <t>25*1,15 "Přepočtené koeficientem množství</t>
  </si>
  <si>
    <t>741122015</t>
  </si>
  <si>
    <t>Montáž kabelů měděných bez ukončení uložených pod omítku plných kulatých (např. CYKY), počtu a průřezu žil 3x1,5 mm2</t>
  </si>
  <si>
    <t>-188480771</t>
  </si>
  <si>
    <t>34111030</t>
  </si>
  <si>
    <t>kabel instalační jádro Cu plné izolace PVC plášť PVC 450/750V (CYKY) 3x1,5mm2</t>
  </si>
  <si>
    <t>112513030</t>
  </si>
  <si>
    <t>130*1,15 "Přepočtené koeficientem množství</t>
  </si>
  <si>
    <t>741122016</t>
  </si>
  <si>
    <t>Montáž kabelů měděných bez ukončení uložených pod omítku plných kulatých (např. CYKY), počtu a průřezu žil 3x2,5 až 6 mm2</t>
  </si>
  <si>
    <t>-197355413</t>
  </si>
  <si>
    <t>34111036</t>
  </si>
  <si>
    <t>kabel instalační jádro Cu plné izolace PVC plášť PVC 450/750V (CYKY) 3x2,5mm2</t>
  </si>
  <si>
    <t>913143445</t>
  </si>
  <si>
    <t>380*1,15 "Přepočtené koeficientem množství</t>
  </si>
  <si>
    <t>741122031</t>
  </si>
  <si>
    <t>Montáž kabelů měděných bez ukončení uložených pod omítku plných kulatých (např. CYKY), počtu a průřezu žil 5x1,5 až 2,5 mm2</t>
  </si>
  <si>
    <t>-757442917</t>
  </si>
  <si>
    <t>34111094</t>
  </si>
  <si>
    <t>kabel instalační jádro Cu plné izolace PVC plášť PVC 450/750V (CYKY) 5x2,5mm2</t>
  </si>
  <si>
    <t>-1600171072</t>
  </si>
  <si>
    <t>200*1,15 "Přepočtené koeficientem množství</t>
  </si>
  <si>
    <t>741125871</t>
  </si>
  <si>
    <t>Demontáž kabelů hliníkových uložených pod omítkou plných kulatých počtu a průřezu žil 2x16 až 25 mm2, 3x16 až 35 mm2</t>
  </si>
  <si>
    <t>-2105212755</t>
  </si>
  <si>
    <t>741130001</t>
  </si>
  <si>
    <t>Ukončení vodičů izolovaných s označením a zapojením v rozváděči nebo na přístroji, průřezu žíly do 2,5 mm2</t>
  </si>
  <si>
    <t>-711347227</t>
  </si>
  <si>
    <t>741130004</t>
  </si>
  <si>
    <t>Ukončení vodičů izolovaných s označením a zapojením v rozváděči nebo na přístroji, průřezu žíly do 6 mm2</t>
  </si>
  <si>
    <t>827570459</t>
  </si>
  <si>
    <t>741130005</t>
  </si>
  <si>
    <t>Ukončení vodičů izolovaných s označením a zapojením v rozváděči nebo na přístroji, průřezu žíly do 10 mm2</t>
  </si>
  <si>
    <t>-1273284512</t>
  </si>
  <si>
    <t>741210002</t>
  </si>
  <si>
    <t>Montáž rozvodnic oceloplechových nebo plastových bez zapojení vodičů běžných, hmotnosti do 50 kg</t>
  </si>
  <si>
    <t>165243338</t>
  </si>
  <si>
    <t>RMAT0001</t>
  </si>
  <si>
    <t>Rozvaděč R3.1A/B dle PD, materiál vč. montáže</t>
  </si>
  <si>
    <t>-1960837038</t>
  </si>
  <si>
    <t>741210813</t>
  </si>
  <si>
    <t>Demontáž rozvodnic plastových, uložených pod omítkou, krytí do IPx 4, plochy přes 0,2 m2</t>
  </si>
  <si>
    <t>-1811745344</t>
  </si>
  <si>
    <t>741213841</t>
  </si>
  <si>
    <t>Demontáž kabelu z rozvodnice se zachováním funkčnosti silových, průřezu do 4 mm2</t>
  </si>
  <si>
    <t>-564715986</t>
  </si>
  <si>
    <t>741310121</t>
  </si>
  <si>
    <t>Montáž spínačů jedno nebo dvoupólových polozapuštěných nebo zapuštěných se zapojením vodičů bezšroubové připojení přepínačů, řazení 5-sériových</t>
  </si>
  <si>
    <t>-747052800</t>
  </si>
  <si>
    <t>34539012</t>
  </si>
  <si>
    <t>přístroj přepínače sériového, řazení 5 bezšroubové svorky</t>
  </si>
  <si>
    <t>-1379000927</t>
  </si>
  <si>
    <t>34539050</t>
  </si>
  <si>
    <t>kryt spínače dělený</t>
  </si>
  <si>
    <t>-159623422</t>
  </si>
  <si>
    <t>34539059</t>
  </si>
  <si>
    <t>rámeček jednonásobný</t>
  </si>
  <si>
    <t>746882154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</si>
  <si>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</si>
  <si>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</si>
  <si>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-2014517817</t>
  </si>
  <si>
    <t>34539000</t>
  </si>
  <si>
    <t>přístroj spínače jednopólového, řazení 1, 1So šroubové svorky</t>
  </si>
  <si>
    <t>-1347612134</t>
  </si>
  <si>
    <t>34539049</t>
  </si>
  <si>
    <t>kryt spínače jednoduchý</t>
  </si>
  <si>
    <t>1751160658</t>
  </si>
  <si>
    <t>-875198403</t>
  </si>
  <si>
    <t>741311021</t>
  </si>
  <si>
    <t>Montáž spínačů speciálních se zapojením vodičů sporákových přípojek s doutnavkou</t>
  </si>
  <si>
    <t>1684904904</t>
  </si>
  <si>
    <t>ABB.3536NC0325211</t>
  </si>
  <si>
    <t>Spínač stiskací PRESSTO, se signalizační doutnavkou, zapuštěný</t>
  </si>
  <si>
    <t>1421740445</t>
  </si>
  <si>
    <t>741311071</t>
  </si>
  <si>
    <t>Montáž spínačů speciálních se zapojením vodičů tlačítka nouzového zastavení/vypnutí TOTAL STOP přisazeného nebo nástěnného</t>
  </si>
  <si>
    <t>836752331</t>
  </si>
  <si>
    <t>34532002</t>
  </si>
  <si>
    <t>ovládač nouzového zastavení s aretací 1V+1Z 3A 240V AC</t>
  </si>
  <si>
    <t>1923497119</t>
  </si>
  <si>
    <t>741311815</t>
  </si>
  <si>
    <t>Demontáž spínačů bez zachování funkčnosti (do suti) nástěnných, pro prostředí normální do 10 A, připojení šroubové přes 2 svorky do 4 svorek</t>
  </si>
  <si>
    <t>-1555815391</t>
  </si>
  <si>
    <t>741313002</t>
  </si>
  <si>
    <t>Montáž zásuvek domovních se zapojením vodičů bezšroubové připojení polozapuštěných nebo zapuštěných 10/16 A, provedení 2P + PE dvojí zapojení pro průběžnou montáž</t>
  </si>
  <si>
    <t>-1979920777</t>
  </si>
  <si>
    <t>34555241</t>
  </si>
  <si>
    <t>přístroj zásuvky zapuštěné jednonásobné, krytka s clonkami, bezšroubové svorky</t>
  </si>
  <si>
    <t>2082709153</t>
  </si>
  <si>
    <t>-2099473871</t>
  </si>
  <si>
    <t>34539060</t>
  </si>
  <si>
    <t>rámeček dvojnásobný</t>
  </si>
  <si>
    <t>1534257992</t>
  </si>
  <si>
    <t>34539061</t>
  </si>
  <si>
    <t>rámeček trojnásobný</t>
  </si>
  <si>
    <t>-1130319471</t>
  </si>
  <si>
    <t>741313005</t>
  </si>
  <si>
    <t>Montáž zásuvek domovních se zapojením vodičů bezšroubové připojení polozapuštěných nebo zapuštěných 10/16 A, provedení 2P + PE s ochrannými clonkami a přepěťovou ochranou</t>
  </si>
  <si>
    <t>-814794990</t>
  </si>
  <si>
    <t>34555244</t>
  </si>
  <si>
    <t>přístroj zásuvky zapuštěné jednonásobné s optickou přepěťovou ochranou, krytka s clonkami, bezšroubové svorky</t>
  </si>
  <si>
    <t>-38827779</t>
  </si>
  <si>
    <t>741315825</t>
  </si>
  <si>
    <t>Demontáž zásuvek bez zachování funkčnosti (do suti) domovních polozapuštěných nebo zapuštěných, pro prostředí normální do 16 A, připojení šroubové 2P+PE pro průběžnou montáž</t>
  </si>
  <si>
    <t>1429487073</t>
  </si>
  <si>
    <t>741371843</t>
  </si>
  <si>
    <t>Demontáž svítidel bez zachování funkčnosti (do suti) interiérových se standardní paticí (E27, T5, GU10) nebo integrovaným zdrojem LED přisazených, ploše stropních přes 0,09 do 0,36 m2</t>
  </si>
  <si>
    <t>-511836704</t>
  </si>
  <si>
    <t>741372073</t>
  </si>
  <si>
    <t>Montáž svítidel s integrovaným zdrojem LED se zapojením vodičů interiérových závěsných hranatých nebo kruhových plochy přes 0,09 do 0,36 m2</t>
  </si>
  <si>
    <t>-75088195</t>
  </si>
  <si>
    <t>RMAT0002</t>
  </si>
  <si>
    <t>A-Závěsné liniové svítidlo se speciální optikou, bílý reflektor s čočkami 80°, vč. závěsu, 1 x LED, 28W, 4000lm, Ra80, 4000K</t>
  </si>
  <si>
    <t>-2098751996</t>
  </si>
  <si>
    <t>49</t>
  </si>
  <si>
    <t>RMAT0003</t>
  </si>
  <si>
    <t>Recyklační poplatek</t>
  </si>
  <si>
    <t>280257255</t>
  </si>
  <si>
    <t>50</t>
  </si>
  <si>
    <t>741372125</t>
  </si>
  <si>
    <t>Montáž svítidel s integrovaným zdrojem LED se zapojením vodičů exteriérových vestavných stěnových páskových</t>
  </si>
  <si>
    <t>-834800158</t>
  </si>
  <si>
    <t>51</t>
  </si>
  <si>
    <t>34845011</t>
  </si>
  <si>
    <t>LED pásek exteriérový 10-20W/m IP 68</t>
  </si>
  <si>
    <t>1290229774</t>
  </si>
  <si>
    <t>6*1,08 "Přepočtené koeficientem množství</t>
  </si>
  <si>
    <t>52</t>
  </si>
  <si>
    <t>34825039</t>
  </si>
  <si>
    <t>konektor napájení LED pásků 10mm IP 20 2 pin</t>
  </si>
  <si>
    <t>-837605410</t>
  </si>
  <si>
    <t>53</t>
  </si>
  <si>
    <t>34825027</t>
  </si>
  <si>
    <t>ALU profil rovný vestavný mléčný difuzor dl 1m na 1 pásek</t>
  </si>
  <si>
    <t>-111764911</t>
  </si>
  <si>
    <t>6*1,15 "Přepočtené koeficientem množství</t>
  </si>
  <si>
    <t>54</t>
  </si>
  <si>
    <t>34825030</t>
  </si>
  <si>
    <t>LED driver 12V 10-20W</t>
  </si>
  <si>
    <t>58397865</t>
  </si>
  <si>
    <t>55</t>
  </si>
  <si>
    <t>741450002</t>
  </si>
  <si>
    <t>Montáž prvků pro vyrovnání potenciálu svorkovnice ekvipotenciálního pospojení</t>
  </si>
  <si>
    <t>-615731192</t>
  </si>
  <si>
    <t>56</t>
  </si>
  <si>
    <t>34565002</t>
  </si>
  <si>
    <t>svorkovnice ekvipotenciální 200x65mm</t>
  </si>
  <si>
    <t>1649528137</t>
  </si>
  <si>
    <t>57</t>
  </si>
  <si>
    <t>741810002</t>
  </si>
  <si>
    <t>Zkoušky a prohlídky elektrických rozvodů a zařízení celková prohlídka a vyhotovení revizní zprávy pro objem montážních prací přes 100 do 500 tis. Kč</t>
  </si>
  <si>
    <t>-1161902034</t>
  </si>
  <si>
    <t>58</t>
  </si>
  <si>
    <t>998741103</t>
  </si>
  <si>
    <t>Přesun hmot pro silnoproud stanovený z hmotnosti přesunovaného materiálu vodorovná dopravní vzdálenost do 50 m základní v objektech výšky přes 12 do 24 m</t>
  </si>
  <si>
    <t>180584006</t>
  </si>
  <si>
    <t>59</t>
  </si>
  <si>
    <t>Stavebpřípomoc</t>
  </si>
  <si>
    <t>Stavební přípomoce (sekání drážek, krabic pro ele, rozvaděč, prostupy, vyplnění drážek a otvorů, začištění) materiál vč. montáže</t>
  </si>
  <si>
    <t>1285839601</t>
  </si>
  <si>
    <t>Práce a dodávky M</t>
  </si>
  <si>
    <t>46-M</t>
  </si>
  <si>
    <t>Zemní práce při extr.mont.pracích</t>
  </si>
  <si>
    <t>60</t>
  </si>
  <si>
    <t>469971111</t>
  </si>
  <si>
    <t>Odvoz suti a vybouraných hmot svislá doprava suti a vybouraných hmot za první podlaží</t>
  </si>
  <si>
    <t>64</t>
  </si>
  <si>
    <t>-398577960</t>
  </si>
  <si>
    <t>469971121</t>
  </si>
  <si>
    <t>Odvoz suti a vybouraných hmot svislá doprava suti a vybouraných hmot Příplatek k ceně za každé další podlaží</t>
  </si>
  <si>
    <t>-1525061370</t>
  </si>
  <si>
    <t>0,5*2 "Přepočtené koeficientem množství</t>
  </si>
  <si>
    <t>62</t>
  </si>
  <si>
    <t>469972111</t>
  </si>
  <si>
    <t>Odvoz suti a vybouraných hmot odvoz suti a vybouraných hmot do 1 km</t>
  </si>
  <si>
    <t>993694221</t>
  </si>
  <si>
    <t>469972121</t>
  </si>
  <si>
    <t>Odvoz suti a vybouraných hmot odvoz suti a vybouraných hmot Příplatek k ceně za každý další i započatý 1 km</t>
  </si>
  <si>
    <t>-1872836323</t>
  </si>
  <si>
    <t>0,5*10 "Přepočtené koeficientem množství</t>
  </si>
  <si>
    <t>469973116</t>
  </si>
  <si>
    <t>Poplatek za uložení stavebního odpadu (skládkovné) na skládce směsného stavebního a demoličního zatříděného do Katalogu odpadů pod kódem 17 09 04</t>
  </si>
  <si>
    <t>1126916737</t>
  </si>
  <si>
    <t>1-04 - Slaboproud</t>
  </si>
  <si>
    <t xml:space="preserve">    742 - Elektroinstalace - slaboproud</t>
  </si>
  <si>
    <t xml:space="preserve">    HZS - Hodinové zúčtovací sazby</t>
  </si>
  <si>
    <t xml:space="preserve">    9 - Ostatní konstrukce a práce, bourání</t>
  </si>
  <si>
    <t>742</t>
  </si>
  <si>
    <t>Elektroinstalace - slaboproud</t>
  </si>
  <si>
    <t>741313001</t>
  </si>
  <si>
    <t>Montáž zásuvek domovních se zapojením vodičů bezšroubové připojení polozapuštěných nebo zapuštěných 10/16 A, provedení 2P + PE</t>
  </si>
  <si>
    <t>741210001</t>
  </si>
  <si>
    <t>Montáž rozvodnic oceloplechových nebo plastových bez zapojení vodičů běžných, hmotnosti do 20 kg</t>
  </si>
  <si>
    <t>34571030</t>
  </si>
  <si>
    <t>skříň kovová bílá uzamykatelná bez uzemnění vnitřní 300x400x150mm</t>
  </si>
  <si>
    <t>742110002</t>
  </si>
  <si>
    <t>Montáž trubek elektroinstalačních plastových ohebných uložených pod omítku</t>
  </si>
  <si>
    <t>34571074</t>
  </si>
  <si>
    <t>trubka elektroinstalační ohebná z PVC oranžová d 32mm</t>
  </si>
  <si>
    <t>742124003</t>
  </si>
  <si>
    <t>Montáž kabelů datových FTP, UTP, STP pro vnitřní rozvody pevně</t>
  </si>
  <si>
    <t>34121262</t>
  </si>
  <si>
    <t>kabel datový jádro Cu plné plášť PVC (U/UTP) kategorie 5e</t>
  </si>
  <si>
    <t>742124005</t>
  </si>
  <si>
    <t>Montáž kabelů datových FTP, UTP, STP ukončení kabelu konektorem</t>
  </si>
  <si>
    <t>37452005</t>
  </si>
  <si>
    <t>prvek ukončovací datového rozvodu keystone 1xRJ45 UTP Cat5E samořezný</t>
  </si>
  <si>
    <t>742124006</t>
  </si>
  <si>
    <t>Montáž kabelů datových FTP, UTP, STP ukončení kabelu spojkou</t>
  </si>
  <si>
    <t>35436055</t>
  </si>
  <si>
    <t>spojka kabelu Cat6 UTP samořezná</t>
  </si>
  <si>
    <t>742330045</t>
  </si>
  <si>
    <t>Montáž strukturované kabeláže zásuvek datových přisazené na omítku 1 až 6 pozic</t>
  </si>
  <si>
    <t>37451205</t>
  </si>
  <si>
    <t>krabička datové zásuvky na omítku PVC čtvercová 80x80mm hloubka 42mm</t>
  </si>
  <si>
    <t>34539100</t>
  </si>
  <si>
    <t>rámeček datové zásuvky pro 2 moduly 22,5x45mm</t>
  </si>
  <si>
    <t>37451180</t>
  </si>
  <si>
    <t>modul zásuvkový 1xRJ45 osazený 22,5x45mm se záclonkou úhlový UTP Cat5E</t>
  </si>
  <si>
    <t>742330051</t>
  </si>
  <si>
    <t>Montáž strukturované kabeláže zásuvek datových popis portu zásuvky</t>
  </si>
  <si>
    <t>742330845</t>
  </si>
  <si>
    <t>Demontáž strukturované kabeláže zásuvek datových přisazených na omítku 1 až 6 pozic</t>
  </si>
  <si>
    <t>742410063</t>
  </si>
  <si>
    <t>Montáž rozhlasu reproduktoru nástěnného</t>
  </si>
  <si>
    <t>38447017</t>
  </si>
  <si>
    <t>reproduktor nástěnný certifikovaný dle EN54-24 6W/100V kovový bílý 164x164mm</t>
  </si>
  <si>
    <t>742410801</t>
  </si>
  <si>
    <t>Demontáž rozhlasu reproduktoru podhledového, nástěnného, směrového</t>
  </si>
  <si>
    <t>742420051R</t>
  </si>
  <si>
    <t>Montáž rozbočovače HDMI</t>
  </si>
  <si>
    <t>RMAT0006</t>
  </si>
  <si>
    <t>Rozdělovač vstupního HDMI signálu na obrazový HDMI signál a AUDIO signál s výstupem analogové audio 3,5 mm nebo optický SPDIF výstup, podpora 5.1CH</t>
  </si>
  <si>
    <t>742420121R</t>
  </si>
  <si>
    <t>Montáž HDMI zásuvky</t>
  </si>
  <si>
    <t>37451003</t>
  </si>
  <si>
    <t>zásuvka komunikační přímá HDMI (0230-0-0432)</t>
  </si>
  <si>
    <t>37451021</t>
  </si>
  <si>
    <t>kryt zásuvky komunikační přímé (2x), s kovovým upevňovacím třmenem</t>
  </si>
  <si>
    <t>742430003</t>
  </si>
  <si>
    <t>Montáž audiovizuální techniky reprosoustavy s konzolou</t>
  </si>
  <si>
    <t>38447005</t>
  </si>
  <si>
    <t>reproduktor nástěnný 120W černý včetně kloubového montážního úchytu 262x250x380mm</t>
  </si>
  <si>
    <t>742430015</t>
  </si>
  <si>
    <t>Montáž audiovizuální techniky žaluziového ovladače pro plátno</t>
  </si>
  <si>
    <t>73769001</t>
  </si>
  <si>
    <t>ovladač a přijímač nástěnný dotykový jednokanálový tvrzené sklo včetně dálkového ovladače</t>
  </si>
  <si>
    <t>742430015R</t>
  </si>
  <si>
    <t>Montáž žaluziového ovladače a jednotky pro rolety</t>
  </si>
  <si>
    <t>66</t>
  </si>
  <si>
    <t>40461073</t>
  </si>
  <si>
    <t>jednotka řídicí žaluziová pro ovládání žaluzií, markýz, rolet, oken a stínících zařízení na pohon 230V, spínací výkon 700W, paměť, do stěny, plast, černá, IP20</t>
  </si>
  <si>
    <t>68</t>
  </si>
  <si>
    <t>73769003</t>
  </si>
  <si>
    <t>spínač žaluziový bílý bez rámečku</t>
  </si>
  <si>
    <t>70</t>
  </si>
  <si>
    <t>72</t>
  </si>
  <si>
    <t>742430022</t>
  </si>
  <si>
    <t>Montáž audiovizuální techniky propojovacích kabelů pro AV techniku</t>
  </si>
  <si>
    <t>74</t>
  </si>
  <si>
    <t>34169190</t>
  </si>
  <si>
    <t>vodič mikrofonní 2x0,50mm2 (MK)</t>
  </si>
  <si>
    <t>76</t>
  </si>
  <si>
    <t>742430031</t>
  </si>
  <si>
    <t>Montáž audiovizuální techniky kabelu HDMI protažením a se zakončením v zásuvce nebo krabici</t>
  </si>
  <si>
    <t>78</t>
  </si>
  <si>
    <t>34199014</t>
  </si>
  <si>
    <t>kabel propojovací HDMI 1.4 M/M podpora Ethernetu a 4K délka 25m</t>
  </si>
  <si>
    <t>80</t>
  </si>
  <si>
    <t>998742202</t>
  </si>
  <si>
    <t>Přesun hmot pro slaboproud stanovený procentní sazbou (%) z ceny vodorovná dopravní vzdálenost do 50 m základní v objektech výšky přes 6 do 12 m</t>
  </si>
  <si>
    <t>%</t>
  </si>
  <si>
    <t>82</t>
  </si>
  <si>
    <t>HZS</t>
  </si>
  <si>
    <t>Hodinové zúčtovací sazby</t>
  </si>
  <si>
    <t>HZS3222</t>
  </si>
  <si>
    <t>Hodinové zúčtovací sazby montáží technologických zařízení na stavebních objektech montér slaboproudých zařízení odborný</t>
  </si>
  <si>
    <t>hod</t>
  </si>
  <si>
    <t>262144</t>
  </si>
  <si>
    <t>84</t>
  </si>
  <si>
    <t>Ostatní konstrukce a práce, bourání</t>
  </si>
  <si>
    <t>977342122</t>
  </si>
  <si>
    <t>Frézování drážek pro vodiče ve stěnách z betonu včetně omítky, rozměru do 50x50 mm</t>
  </si>
  <si>
    <t>86</t>
  </si>
  <si>
    <t>1-05 - Vzduchotechnika</t>
  </si>
  <si>
    <t>Ostrov</t>
  </si>
  <si>
    <t xml:space="preserve">    713 - Izolace tepelné</t>
  </si>
  <si>
    <t xml:space="preserve">    751-1 - Vzduchotechnika- Zařízení č.1 - Kuchyňka ve 3.NP</t>
  </si>
  <si>
    <t>OST - Ostatní</t>
  </si>
  <si>
    <t>713</t>
  </si>
  <si>
    <t>Izolace tepelné</t>
  </si>
  <si>
    <t>713411121</t>
  </si>
  <si>
    <t>Montáž izolace tepelné potrubí pásy nebo rohožemi s Al fólií staženými drátem 1x</t>
  </si>
  <si>
    <t>1572041189</t>
  </si>
  <si>
    <t>zařízení č.1</t>
  </si>
  <si>
    <t>rovné potrubí - cca 80%</t>
  </si>
  <si>
    <t>40,0*0,80</t>
  </si>
  <si>
    <t>713411125</t>
  </si>
  <si>
    <t>Montáž izolace tepelné ohybů pásy nebo rohožemi s Al fólií staženými drátem 1x</t>
  </si>
  <si>
    <t>1210589379</t>
  </si>
  <si>
    <t>tvarovky - cca 20%</t>
  </si>
  <si>
    <t>40,0*0,20</t>
  </si>
  <si>
    <t>6315358R</t>
  </si>
  <si>
    <t>Minerální tepelná izolace, tl. 20 mm, včetně tvarovek a kotvení</t>
  </si>
  <si>
    <t>1247038098</t>
  </si>
  <si>
    <t>40,0*1,10</t>
  </si>
  <si>
    <t>998713313</t>
  </si>
  <si>
    <t>Přesun hmot procentní pro izolace tepelné ruční v objektech v přes 12 do 24 m</t>
  </si>
  <si>
    <t>1535738907</t>
  </si>
  <si>
    <t>751-1</t>
  </si>
  <si>
    <t>Vzduchotechnika- Zařízení č.1 - Kuchyňka ve 3.NP</t>
  </si>
  <si>
    <t>751377013</t>
  </si>
  <si>
    <t>Montáž odsávacího zákrytu (digestoř) bytového ostrůvkového</t>
  </si>
  <si>
    <t>-26746632</t>
  </si>
  <si>
    <t>751 D1.01</t>
  </si>
  <si>
    <t>Odsavač závěsný, nerezový (ATYP), bez motoru, včetně osvětlení, tukové filtry 2ks, připojení horní pr. 160 mm</t>
  </si>
  <si>
    <t>-1287249777</t>
  </si>
  <si>
    <t>751133012</t>
  </si>
  <si>
    <t>Montáž ventilátoru diagonálního nízkotlakého potrubního nevýbušného D přes 100 do 200 mm</t>
  </si>
  <si>
    <t>-779269632</t>
  </si>
  <si>
    <t>751 D1.02</t>
  </si>
  <si>
    <t>Ventilátor diagonální/radiální v potrubním provedení, průměr 200 mm, výkon: 600m3/hod – min. 250 Pa (JETLINE 200)</t>
  </si>
  <si>
    <t>-2014992128</t>
  </si>
  <si>
    <t>751 D1.03</t>
  </si>
  <si>
    <t>Pružná spojovací manžeta – průměr 200 mm</t>
  </si>
  <si>
    <t>1393603219</t>
  </si>
  <si>
    <t>751510042DM-1.06,8</t>
  </si>
  <si>
    <t>Vzduchotechnické potrubí z pozinkovaného plechu kruhové spirálně vinutá trouba bez příruby D přes 100 do 200 mm(vč.dodávky potrubí)</t>
  </si>
  <si>
    <t>-1527687411</t>
  </si>
  <si>
    <t>Spiro prům.160mm + 200mm</t>
  </si>
  <si>
    <t>26,0+26,0</t>
  </si>
  <si>
    <t>751510042R-M-1.07,9</t>
  </si>
  <si>
    <t xml:space="preserve">Vzduchotechnické potrubí z pozinkovaného plechu kruhové spirálně vinutá trouba bez příruby D přes 100 do 200 mm - srovnatelně montáž tvarovek </t>
  </si>
  <si>
    <t>-1607031749</t>
  </si>
  <si>
    <t>17+16</t>
  </si>
  <si>
    <t>751 D1.07</t>
  </si>
  <si>
    <t xml:space="preserve">Spiro potrubí prům. 160mm –  tvarové</t>
  </si>
  <si>
    <t>-186094217</t>
  </si>
  <si>
    <t>751 D1.09</t>
  </si>
  <si>
    <t xml:space="preserve">Spiro potrubí prům. 200mm –  tvarové</t>
  </si>
  <si>
    <t>-290574264</t>
  </si>
  <si>
    <t>751514679</t>
  </si>
  <si>
    <t>Montáž škrtící klapky nebo zpětné klapky do plechového potrubí kruhové bez příruby D přes 100 do 200 mm</t>
  </si>
  <si>
    <t>927718065</t>
  </si>
  <si>
    <t>751 D1.04</t>
  </si>
  <si>
    <t>Zpětná klapka – průměr 200 mm</t>
  </si>
  <si>
    <t>-1549949059</t>
  </si>
  <si>
    <t>751514776</t>
  </si>
  <si>
    <t>Montáž protidešťové stříšky nebo výfukové hlavice do plechového potrubí kruhové bez příruby D přes 100 do 200 mm</t>
  </si>
  <si>
    <t>-1350077108</t>
  </si>
  <si>
    <t>2+1</t>
  </si>
  <si>
    <t>751 D1.11</t>
  </si>
  <si>
    <t xml:space="preserve">Výfuková hlavice v lakovaném provedení, černá  připojení 160 mm</t>
  </si>
  <si>
    <t>1587924022</t>
  </si>
  <si>
    <t>751 D1.10</t>
  </si>
  <si>
    <t xml:space="preserve">Výfuková hlavice v lakovaném provedení, černá  připojení 200 mm</t>
  </si>
  <si>
    <t>-792026086</t>
  </si>
  <si>
    <t>751-MD1.05</t>
  </si>
  <si>
    <t>Regulátor otáček, instalace pod omítku, včetně kabelu a propojení (REB1 NE) - dodávka vč.montáže</t>
  </si>
  <si>
    <t>-28974647</t>
  </si>
  <si>
    <t>998751312</t>
  </si>
  <si>
    <t>Přesun hmot procentní pro vzduchotechniku ruční v objektech v přes 12 do 24 m</t>
  </si>
  <si>
    <t>-987316761</t>
  </si>
  <si>
    <t>OST</t>
  </si>
  <si>
    <t>Ostatní</t>
  </si>
  <si>
    <t>OST 01</t>
  </si>
  <si>
    <t>Závěsný a spojovací materiál</t>
  </si>
  <si>
    <t>512</t>
  </si>
  <si>
    <t>2035682524</t>
  </si>
  <si>
    <t>OST 02</t>
  </si>
  <si>
    <t>Zednická výpomoc</t>
  </si>
  <si>
    <t>543607921</t>
  </si>
  <si>
    <t>OST 03</t>
  </si>
  <si>
    <t>Dokumentace skutečného provedení stavby</t>
  </si>
  <si>
    <t>332385792</t>
  </si>
  <si>
    <t>OST 04</t>
  </si>
  <si>
    <t>Protipožární ucpávky</t>
  </si>
  <si>
    <t>-1620415029</t>
  </si>
  <si>
    <t>OST 05</t>
  </si>
  <si>
    <t>136913719</t>
  </si>
  <si>
    <t xml:space="preserve">1-06 - Vytápění </t>
  </si>
  <si>
    <t xml:space="preserve">    6 - Úpravy povrchů, podlahy a osazování výplní</t>
  </si>
  <si>
    <t xml:space="preserve">    997 - Přesun sutě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</si>
  <si>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</si>
  <si>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</si>
  <si>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</si>
  <si>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  730D - Ústřední vytápění - demontáže</t>
  </si>
  <si>
    <t>Úpravy povrchů, podlahy a osazování výplní</t>
  </si>
  <si>
    <t>612135101</t>
  </si>
  <si>
    <t>Hrubá výplň rýh ve stěnách maltou jakékoli šířky rýhy</t>
  </si>
  <si>
    <t>280724097</t>
  </si>
  <si>
    <t>0,2*6,0</t>
  </si>
  <si>
    <t>0,3*9,0</t>
  </si>
  <si>
    <t>612325112</t>
  </si>
  <si>
    <t>Vápenocementová hladká omítka rýh ve stěnách š přes 150 do 300 mm</t>
  </si>
  <si>
    <t>994810166</t>
  </si>
  <si>
    <t>974031165</t>
  </si>
  <si>
    <t>Vysekání rýh ve zdivu cihelném hl do 150 mm š do 200 mm</t>
  </si>
  <si>
    <t>-499830501</t>
  </si>
  <si>
    <t>12,0/2</t>
  </si>
  <si>
    <t>974031167</t>
  </si>
  <si>
    <t>Vysekání rýh ve zdivu cihelném hl do 150 mm š do 300 mm</t>
  </si>
  <si>
    <t>-577701081</t>
  </si>
  <si>
    <t>4,5*2</t>
  </si>
  <si>
    <t>Přesun sutě</t>
  </si>
  <si>
    <t>75550433</t>
  </si>
  <si>
    <t>293450426</t>
  </si>
  <si>
    <t>Příplatek k odvozu suti a vybouraných hmot na skládku ZKD 1 km přes 1 km</t>
  </si>
  <si>
    <t>-1959249487</t>
  </si>
  <si>
    <t>1,29*9</t>
  </si>
  <si>
    <t>424255918</t>
  </si>
  <si>
    <t>347454776</t>
  </si>
  <si>
    <t>281081336</t>
  </si>
  <si>
    <t>(0,145*3,14)*12,0*0,80</t>
  </si>
  <si>
    <t>(0,15*3,14)*12,0*0,80</t>
  </si>
  <si>
    <t>0,11</t>
  </si>
  <si>
    <t>758812999</t>
  </si>
  <si>
    <t>(0,145*3,14)*12,0*0,20</t>
  </si>
  <si>
    <t>(0,15*3,14)*12,0*0,20</t>
  </si>
  <si>
    <t>0,28</t>
  </si>
  <si>
    <t>737681647</t>
  </si>
  <si>
    <t>(9,0+2,50)*1,10</t>
  </si>
  <si>
    <t>998713123</t>
  </si>
  <si>
    <t>Přesun hmot tonážní pro izolace tepelné ruční v objektech v přes 12 do 24 m</t>
  </si>
  <si>
    <t>-1747627583</t>
  </si>
  <si>
    <t>733</t>
  </si>
  <si>
    <t>Ústřední vytápění - rozvodné potrubí</t>
  </si>
  <si>
    <t>733122202</t>
  </si>
  <si>
    <t>Potrubí z uhlíkové oceli tenkostěnné vnější PP opláštění spojované lisováním D 15x1,2 mm</t>
  </si>
  <si>
    <t>-373098983</t>
  </si>
  <si>
    <t>733122205</t>
  </si>
  <si>
    <t>Potrubí z uhlíkové oceli tenkostěnné vnější PP opláštění spojované lisováním D 28x1,5 mm</t>
  </si>
  <si>
    <t>1248921273</t>
  </si>
  <si>
    <t>733122206</t>
  </si>
  <si>
    <t>Potrubí z uhlíkové oceli tenkostěnné vnější PP opláštění spojované lisováním D 35x1,5 mm</t>
  </si>
  <si>
    <t>964378190</t>
  </si>
  <si>
    <t>733123112R</t>
  </si>
  <si>
    <t>Příplatek k potrubí ocelovému hladkému za napojení na stávající potrubí - přechod ocel-1"/ocel 28x1,5</t>
  </si>
  <si>
    <t>268677455</t>
  </si>
  <si>
    <t>733123115R</t>
  </si>
  <si>
    <t xml:space="preserve">Příplatek k potrubí ocelovému hladkému za  napojení na stávající potrubí - přechod ocel-5/4" /ocel 35x1,5</t>
  </si>
  <si>
    <t>-1151685570</t>
  </si>
  <si>
    <t>733190217</t>
  </si>
  <si>
    <t>Zkouška těsnosti potrubí ocelové hladké D do 51x2,6</t>
  </si>
  <si>
    <t>699482822</t>
  </si>
  <si>
    <t>12,0+30,0+12,0</t>
  </si>
  <si>
    <t>733811231</t>
  </si>
  <si>
    <t>Ochrana potrubí ústředního vytápění termoizolačními trubicemi z PE tl přes 9 do 13 mm DN do 22 mm</t>
  </si>
  <si>
    <t>-1383742998</t>
  </si>
  <si>
    <t>733811232</t>
  </si>
  <si>
    <t>Ochrana potrubí ústředního vytápění termoizolačními trubicemi z PE tl přes 9 do 13 mm DN přes 22 do 45 mm</t>
  </si>
  <si>
    <t>1230528273</t>
  </si>
  <si>
    <t>998733123</t>
  </si>
  <si>
    <t>Přesun hmot tonážní pro rozvody potrubí ruční v objektech v přes 12 do 24 m</t>
  </si>
  <si>
    <t>-354422453</t>
  </si>
  <si>
    <t>734</t>
  </si>
  <si>
    <t>Ústřední vytápění - armatury</t>
  </si>
  <si>
    <t>734221682</t>
  </si>
  <si>
    <t>Termostatická hlavice kapalinová PN 10 do 110°C otopných těles VK</t>
  </si>
  <si>
    <t>-1899877827</t>
  </si>
  <si>
    <t>734261402</t>
  </si>
  <si>
    <t>Armatura připojovací rohová G 1/2x18 PN 10 do 110°C radiátorů typu VK</t>
  </si>
  <si>
    <t>-191009620</t>
  </si>
  <si>
    <t>998734123</t>
  </si>
  <si>
    <t>Přesun hmot tonážní pro armatury ruční v objektech v přes 12 do 24 m</t>
  </si>
  <si>
    <t>-945703306</t>
  </si>
  <si>
    <t>735</t>
  </si>
  <si>
    <t>Ústřední vytápění - otopná tělesa</t>
  </si>
  <si>
    <t>735152475R</t>
  </si>
  <si>
    <t>Otopné těleso panelové VK dvoudeskové s vestavěným termostatickým ventilem, 1 přídavná přestupní plocha výška/délka 600/800mm výkon 1030 W</t>
  </si>
  <si>
    <t>-224269791</t>
  </si>
  <si>
    <t>735152575R</t>
  </si>
  <si>
    <t xml:space="preserve">Otopné těleso panelové VK dvoudeskové s vestavěným termostatickým ventilem, 2 přídavné přestupní plochy výška/délka 600/800mm výkon 1343 W </t>
  </si>
  <si>
    <t>811928116</t>
  </si>
  <si>
    <t>998735123</t>
  </si>
  <si>
    <t>Přesun hmot tonážní pro otopná tělesa ruční v objektech v přes 12 do 24 m</t>
  </si>
  <si>
    <t>-1504022361</t>
  </si>
  <si>
    <t>730D</t>
  </si>
  <si>
    <t>Ústřední vytápění - demontáže</t>
  </si>
  <si>
    <t>733110806</t>
  </si>
  <si>
    <t>Demontáž potrubí ocelového závitového DN přes 15 do 32</t>
  </si>
  <si>
    <t>-483496069</t>
  </si>
  <si>
    <t>73511181R</t>
  </si>
  <si>
    <t>Demontáž otopného tělesa litinového článkového</t>
  </si>
  <si>
    <t>856773374</t>
  </si>
  <si>
    <t>Nespecifikovaný závěsný a spojovací materiál</t>
  </si>
  <si>
    <t>78137468</t>
  </si>
  <si>
    <t>Předepsané zkoušky, napuštění systému a uvedení do provozu</t>
  </si>
  <si>
    <t>Dokumentace pro kolaudaci</t>
  </si>
  <si>
    <t>1-07 - Vedlejší náklady</t>
  </si>
  <si>
    <t>VRN - Vedlejší rozpočtové náklady</t>
  </si>
  <si>
    <t>VRN</t>
  </si>
  <si>
    <t>Vedlejší rozpočtové náklady</t>
  </si>
  <si>
    <t>0300010R1</t>
  </si>
  <si>
    <t>Zařízení staveniště - vybavení, zabezpečení, ohražení, připojení a spotřeba energií, zrušení</t>
  </si>
  <si>
    <t>1024</t>
  </si>
  <si>
    <t>571777482</t>
  </si>
  <si>
    <t xml:space="preserve">Poznámka k položce:_x000d_
 </t>
  </si>
  <si>
    <t>0132540R1</t>
  </si>
  <si>
    <t>1511405344</t>
  </si>
  <si>
    <t>0450020R1</t>
  </si>
  <si>
    <t>Kompletační a koordinační činnost</t>
  </si>
  <si>
    <t>567162174</t>
  </si>
  <si>
    <t>Poznámka k položce:_x000d_
nutná koordinace stavební části (vlastní stavařina + ZTI + EL + VZT + ÚT) s vybavením!!!!</t>
  </si>
  <si>
    <t>0710020R1</t>
  </si>
  <si>
    <t>Provoz investora, třetích osob</t>
  </si>
  <si>
    <t>1041126238</t>
  </si>
  <si>
    <t>0910000R1</t>
  </si>
  <si>
    <t>Náklady na vyklizení objektu</t>
  </si>
  <si>
    <t>268451604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</si>
</sst>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4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4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6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35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SONA6976-1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 xml:space="preserve">Karlovy Vary, ZŠ 1.Máje  - rekonstrukce kuchyňky - stavební část + EL + VZT + ÚT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29. 4. 2025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Karlovy Vary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DPT s.r.o.Ostrov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25.6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>Neubauerová Soňa, SK-Projekt Ostrov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ROUND(SUM(AG95:AG101),2)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ROUND(SUM(AS95:AS101),2)</f>
        <v>0</v>
      </c>
      <c r="AT94" s="114">
        <f>ROUND(SUM(AV94:AW94),2)</f>
        <v>0</v>
      </c>
      <c r="AU94" s="115">
        <f>ROUND(SUM(AU95:AU101),5)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ROUND(SUM(AZ95:AZ101),2)</f>
        <v>0</v>
      </c>
      <c r="BA94" s="114">
        <f>ROUND(SUM(BA95:BA101),2)</f>
        <v>0</v>
      </c>
      <c r="BB94" s="114">
        <f>ROUND(SUM(BB95:BB101),2)</f>
        <v>0</v>
      </c>
      <c r="BC94" s="114">
        <f>ROUND(SUM(BC95:BC101),2)</f>
        <v>0</v>
      </c>
      <c r="BD94" s="116">
        <f>ROUND(SUM(BD95:BD101),2)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'1-01 - Stavební část 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'1-01 - Stavební část '!P136</f>
        <v>0</v>
      </c>
      <c r="AV95" s="128">
        <f>'1-01 - Stavební část '!J33</f>
        <v>0</v>
      </c>
      <c r="AW95" s="128">
        <f>'1-01 - Stavební část '!J34</f>
        <v>0</v>
      </c>
      <c r="AX95" s="128">
        <f>'1-01 - Stavební část '!J35</f>
        <v>0</v>
      </c>
      <c r="AY95" s="128">
        <f>'1-01 - Stavební část '!J36</f>
        <v>0</v>
      </c>
      <c r="AZ95" s="128">
        <f>'1-01 - Stavební část '!F33</f>
        <v>0</v>
      </c>
      <c r="BA95" s="128">
        <f>'1-01 - Stavební část '!F34</f>
        <v>0</v>
      </c>
      <c r="BB95" s="128">
        <f>'1-01 - Stavební část '!F35</f>
        <v>0</v>
      </c>
      <c r="BC95" s="128">
        <f>'1-01 - Stavební část '!F36</f>
        <v>0</v>
      </c>
      <c r="BD95" s="130">
        <f>'1-01 - Stavební část 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'1-02 - Zdravotní technika'!J30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'1-02 - Zdravotní technika'!P124</f>
        <v>0</v>
      </c>
      <c r="AV96" s="128">
        <f>'1-02 - Zdravotní technika'!J33</f>
        <v>0</v>
      </c>
      <c r="AW96" s="128">
        <f>'1-02 - Zdravotní technika'!J34</f>
        <v>0</v>
      </c>
      <c r="AX96" s="128">
        <f>'1-02 - Zdravotní technika'!J35</f>
        <v>0</v>
      </c>
      <c r="AY96" s="128">
        <f>'1-02 - Zdravotní technika'!J36</f>
        <v>0</v>
      </c>
      <c r="AZ96" s="128">
        <f>'1-02 - Zdravotní technika'!F33</f>
        <v>0</v>
      </c>
      <c r="BA96" s="128">
        <f>'1-02 - Zdravotní technika'!F34</f>
        <v>0</v>
      </c>
      <c r="BB96" s="128">
        <f>'1-02 - Zdravotní technika'!F35</f>
        <v>0</v>
      </c>
      <c r="BC96" s="128">
        <f>'1-02 - Zdravotní technika'!F36</f>
        <v>0</v>
      </c>
      <c r="BD96" s="130">
        <f>'1-02 - Zdravotní technika'!F37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'1-03 - Silnoproud'!J30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'1-03 - Silnoproud'!P120</f>
        <v>0</v>
      </c>
      <c r="AV97" s="128">
        <f>'1-03 - Silnoproud'!J33</f>
        <v>0</v>
      </c>
      <c r="AW97" s="128">
        <f>'1-03 - Silnoproud'!J34</f>
        <v>0</v>
      </c>
      <c r="AX97" s="128">
        <f>'1-03 - Silnoproud'!J35</f>
        <v>0</v>
      </c>
      <c r="AY97" s="128">
        <f>'1-03 - Silnoproud'!J36</f>
        <v>0</v>
      </c>
      <c r="AZ97" s="128">
        <f>'1-03 - Silnoproud'!F33</f>
        <v>0</v>
      </c>
      <c r="BA97" s="128">
        <f>'1-03 - Silnoproud'!F34</f>
        <v>0</v>
      </c>
      <c r="BB97" s="128">
        <f>'1-03 - Silnoproud'!F35</f>
        <v>0</v>
      </c>
      <c r="BC97" s="128">
        <f>'1-03 - Silnoproud'!F36</f>
        <v>0</v>
      </c>
      <c r="BD97" s="130">
        <f>'1-03 - Silnoproud'!F37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'1-04 - Slaboproud'!J30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'1-04 - Slaboproud'!P120</f>
        <v>0</v>
      </c>
      <c r="AV98" s="128">
        <f>'1-04 - Slaboproud'!J33</f>
        <v>0</v>
      </c>
      <c r="AW98" s="128">
        <f>'1-04 - Slaboproud'!J34</f>
        <v>0</v>
      </c>
      <c r="AX98" s="128">
        <f>'1-04 - Slaboproud'!J35</f>
        <v>0</v>
      </c>
      <c r="AY98" s="128">
        <f>'1-04 - Slaboproud'!J36</f>
        <v>0</v>
      </c>
      <c r="AZ98" s="128">
        <f>'1-04 - Slaboproud'!F33</f>
        <v>0</v>
      </c>
      <c r="BA98" s="128">
        <f>'1-04 - Slaboproud'!F34</f>
        <v>0</v>
      </c>
      <c r="BB98" s="128">
        <f>'1-04 - Slaboproud'!F35</f>
        <v>0</v>
      </c>
      <c r="BC98" s="128">
        <f>'1-04 - Slaboproud'!F36</f>
        <v>0</v>
      </c>
      <c r="BD98" s="130">
        <f>'1-04 - Slaboproud'!F37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'1-05 - Vzduchotechnika'!J30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'1-05 - Vzduchotechnika'!P120</f>
        <v>0</v>
      </c>
      <c r="AV99" s="128">
        <f>'1-05 - Vzduchotechnika'!J33</f>
        <v>0</v>
      </c>
      <c r="AW99" s="128">
        <f>'1-05 - Vzduchotechnika'!J34</f>
        <v>0</v>
      </c>
      <c r="AX99" s="128">
        <f>'1-05 - Vzduchotechnika'!J35</f>
        <v>0</v>
      </c>
      <c r="AY99" s="128">
        <f>'1-05 - Vzduchotechnika'!J36</f>
        <v>0</v>
      </c>
      <c r="AZ99" s="128">
        <f>'1-05 - Vzduchotechnika'!F33</f>
        <v>0</v>
      </c>
      <c r="BA99" s="128">
        <f>'1-05 - Vzduchotechnika'!F34</f>
        <v>0</v>
      </c>
      <c r="BB99" s="128">
        <f>'1-05 - Vzduchotechnika'!F35</f>
        <v>0</v>
      </c>
      <c r="BC99" s="128">
        <f>'1-05 - Vzduchotechnika'!F36</f>
        <v>0</v>
      </c>
      <c r="BD99" s="130">
        <f>'1-05 - Vzduchotechnika'!F37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'1-06 - Vytápění 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v>0</v>
      </c>
      <c r="AT100" s="128">
        <f>ROUND(SUM(AV100:AW100),2)</f>
        <v>0</v>
      </c>
      <c r="AU100" s="129">
        <f>'1-06 - Vytápění '!P128</f>
        <v>0</v>
      </c>
      <c r="AV100" s="128">
        <f>'1-06 - Vytápění '!J33</f>
        <v>0</v>
      </c>
      <c r="AW100" s="128">
        <f>'1-06 - Vytápění '!J34</f>
        <v>0</v>
      </c>
      <c r="AX100" s="128">
        <f>'1-06 - Vytápění '!J35</f>
        <v>0</v>
      </c>
      <c r="AY100" s="128">
        <f>'1-06 - Vytápění '!J36</f>
        <v>0</v>
      </c>
      <c r="AZ100" s="128">
        <f>'1-06 - Vytápění '!F33</f>
        <v>0</v>
      </c>
      <c r="BA100" s="128">
        <f>'1-06 - Vytápění '!F34</f>
        <v>0</v>
      </c>
      <c r="BB100" s="128">
        <f>'1-06 - Vytápění '!F35</f>
        <v>0</v>
      </c>
      <c r="BC100" s="128">
        <f>'1-06 - Vytápění '!F36</f>
        <v>0</v>
      </c>
      <c r="BD100" s="130">
        <f>'1-06 - Vytápění '!F37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7" customFormat="1" ht="16.5" customHeight="1">
      <c r="A101" s="119" t="s">
        <v>80</v>
      </c>
      <c r="B101" s="120"/>
      <c r="C101" s="121"/>
      <c r="D101" s="122" t="s">
        <v>102</v>
      </c>
      <c r="E101" s="122"/>
      <c r="F101" s="122"/>
      <c r="G101" s="122"/>
      <c r="H101" s="122"/>
      <c r="I101" s="123"/>
      <c r="J101" s="122" t="s">
        <v>103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'1-07 - Vedlejší náklady'!J30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83</v>
      </c>
      <c r="AR101" s="126"/>
      <c r="AS101" s="132">
        <v>0</v>
      </c>
      <c r="AT101" s="133">
        <f>ROUND(SUM(AV101:AW101),2)</f>
        <v>0</v>
      </c>
      <c r="AU101" s="134">
        <f>'1-07 - Vedlejší náklady'!P117</f>
        <v>0</v>
      </c>
      <c r="AV101" s="133">
        <f>'1-07 - Vedlejší náklady'!J33</f>
        <v>0</v>
      </c>
      <c r="AW101" s="133">
        <f>'1-07 - Vedlejší náklady'!J34</f>
        <v>0</v>
      </c>
      <c r="AX101" s="133">
        <f>'1-07 - Vedlejší náklady'!J35</f>
        <v>0</v>
      </c>
      <c r="AY101" s="133">
        <f>'1-07 - Vedlejší náklady'!J36</f>
        <v>0</v>
      </c>
      <c r="AZ101" s="133">
        <f>'1-07 - Vedlejší náklady'!F33</f>
        <v>0</v>
      </c>
      <c r="BA101" s="133">
        <f>'1-07 - Vedlejší náklady'!F34</f>
        <v>0</v>
      </c>
      <c r="BB101" s="133">
        <f>'1-07 - Vedlejší náklady'!F35</f>
        <v>0</v>
      </c>
      <c r="BC101" s="133">
        <f>'1-07 - Vedlejší náklady'!F36</f>
        <v>0</v>
      </c>
      <c r="BD101" s="135">
        <f>'1-07 - Vedlejší náklady'!F37</f>
        <v>0</v>
      </c>
      <c r="BE101" s="7"/>
      <c r="BT101" s="131" t="s">
        <v>84</v>
      </c>
      <c r="BV101" s="131" t="s">
        <v>78</v>
      </c>
      <c r="BW101" s="131" t="s">
        <v>104</v>
      </c>
      <c r="BX101" s="131" t="s">
        <v>5</v>
      </c>
      <c r="CL101" s="131" t="s">
        <v>1</v>
      </c>
      <c r="CM101" s="131" t="s">
        <v>86</v>
      </c>
    </row>
    <row r="102" s="2" customFormat="1" ht="30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</sheetData>
  <sheetProtection sheet="1" formatColumns="0" formatRows="0" objects="1" scenarios="1" spinCount="100000" saltValue="EQhy/0gXTKB1CJNHJacSEta9HvQ9hT5WTUtxBiZ1biWIfF2oad6QpGfyUw2g2cmAMSFbLF6XdVjSSauWnbWb1w==" hashValue="MsGo4koopi7bsV9UmBffqlAsKzUISfddkoKgxyaSMumb+8tZ8DeF+DH96E2vdKN3dKKvr+SFUPUw2/k1oWst3Q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-01 - Stavební část '!C2" display="/"/>
    <hyperlink ref="A96" location="'1-02 - Zdravotní technika'!C2" display="/"/>
    <hyperlink ref="A97" location="'1-03 - Silnoproud'!C2" display="/"/>
    <hyperlink ref="A98" location="'1-04 - Slaboproud'!C2" display="/"/>
    <hyperlink ref="A99" location="'1-05 - Vzduchotechnika'!C2" display="/"/>
    <hyperlink ref="A100" location="'1-06 - Vytápění '!C2" display="/"/>
    <hyperlink ref="A101" location="'1-07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6.25" customHeight="1">
      <c r="B7" s="20"/>
      <c r="E7" s="141" t="str">
        <f>'Rekapitulace stavby'!K6</f>
        <v xml:space="preserve">Karlovy Vary, ZŠ 1.Máje  - rekonstrukce kuchyňky - stavební část + EL + VZT + ÚT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29. 4. 2025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25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35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ROUND((SUM(BE136:BE271)),  2)</f>
        <v>0</v>
      </c>
      <c r="G33" s="38"/>
      <c r="H33" s="38"/>
      <c r="I33" s="155">
        <v>0.20999999999999999</v>
      </c>
      <c r="J33" s="154">
        <f>ROUND(((SUM(BE136:BE271))*I33),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ROUND((SUM(BF136:BF271)),  2)</f>
        <v>0</v>
      </c>
      <c r="G34" s="38"/>
      <c r="H34" s="38"/>
      <c r="I34" s="155">
        <v>0.12</v>
      </c>
      <c r="J34" s="154">
        <f>ROUND(((SUM(BF136:BF271))*I34),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ROUND((SUM(BG136:BG271)),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ROUND((SUM(BH136:BH271)),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ROUND((SUM(BI136:BI271)),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Karlovy Vary, ZŠ 1.Máje  - rekonstrukce kuchyňky - stavební část + EL + VZT + ÚT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1-01 - Stavební část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29. 4. 2025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Karlovy Vary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J136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J137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114</v>
      </c>
      <c r="E98" s="188"/>
      <c r="F98" s="188"/>
      <c r="G98" s="188"/>
      <c r="H98" s="188"/>
      <c r="I98" s="188"/>
      <c r="J98" s="189">
        <f>J138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115</v>
      </c>
      <c r="E99" s="188"/>
      <c r="F99" s="188"/>
      <c r="G99" s="188"/>
      <c r="H99" s="188"/>
      <c r="I99" s="188"/>
      <c r="J99" s="189">
        <f>J152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116</v>
      </c>
      <c r="E100" s="188"/>
      <c r="F100" s="188"/>
      <c r="G100" s="188"/>
      <c r="H100" s="188"/>
      <c r="I100" s="188"/>
      <c r="J100" s="189">
        <f>J156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117</v>
      </c>
      <c r="E101" s="188"/>
      <c r="F101" s="188"/>
      <c r="G101" s="188"/>
      <c r="H101" s="188"/>
      <c r="I101" s="188"/>
      <c r="J101" s="189">
        <f>J160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118</v>
      </c>
      <c r="E102" s="188"/>
      <c r="F102" s="188"/>
      <c r="G102" s="188"/>
      <c r="H102" s="188"/>
      <c r="I102" s="188"/>
      <c r="J102" s="189">
        <f>J163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119</v>
      </c>
      <c r="E103" s="188"/>
      <c r="F103" s="188"/>
      <c r="G103" s="188"/>
      <c r="H103" s="188"/>
      <c r="I103" s="188"/>
      <c r="J103" s="189">
        <f>J167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120</v>
      </c>
      <c r="E104" s="188"/>
      <c r="F104" s="188"/>
      <c r="G104" s="188"/>
      <c r="H104" s="188"/>
      <c r="I104" s="188"/>
      <c r="J104" s="189">
        <f>J172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121</v>
      </c>
      <c r="E105" s="188"/>
      <c r="F105" s="188"/>
      <c r="G105" s="188"/>
      <c r="H105" s="188"/>
      <c r="I105" s="188"/>
      <c r="J105" s="189">
        <f>J181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122</v>
      </c>
      <c r="E106" s="182"/>
      <c r="F106" s="182"/>
      <c r="G106" s="182"/>
      <c r="H106" s="182"/>
      <c r="I106" s="182"/>
      <c r="J106" s="183">
        <f>J183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123</v>
      </c>
      <c r="E107" s="188"/>
      <c r="F107" s="188"/>
      <c r="G107" s="188"/>
      <c r="H107" s="188"/>
      <c r="I107" s="188"/>
      <c r="J107" s="189">
        <f>J184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124</v>
      </c>
      <c r="E108" s="188"/>
      <c r="F108" s="188"/>
      <c r="G108" s="188"/>
      <c r="H108" s="188"/>
      <c r="I108" s="188"/>
      <c r="J108" s="189">
        <f>J189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125</v>
      </c>
      <c r="E109" s="188"/>
      <c r="F109" s="188"/>
      <c r="G109" s="188"/>
      <c r="H109" s="188"/>
      <c r="I109" s="188"/>
      <c r="J109" s="189">
        <f>J202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126</v>
      </c>
      <c r="E110" s="188"/>
      <c r="F110" s="188"/>
      <c r="G110" s="188"/>
      <c r="H110" s="188"/>
      <c r="I110" s="188"/>
      <c r="J110" s="189">
        <f>J210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127</v>
      </c>
      <c r="E111" s="188"/>
      <c r="F111" s="188"/>
      <c r="G111" s="188"/>
      <c r="H111" s="188"/>
      <c r="I111" s="188"/>
      <c r="J111" s="189">
        <f>J231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128</v>
      </c>
      <c r="E112" s="188"/>
      <c r="F112" s="188"/>
      <c r="G112" s="188"/>
      <c r="H112" s="188"/>
      <c r="I112" s="188"/>
      <c r="J112" s="189">
        <f>J243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129</v>
      </c>
      <c r="E113" s="188"/>
      <c r="F113" s="188"/>
      <c r="G113" s="188"/>
      <c r="H113" s="188"/>
      <c r="I113" s="188"/>
      <c r="J113" s="189">
        <f>J247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130</v>
      </c>
      <c r="E114" s="188"/>
      <c r="F114" s="188"/>
      <c r="G114" s="188"/>
      <c r="H114" s="188"/>
      <c r="I114" s="188"/>
      <c r="J114" s="189">
        <f>J253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131</v>
      </c>
      <c r="E115" s="188"/>
      <c r="F115" s="188"/>
      <c r="G115" s="188"/>
      <c r="H115" s="188"/>
      <c r="I115" s="188"/>
      <c r="J115" s="189">
        <f>J258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132</v>
      </c>
      <c r="E116" s="188"/>
      <c r="F116" s="188"/>
      <c r="G116" s="188"/>
      <c r="H116" s="188"/>
      <c r="I116" s="188"/>
      <c r="J116" s="189">
        <f>J269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6"/>
      <c r="C118" s="67"/>
      <c r="D118" s="67"/>
      <c r="E118" s="67"/>
      <c r="F118" s="67"/>
      <c r="G118" s="67"/>
      <c r="H118" s="67"/>
      <c r="I118" s="67"/>
      <c r="J118" s="67"/>
      <c r="K118" s="67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133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15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6.25" customHeight="1">
      <c r="A126" s="38"/>
      <c r="B126" s="39"/>
      <c r="C126" s="40"/>
      <c r="D126" s="40"/>
      <c r="E126" s="174" t="str">
        <f>E7</f>
        <v xml:space="preserve">Karlovy Vary, ZŠ 1.Máje  - rekonstrukce kuchyňky - stavební část + EL + VZT + ÚT</v>
      </c>
      <c r="F126" s="32"/>
      <c r="G126" s="32"/>
      <c r="H126" s="32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106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76" t="str">
        <f>E9</f>
        <v xml:space="preserve">1-01 - Stavební část </v>
      </c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19</v>
      </c>
      <c r="D130" s="40"/>
      <c r="E130" s="40"/>
      <c r="F130" s="27" t="str">
        <f>F12</f>
        <v xml:space="preserve"> </v>
      </c>
      <c r="G130" s="40"/>
      <c r="H130" s="40"/>
      <c r="I130" s="32" t="s">
        <v>21</v>
      </c>
      <c r="J130" s="79" t="str">
        <f>IF(J12="","",J12)</f>
        <v>29. 4. 2025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23</v>
      </c>
      <c r="D132" s="40"/>
      <c r="E132" s="40"/>
      <c r="F132" s="27" t="str">
        <f>E15</f>
        <v>Město Karlovy Vary</v>
      </c>
      <c r="G132" s="40"/>
      <c r="H132" s="40"/>
      <c r="I132" s="32" t="s">
        <v>29</v>
      </c>
      <c r="J132" s="36" t="str">
        <f>E21</f>
        <v>DPT s.r.o.Ostrov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5.65" customHeight="1">
      <c r="A133" s="38"/>
      <c r="B133" s="39"/>
      <c r="C133" s="32" t="s">
        <v>27</v>
      </c>
      <c r="D133" s="40"/>
      <c r="E133" s="40"/>
      <c r="F133" s="27" t="str">
        <f>IF(E18="","",E18)</f>
        <v>Vyplň údaj</v>
      </c>
      <c r="G133" s="40"/>
      <c r="H133" s="40"/>
      <c r="I133" s="32" t="s">
        <v>32</v>
      </c>
      <c r="J133" s="36" t="str">
        <f>E24</f>
        <v>Neubauerová Soňa, SK-Projekt Ostrov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91"/>
      <c r="B135" s="192"/>
      <c r="C135" s="193" t="s">
        <v>134</v>
      </c>
      <c r="D135" s="194" t="s">
        <v>61</v>
      </c>
      <c r="E135" s="194" t="s">
        <v>57</v>
      </c>
      <c r="F135" s="194" t="s">
        <v>58</v>
      </c>
      <c r="G135" s="194" t="s">
        <v>135</v>
      </c>
      <c r="H135" s="194" t="s">
        <v>136</v>
      </c>
      <c r="I135" s="194" t="s">
        <v>137</v>
      </c>
      <c r="J135" s="195" t="s">
        <v>110</v>
      </c>
      <c r="K135" s="196" t="s">
        <v>138</v>
      </c>
      <c r="L135" s="197"/>
      <c r="M135" s="100" t="s">
        <v>1</v>
      </c>
      <c r="N135" s="101" t="s">
        <v>40</v>
      </c>
      <c r="O135" s="101" t="s">
        <v>139</v>
      </c>
      <c r="P135" s="101" t="s">
        <v>140</v>
      </c>
      <c r="Q135" s="101" t="s">
        <v>141</v>
      </c>
      <c r="R135" s="101" t="s">
        <v>142</v>
      </c>
      <c r="S135" s="101" t="s">
        <v>143</v>
      </c>
      <c r="T135" s="102" t="s">
        <v>144</v>
      </c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</row>
    <row r="136" s="2" customFormat="1" ht="22.8" customHeight="1">
      <c r="A136" s="38"/>
      <c r="B136" s="39"/>
      <c r="C136" s="107" t="s">
        <v>145</v>
      </c>
      <c r="D136" s="40"/>
      <c r="E136" s="40"/>
      <c r="F136" s="40"/>
      <c r="G136" s="40"/>
      <c r="H136" s="40"/>
      <c r="I136" s="40"/>
      <c r="J136" s="198">
        <f>BK136</f>
        <v>0</v>
      </c>
      <c r="K136" s="40"/>
      <c r="L136" s="44"/>
      <c r="M136" s="103"/>
      <c r="N136" s="199"/>
      <c r="O136" s="104"/>
      <c r="P136" s="200">
        <f>P137+P183</f>
        <v>0</v>
      </c>
      <c r="Q136" s="104"/>
      <c r="R136" s="200">
        <f>R137+R183</f>
        <v>2.797336</v>
      </c>
      <c r="S136" s="104"/>
      <c r="T136" s="201">
        <f>T137+T183</f>
        <v>3.5400849999999999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75</v>
      </c>
      <c r="AU136" s="17" t="s">
        <v>112</v>
      </c>
      <c r="BK136" s="202">
        <f>BK137+BK183</f>
        <v>0</v>
      </c>
    </row>
    <row r="137" s="12" customFormat="1" ht="25.92" customHeight="1">
      <c r="A137" s="12"/>
      <c r="B137" s="203"/>
      <c r="C137" s="204"/>
      <c r="D137" s="205" t="s">
        <v>75</v>
      </c>
      <c r="E137" s="206" t="s">
        <v>146</v>
      </c>
      <c r="F137" s="206" t="s">
        <v>147</v>
      </c>
      <c r="G137" s="204"/>
      <c r="H137" s="204"/>
      <c r="I137" s="207"/>
      <c r="J137" s="208">
        <f>BK137</f>
        <v>0</v>
      </c>
      <c r="K137" s="204"/>
      <c r="L137" s="209"/>
      <c r="M137" s="210"/>
      <c r="N137" s="211"/>
      <c r="O137" s="211"/>
      <c r="P137" s="212">
        <f>P138+P152+P156+P160+P163+P167+P172+P181</f>
        <v>0</v>
      </c>
      <c r="Q137" s="211"/>
      <c r="R137" s="212">
        <f>R138+R152+R156+R160+R163+R167+R172+R181</f>
        <v>1.9689583999999998</v>
      </c>
      <c r="S137" s="211"/>
      <c r="T137" s="213">
        <f>T138+T152+T156+T160+T163+T167+T172+T181</f>
        <v>0.2208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84</v>
      </c>
      <c r="AT137" s="215" t="s">
        <v>75</v>
      </c>
      <c r="AU137" s="215" t="s">
        <v>76</v>
      </c>
      <c r="AY137" s="214" t="s">
        <v>148</v>
      </c>
      <c r="BK137" s="216">
        <f>BK138+BK152+BK156+BK160+BK163+BK167+BK172+BK181</f>
        <v>0</v>
      </c>
    </row>
    <row r="138" s="12" customFormat="1" ht="22.8" customHeight="1">
      <c r="A138" s="12"/>
      <c r="B138" s="203"/>
      <c r="C138" s="204"/>
      <c r="D138" s="205" t="s">
        <v>75</v>
      </c>
      <c r="E138" s="217" t="s">
        <v>149</v>
      </c>
      <c r="F138" s="217" t="s">
        <v>150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SUM(P139:P151)</f>
        <v>0</v>
      </c>
      <c r="Q138" s="211"/>
      <c r="R138" s="212">
        <f>SUM(R139:R151)</f>
        <v>1.4512199999999997</v>
      </c>
      <c r="S138" s="211"/>
      <c r="T138" s="213">
        <f>SUM(T139:T151)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84</v>
      </c>
      <c r="AT138" s="215" t="s">
        <v>75</v>
      </c>
      <c r="AU138" s="215" t="s">
        <v>84</v>
      </c>
      <c r="AY138" s="214" t="s">
        <v>148</v>
      </c>
      <c r="BK138" s="216">
        <f>SUM(BK139:BK151)</f>
        <v>0</v>
      </c>
    </row>
    <row r="139" s="2" customFormat="1" ht="33" customHeight="1">
      <c r="A139" s="38"/>
      <c r="B139" s="39"/>
      <c r="C139" s="219" t="s">
        <v>84</v>
      </c>
      <c r="D139" s="219" t="s">
        <v>151</v>
      </c>
      <c r="E139" s="220" t="s">
        <v>152</v>
      </c>
      <c r="F139" s="221" t="s">
        <v>153</v>
      </c>
      <c r="G139" s="222" t="s">
        <v>154</v>
      </c>
      <c r="H139" s="223">
        <v>38.100000000000001</v>
      </c>
      <c r="I139" s="224"/>
      <c r="J139" s="223">
        <f>ROUND(I139*H139,2)</f>
        <v>0</v>
      </c>
      <c r="K139" s="225"/>
      <c r="L139" s="44"/>
      <c r="M139" s="226" t="s">
        <v>1</v>
      </c>
      <c r="N139" s="227" t="s">
        <v>41</v>
      </c>
      <c r="O139" s="91"/>
      <c r="P139" s="228">
        <f>O139*H139</f>
        <v>0</v>
      </c>
      <c r="Q139" s="228">
        <v>0.027199999999999998</v>
      </c>
      <c r="R139" s="228">
        <f>Q139*H139</f>
        <v>1.0363199999999999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155</v>
      </c>
      <c r="AT139" s="230" t="s">
        <v>151</v>
      </c>
      <c r="AU139" s="230" t="s">
        <v>86</v>
      </c>
      <c r="AY139" s="17" t="s">
        <v>148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155</v>
      </c>
      <c r="BM139" s="230" t="s">
        <v>156</v>
      </c>
    </row>
    <row r="140" s="13" customFormat="1">
      <c r="A140" s="13"/>
      <c r="B140" s="232"/>
      <c r="C140" s="233"/>
      <c r="D140" s="234" t="s">
        <v>157</v>
      </c>
      <c r="E140" s="235" t="s">
        <v>1</v>
      </c>
      <c r="F140" s="236" t="s">
        <v>158</v>
      </c>
      <c r="G140" s="233"/>
      <c r="H140" s="235" t="s">
        <v>1</v>
      </c>
      <c r="I140" s="237"/>
      <c r="J140" s="233"/>
      <c r="K140" s="233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157</v>
      </c>
      <c r="AU140" s="242" t="s">
        <v>86</v>
      </c>
      <c r="AV140" s="13" t="s">
        <v>84</v>
      </c>
      <c r="AW140" s="13" t="s">
        <v>31</v>
      </c>
      <c r="AX140" s="13" t="s">
        <v>76</v>
      </c>
      <c r="AY140" s="242" t="s">
        <v>148</v>
      </c>
    </row>
    <row r="141" s="13" customFormat="1">
      <c r="A141" s="13"/>
      <c r="B141" s="232"/>
      <c r="C141" s="233"/>
      <c r="D141" s="234" t="s">
        <v>157</v>
      </c>
      <c r="E141" s="235" t="s">
        <v>1</v>
      </c>
      <c r="F141" s="236" t="s">
        <v>159</v>
      </c>
      <c r="G141" s="233"/>
      <c r="H141" s="235" t="s">
        <v>1</v>
      </c>
      <c r="I141" s="237"/>
      <c r="J141" s="233"/>
      <c r="K141" s="233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157</v>
      </c>
      <c r="AU141" s="242" t="s">
        <v>86</v>
      </c>
      <c r="AV141" s="13" t="s">
        <v>84</v>
      </c>
      <c r="AW141" s="13" t="s">
        <v>31</v>
      </c>
      <c r="AX141" s="13" t="s">
        <v>76</v>
      </c>
      <c r="AY141" s="242" t="s">
        <v>148</v>
      </c>
    </row>
    <row r="142" s="13" customFormat="1">
      <c r="A142" s="13"/>
      <c r="B142" s="232"/>
      <c r="C142" s="233"/>
      <c r="D142" s="234" t="s">
        <v>157</v>
      </c>
      <c r="E142" s="235" t="s">
        <v>1</v>
      </c>
      <c r="F142" s="236" t="s">
        <v>160</v>
      </c>
      <c r="G142" s="233"/>
      <c r="H142" s="235" t="s">
        <v>1</v>
      </c>
      <c r="I142" s="237"/>
      <c r="J142" s="233"/>
      <c r="K142" s="233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157</v>
      </c>
      <c r="AU142" s="242" t="s">
        <v>86</v>
      </c>
      <c r="AV142" s="13" t="s">
        <v>84</v>
      </c>
      <c r="AW142" s="13" t="s">
        <v>31</v>
      </c>
      <c r="AX142" s="13" t="s">
        <v>76</v>
      </c>
      <c r="AY142" s="242" t="s">
        <v>148</v>
      </c>
    </row>
    <row r="143" s="14" customFormat="1">
      <c r="A143" s="14"/>
      <c r="B143" s="243"/>
      <c r="C143" s="244"/>
      <c r="D143" s="234" t="s">
        <v>157</v>
      </c>
      <c r="E143" s="245" t="s">
        <v>1</v>
      </c>
      <c r="F143" s="246" t="s">
        <v>161</v>
      </c>
      <c r="G143" s="244"/>
      <c r="H143" s="247">
        <v>38.100000000000001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157</v>
      </c>
      <c r="AU143" s="253" t="s">
        <v>86</v>
      </c>
      <c r="AV143" s="14" t="s">
        <v>86</v>
      </c>
      <c r="AW143" s="14" t="s">
        <v>31</v>
      </c>
      <c r="AX143" s="14" t="s">
        <v>84</v>
      </c>
      <c r="AY143" s="253" t="s">
        <v>148</v>
      </c>
    </row>
    <row r="144" s="2" customFormat="1" ht="24.15" customHeight="1">
      <c r="A144" s="38"/>
      <c r="B144" s="39"/>
      <c r="C144" s="219" t="s">
        <v>86</v>
      </c>
      <c r="D144" s="219" t="s">
        <v>151</v>
      </c>
      <c r="E144" s="220" t="s">
        <v>162</v>
      </c>
      <c r="F144" s="221" t="s">
        <v>163</v>
      </c>
      <c r="G144" s="222" t="s">
        <v>154</v>
      </c>
      <c r="H144" s="223">
        <v>51.299999999999997</v>
      </c>
      <c r="I144" s="224"/>
      <c r="J144" s="223">
        <f>ROUND(I144*H144,2)</f>
        <v>0</v>
      </c>
      <c r="K144" s="225"/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0.0030000000000000001</v>
      </c>
      <c r="R144" s="228">
        <f>Q144*H144</f>
        <v>0.15389999999999998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155</v>
      </c>
      <c r="AT144" s="230" t="s">
        <v>151</v>
      </c>
      <c r="AU144" s="230" t="s">
        <v>86</v>
      </c>
      <c r="AY144" s="17" t="s">
        <v>148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155</v>
      </c>
      <c r="BM144" s="230" t="s">
        <v>164</v>
      </c>
    </row>
    <row r="145" s="13" customFormat="1">
      <c r="A145" s="13"/>
      <c r="B145" s="232"/>
      <c r="C145" s="233"/>
      <c r="D145" s="234" t="s">
        <v>157</v>
      </c>
      <c r="E145" s="235" t="s">
        <v>1</v>
      </c>
      <c r="F145" s="236" t="s">
        <v>165</v>
      </c>
      <c r="G145" s="233"/>
      <c r="H145" s="235" t="s">
        <v>1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157</v>
      </c>
      <c r="AU145" s="242" t="s">
        <v>86</v>
      </c>
      <c r="AV145" s="13" t="s">
        <v>84</v>
      </c>
      <c r="AW145" s="13" t="s">
        <v>31</v>
      </c>
      <c r="AX145" s="13" t="s">
        <v>76</v>
      </c>
      <c r="AY145" s="242" t="s">
        <v>148</v>
      </c>
    </row>
    <row r="146" s="14" customFormat="1">
      <c r="A146" s="14"/>
      <c r="B146" s="243"/>
      <c r="C146" s="244"/>
      <c r="D146" s="234" t="s">
        <v>157</v>
      </c>
      <c r="E146" s="245" t="s">
        <v>1</v>
      </c>
      <c r="F146" s="246" t="s">
        <v>166</v>
      </c>
      <c r="G146" s="244"/>
      <c r="H146" s="247">
        <v>51.299999999999997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157</v>
      </c>
      <c r="AU146" s="253" t="s">
        <v>86</v>
      </c>
      <c r="AV146" s="14" t="s">
        <v>86</v>
      </c>
      <c r="AW146" s="14" t="s">
        <v>31</v>
      </c>
      <c r="AX146" s="14" t="s">
        <v>84</v>
      </c>
      <c r="AY146" s="253" t="s">
        <v>148</v>
      </c>
    </row>
    <row r="147" s="2" customFormat="1" ht="21.75" customHeight="1">
      <c r="A147" s="38"/>
      <c r="B147" s="39"/>
      <c r="C147" s="219" t="s">
        <v>167</v>
      </c>
      <c r="D147" s="219" t="s">
        <v>151</v>
      </c>
      <c r="E147" s="220" t="s">
        <v>168</v>
      </c>
      <c r="F147" s="221" t="s">
        <v>169</v>
      </c>
      <c r="G147" s="222" t="s">
        <v>154</v>
      </c>
      <c r="H147" s="223">
        <v>87</v>
      </c>
      <c r="I147" s="224"/>
      <c r="J147" s="223">
        <f>ROUND(I147*H147,2)</f>
        <v>0</v>
      </c>
      <c r="K147" s="225"/>
      <c r="L147" s="44"/>
      <c r="M147" s="226" t="s">
        <v>1</v>
      </c>
      <c r="N147" s="227" t="s">
        <v>41</v>
      </c>
      <c r="O147" s="91"/>
      <c r="P147" s="228">
        <f>O147*H147</f>
        <v>0</v>
      </c>
      <c r="Q147" s="228">
        <v>0.0030000000000000001</v>
      </c>
      <c r="R147" s="228">
        <f>Q147*H147</f>
        <v>0.26100000000000001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155</v>
      </c>
      <c r="AT147" s="230" t="s">
        <v>151</v>
      </c>
      <c r="AU147" s="230" t="s">
        <v>86</v>
      </c>
      <c r="AY147" s="17" t="s">
        <v>148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155</v>
      </c>
      <c r="BM147" s="230" t="s">
        <v>170</v>
      </c>
    </row>
    <row r="148" s="13" customFormat="1">
      <c r="A148" s="13"/>
      <c r="B148" s="232"/>
      <c r="C148" s="233"/>
      <c r="D148" s="234" t="s">
        <v>157</v>
      </c>
      <c r="E148" s="235" t="s">
        <v>1</v>
      </c>
      <c r="F148" s="236" t="s">
        <v>171</v>
      </c>
      <c r="G148" s="233"/>
      <c r="H148" s="235" t="s">
        <v>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157</v>
      </c>
      <c r="AU148" s="242" t="s">
        <v>86</v>
      </c>
      <c r="AV148" s="13" t="s">
        <v>84</v>
      </c>
      <c r="AW148" s="13" t="s">
        <v>31</v>
      </c>
      <c r="AX148" s="13" t="s">
        <v>76</v>
      </c>
      <c r="AY148" s="242" t="s">
        <v>148</v>
      </c>
    </row>
    <row r="149" s="14" customFormat="1">
      <c r="A149" s="14"/>
      <c r="B149" s="243"/>
      <c r="C149" s="244"/>
      <c r="D149" s="234" t="s">
        <v>157</v>
      </c>
      <c r="E149" s="245" t="s">
        <v>1</v>
      </c>
      <c r="F149" s="246" t="s">
        <v>172</v>
      </c>
      <c r="G149" s="244"/>
      <c r="H149" s="247">
        <v>94.379999999999995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157</v>
      </c>
      <c r="AU149" s="253" t="s">
        <v>86</v>
      </c>
      <c r="AV149" s="14" t="s">
        <v>86</v>
      </c>
      <c r="AW149" s="14" t="s">
        <v>31</v>
      </c>
      <c r="AX149" s="14" t="s">
        <v>76</v>
      </c>
      <c r="AY149" s="253" t="s">
        <v>148</v>
      </c>
    </row>
    <row r="150" s="14" customFormat="1">
      <c r="A150" s="14"/>
      <c r="B150" s="243"/>
      <c r="C150" s="244"/>
      <c r="D150" s="234" t="s">
        <v>157</v>
      </c>
      <c r="E150" s="245" t="s">
        <v>1</v>
      </c>
      <c r="F150" s="246" t="s">
        <v>173</v>
      </c>
      <c r="G150" s="244"/>
      <c r="H150" s="247">
        <v>-7.3799999999999999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157</v>
      </c>
      <c r="AU150" s="253" t="s">
        <v>86</v>
      </c>
      <c r="AV150" s="14" t="s">
        <v>86</v>
      </c>
      <c r="AW150" s="14" t="s">
        <v>31</v>
      </c>
      <c r="AX150" s="14" t="s">
        <v>76</v>
      </c>
      <c r="AY150" s="253" t="s">
        <v>148</v>
      </c>
    </row>
    <row r="151" s="15" customFormat="1">
      <c r="A151" s="15"/>
      <c r="B151" s="254"/>
      <c r="C151" s="255"/>
      <c r="D151" s="234" t="s">
        <v>157</v>
      </c>
      <c r="E151" s="256" t="s">
        <v>1</v>
      </c>
      <c r="F151" s="257" t="s">
        <v>174</v>
      </c>
      <c r="G151" s="255"/>
      <c r="H151" s="258">
        <v>87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157</v>
      </c>
      <c r="AU151" s="264" t="s">
        <v>86</v>
      </c>
      <c r="AV151" s="15" t="s">
        <v>155</v>
      </c>
      <c r="AW151" s="15" t="s">
        <v>31</v>
      </c>
      <c r="AX151" s="15" t="s">
        <v>84</v>
      </c>
      <c r="AY151" s="264" t="s">
        <v>148</v>
      </c>
    </row>
    <row r="152" s="12" customFormat="1" ht="22.8" customHeight="1">
      <c r="A152" s="12"/>
      <c r="B152" s="203"/>
      <c r="C152" s="204"/>
      <c r="D152" s="205" t="s">
        <v>75</v>
      </c>
      <c r="E152" s="217" t="s">
        <v>175</v>
      </c>
      <c r="F152" s="217" t="s">
        <v>176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SUM(P153:P155)</f>
        <v>0</v>
      </c>
      <c r="Q152" s="211"/>
      <c r="R152" s="212">
        <f>SUM(R153:R155)</f>
        <v>0.51135839999999999</v>
      </c>
      <c r="S152" s="211"/>
      <c r="T152" s="213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84</v>
      </c>
      <c r="AT152" s="215" t="s">
        <v>75</v>
      </c>
      <c r="AU152" s="215" t="s">
        <v>84</v>
      </c>
      <c r="AY152" s="214" t="s">
        <v>148</v>
      </c>
      <c r="BK152" s="216">
        <f>SUM(BK153:BK155)</f>
        <v>0</v>
      </c>
    </row>
    <row r="153" s="2" customFormat="1" ht="24.15" customHeight="1">
      <c r="A153" s="38"/>
      <c r="B153" s="39"/>
      <c r="C153" s="219" t="s">
        <v>155</v>
      </c>
      <c r="D153" s="219" t="s">
        <v>151</v>
      </c>
      <c r="E153" s="220" t="s">
        <v>177</v>
      </c>
      <c r="F153" s="221" t="s">
        <v>178</v>
      </c>
      <c r="G153" s="222" t="s">
        <v>154</v>
      </c>
      <c r="H153" s="223">
        <v>10.26</v>
      </c>
      <c r="I153" s="224"/>
      <c r="J153" s="223">
        <f>ROUND(I153*H153,2)</f>
        <v>0</v>
      </c>
      <c r="K153" s="225"/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0.049840000000000002</v>
      </c>
      <c r="R153" s="228">
        <f>Q153*H153</f>
        <v>0.51135839999999999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155</v>
      </c>
      <c r="AT153" s="230" t="s">
        <v>151</v>
      </c>
      <c r="AU153" s="230" t="s">
        <v>86</v>
      </c>
      <c r="AY153" s="17" t="s">
        <v>148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155</v>
      </c>
      <c r="BM153" s="230" t="s">
        <v>179</v>
      </c>
    </row>
    <row r="154" s="13" customFormat="1">
      <c r="A154" s="13"/>
      <c r="B154" s="232"/>
      <c r="C154" s="233"/>
      <c r="D154" s="234" t="s">
        <v>157</v>
      </c>
      <c r="E154" s="235" t="s">
        <v>1</v>
      </c>
      <c r="F154" s="236" t="s">
        <v>180</v>
      </c>
      <c r="G154" s="233"/>
      <c r="H154" s="235" t="s">
        <v>1</v>
      </c>
      <c r="I154" s="237"/>
      <c r="J154" s="233"/>
      <c r="K154" s="233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157</v>
      </c>
      <c r="AU154" s="242" t="s">
        <v>86</v>
      </c>
      <c r="AV154" s="13" t="s">
        <v>84</v>
      </c>
      <c r="AW154" s="13" t="s">
        <v>31</v>
      </c>
      <c r="AX154" s="13" t="s">
        <v>76</v>
      </c>
      <c r="AY154" s="242" t="s">
        <v>148</v>
      </c>
    </row>
    <row r="155" s="14" customFormat="1">
      <c r="A155" s="14"/>
      <c r="B155" s="243"/>
      <c r="C155" s="244"/>
      <c r="D155" s="234" t="s">
        <v>157</v>
      </c>
      <c r="E155" s="245" t="s">
        <v>1</v>
      </c>
      <c r="F155" s="246" t="s">
        <v>181</v>
      </c>
      <c r="G155" s="244"/>
      <c r="H155" s="247">
        <v>10.26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157</v>
      </c>
      <c r="AU155" s="253" t="s">
        <v>86</v>
      </c>
      <c r="AV155" s="14" t="s">
        <v>86</v>
      </c>
      <c r="AW155" s="14" t="s">
        <v>31</v>
      </c>
      <c r="AX155" s="14" t="s">
        <v>84</v>
      </c>
      <c r="AY155" s="253" t="s">
        <v>148</v>
      </c>
    </row>
    <row r="156" s="12" customFormat="1" ht="22.8" customHeight="1">
      <c r="A156" s="12"/>
      <c r="B156" s="203"/>
      <c r="C156" s="204"/>
      <c r="D156" s="205" t="s">
        <v>75</v>
      </c>
      <c r="E156" s="217" t="s">
        <v>182</v>
      </c>
      <c r="F156" s="217" t="s">
        <v>183</v>
      </c>
      <c r="G156" s="204"/>
      <c r="H156" s="204"/>
      <c r="I156" s="207"/>
      <c r="J156" s="218">
        <f>BK156</f>
        <v>0</v>
      </c>
      <c r="K156" s="204"/>
      <c r="L156" s="209"/>
      <c r="M156" s="210"/>
      <c r="N156" s="211"/>
      <c r="O156" s="211"/>
      <c r="P156" s="212">
        <f>SUM(P157:P159)</f>
        <v>0</v>
      </c>
      <c r="Q156" s="211"/>
      <c r="R156" s="212">
        <f>SUM(R157:R159)</f>
        <v>0</v>
      </c>
      <c r="S156" s="211"/>
      <c r="T156" s="213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84</v>
      </c>
      <c r="AT156" s="215" t="s">
        <v>75</v>
      </c>
      <c r="AU156" s="215" t="s">
        <v>84</v>
      </c>
      <c r="AY156" s="214" t="s">
        <v>148</v>
      </c>
      <c r="BK156" s="216">
        <f>SUM(BK157:BK159)</f>
        <v>0</v>
      </c>
    </row>
    <row r="157" s="2" customFormat="1" ht="33" customHeight="1">
      <c r="A157" s="38"/>
      <c r="B157" s="39"/>
      <c r="C157" s="219" t="s">
        <v>184</v>
      </c>
      <c r="D157" s="219" t="s">
        <v>151</v>
      </c>
      <c r="E157" s="220" t="s">
        <v>185</v>
      </c>
      <c r="F157" s="221" t="s">
        <v>186</v>
      </c>
      <c r="G157" s="222" t="s">
        <v>154</v>
      </c>
      <c r="H157" s="223">
        <v>51.299999999999997</v>
      </c>
      <c r="I157" s="224"/>
      <c r="J157" s="223">
        <f>ROUND(I157*H157,2)</f>
        <v>0</v>
      </c>
      <c r="K157" s="225"/>
      <c r="L157" s="44"/>
      <c r="M157" s="226" t="s">
        <v>1</v>
      </c>
      <c r="N157" s="227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155</v>
      </c>
      <c r="AT157" s="230" t="s">
        <v>151</v>
      </c>
      <c r="AU157" s="230" t="s">
        <v>86</v>
      </c>
      <c r="AY157" s="17" t="s">
        <v>148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155</v>
      </c>
      <c r="BM157" s="230" t="s">
        <v>187</v>
      </c>
    </row>
    <row r="158" s="13" customFormat="1">
      <c r="A158" s="13"/>
      <c r="B158" s="232"/>
      <c r="C158" s="233"/>
      <c r="D158" s="234" t="s">
        <v>157</v>
      </c>
      <c r="E158" s="235" t="s">
        <v>1</v>
      </c>
      <c r="F158" s="236" t="s">
        <v>188</v>
      </c>
      <c r="G158" s="233"/>
      <c r="H158" s="235" t="s">
        <v>1</v>
      </c>
      <c r="I158" s="237"/>
      <c r="J158" s="233"/>
      <c r="K158" s="233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157</v>
      </c>
      <c r="AU158" s="242" t="s">
        <v>86</v>
      </c>
      <c r="AV158" s="13" t="s">
        <v>84</v>
      </c>
      <c r="AW158" s="13" t="s">
        <v>31</v>
      </c>
      <c r="AX158" s="13" t="s">
        <v>76</v>
      </c>
      <c r="AY158" s="242" t="s">
        <v>148</v>
      </c>
    </row>
    <row r="159" s="14" customFormat="1">
      <c r="A159" s="14"/>
      <c r="B159" s="243"/>
      <c r="C159" s="244"/>
      <c r="D159" s="234" t="s">
        <v>157</v>
      </c>
      <c r="E159" s="245" t="s">
        <v>1</v>
      </c>
      <c r="F159" s="246" t="s">
        <v>166</v>
      </c>
      <c r="G159" s="244"/>
      <c r="H159" s="247">
        <v>51.299999999999997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157</v>
      </c>
      <c r="AU159" s="253" t="s">
        <v>86</v>
      </c>
      <c r="AV159" s="14" t="s">
        <v>86</v>
      </c>
      <c r="AW159" s="14" t="s">
        <v>31</v>
      </c>
      <c r="AX159" s="14" t="s">
        <v>84</v>
      </c>
      <c r="AY159" s="253" t="s">
        <v>148</v>
      </c>
    </row>
    <row r="160" s="12" customFormat="1" ht="22.8" customHeight="1">
      <c r="A160" s="12"/>
      <c r="B160" s="203"/>
      <c r="C160" s="204"/>
      <c r="D160" s="205" t="s">
        <v>75</v>
      </c>
      <c r="E160" s="217" t="s">
        <v>189</v>
      </c>
      <c r="F160" s="217" t="s">
        <v>190</v>
      </c>
      <c r="G160" s="204"/>
      <c r="H160" s="204"/>
      <c r="I160" s="207"/>
      <c r="J160" s="218">
        <f>BK160</f>
        <v>0</v>
      </c>
      <c r="K160" s="204"/>
      <c r="L160" s="209"/>
      <c r="M160" s="210"/>
      <c r="N160" s="211"/>
      <c r="O160" s="211"/>
      <c r="P160" s="212">
        <f>SUM(P161:P162)</f>
        <v>0</v>
      </c>
      <c r="Q160" s="211"/>
      <c r="R160" s="212">
        <f>SUM(R161:R162)</f>
        <v>0.0022400000000000002</v>
      </c>
      <c r="S160" s="211"/>
      <c r="T160" s="213">
        <f>SUM(T161:T162)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4" t="s">
        <v>84</v>
      </c>
      <c r="AT160" s="215" t="s">
        <v>75</v>
      </c>
      <c r="AU160" s="215" t="s">
        <v>84</v>
      </c>
      <c r="AY160" s="214" t="s">
        <v>148</v>
      </c>
      <c r="BK160" s="216">
        <f>SUM(BK161:BK162)</f>
        <v>0</v>
      </c>
    </row>
    <row r="161" s="2" customFormat="1" ht="24.15" customHeight="1">
      <c r="A161" s="38"/>
      <c r="B161" s="39"/>
      <c r="C161" s="219" t="s">
        <v>191</v>
      </c>
      <c r="D161" s="219" t="s">
        <v>151</v>
      </c>
      <c r="E161" s="220" t="s">
        <v>192</v>
      </c>
      <c r="F161" s="221" t="s">
        <v>193</v>
      </c>
      <c r="G161" s="222" t="s">
        <v>154</v>
      </c>
      <c r="H161" s="223">
        <v>56</v>
      </c>
      <c r="I161" s="224"/>
      <c r="J161" s="223">
        <f>ROUND(I161*H161,2)</f>
        <v>0</v>
      </c>
      <c r="K161" s="225"/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4.0000000000000003E-05</v>
      </c>
      <c r="R161" s="228">
        <f>Q161*H161</f>
        <v>0.0022400000000000002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155</v>
      </c>
      <c r="AT161" s="230" t="s">
        <v>151</v>
      </c>
      <c r="AU161" s="230" t="s">
        <v>86</v>
      </c>
      <c r="AY161" s="17" t="s">
        <v>148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155</v>
      </c>
      <c r="BM161" s="230" t="s">
        <v>194</v>
      </c>
    </row>
    <row r="162" s="14" customFormat="1">
      <c r="A162" s="14"/>
      <c r="B162" s="243"/>
      <c r="C162" s="244"/>
      <c r="D162" s="234" t="s">
        <v>157</v>
      </c>
      <c r="E162" s="245" t="s">
        <v>1</v>
      </c>
      <c r="F162" s="246" t="s">
        <v>195</v>
      </c>
      <c r="G162" s="244"/>
      <c r="H162" s="247">
        <v>56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157</v>
      </c>
      <c r="AU162" s="253" t="s">
        <v>86</v>
      </c>
      <c r="AV162" s="14" t="s">
        <v>86</v>
      </c>
      <c r="AW162" s="14" t="s">
        <v>31</v>
      </c>
      <c r="AX162" s="14" t="s">
        <v>84</v>
      </c>
      <c r="AY162" s="253" t="s">
        <v>148</v>
      </c>
    </row>
    <row r="163" s="12" customFormat="1" ht="22.8" customHeight="1">
      <c r="A163" s="12"/>
      <c r="B163" s="203"/>
      <c r="C163" s="204"/>
      <c r="D163" s="205" t="s">
        <v>75</v>
      </c>
      <c r="E163" s="217" t="s">
        <v>196</v>
      </c>
      <c r="F163" s="217" t="s">
        <v>197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SUM(P164:P166)</f>
        <v>0</v>
      </c>
      <c r="Q163" s="211"/>
      <c r="R163" s="212">
        <f>SUM(R164:R166)</f>
        <v>0</v>
      </c>
      <c r="S163" s="211"/>
      <c r="T163" s="213">
        <f>SUM(T164:T166)</f>
        <v>0.13680000000000001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84</v>
      </c>
      <c r="AT163" s="215" t="s">
        <v>75</v>
      </c>
      <c r="AU163" s="215" t="s">
        <v>84</v>
      </c>
      <c r="AY163" s="214" t="s">
        <v>148</v>
      </c>
      <c r="BK163" s="216">
        <f>SUM(BK164:BK166)</f>
        <v>0</v>
      </c>
    </row>
    <row r="164" s="2" customFormat="1" ht="21.75" customHeight="1">
      <c r="A164" s="38"/>
      <c r="B164" s="39"/>
      <c r="C164" s="219" t="s">
        <v>198</v>
      </c>
      <c r="D164" s="219" t="s">
        <v>151</v>
      </c>
      <c r="E164" s="220" t="s">
        <v>199</v>
      </c>
      <c r="F164" s="221" t="s">
        <v>200</v>
      </c>
      <c r="G164" s="222" t="s">
        <v>154</v>
      </c>
      <c r="H164" s="223">
        <v>1.8</v>
      </c>
      <c r="I164" s="224"/>
      <c r="J164" s="223">
        <f>ROUND(I164*H164,2)</f>
        <v>0</v>
      </c>
      <c r="K164" s="225"/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0.075999999999999998</v>
      </c>
      <c r="T164" s="229">
        <f>S164*H164</f>
        <v>0.13680000000000001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155</v>
      </c>
      <c r="AT164" s="230" t="s">
        <v>151</v>
      </c>
      <c r="AU164" s="230" t="s">
        <v>86</v>
      </c>
      <c r="AY164" s="17" t="s">
        <v>148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155</v>
      </c>
      <c r="BM164" s="230" t="s">
        <v>201</v>
      </c>
    </row>
    <row r="165" s="2" customFormat="1">
      <c r="A165" s="38"/>
      <c r="B165" s="39"/>
      <c r="C165" s="40"/>
      <c r="D165" s="234" t="s">
        <v>202</v>
      </c>
      <c r="E165" s="40"/>
      <c r="F165" s="265" t="s">
        <v>203</v>
      </c>
      <c r="G165" s="40"/>
      <c r="H165" s="40"/>
      <c r="I165" s="266"/>
      <c r="J165" s="40"/>
      <c r="K165" s="40"/>
      <c r="L165" s="44"/>
      <c r="M165" s="267"/>
      <c r="N165" s="268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202</v>
      </c>
      <c r="AU165" s="17" t="s">
        <v>86</v>
      </c>
    </row>
    <row r="166" s="14" customFormat="1">
      <c r="A166" s="14"/>
      <c r="B166" s="243"/>
      <c r="C166" s="244"/>
      <c r="D166" s="234" t="s">
        <v>157</v>
      </c>
      <c r="E166" s="245" t="s">
        <v>1</v>
      </c>
      <c r="F166" s="246" t="s">
        <v>204</v>
      </c>
      <c r="G166" s="244"/>
      <c r="H166" s="247">
        <v>1.8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157</v>
      </c>
      <c r="AU166" s="253" t="s">
        <v>86</v>
      </c>
      <c r="AV166" s="14" t="s">
        <v>86</v>
      </c>
      <c r="AW166" s="14" t="s">
        <v>31</v>
      </c>
      <c r="AX166" s="14" t="s">
        <v>84</v>
      </c>
      <c r="AY166" s="253" t="s">
        <v>148</v>
      </c>
    </row>
    <row r="167" s="12" customFormat="1" ht="22.8" customHeight="1">
      <c r="A167" s="12"/>
      <c r="B167" s="203"/>
      <c r="C167" s="204"/>
      <c r="D167" s="205" t="s">
        <v>75</v>
      </c>
      <c r="E167" s="217" t="s">
        <v>205</v>
      </c>
      <c r="F167" s="217" t="s">
        <v>206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SUM(P168:P171)</f>
        <v>0</v>
      </c>
      <c r="Q167" s="211"/>
      <c r="R167" s="212">
        <f>SUM(R168:R171)</f>
        <v>0.0041399999999999996</v>
      </c>
      <c r="S167" s="211"/>
      <c r="T167" s="213">
        <f>SUM(T168:T171)</f>
        <v>0.084000000000000005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84</v>
      </c>
      <c r="AT167" s="215" t="s">
        <v>75</v>
      </c>
      <c r="AU167" s="215" t="s">
        <v>84</v>
      </c>
      <c r="AY167" s="214" t="s">
        <v>148</v>
      </c>
      <c r="BK167" s="216">
        <f>SUM(BK168:BK171)</f>
        <v>0</v>
      </c>
    </row>
    <row r="168" s="2" customFormat="1" ht="24.15" customHeight="1">
      <c r="A168" s="38"/>
      <c r="B168" s="39"/>
      <c r="C168" s="219" t="s">
        <v>207</v>
      </c>
      <c r="D168" s="219" t="s">
        <v>151</v>
      </c>
      <c r="E168" s="220" t="s">
        <v>208</v>
      </c>
      <c r="F168" s="221" t="s">
        <v>209</v>
      </c>
      <c r="G168" s="222" t="s">
        <v>210</v>
      </c>
      <c r="H168" s="223">
        <v>1.5</v>
      </c>
      <c r="I168" s="224"/>
      <c r="J168" s="223">
        <f>ROUND(I168*H168,2)</f>
        <v>0</v>
      </c>
      <c r="K168" s="225"/>
      <c r="L168" s="44"/>
      <c r="M168" s="226" t="s">
        <v>1</v>
      </c>
      <c r="N168" s="227" t="s">
        <v>41</v>
      </c>
      <c r="O168" s="91"/>
      <c r="P168" s="228">
        <f>O168*H168</f>
        <v>0</v>
      </c>
      <c r="Q168" s="228">
        <v>0.0027599999999999999</v>
      </c>
      <c r="R168" s="228">
        <f>Q168*H168</f>
        <v>0.0041399999999999996</v>
      </c>
      <c r="S168" s="228">
        <v>0.056000000000000001</v>
      </c>
      <c r="T168" s="229">
        <f>S168*H168</f>
        <v>0.084000000000000005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155</v>
      </c>
      <c r="AT168" s="230" t="s">
        <v>151</v>
      </c>
      <c r="AU168" s="230" t="s">
        <v>86</v>
      </c>
      <c r="AY168" s="17" t="s">
        <v>148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155</v>
      </c>
      <c r="BM168" s="230" t="s">
        <v>211</v>
      </c>
    </row>
    <row r="169" s="13" customFormat="1">
      <c r="A169" s="13"/>
      <c r="B169" s="232"/>
      <c r="C169" s="233"/>
      <c r="D169" s="234" t="s">
        <v>157</v>
      </c>
      <c r="E169" s="235" t="s">
        <v>1</v>
      </c>
      <c r="F169" s="236" t="s">
        <v>212</v>
      </c>
      <c r="G169" s="233"/>
      <c r="H169" s="235" t="s">
        <v>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157</v>
      </c>
      <c r="AU169" s="242" t="s">
        <v>86</v>
      </c>
      <c r="AV169" s="13" t="s">
        <v>84</v>
      </c>
      <c r="AW169" s="13" t="s">
        <v>31</v>
      </c>
      <c r="AX169" s="13" t="s">
        <v>76</v>
      </c>
      <c r="AY169" s="242" t="s">
        <v>148</v>
      </c>
    </row>
    <row r="170" s="13" customFormat="1">
      <c r="A170" s="13"/>
      <c r="B170" s="232"/>
      <c r="C170" s="233"/>
      <c r="D170" s="234" t="s">
        <v>157</v>
      </c>
      <c r="E170" s="235" t="s">
        <v>1</v>
      </c>
      <c r="F170" s="236" t="s">
        <v>213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157</v>
      </c>
      <c r="AU170" s="242" t="s">
        <v>86</v>
      </c>
      <c r="AV170" s="13" t="s">
        <v>84</v>
      </c>
      <c r="AW170" s="13" t="s">
        <v>31</v>
      </c>
      <c r="AX170" s="13" t="s">
        <v>76</v>
      </c>
      <c r="AY170" s="242" t="s">
        <v>148</v>
      </c>
    </row>
    <row r="171" s="14" customFormat="1">
      <c r="A171" s="14"/>
      <c r="B171" s="243"/>
      <c r="C171" s="244"/>
      <c r="D171" s="234" t="s">
        <v>157</v>
      </c>
      <c r="E171" s="245" t="s">
        <v>1</v>
      </c>
      <c r="F171" s="246" t="s">
        <v>214</v>
      </c>
      <c r="G171" s="244"/>
      <c r="H171" s="247">
        <v>1.5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157</v>
      </c>
      <c r="AU171" s="253" t="s">
        <v>86</v>
      </c>
      <c r="AV171" s="14" t="s">
        <v>86</v>
      </c>
      <c r="AW171" s="14" t="s">
        <v>31</v>
      </c>
      <c r="AX171" s="14" t="s">
        <v>84</v>
      </c>
      <c r="AY171" s="253" t="s">
        <v>148</v>
      </c>
    </row>
    <row r="172" s="12" customFormat="1" ht="22.8" customHeight="1">
      <c r="A172" s="12"/>
      <c r="B172" s="203"/>
      <c r="C172" s="204"/>
      <c r="D172" s="205" t="s">
        <v>75</v>
      </c>
      <c r="E172" s="217" t="s">
        <v>215</v>
      </c>
      <c r="F172" s="217" t="s">
        <v>216</v>
      </c>
      <c r="G172" s="204"/>
      <c r="H172" s="204"/>
      <c r="I172" s="207"/>
      <c r="J172" s="218">
        <f>BK172</f>
        <v>0</v>
      </c>
      <c r="K172" s="204"/>
      <c r="L172" s="209"/>
      <c r="M172" s="210"/>
      <c r="N172" s="211"/>
      <c r="O172" s="211"/>
      <c r="P172" s="212">
        <f>SUM(P173:P180)</f>
        <v>0</v>
      </c>
      <c r="Q172" s="211"/>
      <c r="R172" s="212">
        <f>SUM(R173:R180)</f>
        <v>0</v>
      </c>
      <c r="S172" s="211"/>
      <c r="T172" s="213">
        <f>SUM(T173:T180)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4" t="s">
        <v>84</v>
      </c>
      <c r="AT172" s="215" t="s">
        <v>75</v>
      </c>
      <c r="AU172" s="215" t="s">
        <v>84</v>
      </c>
      <c r="AY172" s="214" t="s">
        <v>148</v>
      </c>
      <c r="BK172" s="216">
        <f>SUM(BK173:BK180)</f>
        <v>0</v>
      </c>
    </row>
    <row r="173" s="2" customFormat="1" ht="24.15" customHeight="1">
      <c r="A173" s="38"/>
      <c r="B173" s="39"/>
      <c r="C173" s="219" t="s">
        <v>217</v>
      </c>
      <c r="D173" s="219" t="s">
        <v>151</v>
      </c>
      <c r="E173" s="220" t="s">
        <v>218</v>
      </c>
      <c r="F173" s="221" t="s">
        <v>219</v>
      </c>
      <c r="G173" s="222" t="s">
        <v>220</v>
      </c>
      <c r="H173" s="223">
        <v>0.22</v>
      </c>
      <c r="I173" s="224"/>
      <c r="J173" s="223">
        <f>ROUND(I173*H173,2)</f>
        <v>0</v>
      </c>
      <c r="K173" s="225"/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155</v>
      </c>
      <c r="AT173" s="230" t="s">
        <v>151</v>
      </c>
      <c r="AU173" s="230" t="s">
        <v>86</v>
      </c>
      <c r="AY173" s="17" t="s">
        <v>148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155</v>
      </c>
      <c r="BM173" s="230" t="s">
        <v>221</v>
      </c>
    </row>
    <row r="174" s="14" customFormat="1">
      <c r="A174" s="14"/>
      <c r="B174" s="243"/>
      <c r="C174" s="244"/>
      <c r="D174" s="234" t="s">
        <v>157</v>
      </c>
      <c r="E174" s="245" t="s">
        <v>1</v>
      </c>
      <c r="F174" s="246" t="s">
        <v>222</v>
      </c>
      <c r="G174" s="244"/>
      <c r="H174" s="247">
        <v>0.22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157</v>
      </c>
      <c r="AU174" s="253" t="s">
        <v>86</v>
      </c>
      <c r="AV174" s="14" t="s">
        <v>86</v>
      </c>
      <c r="AW174" s="14" t="s">
        <v>31</v>
      </c>
      <c r="AX174" s="14" t="s">
        <v>84</v>
      </c>
      <c r="AY174" s="253" t="s">
        <v>148</v>
      </c>
    </row>
    <row r="175" s="2" customFormat="1" ht="24.15" customHeight="1">
      <c r="A175" s="38"/>
      <c r="B175" s="39"/>
      <c r="C175" s="219" t="s">
        <v>223</v>
      </c>
      <c r="D175" s="219" t="s">
        <v>151</v>
      </c>
      <c r="E175" s="220" t="s">
        <v>224</v>
      </c>
      <c r="F175" s="221" t="s">
        <v>225</v>
      </c>
      <c r="G175" s="222" t="s">
        <v>220</v>
      </c>
      <c r="H175" s="223">
        <v>0.22</v>
      </c>
      <c r="I175" s="224"/>
      <c r="J175" s="223">
        <f>ROUND(I175*H175,2)</f>
        <v>0</v>
      </c>
      <c r="K175" s="225"/>
      <c r="L175" s="44"/>
      <c r="M175" s="226" t="s">
        <v>1</v>
      </c>
      <c r="N175" s="227" t="s">
        <v>41</v>
      </c>
      <c r="O175" s="91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155</v>
      </c>
      <c r="AT175" s="230" t="s">
        <v>151</v>
      </c>
      <c r="AU175" s="230" t="s">
        <v>86</v>
      </c>
      <c r="AY175" s="17" t="s">
        <v>148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84</v>
      </c>
      <c r="BK175" s="231">
        <f>ROUND(I175*H175,2)</f>
        <v>0</v>
      </c>
      <c r="BL175" s="17" t="s">
        <v>155</v>
      </c>
      <c r="BM175" s="230" t="s">
        <v>226</v>
      </c>
    </row>
    <row r="176" s="14" customFormat="1">
      <c r="A176" s="14"/>
      <c r="B176" s="243"/>
      <c r="C176" s="244"/>
      <c r="D176" s="234" t="s">
        <v>157</v>
      </c>
      <c r="E176" s="245" t="s">
        <v>1</v>
      </c>
      <c r="F176" s="246" t="s">
        <v>222</v>
      </c>
      <c r="G176" s="244"/>
      <c r="H176" s="247">
        <v>0.22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157</v>
      </c>
      <c r="AU176" s="253" t="s">
        <v>86</v>
      </c>
      <c r="AV176" s="14" t="s">
        <v>86</v>
      </c>
      <c r="AW176" s="14" t="s">
        <v>31</v>
      </c>
      <c r="AX176" s="14" t="s">
        <v>84</v>
      </c>
      <c r="AY176" s="253" t="s">
        <v>148</v>
      </c>
    </row>
    <row r="177" s="2" customFormat="1" ht="24.15" customHeight="1">
      <c r="A177" s="38"/>
      <c r="B177" s="39"/>
      <c r="C177" s="219" t="s">
        <v>227</v>
      </c>
      <c r="D177" s="219" t="s">
        <v>151</v>
      </c>
      <c r="E177" s="220" t="s">
        <v>228</v>
      </c>
      <c r="F177" s="221" t="s">
        <v>229</v>
      </c>
      <c r="G177" s="222" t="s">
        <v>220</v>
      </c>
      <c r="H177" s="223">
        <v>1.98</v>
      </c>
      <c r="I177" s="224"/>
      <c r="J177" s="223">
        <f>ROUND(I177*H177,2)</f>
        <v>0</v>
      </c>
      <c r="K177" s="225"/>
      <c r="L177" s="44"/>
      <c r="M177" s="226" t="s">
        <v>1</v>
      </c>
      <c r="N177" s="227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155</v>
      </c>
      <c r="AT177" s="230" t="s">
        <v>151</v>
      </c>
      <c r="AU177" s="230" t="s">
        <v>86</v>
      </c>
      <c r="AY177" s="17" t="s">
        <v>148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155</v>
      </c>
      <c r="BM177" s="230" t="s">
        <v>230</v>
      </c>
    </row>
    <row r="178" s="13" customFormat="1">
      <c r="A178" s="13"/>
      <c r="B178" s="232"/>
      <c r="C178" s="233"/>
      <c r="D178" s="234" t="s">
        <v>157</v>
      </c>
      <c r="E178" s="235" t="s">
        <v>1</v>
      </c>
      <c r="F178" s="236" t="s">
        <v>231</v>
      </c>
      <c r="G178" s="233"/>
      <c r="H178" s="235" t="s">
        <v>1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157</v>
      </c>
      <c r="AU178" s="242" t="s">
        <v>86</v>
      </c>
      <c r="AV178" s="13" t="s">
        <v>84</v>
      </c>
      <c r="AW178" s="13" t="s">
        <v>31</v>
      </c>
      <c r="AX178" s="13" t="s">
        <v>76</v>
      </c>
      <c r="AY178" s="242" t="s">
        <v>148</v>
      </c>
    </row>
    <row r="179" s="14" customFormat="1">
      <c r="A179" s="14"/>
      <c r="B179" s="243"/>
      <c r="C179" s="244"/>
      <c r="D179" s="234" t="s">
        <v>157</v>
      </c>
      <c r="E179" s="245" t="s">
        <v>1</v>
      </c>
      <c r="F179" s="246" t="s">
        <v>232</v>
      </c>
      <c r="G179" s="244"/>
      <c r="H179" s="247">
        <v>1.98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157</v>
      </c>
      <c r="AU179" s="253" t="s">
        <v>86</v>
      </c>
      <c r="AV179" s="14" t="s">
        <v>86</v>
      </c>
      <c r="AW179" s="14" t="s">
        <v>31</v>
      </c>
      <c r="AX179" s="14" t="s">
        <v>84</v>
      </c>
      <c r="AY179" s="253" t="s">
        <v>148</v>
      </c>
    </row>
    <row r="180" s="2" customFormat="1" ht="33" customHeight="1">
      <c r="A180" s="38"/>
      <c r="B180" s="39"/>
      <c r="C180" s="219" t="s">
        <v>8</v>
      </c>
      <c r="D180" s="219" t="s">
        <v>151</v>
      </c>
      <c r="E180" s="220" t="s">
        <v>233</v>
      </c>
      <c r="F180" s="221" t="s">
        <v>234</v>
      </c>
      <c r="G180" s="222" t="s">
        <v>220</v>
      </c>
      <c r="H180" s="223">
        <v>0.22</v>
      </c>
      <c r="I180" s="224"/>
      <c r="J180" s="223">
        <f>ROUND(I180*H180,2)</f>
        <v>0</v>
      </c>
      <c r="K180" s="225"/>
      <c r="L180" s="44"/>
      <c r="M180" s="226" t="s">
        <v>1</v>
      </c>
      <c r="N180" s="227" t="s">
        <v>41</v>
      </c>
      <c r="O180" s="91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155</v>
      </c>
      <c r="AT180" s="230" t="s">
        <v>151</v>
      </c>
      <c r="AU180" s="230" t="s">
        <v>86</v>
      </c>
      <c r="AY180" s="17" t="s">
        <v>148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84</v>
      </c>
      <c r="BK180" s="231">
        <f>ROUND(I180*H180,2)</f>
        <v>0</v>
      </c>
      <c r="BL180" s="17" t="s">
        <v>155</v>
      </c>
      <c r="BM180" s="230" t="s">
        <v>235</v>
      </c>
    </row>
    <row r="181" s="12" customFormat="1" ht="22.8" customHeight="1">
      <c r="A181" s="12"/>
      <c r="B181" s="203"/>
      <c r="C181" s="204"/>
      <c r="D181" s="205" t="s">
        <v>75</v>
      </c>
      <c r="E181" s="217" t="s">
        <v>236</v>
      </c>
      <c r="F181" s="217" t="s">
        <v>237</v>
      </c>
      <c r="G181" s="204"/>
      <c r="H181" s="204"/>
      <c r="I181" s="207"/>
      <c r="J181" s="218">
        <f>BK181</f>
        <v>0</v>
      </c>
      <c r="K181" s="204"/>
      <c r="L181" s="209"/>
      <c r="M181" s="210"/>
      <c r="N181" s="211"/>
      <c r="O181" s="211"/>
      <c r="P181" s="212">
        <f>P182</f>
        <v>0</v>
      </c>
      <c r="Q181" s="211"/>
      <c r="R181" s="212">
        <f>R182</f>
        <v>0</v>
      </c>
      <c r="S181" s="211"/>
      <c r="T181" s="213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84</v>
      </c>
      <c r="AT181" s="215" t="s">
        <v>75</v>
      </c>
      <c r="AU181" s="215" t="s">
        <v>84</v>
      </c>
      <c r="AY181" s="214" t="s">
        <v>148</v>
      </c>
      <c r="BK181" s="216">
        <f>BK182</f>
        <v>0</v>
      </c>
    </row>
    <row r="182" s="2" customFormat="1" ht="24.15" customHeight="1">
      <c r="A182" s="38"/>
      <c r="B182" s="39"/>
      <c r="C182" s="219" t="s">
        <v>238</v>
      </c>
      <c r="D182" s="219" t="s">
        <v>151</v>
      </c>
      <c r="E182" s="220" t="s">
        <v>239</v>
      </c>
      <c r="F182" s="221" t="s">
        <v>240</v>
      </c>
      <c r="G182" s="222" t="s">
        <v>220</v>
      </c>
      <c r="H182" s="223">
        <v>1.97</v>
      </c>
      <c r="I182" s="224"/>
      <c r="J182" s="223">
        <f>ROUND(I182*H182,2)</f>
        <v>0</v>
      </c>
      <c r="K182" s="225"/>
      <c r="L182" s="44"/>
      <c r="M182" s="226" t="s">
        <v>1</v>
      </c>
      <c r="N182" s="227" t="s">
        <v>41</v>
      </c>
      <c r="O182" s="91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155</v>
      </c>
      <c r="AT182" s="230" t="s">
        <v>151</v>
      </c>
      <c r="AU182" s="230" t="s">
        <v>86</v>
      </c>
      <c r="AY182" s="17" t="s">
        <v>148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84</v>
      </c>
      <c r="BK182" s="231">
        <f>ROUND(I182*H182,2)</f>
        <v>0</v>
      </c>
      <c r="BL182" s="17" t="s">
        <v>155</v>
      </c>
      <c r="BM182" s="230" t="s">
        <v>241</v>
      </c>
    </row>
    <row r="183" s="12" customFormat="1" ht="25.92" customHeight="1">
      <c r="A183" s="12"/>
      <c r="B183" s="203"/>
      <c r="C183" s="204"/>
      <c r="D183" s="205" t="s">
        <v>75</v>
      </c>
      <c r="E183" s="206" t="s">
        <v>242</v>
      </c>
      <c r="F183" s="206" t="s">
        <v>243</v>
      </c>
      <c r="G183" s="204"/>
      <c r="H183" s="204"/>
      <c r="I183" s="207"/>
      <c r="J183" s="208">
        <f>BK183</f>
        <v>0</v>
      </c>
      <c r="K183" s="204"/>
      <c r="L183" s="209"/>
      <c r="M183" s="210"/>
      <c r="N183" s="211"/>
      <c r="O183" s="211"/>
      <c r="P183" s="212">
        <f>P184+P189+P202+P210+P231+P243+P247+P253+P258+P269</f>
        <v>0</v>
      </c>
      <c r="Q183" s="211"/>
      <c r="R183" s="212">
        <f>R184+R189+R202+R210+R231+R243+R247+R253+R258+R269</f>
        <v>0.82837760000000016</v>
      </c>
      <c r="S183" s="211"/>
      <c r="T183" s="213">
        <f>T184+T189+T202+T210+T231+T243+T247+T253+T258+T269</f>
        <v>3.3192849999999998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4" t="s">
        <v>86</v>
      </c>
      <c r="AT183" s="215" t="s">
        <v>75</v>
      </c>
      <c r="AU183" s="215" t="s">
        <v>76</v>
      </c>
      <c r="AY183" s="214" t="s">
        <v>148</v>
      </c>
      <c r="BK183" s="216">
        <f>BK184+BK189+BK202+BK210+BK231+BK243+BK247+BK253+BK258+BK269</f>
        <v>0</v>
      </c>
    </row>
    <row r="184" s="12" customFormat="1" ht="22.8" customHeight="1">
      <c r="A184" s="12"/>
      <c r="B184" s="203"/>
      <c r="C184" s="204"/>
      <c r="D184" s="205" t="s">
        <v>75</v>
      </c>
      <c r="E184" s="217" t="s">
        <v>244</v>
      </c>
      <c r="F184" s="217" t="s">
        <v>245</v>
      </c>
      <c r="G184" s="204"/>
      <c r="H184" s="204"/>
      <c r="I184" s="207"/>
      <c r="J184" s="218">
        <f>BK184</f>
        <v>0</v>
      </c>
      <c r="K184" s="204"/>
      <c r="L184" s="209"/>
      <c r="M184" s="210"/>
      <c r="N184" s="211"/>
      <c r="O184" s="211"/>
      <c r="P184" s="212">
        <f>SUM(P185:P188)</f>
        <v>0</v>
      </c>
      <c r="Q184" s="211"/>
      <c r="R184" s="212">
        <f>SUM(R185:R188)</f>
        <v>0.067715999999999998</v>
      </c>
      <c r="S184" s="211"/>
      <c r="T184" s="213">
        <f>SUM(T185:T188)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4" t="s">
        <v>86</v>
      </c>
      <c r="AT184" s="215" t="s">
        <v>75</v>
      </c>
      <c r="AU184" s="215" t="s">
        <v>84</v>
      </c>
      <c r="AY184" s="214" t="s">
        <v>148</v>
      </c>
      <c r="BK184" s="216">
        <f>SUM(BK185:BK188)</f>
        <v>0</v>
      </c>
    </row>
    <row r="185" s="2" customFormat="1" ht="37.8" customHeight="1">
      <c r="A185" s="38"/>
      <c r="B185" s="39"/>
      <c r="C185" s="219" t="s">
        <v>246</v>
      </c>
      <c r="D185" s="219" t="s">
        <v>151</v>
      </c>
      <c r="E185" s="220" t="s">
        <v>247</v>
      </c>
      <c r="F185" s="221" t="s">
        <v>248</v>
      </c>
      <c r="G185" s="222" t="s">
        <v>154</v>
      </c>
      <c r="H185" s="223">
        <v>51.299999999999997</v>
      </c>
      <c r="I185" s="224"/>
      <c r="J185" s="223">
        <f>ROUND(I185*H185,2)</f>
        <v>0</v>
      </c>
      <c r="K185" s="225"/>
      <c r="L185" s="44"/>
      <c r="M185" s="226" t="s">
        <v>1</v>
      </c>
      <c r="N185" s="227" t="s">
        <v>41</v>
      </c>
      <c r="O185" s="91"/>
      <c r="P185" s="228">
        <f>O185*H185</f>
        <v>0</v>
      </c>
      <c r="Q185" s="228">
        <v>0.00132</v>
      </c>
      <c r="R185" s="228">
        <f>Q185*H185</f>
        <v>0.067715999999999998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249</v>
      </c>
      <c r="AT185" s="230" t="s">
        <v>151</v>
      </c>
      <c r="AU185" s="230" t="s">
        <v>86</v>
      </c>
      <c r="AY185" s="17" t="s">
        <v>148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249</v>
      </c>
      <c r="BM185" s="230" t="s">
        <v>250</v>
      </c>
    </row>
    <row r="186" s="2" customFormat="1">
      <c r="A186" s="38"/>
      <c r="B186" s="39"/>
      <c r="C186" s="40"/>
      <c r="D186" s="234" t="s">
        <v>202</v>
      </c>
      <c r="E186" s="40"/>
      <c r="F186" s="265" t="s">
        <v>251</v>
      </c>
      <c r="G186" s="40"/>
      <c r="H186" s="40"/>
      <c r="I186" s="266"/>
      <c r="J186" s="40"/>
      <c r="K186" s="40"/>
      <c r="L186" s="44"/>
      <c r="M186" s="267"/>
      <c r="N186" s="268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202</v>
      </c>
      <c r="AU186" s="17" t="s">
        <v>86</v>
      </c>
    </row>
    <row r="187" s="13" customFormat="1">
      <c r="A187" s="13"/>
      <c r="B187" s="232"/>
      <c r="C187" s="233"/>
      <c r="D187" s="234" t="s">
        <v>157</v>
      </c>
      <c r="E187" s="235" t="s">
        <v>1</v>
      </c>
      <c r="F187" s="236" t="s">
        <v>252</v>
      </c>
      <c r="G187" s="233"/>
      <c r="H187" s="235" t="s">
        <v>1</v>
      </c>
      <c r="I187" s="237"/>
      <c r="J187" s="233"/>
      <c r="K187" s="233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157</v>
      </c>
      <c r="AU187" s="242" t="s">
        <v>86</v>
      </c>
      <c r="AV187" s="13" t="s">
        <v>84</v>
      </c>
      <c r="AW187" s="13" t="s">
        <v>31</v>
      </c>
      <c r="AX187" s="13" t="s">
        <v>76</v>
      </c>
      <c r="AY187" s="242" t="s">
        <v>148</v>
      </c>
    </row>
    <row r="188" s="14" customFormat="1">
      <c r="A188" s="14"/>
      <c r="B188" s="243"/>
      <c r="C188" s="244"/>
      <c r="D188" s="234" t="s">
        <v>157</v>
      </c>
      <c r="E188" s="245" t="s">
        <v>1</v>
      </c>
      <c r="F188" s="246" t="s">
        <v>253</v>
      </c>
      <c r="G188" s="244"/>
      <c r="H188" s="247">
        <v>51.299999999999997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157</v>
      </c>
      <c r="AU188" s="253" t="s">
        <v>86</v>
      </c>
      <c r="AV188" s="14" t="s">
        <v>86</v>
      </c>
      <c r="AW188" s="14" t="s">
        <v>31</v>
      </c>
      <c r="AX188" s="14" t="s">
        <v>84</v>
      </c>
      <c r="AY188" s="253" t="s">
        <v>148</v>
      </c>
    </row>
    <row r="189" s="12" customFormat="1" ht="22.8" customHeight="1">
      <c r="A189" s="12"/>
      <c r="B189" s="203"/>
      <c r="C189" s="204"/>
      <c r="D189" s="205" t="s">
        <v>75</v>
      </c>
      <c r="E189" s="217" t="s">
        <v>254</v>
      </c>
      <c r="F189" s="217" t="s">
        <v>255</v>
      </c>
      <c r="G189" s="204"/>
      <c r="H189" s="204"/>
      <c r="I189" s="207"/>
      <c r="J189" s="218">
        <f>BK189</f>
        <v>0</v>
      </c>
      <c r="K189" s="204"/>
      <c r="L189" s="209"/>
      <c r="M189" s="210"/>
      <c r="N189" s="211"/>
      <c r="O189" s="211"/>
      <c r="P189" s="212">
        <f>SUM(P190:P201)</f>
        <v>0</v>
      </c>
      <c r="Q189" s="211"/>
      <c r="R189" s="212">
        <f>SUM(R190:R201)</f>
        <v>0.26252500000000001</v>
      </c>
      <c r="S189" s="211"/>
      <c r="T189" s="213">
        <f>SUM(T190:T201)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4" t="s">
        <v>86</v>
      </c>
      <c r="AT189" s="215" t="s">
        <v>75</v>
      </c>
      <c r="AU189" s="215" t="s">
        <v>84</v>
      </c>
      <c r="AY189" s="214" t="s">
        <v>148</v>
      </c>
      <c r="BK189" s="216">
        <f>SUM(BK190:BK201)</f>
        <v>0</v>
      </c>
    </row>
    <row r="190" s="2" customFormat="1" ht="24.15" customHeight="1">
      <c r="A190" s="38"/>
      <c r="B190" s="39"/>
      <c r="C190" s="219" t="s">
        <v>256</v>
      </c>
      <c r="D190" s="219" t="s">
        <v>151</v>
      </c>
      <c r="E190" s="220" t="s">
        <v>257</v>
      </c>
      <c r="F190" s="221" t="s">
        <v>258</v>
      </c>
      <c r="G190" s="222" t="s">
        <v>154</v>
      </c>
      <c r="H190" s="223">
        <v>9</v>
      </c>
      <c r="I190" s="224"/>
      <c r="J190" s="223">
        <f>ROUND(I190*H190,2)</f>
        <v>0</v>
      </c>
      <c r="K190" s="225"/>
      <c r="L190" s="44"/>
      <c r="M190" s="226" t="s">
        <v>1</v>
      </c>
      <c r="N190" s="227" t="s">
        <v>41</v>
      </c>
      <c r="O190" s="91"/>
      <c r="P190" s="228">
        <f>O190*H190</f>
        <v>0</v>
      </c>
      <c r="Q190" s="228">
        <v>0.01379</v>
      </c>
      <c r="R190" s="228">
        <f>Q190*H190</f>
        <v>0.12411</v>
      </c>
      <c r="S190" s="228">
        <v>0</v>
      </c>
      <c r="T190" s="22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0" t="s">
        <v>249</v>
      </c>
      <c r="AT190" s="230" t="s">
        <v>151</v>
      </c>
      <c r="AU190" s="230" t="s">
        <v>86</v>
      </c>
      <c r="AY190" s="17" t="s">
        <v>148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7" t="s">
        <v>84</v>
      </c>
      <c r="BK190" s="231">
        <f>ROUND(I190*H190,2)</f>
        <v>0</v>
      </c>
      <c r="BL190" s="17" t="s">
        <v>249</v>
      </c>
      <c r="BM190" s="230" t="s">
        <v>259</v>
      </c>
    </row>
    <row r="191" s="13" customFormat="1">
      <c r="A191" s="13"/>
      <c r="B191" s="232"/>
      <c r="C191" s="233"/>
      <c r="D191" s="234" t="s">
        <v>157</v>
      </c>
      <c r="E191" s="235" t="s">
        <v>1</v>
      </c>
      <c r="F191" s="236" t="s">
        <v>260</v>
      </c>
      <c r="G191" s="233"/>
      <c r="H191" s="235" t="s">
        <v>1</v>
      </c>
      <c r="I191" s="237"/>
      <c r="J191" s="233"/>
      <c r="K191" s="233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157</v>
      </c>
      <c r="AU191" s="242" t="s">
        <v>86</v>
      </c>
      <c r="AV191" s="13" t="s">
        <v>84</v>
      </c>
      <c r="AW191" s="13" t="s">
        <v>31</v>
      </c>
      <c r="AX191" s="13" t="s">
        <v>76</v>
      </c>
      <c r="AY191" s="242" t="s">
        <v>148</v>
      </c>
    </row>
    <row r="192" s="14" customFormat="1">
      <c r="A192" s="14"/>
      <c r="B192" s="243"/>
      <c r="C192" s="244"/>
      <c r="D192" s="234" t="s">
        <v>157</v>
      </c>
      <c r="E192" s="245" t="s">
        <v>1</v>
      </c>
      <c r="F192" s="246" t="s">
        <v>261</v>
      </c>
      <c r="G192" s="244"/>
      <c r="H192" s="247">
        <v>9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157</v>
      </c>
      <c r="AU192" s="253" t="s">
        <v>86</v>
      </c>
      <c r="AV192" s="14" t="s">
        <v>86</v>
      </c>
      <c r="AW192" s="14" t="s">
        <v>31</v>
      </c>
      <c r="AX192" s="14" t="s">
        <v>84</v>
      </c>
      <c r="AY192" s="253" t="s">
        <v>148</v>
      </c>
    </row>
    <row r="193" s="2" customFormat="1" ht="16.5" customHeight="1">
      <c r="A193" s="38"/>
      <c r="B193" s="39"/>
      <c r="C193" s="219" t="s">
        <v>249</v>
      </c>
      <c r="D193" s="219" t="s">
        <v>151</v>
      </c>
      <c r="E193" s="220" t="s">
        <v>262</v>
      </c>
      <c r="F193" s="221" t="s">
        <v>263</v>
      </c>
      <c r="G193" s="222" t="s">
        <v>210</v>
      </c>
      <c r="H193" s="223">
        <v>29</v>
      </c>
      <c r="I193" s="224"/>
      <c r="J193" s="223">
        <f>ROUND(I193*H193,2)</f>
        <v>0</v>
      </c>
      <c r="K193" s="225"/>
      <c r="L193" s="44"/>
      <c r="M193" s="226" t="s">
        <v>1</v>
      </c>
      <c r="N193" s="227" t="s">
        <v>41</v>
      </c>
      <c r="O193" s="91"/>
      <c r="P193" s="228">
        <f>O193*H193</f>
        <v>0</v>
      </c>
      <c r="Q193" s="228">
        <v>0.0043800000000000002</v>
      </c>
      <c r="R193" s="228">
        <f>Q193*H193</f>
        <v>0.12701999999999999</v>
      </c>
      <c r="S193" s="228">
        <v>0</v>
      </c>
      <c r="T193" s="22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0" t="s">
        <v>249</v>
      </c>
      <c r="AT193" s="230" t="s">
        <v>151</v>
      </c>
      <c r="AU193" s="230" t="s">
        <v>86</v>
      </c>
      <c r="AY193" s="17" t="s">
        <v>148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7" t="s">
        <v>84</v>
      </c>
      <c r="BK193" s="231">
        <f>ROUND(I193*H193,2)</f>
        <v>0</v>
      </c>
      <c r="BL193" s="17" t="s">
        <v>249</v>
      </c>
      <c r="BM193" s="230" t="s">
        <v>264</v>
      </c>
    </row>
    <row r="194" s="13" customFormat="1">
      <c r="A194" s="13"/>
      <c r="B194" s="232"/>
      <c r="C194" s="233"/>
      <c r="D194" s="234" t="s">
        <v>157</v>
      </c>
      <c r="E194" s="235" t="s">
        <v>1</v>
      </c>
      <c r="F194" s="236" t="s">
        <v>260</v>
      </c>
      <c r="G194" s="233"/>
      <c r="H194" s="235" t="s">
        <v>1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157</v>
      </c>
      <c r="AU194" s="242" t="s">
        <v>86</v>
      </c>
      <c r="AV194" s="13" t="s">
        <v>84</v>
      </c>
      <c r="AW194" s="13" t="s">
        <v>31</v>
      </c>
      <c r="AX194" s="13" t="s">
        <v>76</v>
      </c>
      <c r="AY194" s="242" t="s">
        <v>148</v>
      </c>
    </row>
    <row r="195" s="14" customFormat="1">
      <c r="A195" s="14"/>
      <c r="B195" s="243"/>
      <c r="C195" s="244"/>
      <c r="D195" s="234" t="s">
        <v>157</v>
      </c>
      <c r="E195" s="245" t="s">
        <v>1</v>
      </c>
      <c r="F195" s="246" t="s">
        <v>265</v>
      </c>
      <c r="G195" s="244"/>
      <c r="H195" s="247">
        <v>29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157</v>
      </c>
      <c r="AU195" s="253" t="s">
        <v>86</v>
      </c>
      <c r="AV195" s="14" t="s">
        <v>86</v>
      </c>
      <c r="AW195" s="14" t="s">
        <v>31</v>
      </c>
      <c r="AX195" s="14" t="s">
        <v>84</v>
      </c>
      <c r="AY195" s="253" t="s">
        <v>148</v>
      </c>
    </row>
    <row r="196" s="2" customFormat="1" ht="16.5" customHeight="1">
      <c r="A196" s="38"/>
      <c r="B196" s="39"/>
      <c r="C196" s="219" t="s">
        <v>266</v>
      </c>
      <c r="D196" s="219" t="s">
        <v>151</v>
      </c>
      <c r="E196" s="220" t="s">
        <v>267</v>
      </c>
      <c r="F196" s="221" t="s">
        <v>268</v>
      </c>
      <c r="G196" s="222" t="s">
        <v>154</v>
      </c>
      <c r="H196" s="223">
        <v>13.35</v>
      </c>
      <c r="I196" s="224"/>
      <c r="J196" s="223">
        <f>ROUND(I196*H196,2)</f>
        <v>0</v>
      </c>
      <c r="K196" s="225"/>
      <c r="L196" s="44"/>
      <c r="M196" s="226" t="s">
        <v>1</v>
      </c>
      <c r="N196" s="227" t="s">
        <v>41</v>
      </c>
      <c r="O196" s="91"/>
      <c r="P196" s="228">
        <f>O196*H196</f>
        <v>0</v>
      </c>
      <c r="Q196" s="228">
        <v>0.00010000000000000001</v>
      </c>
      <c r="R196" s="228">
        <f>Q196*H196</f>
        <v>0.001335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249</v>
      </c>
      <c r="AT196" s="230" t="s">
        <v>151</v>
      </c>
      <c r="AU196" s="230" t="s">
        <v>86</v>
      </c>
      <c r="AY196" s="17" t="s">
        <v>148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249</v>
      </c>
      <c r="BM196" s="230" t="s">
        <v>269</v>
      </c>
    </row>
    <row r="197" s="14" customFormat="1">
      <c r="A197" s="14"/>
      <c r="B197" s="243"/>
      <c r="C197" s="244"/>
      <c r="D197" s="234" t="s">
        <v>157</v>
      </c>
      <c r="E197" s="245" t="s">
        <v>1</v>
      </c>
      <c r="F197" s="246" t="s">
        <v>270</v>
      </c>
      <c r="G197" s="244"/>
      <c r="H197" s="247">
        <v>13.35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157</v>
      </c>
      <c r="AU197" s="253" t="s">
        <v>86</v>
      </c>
      <c r="AV197" s="14" t="s">
        <v>86</v>
      </c>
      <c r="AW197" s="14" t="s">
        <v>31</v>
      </c>
      <c r="AX197" s="14" t="s">
        <v>84</v>
      </c>
      <c r="AY197" s="253" t="s">
        <v>148</v>
      </c>
    </row>
    <row r="198" s="2" customFormat="1" ht="21.75" customHeight="1">
      <c r="A198" s="38"/>
      <c r="B198" s="39"/>
      <c r="C198" s="219" t="s">
        <v>271</v>
      </c>
      <c r="D198" s="219" t="s">
        <v>151</v>
      </c>
      <c r="E198" s="220" t="s">
        <v>272</v>
      </c>
      <c r="F198" s="221" t="s">
        <v>273</v>
      </c>
      <c r="G198" s="222" t="s">
        <v>210</v>
      </c>
      <c r="H198" s="223">
        <v>2</v>
      </c>
      <c r="I198" s="224"/>
      <c r="J198" s="223">
        <f>ROUND(I198*H198,2)</f>
        <v>0</v>
      </c>
      <c r="K198" s="225"/>
      <c r="L198" s="44"/>
      <c r="M198" s="226" t="s">
        <v>1</v>
      </c>
      <c r="N198" s="227" t="s">
        <v>41</v>
      </c>
      <c r="O198" s="91"/>
      <c r="P198" s="228">
        <f>O198*H198</f>
        <v>0</v>
      </c>
      <c r="Q198" s="228">
        <v>0.0050299999999999997</v>
      </c>
      <c r="R198" s="228">
        <f>Q198*H198</f>
        <v>0.01006</v>
      </c>
      <c r="S198" s="228">
        <v>0</v>
      </c>
      <c r="T198" s="22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0" t="s">
        <v>249</v>
      </c>
      <c r="AT198" s="230" t="s">
        <v>151</v>
      </c>
      <c r="AU198" s="230" t="s">
        <v>86</v>
      </c>
      <c r="AY198" s="17" t="s">
        <v>148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7" t="s">
        <v>84</v>
      </c>
      <c r="BK198" s="231">
        <f>ROUND(I198*H198,2)</f>
        <v>0</v>
      </c>
      <c r="BL198" s="17" t="s">
        <v>249</v>
      </c>
      <c r="BM198" s="230" t="s">
        <v>274</v>
      </c>
    </row>
    <row r="199" s="13" customFormat="1">
      <c r="A199" s="13"/>
      <c r="B199" s="232"/>
      <c r="C199" s="233"/>
      <c r="D199" s="234" t="s">
        <v>157</v>
      </c>
      <c r="E199" s="235" t="s">
        <v>1</v>
      </c>
      <c r="F199" s="236" t="s">
        <v>275</v>
      </c>
      <c r="G199" s="233"/>
      <c r="H199" s="235" t="s">
        <v>1</v>
      </c>
      <c r="I199" s="237"/>
      <c r="J199" s="233"/>
      <c r="K199" s="233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157</v>
      </c>
      <c r="AU199" s="242" t="s">
        <v>86</v>
      </c>
      <c r="AV199" s="13" t="s">
        <v>84</v>
      </c>
      <c r="AW199" s="13" t="s">
        <v>31</v>
      </c>
      <c r="AX199" s="13" t="s">
        <v>76</v>
      </c>
      <c r="AY199" s="242" t="s">
        <v>148</v>
      </c>
    </row>
    <row r="200" s="14" customFormat="1">
      <c r="A200" s="14"/>
      <c r="B200" s="243"/>
      <c r="C200" s="244"/>
      <c r="D200" s="234" t="s">
        <v>157</v>
      </c>
      <c r="E200" s="245" t="s">
        <v>1</v>
      </c>
      <c r="F200" s="246" t="s">
        <v>276</v>
      </c>
      <c r="G200" s="244"/>
      <c r="H200" s="247">
        <v>2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3" t="s">
        <v>157</v>
      </c>
      <c r="AU200" s="253" t="s">
        <v>86</v>
      </c>
      <c r="AV200" s="14" t="s">
        <v>86</v>
      </c>
      <c r="AW200" s="14" t="s">
        <v>31</v>
      </c>
      <c r="AX200" s="14" t="s">
        <v>84</v>
      </c>
      <c r="AY200" s="253" t="s">
        <v>148</v>
      </c>
    </row>
    <row r="201" s="2" customFormat="1" ht="24.15" customHeight="1">
      <c r="A201" s="38"/>
      <c r="B201" s="39"/>
      <c r="C201" s="219" t="s">
        <v>277</v>
      </c>
      <c r="D201" s="219" t="s">
        <v>151</v>
      </c>
      <c r="E201" s="220" t="s">
        <v>278</v>
      </c>
      <c r="F201" s="221" t="s">
        <v>279</v>
      </c>
      <c r="G201" s="222" t="s">
        <v>220</v>
      </c>
      <c r="H201" s="223">
        <v>0.26000000000000001</v>
      </c>
      <c r="I201" s="224"/>
      <c r="J201" s="223">
        <f>ROUND(I201*H201,2)</f>
        <v>0</v>
      </c>
      <c r="K201" s="225"/>
      <c r="L201" s="44"/>
      <c r="M201" s="226" t="s">
        <v>1</v>
      </c>
      <c r="N201" s="227" t="s">
        <v>41</v>
      </c>
      <c r="O201" s="91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0" t="s">
        <v>249</v>
      </c>
      <c r="AT201" s="230" t="s">
        <v>151</v>
      </c>
      <c r="AU201" s="230" t="s">
        <v>86</v>
      </c>
      <c r="AY201" s="17" t="s">
        <v>148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7" t="s">
        <v>84</v>
      </c>
      <c r="BK201" s="231">
        <f>ROUND(I201*H201,2)</f>
        <v>0</v>
      </c>
      <c r="BL201" s="17" t="s">
        <v>249</v>
      </c>
      <c r="BM201" s="230" t="s">
        <v>280</v>
      </c>
    </row>
    <row r="202" s="12" customFormat="1" ht="22.8" customHeight="1">
      <c r="A202" s="12"/>
      <c r="B202" s="203"/>
      <c r="C202" s="204"/>
      <c r="D202" s="205" t="s">
        <v>75</v>
      </c>
      <c r="E202" s="217" t="s">
        <v>281</v>
      </c>
      <c r="F202" s="217" t="s">
        <v>282</v>
      </c>
      <c r="G202" s="204"/>
      <c r="H202" s="204"/>
      <c r="I202" s="207"/>
      <c r="J202" s="218">
        <f>BK202</f>
        <v>0</v>
      </c>
      <c r="K202" s="204"/>
      <c r="L202" s="209"/>
      <c r="M202" s="210"/>
      <c r="N202" s="211"/>
      <c r="O202" s="211"/>
      <c r="P202" s="212">
        <f>SUM(P203:P209)</f>
        <v>0</v>
      </c>
      <c r="Q202" s="211"/>
      <c r="R202" s="212">
        <f>SUM(R203:R209)</f>
        <v>0.0058000000000000005</v>
      </c>
      <c r="S202" s="211"/>
      <c r="T202" s="213">
        <f>SUM(T203:T209)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4" t="s">
        <v>86</v>
      </c>
      <c r="AT202" s="215" t="s">
        <v>75</v>
      </c>
      <c r="AU202" s="215" t="s">
        <v>84</v>
      </c>
      <c r="AY202" s="214" t="s">
        <v>148</v>
      </c>
      <c r="BK202" s="216">
        <f>SUM(BK203:BK209)</f>
        <v>0</v>
      </c>
    </row>
    <row r="203" s="2" customFormat="1" ht="33" customHeight="1">
      <c r="A203" s="38"/>
      <c r="B203" s="39"/>
      <c r="C203" s="219" t="s">
        <v>283</v>
      </c>
      <c r="D203" s="219" t="s">
        <v>151</v>
      </c>
      <c r="E203" s="220" t="s">
        <v>284</v>
      </c>
      <c r="F203" s="221" t="s">
        <v>285</v>
      </c>
      <c r="G203" s="222" t="s">
        <v>154</v>
      </c>
      <c r="H203" s="223">
        <v>6.0899999999999999</v>
      </c>
      <c r="I203" s="224"/>
      <c r="J203" s="223">
        <f>ROUND(I203*H203,2)</f>
        <v>0</v>
      </c>
      <c r="K203" s="225"/>
      <c r="L203" s="44"/>
      <c r="M203" s="226" t="s">
        <v>1</v>
      </c>
      <c r="N203" s="227" t="s">
        <v>41</v>
      </c>
      <c r="O203" s="91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0" t="s">
        <v>249</v>
      </c>
      <c r="AT203" s="230" t="s">
        <v>151</v>
      </c>
      <c r="AU203" s="230" t="s">
        <v>86</v>
      </c>
      <c r="AY203" s="17" t="s">
        <v>148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7" t="s">
        <v>84</v>
      </c>
      <c r="BK203" s="231">
        <f>ROUND(I203*H203,2)</f>
        <v>0</v>
      </c>
      <c r="BL203" s="17" t="s">
        <v>249</v>
      </c>
      <c r="BM203" s="230" t="s">
        <v>286</v>
      </c>
    </row>
    <row r="204" s="14" customFormat="1">
      <c r="A204" s="14"/>
      <c r="B204" s="243"/>
      <c r="C204" s="244"/>
      <c r="D204" s="234" t="s">
        <v>157</v>
      </c>
      <c r="E204" s="245" t="s">
        <v>1</v>
      </c>
      <c r="F204" s="246" t="s">
        <v>287</v>
      </c>
      <c r="G204" s="244"/>
      <c r="H204" s="247">
        <v>6.0899999999999999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157</v>
      </c>
      <c r="AU204" s="253" t="s">
        <v>86</v>
      </c>
      <c r="AV204" s="14" t="s">
        <v>86</v>
      </c>
      <c r="AW204" s="14" t="s">
        <v>31</v>
      </c>
      <c r="AX204" s="14" t="s">
        <v>84</v>
      </c>
      <c r="AY204" s="253" t="s">
        <v>148</v>
      </c>
    </row>
    <row r="205" s="2" customFormat="1" ht="24.15" customHeight="1">
      <c r="A205" s="38"/>
      <c r="B205" s="39"/>
      <c r="C205" s="219" t="s">
        <v>7</v>
      </c>
      <c r="D205" s="219" t="s">
        <v>151</v>
      </c>
      <c r="E205" s="220" t="s">
        <v>288</v>
      </c>
      <c r="F205" s="221" t="s">
        <v>289</v>
      </c>
      <c r="G205" s="222" t="s">
        <v>210</v>
      </c>
      <c r="H205" s="223">
        <v>4.5999999999999996</v>
      </c>
      <c r="I205" s="224"/>
      <c r="J205" s="223">
        <f>ROUND(I205*H205,2)</f>
        <v>0</v>
      </c>
      <c r="K205" s="225"/>
      <c r="L205" s="44"/>
      <c r="M205" s="226" t="s">
        <v>1</v>
      </c>
      <c r="N205" s="227" t="s">
        <v>41</v>
      </c>
      <c r="O205" s="91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0" t="s">
        <v>249</v>
      </c>
      <c r="AT205" s="230" t="s">
        <v>151</v>
      </c>
      <c r="AU205" s="230" t="s">
        <v>86</v>
      </c>
      <c r="AY205" s="17" t="s">
        <v>148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7" t="s">
        <v>84</v>
      </c>
      <c r="BK205" s="231">
        <f>ROUND(I205*H205,2)</f>
        <v>0</v>
      </c>
      <c r="BL205" s="17" t="s">
        <v>249</v>
      </c>
      <c r="BM205" s="230" t="s">
        <v>290</v>
      </c>
    </row>
    <row r="206" s="14" customFormat="1">
      <c r="A206" s="14"/>
      <c r="B206" s="243"/>
      <c r="C206" s="244"/>
      <c r="D206" s="234" t="s">
        <v>157</v>
      </c>
      <c r="E206" s="245" t="s">
        <v>1</v>
      </c>
      <c r="F206" s="246" t="s">
        <v>291</v>
      </c>
      <c r="G206" s="244"/>
      <c r="H206" s="247">
        <v>4.5999999999999996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157</v>
      </c>
      <c r="AU206" s="253" t="s">
        <v>86</v>
      </c>
      <c r="AV206" s="14" t="s">
        <v>86</v>
      </c>
      <c r="AW206" s="14" t="s">
        <v>31</v>
      </c>
      <c r="AX206" s="14" t="s">
        <v>84</v>
      </c>
      <c r="AY206" s="253" t="s">
        <v>148</v>
      </c>
    </row>
    <row r="207" s="2" customFormat="1" ht="16.5" customHeight="1">
      <c r="A207" s="38"/>
      <c r="B207" s="39"/>
      <c r="C207" s="269" t="s">
        <v>292</v>
      </c>
      <c r="D207" s="269" t="s">
        <v>293</v>
      </c>
      <c r="E207" s="270" t="s">
        <v>294</v>
      </c>
      <c r="F207" s="271" t="s">
        <v>295</v>
      </c>
      <c r="G207" s="272" t="s">
        <v>210</v>
      </c>
      <c r="H207" s="273">
        <v>5</v>
      </c>
      <c r="I207" s="274"/>
      <c r="J207" s="273">
        <f>ROUND(I207*H207,2)</f>
        <v>0</v>
      </c>
      <c r="K207" s="275"/>
      <c r="L207" s="276"/>
      <c r="M207" s="277" t="s">
        <v>1</v>
      </c>
      <c r="N207" s="278" t="s">
        <v>41</v>
      </c>
      <c r="O207" s="91"/>
      <c r="P207" s="228">
        <f>O207*H207</f>
        <v>0</v>
      </c>
      <c r="Q207" s="228">
        <v>0.001</v>
      </c>
      <c r="R207" s="228">
        <f>Q207*H207</f>
        <v>0.0050000000000000001</v>
      </c>
      <c r="S207" s="228">
        <v>0</v>
      </c>
      <c r="T207" s="22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0" t="s">
        <v>296</v>
      </c>
      <c r="AT207" s="230" t="s">
        <v>293</v>
      </c>
      <c r="AU207" s="230" t="s">
        <v>86</v>
      </c>
      <c r="AY207" s="17" t="s">
        <v>148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7" t="s">
        <v>84</v>
      </c>
      <c r="BK207" s="231">
        <f>ROUND(I207*H207,2)</f>
        <v>0</v>
      </c>
      <c r="BL207" s="17" t="s">
        <v>249</v>
      </c>
      <c r="BM207" s="230" t="s">
        <v>297</v>
      </c>
    </row>
    <row r="208" s="2" customFormat="1">
      <c r="A208" s="38"/>
      <c r="B208" s="39"/>
      <c r="C208" s="40"/>
      <c r="D208" s="234" t="s">
        <v>202</v>
      </c>
      <c r="E208" s="40"/>
      <c r="F208" s="265" t="s">
        <v>298</v>
      </c>
      <c r="G208" s="40"/>
      <c r="H208" s="40"/>
      <c r="I208" s="266"/>
      <c r="J208" s="40"/>
      <c r="K208" s="40"/>
      <c r="L208" s="44"/>
      <c r="M208" s="267"/>
      <c r="N208" s="268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202</v>
      </c>
      <c r="AU208" s="17" t="s">
        <v>86</v>
      </c>
    </row>
    <row r="209" s="2" customFormat="1" ht="16.5" customHeight="1">
      <c r="A209" s="38"/>
      <c r="B209" s="39"/>
      <c r="C209" s="269" t="s">
        <v>299</v>
      </c>
      <c r="D209" s="269" t="s">
        <v>293</v>
      </c>
      <c r="E209" s="270" t="s">
        <v>300</v>
      </c>
      <c r="F209" s="271" t="s">
        <v>301</v>
      </c>
      <c r="G209" s="272" t="s">
        <v>302</v>
      </c>
      <c r="H209" s="273">
        <v>4</v>
      </c>
      <c r="I209" s="274"/>
      <c r="J209" s="273">
        <f>ROUND(I209*H209,2)</f>
        <v>0</v>
      </c>
      <c r="K209" s="275"/>
      <c r="L209" s="276"/>
      <c r="M209" s="277" t="s">
        <v>1</v>
      </c>
      <c r="N209" s="278" t="s">
        <v>41</v>
      </c>
      <c r="O209" s="91"/>
      <c r="P209" s="228">
        <f>O209*H209</f>
        <v>0</v>
      </c>
      <c r="Q209" s="228">
        <v>0.00020000000000000001</v>
      </c>
      <c r="R209" s="228">
        <f>Q209*H209</f>
        <v>0.00080000000000000004</v>
      </c>
      <c r="S209" s="228">
        <v>0</v>
      </c>
      <c r="T209" s="22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0" t="s">
        <v>296</v>
      </c>
      <c r="AT209" s="230" t="s">
        <v>293</v>
      </c>
      <c r="AU209" s="230" t="s">
        <v>86</v>
      </c>
      <c r="AY209" s="17" t="s">
        <v>148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7" t="s">
        <v>84</v>
      </c>
      <c r="BK209" s="231">
        <f>ROUND(I209*H209,2)</f>
        <v>0</v>
      </c>
      <c r="BL209" s="17" t="s">
        <v>249</v>
      </c>
      <c r="BM209" s="230" t="s">
        <v>303</v>
      </c>
    </row>
    <row r="210" s="12" customFormat="1" ht="22.8" customHeight="1">
      <c r="A210" s="12"/>
      <c r="B210" s="203"/>
      <c r="C210" s="204"/>
      <c r="D210" s="205" t="s">
        <v>75</v>
      </c>
      <c r="E210" s="217" t="s">
        <v>304</v>
      </c>
      <c r="F210" s="217" t="s">
        <v>305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SUM(P211:P230)</f>
        <v>0</v>
      </c>
      <c r="Q210" s="211"/>
      <c r="R210" s="212">
        <f>SUM(R211:R230)</f>
        <v>0.42883500000000002</v>
      </c>
      <c r="S210" s="211"/>
      <c r="T210" s="213">
        <f>SUM(T211:T230)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86</v>
      </c>
      <c r="AT210" s="215" t="s">
        <v>75</v>
      </c>
      <c r="AU210" s="215" t="s">
        <v>84</v>
      </c>
      <c r="AY210" s="214" t="s">
        <v>148</v>
      </c>
      <c r="BK210" s="216">
        <f>SUM(BK211:BK230)</f>
        <v>0</v>
      </c>
    </row>
    <row r="211" s="2" customFormat="1" ht="24.15" customHeight="1">
      <c r="A211" s="38"/>
      <c r="B211" s="39"/>
      <c r="C211" s="219" t="s">
        <v>306</v>
      </c>
      <c r="D211" s="219" t="s">
        <v>151</v>
      </c>
      <c r="E211" s="220" t="s">
        <v>307</v>
      </c>
      <c r="F211" s="221" t="s">
        <v>308</v>
      </c>
      <c r="G211" s="222" t="s">
        <v>154</v>
      </c>
      <c r="H211" s="223">
        <v>51.299999999999997</v>
      </c>
      <c r="I211" s="224"/>
      <c r="J211" s="223">
        <f>ROUND(I211*H211,2)</f>
        <v>0</v>
      </c>
      <c r="K211" s="225"/>
      <c r="L211" s="44"/>
      <c r="M211" s="226" t="s">
        <v>1</v>
      </c>
      <c r="N211" s="227" t="s">
        <v>41</v>
      </c>
      <c r="O211" s="91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0" t="s">
        <v>249</v>
      </c>
      <c r="AT211" s="230" t="s">
        <v>151</v>
      </c>
      <c r="AU211" s="230" t="s">
        <v>86</v>
      </c>
      <c r="AY211" s="17" t="s">
        <v>148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7" t="s">
        <v>84</v>
      </c>
      <c r="BK211" s="231">
        <f>ROUND(I211*H211,2)</f>
        <v>0</v>
      </c>
      <c r="BL211" s="17" t="s">
        <v>249</v>
      </c>
      <c r="BM211" s="230" t="s">
        <v>309</v>
      </c>
    </row>
    <row r="212" s="2" customFormat="1" ht="16.5" customHeight="1">
      <c r="A212" s="38"/>
      <c r="B212" s="39"/>
      <c r="C212" s="219" t="s">
        <v>310</v>
      </c>
      <c r="D212" s="219" t="s">
        <v>151</v>
      </c>
      <c r="E212" s="220" t="s">
        <v>311</v>
      </c>
      <c r="F212" s="221" t="s">
        <v>312</v>
      </c>
      <c r="G212" s="222" t="s">
        <v>154</v>
      </c>
      <c r="H212" s="223">
        <v>51.299999999999997</v>
      </c>
      <c r="I212" s="224"/>
      <c r="J212" s="223">
        <f>ROUND(I212*H212,2)</f>
        <v>0</v>
      </c>
      <c r="K212" s="225"/>
      <c r="L212" s="44"/>
      <c r="M212" s="226" t="s">
        <v>1</v>
      </c>
      <c r="N212" s="227" t="s">
        <v>41</v>
      </c>
      <c r="O212" s="91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0" t="s">
        <v>249</v>
      </c>
      <c r="AT212" s="230" t="s">
        <v>151</v>
      </c>
      <c r="AU212" s="230" t="s">
        <v>86</v>
      </c>
      <c r="AY212" s="17" t="s">
        <v>148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7" t="s">
        <v>84</v>
      </c>
      <c r="BK212" s="231">
        <f>ROUND(I212*H212,2)</f>
        <v>0</v>
      </c>
      <c r="BL212" s="17" t="s">
        <v>249</v>
      </c>
      <c r="BM212" s="230" t="s">
        <v>313</v>
      </c>
    </row>
    <row r="213" s="2" customFormat="1" ht="24.15" customHeight="1">
      <c r="A213" s="38"/>
      <c r="B213" s="39"/>
      <c r="C213" s="219" t="s">
        <v>314</v>
      </c>
      <c r="D213" s="219" t="s">
        <v>151</v>
      </c>
      <c r="E213" s="220" t="s">
        <v>315</v>
      </c>
      <c r="F213" s="221" t="s">
        <v>316</v>
      </c>
      <c r="G213" s="222" t="s">
        <v>154</v>
      </c>
      <c r="H213" s="223">
        <v>51.299999999999997</v>
      </c>
      <c r="I213" s="224"/>
      <c r="J213" s="223">
        <f>ROUND(I213*H213,2)</f>
        <v>0</v>
      </c>
      <c r="K213" s="225"/>
      <c r="L213" s="44"/>
      <c r="M213" s="226" t="s">
        <v>1</v>
      </c>
      <c r="N213" s="227" t="s">
        <v>41</v>
      </c>
      <c r="O213" s="91"/>
      <c r="P213" s="228">
        <f>O213*H213</f>
        <v>0</v>
      </c>
      <c r="Q213" s="228">
        <v>0.00020000000000000001</v>
      </c>
      <c r="R213" s="228">
        <f>Q213*H213</f>
        <v>0.01026</v>
      </c>
      <c r="S213" s="228">
        <v>0</v>
      </c>
      <c r="T213" s="229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0" t="s">
        <v>249</v>
      </c>
      <c r="AT213" s="230" t="s">
        <v>151</v>
      </c>
      <c r="AU213" s="230" t="s">
        <v>86</v>
      </c>
      <c r="AY213" s="17" t="s">
        <v>148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7" t="s">
        <v>84</v>
      </c>
      <c r="BK213" s="231">
        <f>ROUND(I213*H213,2)</f>
        <v>0</v>
      </c>
      <c r="BL213" s="17" t="s">
        <v>249</v>
      </c>
      <c r="BM213" s="230" t="s">
        <v>317</v>
      </c>
    </row>
    <row r="214" s="13" customFormat="1">
      <c r="A214" s="13"/>
      <c r="B214" s="232"/>
      <c r="C214" s="233"/>
      <c r="D214" s="234" t="s">
        <v>157</v>
      </c>
      <c r="E214" s="235" t="s">
        <v>1</v>
      </c>
      <c r="F214" s="236" t="s">
        <v>318</v>
      </c>
      <c r="G214" s="233"/>
      <c r="H214" s="235" t="s">
        <v>1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157</v>
      </c>
      <c r="AU214" s="242" t="s">
        <v>86</v>
      </c>
      <c r="AV214" s="13" t="s">
        <v>84</v>
      </c>
      <c r="AW214" s="13" t="s">
        <v>31</v>
      </c>
      <c r="AX214" s="13" t="s">
        <v>76</v>
      </c>
      <c r="AY214" s="242" t="s">
        <v>148</v>
      </c>
    </row>
    <row r="215" s="14" customFormat="1">
      <c r="A215" s="14"/>
      <c r="B215" s="243"/>
      <c r="C215" s="244"/>
      <c r="D215" s="234" t="s">
        <v>157</v>
      </c>
      <c r="E215" s="245" t="s">
        <v>1</v>
      </c>
      <c r="F215" s="246" t="s">
        <v>166</v>
      </c>
      <c r="G215" s="244"/>
      <c r="H215" s="247">
        <v>51.299999999999997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157</v>
      </c>
      <c r="AU215" s="253" t="s">
        <v>86</v>
      </c>
      <c r="AV215" s="14" t="s">
        <v>86</v>
      </c>
      <c r="AW215" s="14" t="s">
        <v>31</v>
      </c>
      <c r="AX215" s="14" t="s">
        <v>84</v>
      </c>
      <c r="AY215" s="253" t="s">
        <v>148</v>
      </c>
    </row>
    <row r="216" s="2" customFormat="1" ht="33" customHeight="1">
      <c r="A216" s="38"/>
      <c r="B216" s="39"/>
      <c r="C216" s="219" t="s">
        <v>319</v>
      </c>
      <c r="D216" s="219" t="s">
        <v>151</v>
      </c>
      <c r="E216" s="220" t="s">
        <v>320</v>
      </c>
      <c r="F216" s="221" t="s">
        <v>321</v>
      </c>
      <c r="G216" s="222" t="s">
        <v>154</v>
      </c>
      <c r="H216" s="223">
        <v>51.299999999999997</v>
      </c>
      <c r="I216" s="224"/>
      <c r="J216" s="223">
        <f>ROUND(I216*H216,2)</f>
        <v>0</v>
      </c>
      <c r="K216" s="225"/>
      <c r="L216" s="44"/>
      <c r="M216" s="226" t="s">
        <v>1</v>
      </c>
      <c r="N216" s="227" t="s">
        <v>41</v>
      </c>
      <c r="O216" s="91"/>
      <c r="P216" s="228">
        <f>O216*H216</f>
        <v>0</v>
      </c>
      <c r="Q216" s="228">
        <v>0.0045500000000000002</v>
      </c>
      <c r="R216" s="228">
        <f>Q216*H216</f>
        <v>0.23341500000000001</v>
      </c>
      <c r="S216" s="228">
        <v>0</v>
      </c>
      <c r="T216" s="229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0" t="s">
        <v>249</v>
      </c>
      <c r="AT216" s="230" t="s">
        <v>151</v>
      </c>
      <c r="AU216" s="230" t="s">
        <v>86</v>
      </c>
      <c r="AY216" s="17" t="s">
        <v>148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7" t="s">
        <v>84</v>
      </c>
      <c r="BK216" s="231">
        <f>ROUND(I216*H216,2)</f>
        <v>0</v>
      </c>
      <c r="BL216" s="17" t="s">
        <v>249</v>
      </c>
      <c r="BM216" s="230" t="s">
        <v>322</v>
      </c>
    </row>
    <row r="217" s="13" customFormat="1">
      <c r="A217" s="13"/>
      <c r="B217" s="232"/>
      <c r="C217" s="233"/>
      <c r="D217" s="234" t="s">
        <v>157</v>
      </c>
      <c r="E217" s="235" t="s">
        <v>1</v>
      </c>
      <c r="F217" s="236" t="s">
        <v>323</v>
      </c>
      <c r="G217" s="233"/>
      <c r="H217" s="235" t="s">
        <v>1</v>
      </c>
      <c r="I217" s="237"/>
      <c r="J217" s="233"/>
      <c r="K217" s="233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157</v>
      </c>
      <c r="AU217" s="242" t="s">
        <v>86</v>
      </c>
      <c r="AV217" s="13" t="s">
        <v>84</v>
      </c>
      <c r="AW217" s="13" t="s">
        <v>31</v>
      </c>
      <c r="AX217" s="13" t="s">
        <v>76</v>
      </c>
      <c r="AY217" s="242" t="s">
        <v>148</v>
      </c>
    </row>
    <row r="218" s="14" customFormat="1">
      <c r="A218" s="14"/>
      <c r="B218" s="243"/>
      <c r="C218" s="244"/>
      <c r="D218" s="234" t="s">
        <v>157</v>
      </c>
      <c r="E218" s="245" t="s">
        <v>1</v>
      </c>
      <c r="F218" s="246" t="s">
        <v>166</v>
      </c>
      <c r="G218" s="244"/>
      <c r="H218" s="247">
        <v>51.299999999999997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157</v>
      </c>
      <c r="AU218" s="253" t="s">
        <v>86</v>
      </c>
      <c r="AV218" s="14" t="s">
        <v>86</v>
      </c>
      <c r="AW218" s="14" t="s">
        <v>31</v>
      </c>
      <c r="AX218" s="14" t="s">
        <v>84</v>
      </c>
      <c r="AY218" s="253" t="s">
        <v>148</v>
      </c>
    </row>
    <row r="219" s="2" customFormat="1" ht="16.5" customHeight="1">
      <c r="A219" s="38"/>
      <c r="B219" s="39"/>
      <c r="C219" s="219" t="s">
        <v>324</v>
      </c>
      <c r="D219" s="219" t="s">
        <v>151</v>
      </c>
      <c r="E219" s="220" t="s">
        <v>325</v>
      </c>
      <c r="F219" s="221" t="s">
        <v>326</v>
      </c>
      <c r="G219" s="222" t="s">
        <v>154</v>
      </c>
      <c r="H219" s="223">
        <v>51.299999999999997</v>
      </c>
      <c r="I219" s="224"/>
      <c r="J219" s="223">
        <f>ROUND(I219*H219,2)</f>
        <v>0</v>
      </c>
      <c r="K219" s="225"/>
      <c r="L219" s="44"/>
      <c r="M219" s="226" t="s">
        <v>1</v>
      </c>
      <c r="N219" s="227" t="s">
        <v>41</v>
      </c>
      <c r="O219" s="91"/>
      <c r="P219" s="228">
        <f>O219*H219</f>
        <v>0</v>
      </c>
      <c r="Q219" s="228">
        <v>0.00029999999999999997</v>
      </c>
      <c r="R219" s="228">
        <f>Q219*H219</f>
        <v>0.015389999999999997</v>
      </c>
      <c r="S219" s="228">
        <v>0</v>
      </c>
      <c r="T219" s="229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0" t="s">
        <v>249</v>
      </c>
      <c r="AT219" s="230" t="s">
        <v>151</v>
      </c>
      <c r="AU219" s="230" t="s">
        <v>86</v>
      </c>
      <c r="AY219" s="17" t="s">
        <v>148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7" t="s">
        <v>84</v>
      </c>
      <c r="BK219" s="231">
        <f>ROUND(I219*H219,2)</f>
        <v>0</v>
      </c>
      <c r="BL219" s="17" t="s">
        <v>249</v>
      </c>
      <c r="BM219" s="230" t="s">
        <v>327</v>
      </c>
    </row>
    <row r="220" s="13" customFormat="1">
      <c r="A220" s="13"/>
      <c r="B220" s="232"/>
      <c r="C220" s="233"/>
      <c r="D220" s="234" t="s">
        <v>157</v>
      </c>
      <c r="E220" s="235" t="s">
        <v>1</v>
      </c>
      <c r="F220" s="236" t="s">
        <v>328</v>
      </c>
      <c r="G220" s="233"/>
      <c r="H220" s="235" t="s">
        <v>1</v>
      </c>
      <c r="I220" s="237"/>
      <c r="J220" s="233"/>
      <c r="K220" s="233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157</v>
      </c>
      <c r="AU220" s="242" t="s">
        <v>86</v>
      </c>
      <c r="AV220" s="13" t="s">
        <v>84</v>
      </c>
      <c r="AW220" s="13" t="s">
        <v>31</v>
      </c>
      <c r="AX220" s="13" t="s">
        <v>76</v>
      </c>
      <c r="AY220" s="242" t="s">
        <v>148</v>
      </c>
    </row>
    <row r="221" s="14" customFormat="1">
      <c r="A221" s="14"/>
      <c r="B221" s="243"/>
      <c r="C221" s="244"/>
      <c r="D221" s="234" t="s">
        <v>157</v>
      </c>
      <c r="E221" s="245" t="s">
        <v>1</v>
      </c>
      <c r="F221" s="246" t="s">
        <v>253</v>
      </c>
      <c r="G221" s="244"/>
      <c r="H221" s="247">
        <v>51.299999999999997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3" t="s">
        <v>157</v>
      </c>
      <c r="AU221" s="253" t="s">
        <v>86</v>
      </c>
      <c r="AV221" s="14" t="s">
        <v>86</v>
      </c>
      <c r="AW221" s="14" t="s">
        <v>31</v>
      </c>
      <c r="AX221" s="14" t="s">
        <v>84</v>
      </c>
      <c r="AY221" s="253" t="s">
        <v>148</v>
      </c>
    </row>
    <row r="222" s="2" customFormat="1" ht="37.8" customHeight="1">
      <c r="A222" s="38"/>
      <c r="B222" s="39"/>
      <c r="C222" s="269" t="s">
        <v>329</v>
      </c>
      <c r="D222" s="269" t="s">
        <v>293</v>
      </c>
      <c r="E222" s="270" t="s">
        <v>330</v>
      </c>
      <c r="F222" s="271" t="s">
        <v>331</v>
      </c>
      <c r="G222" s="272" t="s">
        <v>154</v>
      </c>
      <c r="H222" s="273">
        <v>57</v>
      </c>
      <c r="I222" s="274"/>
      <c r="J222" s="273">
        <f>ROUND(I222*H222,2)</f>
        <v>0</v>
      </c>
      <c r="K222" s="275"/>
      <c r="L222" s="276"/>
      <c r="M222" s="277" t="s">
        <v>1</v>
      </c>
      <c r="N222" s="278" t="s">
        <v>41</v>
      </c>
      <c r="O222" s="91"/>
      <c r="P222" s="228">
        <f>O222*H222</f>
        <v>0</v>
      </c>
      <c r="Q222" s="228">
        <v>0.0027499999999999998</v>
      </c>
      <c r="R222" s="228">
        <f>Q222*H222</f>
        <v>0.15675</v>
      </c>
      <c r="S222" s="228">
        <v>0</v>
      </c>
      <c r="T222" s="229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0" t="s">
        <v>296</v>
      </c>
      <c r="AT222" s="230" t="s">
        <v>293</v>
      </c>
      <c r="AU222" s="230" t="s">
        <v>86</v>
      </c>
      <c r="AY222" s="17" t="s">
        <v>148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7" t="s">
        <v>84</v>
      </c>
      <c r="BK222" s="231">
        <f>ROUND(I222*H222,2)</f>
        <v>0</v>
      </c>
      <c r="BL222" s="17" t="s">
        <v>249</v>
      </c>
      <c r="BM222" s="230" t="s">
        <v>332</v>
      </c>
    </row>
    <row r="223" s="14" customFormat="1">
      <c r="A223" s="14"/>
      <c r="B223" s="243"/>
      <c r="C223" s="244"/>
      <c r="D223" s="234" t="s">
        <v>157</v>
      </c>
      <c r="E223" s="245" t="s">
        <v>1</v>
      </c>
      <c r="F223" s="246" t="s">
        <v>333</v>
      </c>
      <c r="G223" s="244"/>
      <c r="H223" s="247">
        <v>57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157</v>
      </c>
      <c r="AU223" s="253" t="s">
        <v>86</v>
      </c>
      <c r="AV223" s="14" t="s">
        <v>86</v>
      </c>
      <c r="AW223" s="14" t="s">
        <v>31</v>
      </c>
      <c r="AX223" s="14" t="s">
        <v>84</v>
      </c>
      <c r="AY223" s="253" t="s">
        <v>148</v>
      </c>
    </row>
    <row r="224" s="2" customFormat="1" ht="16.5" customHeight="1">
      <c r="A224" s="38"/>
      <c r="B224" s="39"/>
      <c r="C224" s="219" t="s">
        <v>334</v>
      </c>
      <c r="D224" s="219" t="s">
        <v>151</v>
      </c>
      <c r="E224" s="220" t="s">
        <v>335</v>
      </c>
      <c r="F224" s="221" t="s">
        <v>336</v>
      </c>
      <c r="G224" s="222" t="s">
        <v>210</v>
      </c>
      <c r="H224" s="223">
        <v>28</v>
      </c>
      <c r="I224" s="224"/>
      <c r="J224" s="223">
        <f>ROUND(I224*H224,2)</f>
        <v>0</v>
      </c>
      <c r="K224" s="225"/>
      <c r="L224" s="44"/>
      <c r="M224" s="226" t="s">
        <v>1</v>
      </c>
      <c r="N224" s="227" t="s">
        <v>41</v>
      </c>
      <c r="O224" s="91"/>
      <c r="P224" s="228">
        <f>O224*H224</f>
        <v>0</v>
      </c>
      <c r="Q224" s="228">
        <v>3.0000000000000001E-05</v>
      </c>
      <c r="R224" s="228">
        <f>Q224*H224</f>
        <v>0.00084000000000000003</v>
      </c>
      <c r="S224" s="228">
        <v>0</v>
      </c>
      <c r="T224" s="229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0" t="s">
        <v>249</v>
      </c>
      <c r="AT224" s="230" t="s">
        <v>151</v>
      </c>
      <c r="AU224" s="230" t="s">
        <v>86</v>
      </c>
      <c r="AY224" s="17" t="s">
        <v>148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7" t="s">
        <v>84</v>
      </c>
      <c r="BK224" s="231">
        <f>ROUND(I224*H224,2)</f>
        <v>0</v>
      </c>
      <c r="BL224" s="17" t="s">
        <v>249</v>
      </c>
      <c r="BM224" s="230" t="s">
        <v>337</v>
      </c>
    </row>
    <row r="225" s="14" customFormat="1">
      <c r="A225" s="14"/>
      <c r="B225" s="243"/>
      <c r="C225" s="244"/>
      <c r="D225" s="234" t="s">
        <v>157</v>
      </c>
      <c r="E225" s="245" t="s">
        <v>1</v>
      </c>
      <c r="F225" s="246" t="s">
        <v>338</v>
      </c>
      <c r="G225" s="244"/>
      <c r="H225" s="247">
        <v>28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157</v>
      </c>
      <c r="AU225" s="253" t="s">
        <v>86</v>
      </c>
      <c r="AV225" s="14" t="s">
        <v>86</v>
      </c>
      <c r="AW225" s="14" t="s">
        <v>31</v>
      </c>
      <c r="AX225" s="14" t="s">
        <v>84</v>
      </c>
      <c r="AY225" s="253" t="s">
        <v>148</v>
      </c>
    </row>
    <row r="226" s="2" customFormat="1" ht="24.15" customHeight="1">
      <c r="A226" s="38"/>
      <c r="B226" s="39"/>
      <c r="C226" s="269" t="s">
        <v>339</v>
      </c>
      <c r="D226" s="269" t="s">
        <v>293</v>
      </c>
      <c r="E226" s="270" t="s">
        <v>340</v>
      </c>
      <c r="F226" s="271" t="s">
        <v>341</v>
      </c>
      <c r="G226" s="272" t="s">
        <v>210</v>
      </c>
      <c r="H226" s="273">
        <v>31</v>
      </c>
      <c r="I226" s="274"/>
      <c r="J226" s="273">
        <f>ROUND(I226*H226,2)</f>
        <v>0</v>
      </c>
      <c r="K226" s="275"/>
      <c r="L226" s="276"/>
      <c r="M226" s="277" t="s">
        <v>1</v>
      </c>
      <c r="N226" s="278" t="s">
        <v>41</v>
      </c>
      <c r="O226" s="91"/>
      <c r="P226" s="228">
        <f>O226*H226</f>
        <v>0</v>
      </c>
      <c r="Q226" s="228">
        <v>0.00038000000000000002</v>
      </c>
      <c r="R226" s="228">
        <f>Q226*H226</f>
        <v>0.011780000000000001</v>
      </c>
      <c r="S226" s="228">
        <v>0</v>
      </c>
      <c r="T226" s="229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0" t="s">
        <v>296</v>
      </c>
      <c r="AT226" s="230" t="s">
        <v>293</v>
      </c>
      <c r="AU226" s="230" t="s">
        <v>86</v>
      </c>
      <c r="AY226" s="17" t="s">
        <v>148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7" t="s">
        <v>84</v>
      </c>
      <c r="BK226" s="231">
        <f>ROUND(I226*H226,2)</f>
        <v>0</v>
      </c>
      <c r="BL226" s="17" t="s">
        <v>249</v>
      </c>
      <c r="BM226" s="230" t="s">
        <v>342</v>
      </c>
    </row>
    <row r="227" s="14" customFormat="1">
      <c r="A227" s="14"/>
      <c r="B227" s="243"/>
      <c r="C227" s="244"/>
      <c r="D227" s="234" t="s">
        <v>157</v>
      </c>
      <c r="E227" s="245" t="s">
        <v>1</v>
      </c>
      <c r="F227" s="246" t="s">
        <v>343</v>
      </c>
      <c r="G227" s="244"/>
      <c r="H227" s="247">
        <v>31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157</v>
      </c>
      <c r="AU227" s="253" t="s">
        <v>86</v>
      </c>
      <c r="AV227" s="14" t="s">
        <v>86</v>
      </c>
      <c r="AW227" s="14" t="s">
        <v>31</v>
      </c>
      <c r="AX227" s="14" t="s">
        <v>84</v>
      </c>
      <c r="AY227" s="253" t="s">
        <v>148</v>
      </c>
    </row>
    <row r="228" s="2" customFormat="1" ht="16.5" customHeight="1">
      <c r="A228" s="38"/>
      <c r="B228" s="39"/>
      <c r="C228" s="219" t="s">
        <v>296</v>
      </c>
      <c r="D228" s="219" t="s">
        <v>151</v>
      </c>
      <c r="E228" s="220" t="s">
        <v>344</v>
      </c>
      <c r="F228" s="221" t="s">
        <v>345</v>
      </c>
      <c r="G228" s="222" t="s">
        <v>210</v>
      </c>
      <c r="H228" s="223">
        <v>0.90000000000000002</v>
      </c>
      <c r="I228" s="224"/>
      <c r="J228" s="223">
        <f>ROUND(I228*H228,2)</f>
        <v>0</v>
      </c>
      <c r="K228" s="225"/>
      <c r="L228" s="44"/>
      <c r="M228" s="226" t="s">
        <v>1</v>
      </c>
      <c r="N228" s="227" t="s">
        <v>41</v>
      </c>
      <c r="O228" s="91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0" t="s">
        <v>249</v>
      </c>
      <c r="AT228" s="230" t="s">
        <v>151</v>
      </c>
      <c r="AU228" s="230" t="s">
        <v>86</v>
      </c>
      <c r="AY228" s="17" t="s">
        <v>148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7" t="s">
        <v>84</v>
      </c>
      <c r="BK228" s="231">
        <f>ROUND(I228*H228,2)</f>
        <v>0</v>
      </c>
      <c r="BL228" s="17" t="s">
        <v>249</v>
      </c>
      <c r="BM228" s="230" t="s">
        <v>346</v>
      </c>
    </row>
    <row r="229" s="2" customFormat="1" ht="16.5" customHeight="1">
      <c r="A229" s="38"/>
      <c r="B229" s="39"/>
      <c r="C229" s="269" t="s">
        <v>347</v>
      </c>
      <c r="D229" s="269" t="s">
        <v>293</v>
      </c>
      <c r="E229" s="270" t="s">
        <v>348</v>
      </c>
      <c r="F229" s="271" t="s">
        <v>349</v>
      </c>
      <c r="G229" s="272" t="s">
        <v>210</v>
      </c>
      <c r="H229" s="273">
        <v>1</v>
      </c>
      <c r="I229" s="274"/>
      <c r="J229" s="273">
        <f>ROUND(I229*H229,2)</f>
        <v>0</v>
      </c>
      <c r="K229" s="275"/>
      <c r="L229" s="276"/>
      <c r="M229" s="277" t="s">
        <v>1</v>
      </c>
      <c r="N229" s="278" t="s">
        <v>41</v>
      </c>
      <c r="O229" s="91"/>
      <c r="P229" s="228">
        <f>O229*H229</f>
        <v>0</v>
      </c>
      <c r="Q229" s="228">
        <v>0.00040000000000000002</v>
      </c>
      <c r="R229" s="228">
        <f>Q229*H229</f>
        <v>0.00040000000000000002</v>
      </c>
      <c r="S229" s="228">
        <v>0</v>
      </c>
      <c r="T229" s="229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0" t="s">
        <v>296</v>
      </c>
      <c r="AT229" s="230" t="s">
        <v>293</v>
      </c>
      <c r="AU229" s="230" t="s">
        <v>86</v>
      </c>
      <c r="AY229" s="17" t="s">
        <v>148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7" t="s">
        <v>84</v>
      </c>
      <c r="BK229" s="231">
        <f>ROUND(I229*H229,2)</f>
        <v>0</v>
      </c>
      <c r="BL229" s="17" t="s">
        <v>249</v>
      </c>
      <c r="BM229" s="230" t="s">
        <v>350</v>
      </c>
    </row>
    <row r="230" s="2" customFormat="1" ht="24.15" customHeight="1">
      <c r="A230" s="38"/>
      <c r="B230" s="39"/>
      <c r="C230" s="219" t="s">
        <v>351</v>
      </c>
      <c r="D230" s="219" t="s">
        <v>151</v>
      </c>
      <c r="E230" s="220" t="s">
        <v>352</v>
      </c>
      <c r="F230" s="221" t="s">
        <v>353</v>
      </c>
      <c r="G230" s="222" t="s">
        <v>220</v>
      </c>
      <c r="H230" s="223">
        <v>0.42999999999999999</v>
      </c>
      <c r="I230" s="224"/>
      <c r="J230" s="223">
        <f>ROUND(I230*H230,2)</f>
        <v>0</v>
      </c>
      <c r="K230" s="225"/>
      <c r="L230" s="44"/>
      <c r="M230" s="226" t="s">
        <v>1</v>
      </c>
      <c r="N230" s="227" t="s">
        <v>41</v>
      </c>
      <c r="O230" s="91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0" t="s">
        <v>249</v>
      </c>
      <c r="AT230" s="230" t="s">
        <v>151</v>
      </c>
      <c r="AU230" s="230" t="s">
        <v>86</v>
      </c>
      <c r="AY230" s="17" t="s">
        <v>148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7" t="s">
        <v>84</v>
      </c>
      <c r="BK230" s="231">
        <f>ROUND(I230*H230,2)</f>
        <v>0</v>
      </c>
      <c r="BL230" s="17" t="s">
        <v>249</v>
      </c>
      <c r="BM230" s="230" t="s">
        <v>354</v>
      </c>
    </row>
    <row r="231" s="12" customFormat="1" ht="22.8" customHeight="1">
      <c r="A231" s="12"/>
      <c r="B231" s="203"/>
      <c r="C231" s="204"/>
      <c r="D231" s="205" t="s">
        <v>75</v>
      </c>
      <c r="E231" s="217" t="s">
        <v>355</v>
      </c>
      <c r="F231" s="217" t="s">
        <v>356</v>
      </c>
      <c r="G231" s="204"/>
      <c r="H231" s="204"/>
      <c r="I231" s="207"/>
      <c r="J231" s="218">
        <f>BK231</f>
        <v>0</v>
      </c>
      <c r="K231" s="204"/>
      <c r="L231" s="209"/>
      <c r="M231" s="210"/>
      <c r="N231" s="211"/>
      <c r="O231" s="211"/>
      <c r="P231" s="212">
        <f>SUM(P232:P242)</f>
        <v>0</v>
      </c>
      <c r="Q231" s="211"/>
      <c r="R231" s="212">
        <f>SUM(R232:R242)</f>
        <v>0.063501600000000005</v>
      </c>
      <c r="S231" s="211"/>
      <c r="T231" s="213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86</v>
      </c>
      <c r="AT231" s="215" t="s">
        <v>75</v>
      </c>
      <c r="AU231" s="215" t="s">
        <v>84</v>
      </c>
      <c r="AY231" s="214" t="s">
        <v>148</v>
      </c>
      <c r="BK231" s="216">
        <f>SUM(BK232:BK242)</f>
        <v>0</v>
      </c>
    </row>
    <row r="232" s="2" customFormat="1" ht="24.15" customHeight="1">
      <c r="A232" s="38"/>
      <c r="B232" s="39"/>
      <c r="C232" s="219" t="s">
        <v>357</v>
      </c>
      <c r="D232" s="219" t="s">
        <v>151</v>
      </c>
      <c r="E232" s="220" t="s">
        <v>358</v>
      </c>
      <c r="F232" s="221" t="s">
        <v>359</v>
      </c>
      <c r="G232" s="222" t="s">
        <v>154</v>
      </c>
      <c r="H232" s="223">
        <v>2.3199999999999998</v>
      </c>
      <c r="I232" s="224"/>
      <c r="J232" s="223">
        <f>ROUND(I232*H232,2)</f>
        <v>0</v>
      </c>
      <c r="K232" s="225"/>
      <c r="L232" s="44"/>
      <c r="M232" s="226" t="s">
        <v>1</v>
      </c>
      <c r="N232" s="227" t="s">
        <v>41</v>
      </c>
      <c r="O232" s="91"/>
      <c r="P232" s="228">
        <f>O232*H232</f>
        <v>0</v>
      </c>
      <c r="Q232" s="228">
        <v>0.0053800000000000002</v>
      </c>
      <c r="R232" s="228">
        <f>Q232*H232</f>
        <v>0.012481599999999999</v>
      </c>
      <c r="S232" s="228">
        <v>0</v>
      </c>
      <c r="T232" s="229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0" t="s">
        <v>249</v>
      </c>
      <c r="AT232" s="230" t="s">
        <v>151</v>
      </c>
      <c r="AU232" s="230" t="s">
        <v>86</v>
      </c>
      <c r="AY232" s="17" t="s">
        <v>148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7" t="s">
        <v>84</v>
      </c>
      <c r="BK232" s="231">
        <f>ROUND(I232*H232,2)</f>
        <v>0</v>
      </c>
      <c r="BL232" s="17" t="s">
        <v>249</v>
      </c>
      <c r="BM232" s="230" t="s">
        <v>360</v>
      </c>
    </row>
    <row r="233" s="13" customFormat="1">
      <c r="A233" s="13"/>
      <c r="B233" s="232"/>
      <c r="C233" s="233"/>
      <c r="D233" s="234" t="s">
        <v>157</v>
      </c>
      <c r="E233" s="235" t="s">
        <v>1</v>
      </c>
      <c r="F233" s="236" t="s">
        <v>361</v>
      </c>
      <c r="G233" s="233"/>
      <c r="H233" s="235" t="s">
        <v>1</v>
      </c>
      <c r="I233" s="237"/>
      <c r="J233" s="233"/>
      <c r="K233" s="233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157</v>
      </c>
      <c r="AU233" s="242" t="s">
        <v>86</v>
      </c>
      <c r="AV233" s="13" t="s">
        <v>84</v>
      </c>
      <c r="AW233" s="13" t="s">
        <v>31</v>
      </c>
      <c r="AX233" s="13" t="s">
        <v>76</v>
      </c>
      <c r="AY233" s="242" t="s">
        <v>148</v>
      </c>
    </row>
    <row r="234" s="14" customFormat="1">
      <c r="A234" s="14"/>
      <c r="B234" s="243"/>
      <c r="C234" s="244"/>
      <c r="D234" s="234" t="s">
        <v>157</v>
      </c>
      <c r="E234" s="245" t="s">
        <v>1</v>
      </c>
      <c r="F234" s="246" t="s">
        <v>362</v>
      </c>
      <c r="G234" s="244"/>
      <c r="H234" s="247">
        <v>2.3199999999999998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157</v>
      </c>
      <c r="AU234" s="253" t="s">
        <v>86</v>
      </c>
      <c r="AV234" s="14" t="s">
        <v>86</v>
      </c>
      <c r="AW234" s="14" t="s">
        <v>31</v>
      </c>
      <c r="AX234" s="14" t="s">
        <v>84</v>
      </c>
      <c r="AY234" s="253" t="s">
        <v>148</v>
      </c>
    </row>
    <row r="235" s="2" customFormat="1" ht="24.15" customHeight="1">
      <c r="A235" s="38"/>
      <c r="B235" s="39"/>
      <c r="C235" s="269" t="s">
        <v>363</v>
      </c>
      <c r="D235" s="269" t="s">
        <v>293</v>
      </c>
      <c r="E235" s="270" t="s">
        <v>364</v>
      </c>
      <c r="F235" s="271" t="s">
        <v>365</v>
      </c>
      <c r="G235" s="272" t="s">
        <v>154</v>
      </c>
      <c r="H235" s="273">
        <v>3</v>
      </c>
      <c r="I235" s="274"/>
      <c r="J235" s="273">
        <f>ROUND(I235*H235,2)</f>
        <v>0</v>
      </c>
      <c r="K235" s="275"/>
      <c r="L235" s="276"/>
      <c r="M235" s="277" t="s">
        <v>1</v>
      </c>
      <c r="N235" s="278" t="s">
        <v>41</v>
      </c>
      <c r="O235" s="91"/>
      <c r="P235" s="228">
        <f>O235*H235</f>
        <v>0</v>
      </c>
      <c r="Q235" s="228">
        <v>0.016</v>
      </c>
      <c r="R235" s="228">
        <f>Q235*H235</f>
        <v>0.048000000000000001</v>
      </c>
      <c r="S235" s="228">
        <v>0</v>
      </c>
      <c r="T235" s="229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0" t="s">
        <v>296</v>
      </c>
      <c r="AT235" s="230" t="s">
        <v>293</v>
      </c>
      <c r="AU235" s="230" t="s">
        <v>86</v>
      </c>
      <c r="AY235" s="17" t="s">
        <v>148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7" t="s">
        <v>84</v>
      </c>
      <c r="BK235" s="231">
        <f>ROUND(I235*H235,2)</f>
        <v>0</v>
      </c>
      <c r="BL235" s="17" t="s">
        <v>249</v>
      </c>
      <c r="BM235" s="230" t="s">
        <v>366</v>
      </c>
    </row>
    <row r="236" s="14" customFormat="1">
      <c r="A236" s="14"/>
      <c r="B236" s="243"/>
      <c r="C236" s="244"/>
      <c r="D236" s="234" t="s">
        <v>157</v>
      </c>
      <c r="E236" s="245" t="s">
        <v>1</v>
      </c>
      <c r="F236" s="246" t="s">
        <v>367</v>
      </c>
      <c r="G236" s="244"/>
      <c r="H236" s="247">
        <v>3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157</v>
      </c>
      <c r="AU236" s="253" t="s">
        <v>86</v>
      </c>
      <c r="AV236" s="14" t="s">
        <v>86</v>
      </c>
      <c r="AW236" s="14" t="s">
        <v>31</v>
      </c>
      <c r="AX236" s="14" t="s">
        <v>84</v>
      </c>
      <c r="AY236" s="253" t="s">
        <v>148</v>
      </c>
    </row>
    <row r="237" s="2" customFormat="1" ht="24.15" customHeight="1">
      <c r="A237" s="38"/>
      <c r="B237" s="39"/>
      <c r="C237" s="219" t="s">
        <v>368</v>
      </c>
      <c r="D237" s="219" t="s">
        <v>151</v>
      </c>
      <c r="E237" s="220" t="s">
        <v>369</v>
      </c>
      <c r="F237" s="221" t="s">
        <v>370</v>
      </c>
      <c r="G237" s="222" t="s">
        <v>210</v>
      </c>
      <c r="H237" s="223">
        <v>1.45</v>
      </c>
      <c r="I237" s="224"/>
      <c r="J237" s="223">
        <f>ROUND(I237*H237,2)</f>
        <v>0</v>
      </c>
      <c r="K237" s="225"/>
      <c r="L237" s="44"/>
      <c r="M237" s="226" t="s">
        <v>1</v>
      </c>
      <c r="N237" s="227" t="s">
        <v>41</v>
      </c>
      <c r="O237" s="91"/>
      <c r="P237" s="228">
        <f>O237*H237</f>
        <v>0</v>
      </c>
      <c r="Q237" s="228">
        <v>0.00020000000000000001</v>
      </c>
      <c r="R237" s="228">
        <f>Q237*H237</f>
        <v>0.00029</v>
      </c>
      <c r="S237" s="228">
        <v>0</v>
      </c>
      <c r="T237" s="22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0" t="s">
        <v>249</v>
      </c>
      <c r="AT237" s="230" t="s">
        <v>151</v>
      </c>
      <c r="AU237" s="230" t="s">
        <v>86</v>
      </c>
      <c r="AY237" s="17" t="s">
        <v>148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7" t="s">
        <v>84</v>
      </c>
      <c r="BK237" s="231">
        <f>ROUND(I237*H237,2)</f>
        <v>0</v>
      </c>
      <c r="BL237" s="17" t="s">
        <v>249</v>
      </c>
      <c r="BM237" s="230" t="s">
        <v>371</v>
      </c>
    </row>
    <row r="238" s="14" customFormat="1">
      <c r="A238" s="14"/>
      <c r="B238" s="243"/>
      <c r="C238" s="244"/>
      <c r="D238" s="234" t="s">
        <v>157</v>
      </c>
      <c r="E238" s="245" t="s">
        <v>1</v>
      </c>
      <c r="F238" s="246" t="s">
        <v>372</v>
      </c>
      <c r="G238" s="244"/>
      <c r="H238" s="247">
        <v>1.45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157</v>
      </c>
      <c r="AU238" s="253" t="s">
        <v>86</v>
      </c>
      <c r="AV238" s="14" t="s">
        <v>86</v>
      </c>
      <c r="AW238" s="14" t="s">
        <v>31</v>
      </c>
      <c r="AX238" s="14" t="s">
        <v>84</v>
      </c>
      <c r="AY238" s="253" t="s">
        <v>148</v>
      </c>
    </row>
    <row r="239" s="2" customFormat="1" ht="24.15" customHeight="1">
      <c r="A239" s="38"/>
      <c r="B239" s="39"/>
      <c r="C239" s="219" t="s">
        <v>373</v>
      </c>
      <c r="D239" s="219" t="s">
        <v>151</v>
      </c>
      <c r="E239" s="220" t="s">
        <v>374</v>
      </c>
      <c r="F239" s="221" t="s">
        <v>375</v>
      </c>
      <c r="G239" s="222" t="s">
        <v>210</v>
      </c>
      <c r="H239" s="223">
        <v>4.5</v>
      </c>
      <c r="I239" s="224"/>
      <c r="J239" s="223">
        <f>ROUND(I239*H239,2)</f>
        <v>0</v>
      </c>
      <c r="K239" s="225"/>
      <c r="L239" s="44"/>
      <c r="M239" s="226" t="s">
        <v>1</v>
      </c>
      <c r="N239" s="227" t="s">
        <v>41</v>
      </c>
      <c r="O239" s="91"/>
      <c r="P239" s="228">
        <f>O239*H239</f>
        <v>0</v>
      </c>
      <c r="Q239" s="228">
        <v>0.00018000000000000001</v>
      </c>
      <c r="R239" s="228">
        <f>Q239*H239</f>
        <v>0.00081000000000000006</v>
      </c>
      <c r="S239" s="228">
        <v>0</v>
      </c>
      <c r="T239" s="229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0" t="s">
        <v>249</v>
      </c>
      <c r="AT239" s="230" t="s">
        <v>151</v>
      </c>
      <c r="AU239" s="230" t="s">
        <v>86</v>
      </c>
      <c r="AY239" s="17" t="s">
        <v>148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7" t="s">
        <v>84</v>
      </c>
      <c r="BK239" s="231">
        <f>ROUND(I239*H239,2)</f>
        <v>0</v>
      </c>
      <c r="BL239" s="17" t="s">
        <v>249</v>
      </c>
      <c r="BM239" s="230" t="s">
        <v>376</v>
      </c>
    </row>
    <row r="240" s="14" customFormat="1">
      <c r="A240" s="14"/>
      <c r="B240" s="243"/>
      <c r="C240" s="244"/>
      <c r="D240" s="234" t="s">
        <v>157</v>
      </c>
      <c r="E240" s="245" t="s">
        <v>1</v>
      </c>
      <c r="F240" s="246" t="s">
        <v>377</v>
      </c>
      <c r="G240" s="244"/>
      <c r="H240" s="247">
        <v>4.5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157</v>
      </c>
      <c r="AU240" s="253" t="s">
        <v>86</v>
      </c>
      <c r="AV240" s="14" t="s">
        <v>86</v>
      </c>
      <c r="AW240" s="14" t="s">
        <v>31</v>
      </c>
      <c r="AX240" s="14" t="s">
        <v>84</v>
      </c>
      <c r="AY240" s="253" t="s">
        <v>148</v>
      </c>
    </row>
    <row r="241" s="2" customFormat="1" ht="16.5" customHeight="1">
      <c r="A241" s="38"/>
      <c r="B241" s="39"/>
      <c r="C241" s="269" t="s">
        <v>378</v>
      </c>
      <c r="D241" s="269" t="s">
        <v>293</v>
      </c>
      <c r="E241" s="270" t="s">
        <v>379</v>
      </c>
      <c r="F241" s="271" t="s">
        <v>380</v>
      </c>
      <c r="G241" s="272" t="s">
        <v>210</v>
      </c>
      <c r="H241" s="273">
        <v>6</v>
      </c>
      <c r="I241" s="274"/>
      <c r="J241" s="273">
        <f>ROUND(I241*H241,2)</f>
        <v>0</v>
      </c>
      <c r="K241" s="275"/>
      <c r="L241" s="276"/>
      <c r="M241" s="277" t="s">
        <v>1</v>
      </c>
      <c r="N241" s="278" t="s">
        <v>41</v>
      </c>
      <c r="O241" s="91"/>
      <c r="P241" s="228">
        <f>O241*H241</f>
        <v>0</v>
      </c>
      <c r="Q241" s="228">
        <v>0.00032000000000000003</v>
      </c>
      <c r="R241" s="228">
        <f>Q241*H241</f>
        <v>0.0019200000000000003</v>
      </c>
      <c r="S241" s="228">
        <v>0</v>
      </c>
      <c r="T241" s="229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0" t="s">
        <v>296</v>
      </c>
      <c r="AT241" s="230" t="s">
        <v>293</v>
      </c>
      <c r="AU241" s="230" t="s">
        <v>86</v>
      </c>
      <c r="AY241" s="17" t="s">
        <v>148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7" t="s">
        <v>84</v>
      </c>
      <c r="BK241" s="231">
        <f>ROUND(I241*H241,2)</f>
        <v>0</v>
      </c>
      <c r="BL241" s="17" t="s">
        <v>249</v>
      </c>
      <c r="BM241" s="230" t="s">
        <v>381</v>
      </c>
    </row>
    <row r="242" s="2" customFormat="1" ht="24.15" customHeight="1">
      <c r="A242" s="38"/>
      <c r="B242" s="39"/>
      <c r="C242" s="219" t="s">
        <v>382</v>
      </c>
      <c r="D242" s="219" t="s">
        <v>151</v>
      </c>
      <c r="E242" s="220" t="s">
        <v>383</v>
      </c>
      <c r="F242" s="221" t="s">
        <v>384</v>
      </c>
      <c r="G242" s="222" t="s">
        <v>220</v>
      </c>
      <c r="H242" s="223">
        <v>0.059999999999999998</v>
      </c>
      <c r="I242" s="224"/>
      <c r="J242" s="223">
        <f>ROUND(I242*H242,2)</f>
        <v>0</v>
      </c>
      <c r="K242" s="225"/>
      <c r="L242" s="44"/>
      <c r="M242" s="226" t="s">
        <v>1</v>
      </c>
      <c r="N242" s="227" t="s">
        <v>41</v>
      </c>
      <c r="O242" s="91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0" t="s">
        <v>249</v>
      </c>
      <c r="AT242" s="230" t="s">
        <v>151</v>
      </c>
      <c r="AU242" s="230" t="s">
        <v>86</v>
      </c>
      <c r="AY242" s="17" t="s">
        <v>148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7" t="s">
        <v>84</v>
      </c>
      <c r="BK242" s="231">
        <f>ROUND(I242*H242,2)</f>
        <v>0</v>
      </c>
      <c r="BL242" s="17" t="s">
        <v>249</v>
      </c>
      <c r="BM242" s="230" t="s">
        <v>385</v>
      </c>
    </row>
    <row r="243" s="12" customFormat="1" ht="22.8" customHeight="1">
      <c r="A243" s="12"/>
      <c r="B243" s="203"/>
      <c r="C243" s="204"/>
      <c r="D243" s="205" t="s">
        <v>75</v>
      </c>
      <c r="E243" s="217" t="s">
        <v>386</v>
      </c>
      <c r="F243" s="217" t="s">
        <v>387</v>
      </c>
      <c r="G243" s="204"/>
      <c r="H243" s="204"/>
      <c r="I243" s="207"/>
      <c r="J243" s="218">
        <f>BK243</f>
        <v>0</v>
      </c>
      <c r="K243" s="204"/>
      <c r="L243" s="209"/>
      <c r="M243" s="210"/>
      <c r="N243" s="211"/>
      <c r="O243" s="211"/>
      <c r="P243" s="212">
        <f>SUM(P244:P246)</f>
        <v>0</v>
      </c>
      <c r="Q243" s="211"/>
      <c r="R243" s="212">
        <f>SUM(R244:R246)</f>
        <v>0</v>
      </c>
      <c r="S243" s="211"/>
      <c r="T243" s="213">
        <f>SUM(T244:T246)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4" t="s">
        <v>86</v>
      </c>
      <c r="AT243" s="215" t="s">
        <v>75</v>
      </c>
      <c r="AU243" s="215" t="s">
        <v>84</v>
      </c>
      <c r="AY243" s="214" t="s">
        <v>148</v>
      </c>
      <c r="BK243" s="216">
        <f>SUM(BK244:BK246)</f>
        <v>0</v>
      </c>
    </row>
    <row r="244" s="2" customFormat="1" ht="16.5" customHeight="1">
      <c r="A244" s="38"/>
      <c r="B244" s="39"/>
      <c r="C244" s="219" t="s">
        <v>388</v>
      </c>
      <c r="D244" s="219" t="s">
        <v>151</v>
      </c>
      <c r="E244" s="220" t="s">
        <v>389</v>
      </c>
      <c r="F244" s="221" t="s">
        <v>390</v>
      </c>
      <c r="G244" s="222" t="s">
        <v>154</v>
      </c>
      <c r="H244" s="223">
        <v>32</v>
      </c>
      <c r="I244" s="224"/>
      <c r="J244" s="223">
        <f>ROUND(I244*H244,2)</f>
        <v>0</v>
      </c>
      <c r="K244" s="225"/>
      <c r="L244" s="44"/>
      <c r="M244" s="226" t="s">
        <v>1</v>
      </c>
      <c r="N244" s="227" t="s">
        <v>41</v>
      </c>
      <c r="O244" s="91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0" t="s">
        <v>249</v>
      </c>
      <c r="AT244" s="230" t="s">
        <v>151</v>
      </c>
      <c r="AU244" s="230" t="s">
        <v>86</v>
      </c>
      <c r="AY244" s="17" t="s">
        <v>148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7" t="s">
        <v>84</v>
      </c>
      <c r="BK244" s="231">
        <f>ROUND(I244*H244,2)</f>
        <v>0</v>
      </c>
      <c r="BL244" s="17" t="s">
        <v>249</v>
      </c>
      <c r="BM244" s="230" t="s">
        <v>391</v>
      </c>
    </row>
    <row r="245" s="13" customFormat="1">
      <c r="A245" s="13"/>
      <c r="B245" s="232"/>
      <c r="C245" s="233"/>
      <c r="D245" s="234" t="s">
        <v>157</v>
      </c>
      <c r="E245" s="235" t="s">
        <v>1</v>
      </c>
      <c r="F245" s="236" t="s">
        <v>392</v>
      </c>
      <c r="G245" s="233"/>
      <c r="H245" s="235" t="s">
        <v>1</v>
      </c>
      <c r="I245" s="237"/>
      <c r="J245" s="233"/>
      <c r="K245" s="233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157</v>
      </c>
      <c r="AU245" s="242" t="s">
        <v>86</v>
      </c>
      <c r="AV245" s="13" t="s">
        <v>84</v>
      </c>
      <c r="AW245" s="13" t="s">
        <v>31</v>
      </c>
      <c r="AX245" s="13" t="s">
        <v>76</v>
      </c>
      <c r="AY245" s="242" t="s">
        <v>148</v>
      </c>
    </row>
    <row r="246" s="14" customFormat="1">
      <c r="A246" s="14"/>
      <c r="B246" s="243"/>
      <c r="C246" s="244"/>
      <c r="D246" s="234" t="s">
        <v>157</v>
      </c>
      <c r="E246" s="245" t="s">
        <v>1</v>
      </c>
      <c r="F246" s="246" t="s">
        <v>393</v>
      </c>
      <c r="G246" s="244"/>
      <c r="H246" s="247">
        <v>32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157</v>
      </c>
      <c r="AU246" s="253" t="s">
        <v>86</v>
      </c>
      <c r="AV246" s="14" t="s">
        <v>86</v>
      </c>
      <c r="AW246" s="14" t="s">
        <v>31</v>
      </c>
      <c r="AX246" s="14" t="s">
        <v>84</v>
      </c>
      <c r="AY246" s="253" t="s">
        <v>148</v>
      </c>
    </row>
    <row r="247" s="12" customFormat="1" ht="22.8" customHeight="1">
      <c r="A247" s="12"/>
      <c r="B247" s="203"/>
      <c r="C247" s="204"/>
      <c r="D247" s="205" t="s">
        <v>75</v>
      </c>
      <c r="E247" s="217" t="s">
        <v>394</v>
      </c>
      <c r="F247" s="217" t="s">
        <v>395</v>
      </c>
      <c r="G247" s="204"/>
      <c r="H247" s="204"/>
      <c r="I247" s="207"/>
      <c r="J247" s="218">
        <f>BK247</f>
        <v>0</v>
      </c>
      <c r="K247" s="204"/>
      <c r="L247" s="209"/>
      <c r="M247" s="210"/>
      <c r="N247" s="211"/>
      <c r="O247" s="211"/>
      <c r="P247" s="212">
        <f>SUM(P248:P252)</f>
        <v>0</v>
      </c>
      <c r="Q247" s="211"/>
      <c r="R247" s="212">
        <f>SUM(R248:R252)</f>
        <v>0</v>
      </c>
      <c r="S247" s="211"/>
      <c r="T247" s="213">
        <f>SUM(T248:T252)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4" t="s">
        <v>86</v>
      </c>
      <c r="AT247" s="215" t="s">
        <v>75</v>
      </c>
      <c r="AU247" s="215" t="s">
        <v>84</v>
      </c>
      <c r="AY247" s="214" t="s">
        <v>148</v>
      </c>
      <c r="BK247" s="216">
        <f>SUM(BK248:BK252)</f>
        <v>0</v>
      </c>
    </row>
    <row r="248" s="2" customFormat="1" ht="16.5" customHeight="1">
      <c r="A248" s="38"/>
      <c r="B248" s="39"/>
      <c r="C248" s="219" t="s">
        <v>396</v>
      </c>
      <c r="D248" s="219" t="s">
        <v>151</v>
      </c>
      <c r="E248" s="220" t="s">
        <v>397</v>
      </c>
      <c r="F248" s="221" t="s">
        <v>398</v>
      </c>
      <c r="G248" s="222" t="s">
        <v>154</v>
      </c>
      <c r="H248" s="223">
        <v>115</v>
      </c>
      <c r="I248" s="224"/>
      <c r="J248" s="223">
        <f>ROUND(I248*H248,2)</f>
        <v>0</v>
      </c>
      <c r="K248" s="225"/>
      <c r="L248" s="44"/>
      <c r="M248" s="226" t="s">
        <v>1</v>
      </c>
      <c r="N248" s="227" t="s">
        <v>41</v>
      </c>
      <c r="O248" s="91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0" t="s">
        <v>249</v>
      </c>
      <c r="AT248" s="230" t="s">
        <v>151</v>
      </c>
      <c r="AU248" s="230" t="s">
        <v>86</v>
      </c>
      <c r="AY248" s="17" t="s">
        <v>148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7" t="s">
        <v>84</v>
      </c>
      <c r="BK248" s="231">
        <f>ROUND(I248*H248,2)</f>
        <v>0</v>
      </c>
      <c r="BL248" s="17" t="s">
        <v>249</v>
      </c>
      <c r="BM248" s="230" t="s">
        <v>399</v>
      </c>
    </row>
    <row r="249" s="14" customFormat="1">
      <c r="A249" s="14"/>
      <c r="B249" s="243"/>
      <c r="C249" s="244"/>
      <c r="D249" s="234" t="s">
        <v>157</v>
      </c>
      <c r="E249" s="245" t="s">
        <v>1</v>
      </c>
      <c r="F249" s="246" t="s">
        <v>253</v>
      </c>
      <c r="G249" s="244"/>
      <c r="H249" s="247">
        <v>51.299999999999997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157</v>
      </c>
      <c r="AU249" s="253" t="s">
        <v>86</v>
      </c>
      <c r="AV249" s="14" t="s">
        <v>86</v>
      </c>
      <c r="AW249" s="14" t="s">
        <v>31</v>
      </c>
      <c r="AX249" s="14" t="s">
        <v>76</v>
      </c>
      <c r="AY249" s="253" t="s">
        <v>148</v>
      </c>
    </row>
    <row r="250" s="14" customFormat="1">
      <c r="A250" s="14"/>
      <c r="B250" s="243"/>
      <c r="C250" s="244"/>
      <c r="D250" s="234" t="s">
        <v>157</v>
      </c>
      <c r="E250" s="245" t="s">
        <v>1</v>
      </c>
      <c r="F250" s="246" t="s">
        <v>400</v>
      </c>
      <c r="G250" s="244"/>
      <c r="H250" s="247">
        <v>52.909999999999997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157</v>
      </c>
      <c r="AU250" s="253" t="s">
        <v>86</v>
      </c>
      <c r="AV250" s="14" t="s">
        <v>86</v>
      </c>
      <c r="AW250" s="14" t="s">
        <v>31</v>
      </c>
      <c r="AX250" s="14" t="s">
        <v>76</v>
      </c>
      <c r="AY250" s="253" t="s">
        <v>148</v>
      </c>
    </row>
    <row r="251" s="14" customFormat="1">
      <c r="A251" s="14"/>
      <c r="B251" s="243"/>
      <c r="C251" s="244"/>
      <c r="D251" s="234" t="s">
        <v>157</v>
      </c>
      <c r="E251" s="245" t="s">
        <v>1</v>
      </c>
      <c r="F251" s="246" t="s">
        <v>401</v>
      </c>
      <c r="G251" s="244"/>
      <c r="H251" s="247">
        <v>10.789999999999999</v>
      </c>
      <c r="I251" s="248"/>
      <c r="J251" s="244"/>
      <c r="K251" s="244"/>
      <c r="L251" s="249"/>
      <c r="M251" s="250"/>
      <c r="N251" s="251"/>
      <c r="O251" s="251"/>
      <c r="P251" s="251"/>
      <c r="Q251" s="251"/>
      <c r="R251" s="251"/>
      <c r="S251" s="251"/>
      <c r="T251" s="25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3" t="s">
        <v>157</v>
      </c>
      <c r="AU251" s="253" t="s">
        <v>86</v>
      </c>
      <c r="AV251" s="14" t="s">
        <v>86</v>
      </c>
      <c r="AW251" s="14" t="s">
        <v>31</v>
      </c>
      <c r="AX251" s="14" t="s">
        <v>76</v>
      </c>
      <c r="AY251" s="253" t="s">
        <v>148</v>
      </c>
    </row>
    <row r="252" s="15" customFormat="1">
      <c r="A252" s="15"/>
      <c r="B252" s="254"/>
      <c r="C252" s="255"/>
      <c r="D252" s="234" t="s">
        <v>157</v>
      </c>
      <c r="E252" s="256" t="s">
        <v>1</v>
      </c>
      <c r="F252" s="257" t="s">
        <v>174</v>
      </c>
      <c r="G252" s="255"/>
      <c r="H252" s="258">
        <v>115</v>
      </c>
      <c r="I252" s="259"/>
      <c r="J252" s="255"/>
      <c r="K252" s="255"/>
      <c r="L252" s="260"/>
      <c r="M252" s="261"/>
      <c r="N252" s="262"/>
      <c r="O252" s="262"/>
      <c r="P252" s="262"/>
      <c r="Q252" s="262"/>
      <c r="R252" s="262"/>
      <c r="S252" s="262"/>
      <c r="T252" s="263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4" t="s">
        <v>157</v>
      </c>
      <c r="AU252" s="264" t="s">
        <v>86</v>
      </c>
      <c r="AV252" s="15" t="s">
        <v>155</v>
      </c>
      <c r="AW252" s="15" t="s">
        <v>31</v>
      </c>
      <c r="AX252" s="15" t="s">
        <v>84</v>
      </c>
      <c r="AY252" s="264" t="s">
        <v>148</v>
      </c>
    </row>
    <row r="253" s="12" customFormat="1" ht="22.8" customHeight="1">
      <c r="A253" s="12"/>
      <c r="B253" s="203"/>
      <c r="C253" s="204"/>
      <c r="D253" s="205" t="s">
        <v>75</v>
      </c>
      <c r="E253" s="217" t="s">
        <v>402</v>
      </c>
      <c r="F253" s="217" t="s">
        <v>403</v>
      </c>
      <c r="G253" s="204"/>
      <c r="H253" s="204"/>
      <c r="I253" s="207"/>
      <c r="J253" s="218">
        <f>BK253</f>
        <v>0</v>
      </c>
      <c r="K253" s="204"/>
      <c r="L253" s="209"/>
      <c r="M253" s="210"/>
      <c r="N253" s="211"/>
      <c r="O253" s="211"/>
      <c r="P253" s="212">
        <f>SUM(P254:P257)</f>
        <v>0</v>
      </c>
      <c r="Q253" s="211"/>
      <c r="R253" s="212">
        <f>SUM(R254:R257)</f>
        <v>0</v>
      </c>
      <c r="S253" s="211"/>
      <c r="T253" s="213">
        <f>SUM(T254:T257)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4" t="s">
        <v>86</v>
      </c>
      <c r="AT253" s="215" t="s">
        <v>75</v>
      </c>
      <c r="AU253" s="215" t="s">
        <v>84</v>
      </c>
      <c r="AY253" s="214" t="s">
        <v>148</v>
      </c>
      <c r="BK253" s="216">
        <f>SUM(BK254:BK257)</f>
        <v>0</v>
      </c>
    </row>
    <row r="254" s="2" customFormat="1" ht="24.15" customHeight="1">
      <c r="A254" s="38"/>
      <c r="B254" s="39"/>
      <c r="C254" s="219" t="s">
        <v>404</v>
      </c>
      <c r="D254" s="219" t="s">
        <v>151</v>
      </c>
      <c r="E254" s="220" t="s">
        <v>405</v>
      </c>
      <c r="F254" s="221" t="s">
        <v>406</v>
      </c>
      <c r="G254" s="222" t="s">
        <v>154</v>
      </c>
      <c r="H254" s="223">
        <v>11.039999999999999</v>
      </c>
      <c r="I254" s="224"/>
      <c r="J254" s="223">
        <f>ROUND(I254*H254,2)</f>
        <v>0</v>
      </c>
      <c r="K254" s="225"/>
      <c r="L254" s="44"/>
      <c r="M254" s="226" t="s">
        <v>1</v>
      </c>
      <c r="N254" s="227" t="s">
        <v>41</v>
      </c>
      <c r="O254" s="91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0" t="s">
        <v>249</v>
      </c>
      <c r="AT254" s="230" t="s">
        <v>151</v>
      </c>
      <c r="AU254" s="230" t="s">
        <v>86</v>
      </c>
      <c r="AY254" s="17" t="s">
        <v>148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7" t="s">
        <v>84</v>
      </c>
      <c r="BK254" s="231">
        <f>ROUND(I254*H254,2)</f>
        <v>0</v>
      </c>
      <c r="BL254" s="17" t="s">
        <v>249</v>
      </c>
      <c r="BM254" s="230" t="s">
        <v>407</v>
      </c>
    </row>
    <row r="255" s="14" customFormat="1">
      <c r="A255" s="14"/>
      <c r="B255" s="243"/>
      <c r="C255" s="244"/>
      <c r="D255" s="234" t="s">
        <v>157</v>
      </c>
      <c r="E255" s="245" t="s">
        <v>1</v>
      </c>
      <c r="F255" s="246" t="s">
        <v>408</v>
      </c>
      <c r="G255" s="244"/>
      <c r="H255" s="247">
        <v>11.039999999999999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157</v>
      </c>
      <c r="AU255" s="253" t="s">
        <v>86</v>
      </c>
      <c r="AV255" s="14" t="s">
        <v>86</v>
      </c>
      <c r="AW255" s="14" t="s">
        <v>31</v>
      </c>
      <c r="AX255" s="14" t="s">
        <v>84</v>
      </c>
      <c r="AY255" s="253" t="s">
        <v>148</v>
      </c>
    </row>
    <row r="256" s="2" customFormat="1" ht="44.25" customHeight="1">
      <c r="A256" s="38"/>
      <c r="B256" s="39"/>
      <c r="C256" s="219" t="s">
        <v>409</v>
      </c>
      <c r="D256" s="219" t="s">
        <v>151</v>
      </c>
      <c r="E256" s="220" t="s">
        <v>410</v>
      </c>
      <c r="F256" s="221" t="s">
        <v>411</v>
      </c>
      <c r="G256" s="222" t="s">
        <v>412</v>
      </c>
      <c r="H256" s="223">
        <v>4</v>
      </c>
      <c r="I256" s="224"/>
      <c r="J256" s="223">
        <f>ROUND(I256*H256,2)</f>
        <v>0</v>
      </c>
      <c r="K256" s="225"/>
      <c r="L256" s="44"/>
      <c r="M256" s="226" t="s">
        <v>1</v>
      </c>
      <c r="N256" s="227" t="s">
        <v>41</v>
      </c>
      <c r="O256" s="91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0" t="s">
        <v>249</v>
      </c>
      <c r="AT256" s="230" t="s">
        <v>151</v>
      </c>
      <c r="AU256" s="230" t="s">
        <v>86</v>
      </c>
      <c r="AY256" s="17" t="s">
        <v>148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7" t="s">
        <v>84</v>
      </c>
      <c r="BK256" s="231">
        <f>ROUND(I256*H256,2)</f>
        <v>0</v>
      </c>
      <c r="BL256" s="17" t="s">
        <v>249</v>
      </c>
      <c r="BM256" s="230" t="s">
        <v>413</v>
      </c>
    </row>
    <row r="257" s="2" customFormat="1">
      <c r="A257" s="38"/>
      <c r="B257" s="39"/>
      <c r="C257" s="40"/>
      <c r="D257" s="234" t="s">
        <v>202</v>
      </c>
      <c r="E257" s="40"/>
      <c r="F257" s="265" t="s">
        <v>414</v>
      </c>
      <c r="G257" s="40"/>
      <c r="H257" s="40"/>
      <c r="I257" s="266"/>
      <c r="J257" s="40"/>
      <c r="K257" s="40"/>
      <c r="L257" s="44"/>
      <c r="M257" s="267"/>
      <c r="N257" s="268"/>
      <c r="O257" s="91"/>
      <c r="P257" s="91"/>
      <c r="Q257" s="91"/>
      <c r="R257" s="91"/>
      <c r="S257" s="91"/>
      <c r="T257" s="92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202</v>
      </c>
      <c r="AU257" s="17" t="s">
        <v>86</v>
      </c>
    </row>
    <row r="258" s="12" customFormat="1" ht="22.8" customHeight="1">
      <c r="A258" s="12"/>
      <c r="B258" s="203"/>
      <c r="C258" s="204"/>
      <c r="D258" s="205" t="s">
        <v>75</v>
      </c>
      <c r="E258" s="217" t="s">
        <v>415</v>
      </c>
      <c r="F258" s="217" t="s">
        <v>416</v>
      </c>
      <c r="G258" s="204"/>
      <c r="H258" s="204"/>
      <c r="I258" s="207"/>
      <c r="J258" s="218">
        <f>BK258</f>
        <v>0</v>
      </c>
      <c r="K258" s="204"/>
      <c r="L258" s="209"/>
      <c r="M258" s="210"/>
      <c r="N258" s="211"/>
      <c r="O258" s="211"/>
      <c r="P258" s="212">
        <f>SUM(P259:P268)</f>
        <v>0</v>
      </c>
      <c r="Q258" s="211"/>
      <c r="R258" s="212">
        <f>SUM(R259:R268)</f>
        <v>0</v>
      </c>
      <c r="S258" s="211"/>
      <c r="T258" s="213">
        <f>SUM(T259:T268)</f>
        <v>3.3192849999999998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4" t="s">
        <v>86</v>
      </c>
      <c r="AT258" s="215" t="s">
        <v>75</v>
      </c>
      <c r="AU258" s="215" t="s">
        <v>84</v>
      </c>
      <c r="AY258" s="214" t="s">
        <v>148</v>
      </c>
      <c r="BK258" s="216">
        <f>SUM(BK259:BK268)</f>
        <v>0</v>
      </c>
    </row>
    <row r="259" s="2" customFormat="1" ht="24.15" customHeight="1">
      <c r="A259" s="38"/>
      <c r="B259" s="39"/>
      <c r="C259" s="219" t="s">
        <v>417</v>
      </c>
      <c r="D259" s="219" t="s">
        <v>151</v>
      </c>
      <c r="E259" s="220" t="s">
        <v>418</v>
      </c>
      <c r="F259" s="221" t="s">
        <v>419</v>
      </c>
      <c r="G259" s="222" t="s">
        <v>154</v>
      </c>
      <c r="H259" s="223">
        <v>3.5</v>
      </c>
      <c r="I259" s="224"/>
      <c r="J259" s="223">
        <f>ROUND(I259*H259,2)</f>
        <v>0</v>
      </c>
      <c r="K259" s="225"/>
      <c r="L259" s="44"/>
      <c r="M259" s="226" t="s">
        <v>1</v>
      </c>
      <c r="N259" s="227" t="s">
        <v>41</v>
      </c>
      <c r="O259" s="91"/>
      <c r="P259" s="228">
        <f>O259*H259</f>
        <v>0</v>
      </c>
      <c r="Q259" s="228">
        <v>0</v>
      </c>
      <c r="R259" s="228">
        <f>Q259*H259</f>
        <v>0</v>
      </c>
      <c r="S259" s="228">
        <v>0.01721</v>
      </c>
      <c r="T259" s="229">
        <f>S259*H259</f>
        <v>0.060234999999999997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0" t="s">
        <v>249</v>
      </c>
      <c r="AT259" s="230" t="s">
        <v>151</v>
      </c>
      <c r="AU259" s="230" t="s">
        <v>86</v>
      </c>
      <c r="AY259" s="17" t="s">
        <v>148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7" t="s">
        <v>84</v>
      </c>
      <c r="BK259" s="231">
        <f>ROUND(I259*H259,2)</f>
        <v>0</v>
      </c>
      <c r="BL259" s="17" t="s">
        <v>249</v>
      </c>
      <c r="BM259" s="230" t="s">
        <v>420</v>
      </c>
    </row>
    <row r="260" s="13" customFormat="1">
      <c r="A260" s="13"/>
      <c r="B260" s="232"/>
      <c r="C260" s="233"/>
      <c r="D260" s="234" t="s">
        <v>157</v>
      </c>
      <c r="E260" s="235" t="s">
        <v>1</v>
      </c>
      <c r="F260" s="236" t="s">
        <v>421</v>
      </c>
      <c r="G260" s="233"/>
      <c r="H260" s="235" t="s">
        <v>1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157</v>
      </c>
      <c r="AU260" s="242" t="s">
        <v>86</v>
      </c>
      <c r="AV260" s="13" t="s">
        <v>84</v>
      </c>
      <c r="AW260" s="13" t="s">
        <v>31</v>
      </c>
      <c r="AX260" s="13" t="s">
        <v>76</v>
      </c>
      <c r="AY260" s="242" t="s">
        <v>148</v>
      </c>
    </row>
    <row r="261" s="14" customFormat="1">
      <c r="A261" s="14"/>
      <c r="B261" s="243"/>
      <c r="C261" s="244"/>
      <c r="D261" s="234" t="s">
        <v>157</v>
      </c>
      <c r="E261" s="245" t="s">
        <v>1</v>
      </c>
      <c r="F261" s="246" t="s">
        <v>422</v>
      </c>
      <c r="G261" s="244"/>
      <c r="H261" s="247">
        <v>3.5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157</v>
      </c>
      <c r="AU261" s="253" t="s">
        <v>86</v>
      </c>
      <c r="AV261" s="14" t="s">
        <v>86</v>
      </c>
      <c r="AW261" s="14" t="s">
        <v>31</v>
      </c>
      <c r="AX261" s="14" t="s">
        <v>84</v>
      </c>
      <c r="AY261" s="253" t="s">
        <v>148</v>
      </c>
    </row>
    <row r="262" s="2" customFormat="1" ht="24.15" customHeight="1">
      <c r="A262" s="38"/>
      <c r="B262" s="39"/>
      <c r="C262" s="219" t="s">
        <v>423</v>
      </c>
      <c r="D262" s="219" t="s">
        <v>151</v>
      </c>
      <c r="E262" s="220" t="s">
        <v>424</v>
      </c>
      <c r="F262" s="221" t="s">
        <v>425</v>
      </c>
      <c r="G262" s="222" t="s">
        <v>154</v>
      </c>
      <c r="H262" s="223">
        <v>51.299999999999997</v>
      </c>
      <c r="I262" s="224"/>
      <c r="J262" s="223">
        <f>ROUND(I262*H262,2)</f>
        <v>0</v>
      </c>
      <c r="K262" s="225"/>
      <c r="L262" s="44"/>
      <c r="M262" s="226" t="s">
        <v>1</v>
      </c>
      <c r="N262" s="227" t="s">
        <v>41</v>
      </c>
      <c r="O262" s="91"/>
      <c r="P262" s="228">
        <f>O262*H262</f>
        <v>0</v>
      </c>
      <c r="Q262" s="228">
        <v>0</v>
      </c>
      <c r="R262" s="228">
        <f>Q262*H262</f>
        <v>0</v>
      </c>
      <c r="S262" s="228">
        <v>0.0030000000000000001</v>
      </c>
      <c r="T262" s="229">
        <f>S262*H262</f>
        <v>0.15389999999999998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0" t="s">
        <v>249</v>
      </c>
      <c r="AT262" s="230" t="s">
        <v>151</v>
      </c>
      <c r="AU262" s="230" t="s">
        <v>86</v>
      </c>
      <c r="AY262" s="17" t="s">
        <v>148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7" t="s">
        <v>84</v>
      </c>
      <c r="BK262" s="231">
        <f>ROUND(I262*H262,2)</f>
        <v>0</v>
      </c>
      <c r="BL262" s="17" t="s">
        <v>249</v>
      </c>
      <c r="BM262" s="230" t="s">
        <v>426</v>
      </c>
    </row>
    <row r="263" s="13" customFormat="1">
      <c r="A263" s="13"/>
      <c r="B263" s="232"/>
      <c r="C263" s="233"/>
      <c r="D263" s="234" t="s">
        <v>157</v>
      </c>
      <c r="E263" s="235" t="s">
        <v>1</v>
      </c>
      <c r="F263" s="236" t="s">
        <v>427</v>
      </c>
      <c r="G263" s="233"/>
      <c r="H263" s="235" t="s">
        <v>1</v>
      </c>
      <c r="I263" s="237"/>
      <c r="J263" s="233"/>
      <c r="K263" s="233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157</v>
      </c>
      <c r="AU263" s="242" t="s">
        <v>86</v>
      </c>
      <c r="AV263" s="13" t="s">
        <v>84</v>
      </c>
      <c r="AW263" s="13" t="s">
        <v>31</v>
      </c>
      <c r="AX263" s="13" t="s">
        <v>76</v>
      </c>
      <c r="AY263" s="242" t="s">
        <v>148</v>
      </c>
    </row>
    <row r="264" s="14" customFormat="1">
      <c r="A264" s="14"/>
      <c r="B264" s="243"/>
      <c r="C264" s="244"/>
      <c r="D264" s="234" t="s">
        <v>157</v>
      </c>
      <c r="E264" s="245" t="s">
        <v>1</v>
      </c>
      <c r="F264" s="246" t="s">
        <v>253</v>
      </c>
      <c r="G264" s="244"/>
      <c r="H264" s="247">
        <v>51.299999999999997</v>
      </c>
      <c r="I264" s="248"/>
      <c r="J264" s="244"/>
      <c r="K264" s="244"/>
      <c r="L264" s="249"/>
      <c r="M264" s="250"/>
      <c r="N264" s="251"/>
      <c r="O264" s="251"/>
      <c r="P264" s="251"/>
      <c r="Q264" s="251"/>
      <c r="R264" s="251"/>
      <c r="S264" s="251"/>
      <c r="T264" s="25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3" t="s">
        <v>157</v>
      </c>
      <c r="AU264" s="253" t="s">
        <v>86</v>
      </c>
      <c r="AV264" s="14" t="s">
        <v>86</v>
      </c>
      <c r="AW264" s="14" t="s">
        <v>31</v>
      </c>
      <c r="AX264" s="14" t="s">
        <v>84</v>
      </c>
      <c r="AY264" s="253" t="s">
        <v>148</v>
      </c>
    </row>
    <row r="265" s="2" customFormat="1" ht="24.15" customHeight="1">
      <c r="A265" s="38"/>
      <c r="B265" s="39"/>
      <c r="C265" s="219" t="s">
        <v>428</v>
      </c>
      <c r="D265" s="219" t="s">
        <v>151</v>
      </c>
      <c r="E265" s="220" t="s">
        <v>429</v>
      </c>
      <c r="F265" s="221" t="s">
        <v>430</v>
      </c>
      <c r="G265" s="222" t="s">
        <v>154</v>
      </c>
      <c r="H265" s="223">
        <v>38.100000000000001</v>
      </c>
      <c r="I265" s="224"/>
      <c r="J265" s="223">
        <f>ROUND(I265*H265,2)</f>
        <v>0</v>
      </c>
      <c r="K265" s="225"/>
      <c r="L265" s="44"/>
      <c r="M265" s="226" t="s">
        <v>1</v>
      </c>
      <c r="N265" s="227" t="s">
        <v>41</v>
      </c>
      <c r="O265" s="91"/>
      <c r="P265" s="228">
        <f>O265*H265</f>
        <v>0</v>
      </c>
      <c r="Q265" s="228">
        <v>0</v>
      </c>
      <c r="R265" s="228">
        <f>Q265*H265</f>
        <v>0</v>
      </c>
      <c r="S265" s="228">
        <v>0.081500000000000003</v>
      </c>
      <c r="T265" s="229">
        <f>S265*H265</f>
        <v>3.1051500000000001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0" t="s">
        <v>249</v>
      </c>
      <c r="AT265" s="230" t="s">
        <v>151</v>
      </c>
      <c r="AU265" s="230" t="s">
        <v>86</v>
      </c>
      <c r="AY265" s="17" t="s">
        <v>148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7" t="s">
        <v>84</v>
      </c>
      <c r="BK265" s="231">
        <f>ROUND(I265*H265,2)</f>
        <v>0</v>
      </c>
      <c r="BL265" s="17" t="s">
        <v>249</v>
      </c>
      <c r="BM265" s="230" t="s">
        <v>431</v>
      </c>
    </row>
    <row r="266" s="14" customFormat="1">
      <c r="A266" s="14"/>
      <c r="B266" s="243"/>
      <c r="C266" s="244"/>
      <c r="D266" s="234" t="s">
        <v>157</v>
      </c>
      <c r="E266" s="245" t="s">
        <v>1</v>
      </c>
      <c r="F266" s="246" t="s">
        <v>432</v>
      </c>
      <c r="G266" s="244"/>
      <c r="H266" s="247">
        <v>41.549999999999997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157</v>
      </c>
      <c r="AU266" s="253" t="s">
        <v>86</v>
      </c>
      <c r="AV266" s="14" t="s">
        <v>86</v>
      </c>
      <c r="AW266" s="14" t="s">
        <v>31</v>
      </c>
      <c r="AX266" s="14" t="s">
        <v>76</v>
      </c>
      <c r="AY266" s="253" t="s">
        <v>148</v>
      </c>
    </row>
    <row r="267" s="14" customFormat="1">
      <c r="A267" s="14"/>
      <c r="B267" s="243"/>
      <c r="C267" s="244"/>
      <c r="D267" s="234" t="s">
        <v>157</v>
      </c>
      <c r="E267" s="245" t="s">
        <v>1</v>
      </c>
      <c r="F267" s="246" t="s">
        <v>433</v>
      </c>
      <c r="G267" s="244"/>
      <c r="H267" s="247">
        <v>-3.4500000000000002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157</v>
      </c>
      <c r="AU267" s="253" t="s">
        <v>86</v>
      </c>
      <c r="AV267" s="14" t="s">
        <v>86</v>
      </c>
      <c r="AW267" s="14" t="s">
        <v>31</v>
      </c>
      <c r="AX267" s="14" t="s">
        <v>76</v>
      </c>
      <c r="AY267" s="253" t="s">
        <v>148</v>
      </c>
    </row>
    <row r="268" s="15" customFormat="1">
      <c r="A268" s="15"/>
      <c r="B268" s="254"/>
      <c r="C268" s="255"/>
      <c r="D268" s="234" t="s">
        <v>157</v>
      </c>
      <c r="E268" s="256" t="s">
        <v>1</v>
      </c>
      <c r="F268" s="257" t="s">
        <v>174</v>
      </c>
      <c r="G268" s="255"/>
      <c r="H268" s="258">
        <v>38.099999999999994</v>
      </c>
      <c r="I268" s="259"/>
      <c r="J268" s="255"/>
      <c r="K268" s="255"/>
      <c r="L268" s="260"/>
      <c r="M268" s="261"/>
      <c r="N268" s="262"/>
      <c r="O268" s="262"/>
      <c r="P268" s="262"/>
      <c r="Q268" s="262"/>
      <c r="R268" s="262"/>
      <c r="S268" s="262"/>
      <c r="T268" s="263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64" t="s">
        <v>157</v>
      </c>
      <c r="AU268" s="264" t="s">
        <v>86</v>
      </c>
      <c r="AV268" s="15" t="s">
        <v>155</v>
      </c>
      <c r="AW268" s="15" t="s">
        <v>31</v>
      </c>
      <c r="AX268" s="15" t="s">
        <v>84</v>
      </c>
      <c r="AY268" s="264" t="s">
        <v>148</v>
      </c>
    </row>
    <row r="269" s="12" customFormat="1" ht="22.8" customHeight="1">
      <c r="A269" s="12"/>
      <c r="B269" s="203"/>
      <c r="C269" s="204"/>
      <c r="D269" s="205" t="s">
        <v>75</v>
      </c>
      <c r="E269" s="217" t="s">
        <v>434</v>
      </c>
      <c r="F269" s="217" t="s">
        <v>435</v>
      </c>
      <c r="G269" s="204"/>
      <c r="H269" s="204"/>
      <c r="I269" s="207"/>
      <c r="J269" s="218">
        <f>BK269</f>
        <v>0</v>
      </c>
      <c r="K269" s="204"/>
      <c r="L269" s="209"/>
      <c r="M269" s="210"/>
      <c r="N269" s="211"/>
      <c r="O269" s="211"/>
      <c r="P269" s="212">
        <f>SUM(P270:P271)</f>
        <v>0</v>
      </c>
      <c r="Q269" s="211"/>
      <c r="R269" s="212">
        <f>SUM(R270:R271)</f>
        <v>0</v>
      </c>
      <c r="S269" s="211"/>
      <c r="T269" s="213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4" t="s">
        <v>86</v>
      </c>
      <c r="AT269" s="215" t="s">
        <v>75</v>
      </c>
      <c r="AU269" s="215" t="s">
        <v>84</v>
      </c>
      <c r="AY269" s="214" t="s">
        <v>148</v>
      </c>
      <c r="BK269" s="216">
        <f>SUM(BK270:BK271)</f>
        <v>0</v>
      </c>
    </row>
    <row r="270" s="2" customFormat="1" ht="33" customHeight="1">
      <c r="A270" s="38"/>
      <c r="B270" s="39"/>
      <c r="C270" s="219" t="s">
        <v>436</v>
      </c>
      <c r="D270" s="219" t="s">
        <v>151</v>
      </c>
      <c r="E270" s="220" t="s">
        <v>437</v>
      </c>
      <c r="F270" s="221" t="s">
        <v>438</v>
      </c>
      <c r="G270" s="222" t="s">
        <v>412</v>
      </c>
      <c r="H270" s="223">
        <v>1</v>
      </c>
      <c r="I270" s="224"/>
      <c r="J270" s="223">
        <f>ROUND(I270*H270,2)</f>
        <v>0</v>
      </c>
      <c r="K270" s="225"/>
      <c r="L270" s="44"/>
      <c r="M270" s="226" t="s">
        <v>1</v>
      </c>
      <c r="N270" s="227" t="s">
        <v>41</v>
      </c>
      <c r="O270" s="91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0" t="s">
        <v>249</v>
      </c>
      <c r="AT270" s="230" t="s">
        <v>151</v>
      </c>
      <c r="AU270" s="230" t="s">
        <v>86</v>
      </c>
      <c r="AY270" s="17" t="s">
        <v>148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7" t="s">
        <v>84</v>
      </c>
      <c r="BK270" s="231">
        <f>ROUND(I270*H270,2)</f>
        <v>0</v>
      </c>
      <c r="BL270" s="17" t="s">
        <v>249</v>
      </c>
      <c r="BM270" s="230" t="s">
        <v>439</v>
      </c>
    </row>
    <row r="271" s="2" customFormat="1">
      <c r="A271" s="38"/>
      <c r="B271" s="39"/>
      <c r="C271" s="40"/>
      <c r="D271" s="234" t="s">
        <v>202</v>
      </c>
      <c r="E271" s="40"/>
      <c r="F271" s="265" t="s">
        <v>440</v>
      </c>
      <c r="G271" s="40"/>
      <c r="H271" s="40"/>
      <c r="I271" s="266"/>
      <c r="J271" s="40"/>
      <c r="K271" s="40"/>
      <c r="L271" s="44"/>
      <c r="M271" s="279"/>
      <c r="N271" s="280"/>
      <c r="O271" s="281"/>
      <c r="P271" s="281"/>
      <c r="Q271" s="281"/>
      <c r="R271" s="281"/>
      <c r="S271" s="281"/>
      <c r="T271" s="28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202</v>
      </c>
      <c r="AU271" s="17" t="s">
        <v>86</v>
      </c>
    </row>
    <row r="272" s="2" customFormat="1" ht="6.96" customHeight="1">
      <c r="A272" s="38"/>
      <c r="B272" s="66"/>
      <c r="C272" s="67"/>
      <c r="D272" s="67"/>
      <c r="E272" s="67"/>
      <c r="F272" s="67"/>
      <c r="G272" s="67"/>
      <c r="H272" s="67"/>
      <c r="I272" s="67"/>
      <c r="J272" s="67"/>
      <c r="K272" s="67"/>
      <c r="L272" s="44"/>
      <c r="M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</row>
  </sheetData>
  <sheetProtection sheet="1" autoFilter="0" formatColumns="0" formatRows="0" objects="1" scenarios="1" spinCount="100000" saltValue="f9/U261AeMTcEhS93vbzNIzussJz9H0dAhM+FKwU27o7Lj5mEun7N5aiGBo14Py6tvuxKrfZlB1dDbLjmCy5PA==" hashValue="e3GeSypApXk9DkbxQURR548lQ/Lq770ras+n+tLvsGXRwdGaW7s2rXFVsKKqIXesl4wcUpiwmJJxHyCEfk9wWQ==" algorithmName="SHA-512" password="CC35"/>
  <autoFilter ref="C135:K271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6.25" customHeight="1">
      <c r="B7" s="20"/>
      <c r="E7" s="141" t="str">
        <f>'Rekapitulace stavby'!K6</f>
        <v xml:space="preserve">Karlovy Vary, ZŠ 1.Máje  - rekonstrukce kuchyňky - stavební část + EL + VZT + ÚT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441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29. 4. 2025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25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ROUND((SUM(BE124:BE190)),  2)</f>
        <v>0</v>
      </c>
      <c r="G33" s="38"/>
      <c r="H33" s="38"/>
      <c r="I33" s="155">
        <v>0.20999999999999999</v>
      </c>
      <c r="J33" s="154">
        <f>ROUND(((SUM(BE124:BE190))*I33),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ROUND((SUM(BF124:BF190)),  2)</f>
        <v>0</v>
      </c>
      <c r="G34" s="38"/>
      <c r="H34" s="38"/>
      <c r="I34" s="155">
        <v>0.12</v>
      </c>
      <c r="J34" s="154">
        <f>ROUND(((SUM(BF124:BF190))*I34),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ROUND((SUM(BG124:BG190)),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ROUND((SUM(BH124:BH190)),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ROUND((SUM(BI124:BI190)),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Karlovy Vary, ZŠ 1.Máje  - rekonstrukce kuchyňky - stavební část + EL + VZT + ÚT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1-02 - Zdravotní 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29. 4. 2025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Karlovy Vary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120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442</v>
      </c>
      <c r="E99" s="188"/>
      <c r="F99" s="188"/>
      <c r="G99" s="188"/>
      <c r="H99" s="188"/>
      <c r="I99" s="188"/>
      <c r="J99" s="189">
        <f>J135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122</v>
      </c>
      <c r="E100" s="182"/>
      <c r="F100" s="182"/>
      <c r="G100" s="182"/>
      <c r="H100" s="182"/>
      <c r="I100" s="182"/>
      <c r="J100" s="183">
        <f>J138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443</v>
      </c>
      <c r="E101" s="188"/>
      <c r="F101" s="188"/>
      <c r="G101" s="188"/>
      <c r="H101" s="188"/>
      <c r="I101" s="188"/>
      <c r="J101" s="189">
        <f>J139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444</v>
      </c>
      <c r="E102" s="188"/>
      <c r="F102" s="188"/>
      <c r="G102" s="188"/>
      <c r="H102" s="188"/>
      <c r="I102" s="188"/>
      <c r="J102" s="189">
        <f>J149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445</v>
      </c>
      <c r="E103" s="188"/>
      <c r="F103" s="188"/>
      <c r="G103" s="188"/>
      <c r="H103" s="188"/>
      <c r="I103" s="188"/>
      <c r="J103" s="189">
        <f>J167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131</v>
      </c>
      <c r="E104" s="188"/>
      <c r="F104" s="188"/>
      <c r="G104" s="188"/>
      <c r="H104" s="188"/>
      <c r="I104" s="188"/>
      <c r="J104" s="189">
        <f>J178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133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15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4" t="str">
        <f>E7</f>
        <v xml:space="preserve">Karlovy Vary, ZŠ 1.Máje  - rekonstrukce kuchyňky - stavební část + EL + VZT + ÚT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1-02 - Zdravotní technika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19</v>
      </c>
      <c r="D118" s="40"/>
      <c r="E118" s="40"/>
      <c r="F118" s="27" t="str">
        <f>F12</f>
        <v xml:space="preserve"> </v>
      </c>
      <c r="G118" s="40"/>
      <c r="H118" s="40"/>
      <c r="I118" s="32" t="s">
        <v>21</v>
      </c>
      <c r="J118" s="79" t="str">
        <f>IF(J12="","",J12)</f>
        <v>29. 4. 2025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23</v>
      </c>
      <c r="D120" s="40"/>
      <c r="E120" s="40"/>
      <c r="F120" s="27" t="str">
        <f>E15</f>
        <v>Město Karlovy Vary</v>
      </c>
      <c r="G120" s="40"/>
      <c r="H120" s="40"/>
      <c r="I120" s="32" t="s">
        <v>29</v>
      </c>
      <c r="J120" s="36" t="str">
        <f>E21</f>
        <v>DPT s.r.o.Ostrov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27</v>
      </c>
      <c r="D121" s="40"/>
      <c r="E121" s="40"/>
      <c r="F121" s="27" t="str">
        <f>IF(E18="","",E18)</f>
        <v>Vyplň údaj</v>
      </c>
      <c r="G121" s="40"/>
      <c r="H121" s="40"/>
      <c r="I121" s="32" t="s">
        <v>32</v>
      </c>
      <c r="J121" s="36" t="str">
        <f>E24</f>
        <v>Neubauerová Soňa, SK-Projekt Ostrov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134</v>
      </c>
      <c r="D123" s="194" t="s">
        <v>61</v>
      </c>
      <c r="E123" s="194" t="s">
        <v>57</v>
      </c>
      <c r="F123" s="194" t="s">
        <v>58</v>
      </c>
      <c r="G123" s="194" t="s">
        <v>135</v>
      </c>
      <c r="H123" s="194" t="s">
        <v>136</v>
      </c>
      <c r="I123" s="194" t="s">
        <v>137</v>
      </c>
      <c r="J123" s="195" t="s">
        <v>110</v>
      </c>
      <c r="K123" s="196" t="s">
        <v>138</v>
      </c>
      <c r="L123" s="197"/>
      <c r="M123" s="100" t="s">
        <v>1</v>
      </c>
      <c r="N123" s="101" t="s">
        <v>40</v>
      </c>
      <c r="O123" s="101" t="s">
        <v>139</v>
      </c>
      <c r="P123" s="101" t="s">
        <v>140</v>
      </c>
      <c r="Q123" s="101" t="s">
        <v>141</v>
      </c>
      <c r="R123" s="101" t="s">
        <v>142</v>
      </c>
      <c r="S123" s="101" t="s">
        <v>143</v>
      </c>
      <c r="T123" s="102" t="s">
        <v>144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145</v>
      </c>
      <c r="D124" s="40"/>
      <c r="E124" s="40"/>
      <c r="F124" s="40"/>
      <c r="G124" s="40"/>
      <c r="H124" s="40"/>
      <c r="I124" s="40"/>
      <c r="J124" s="198">
        <f>BK124</f>
        <v>0</v>
      </c>
      <c r="K124" s="40"/>
      <c r="L124" s="44"/>
      <c r="M124" s="103"/>
      <c r="N124" s="199"/>
      <c r="O124" s="104"/>
      <c r="P124" s="200">
        <f>P125+P138</f>
        <v>0</v>
      </c>
      <c r="Q124" s="104"/>
      <c r="R124" s="200">
        <f>R125+R138</f>
        <v>0.085769999999999985</v>
      </c>
      <c r="S124" s="104"/>
      <c r="T124" s="201">
        <f>T125+T138</f>
        <v>0.11898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112</v>
      </c>
      <c r="BK124" s="202">
        <f>BK125+BK138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146</v>
      </c>
      <c r="F125" s="206" t="s">
        <v>147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P126+P135</f>
        <v>0</v>
      </c>
      <c r="Q125" s="211"/>
      <c r="R125" s="212">
        <f>R126+R135</f>
        <v>0</v>
      </c>
      <c r="S125" s="211"/>
      <c r="T125" s="213">
        <f>T126+T135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84</v>
      </c>
      <c r="AT125" s="215" t="s">
        <v>75</v>
      </c>
      <c r="AU125" s="215" t="s">
        <v>76</v>
      </c>
      <c r="AY125" s="214" t="s">
        <v>148</v>
      </c>
      <c r="BK125" s="216">
        <f>BK126+BK135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215</v>
      </c>
      <c r="F126" s="217" t="s">
        <v>216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SUM(P127:P134)</f>
        <v>0</v>
      </c>
      <c r="Q126" s="211"/>
      <c r="R126" s="212">
        <f>SUM(R127:R134)</f>
        <v>0</v>
      </c>
      <c r="S126" s="211"/>
      <c r="T126" s="213">
        <f>SUM(T127:T134)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84</v>
      </c>
      <c r="AY126" s="214" t="s">
        <v>148</v>
      </c>
      <c r="BK126" s="216">
        <f>SUM(BK127:BK134)</f>
        <v>0</v>
      </c>
    </row>
    <row r="127" s="2" customFormat="1" ht="24.15" customHeight="1">
      <c r="A127" s="38"/>
      <c r="B127" s="39"/>
      <c r="C127" s="219" t="s">
        <v>84</v>
      </c>
      <c r="D127" s="219" t="s">
        <v>151</v>
      </c>
      <c r="E127" s="220" t="s">
        <v>218</v>
      </c>
      <c r="F127" s="221" t="s">
        <v>219</v>
      </c>
      <c r="G127" s="222" t="s">
        <v>220</v>
      </c>
      <c r="H127" s="223">
        <v>0.12</v>
      </c>
      <c r="I127" s="224"/>
      <c r="J127" s="223">
        <f>ROUND(I127*H127,2)</f>
        <v>0</v>
      </c>
      <c r="K127" s="225"/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155</v>
      </c>
      <c r="AT127" s="230" t="s">
        <v>151</v>
      </c>
      <c r="AU127" s="230" t="s">
        <v>86</v>
      </c>
      <c r="AY127" s="17" t="s">
        <v>148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155</v>
      </c>
      <c r="BM127" s="230" t="s">
        <v>446</v>
      </c>
    </row>
    <row r="128" s="14" customFormat="1">
      <c r="A128" s="14"/>
      <c r="B128" s="243"/>
      <c r="C128" s="244"/>
      <c r="D128" s="234" t="s">
        <v>157</v>
      </c>
      <c r="E128" s="245" t="s">
        <v>1</v>
      </c>
      <c r="F128" s="246" t="s">
        <v>447</v>
      </c>
      <c r="G128" s="244"/>
      <c r="H128" s="247">
        <v>0.12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3" t="s">
        <v>157</v>
      </c>
      <c r="AU128" s="253" t="s">
        <v>86</v>
      </c>
      <c r="AV128" s="14" t="s">
        <v>86</v>
      </c>
      <c r="AW128" s="14" t="s">
        <v>31</v>
      </c>
      <c r="AX128" s="14" t="s">
        <v>84</v>
      </c>
      <c r="AY128" s="253" t="s">
        <v>148</v>
      </c>
    </row>
    <row r="129" s="2" customFormat="1" ht="24.15" customHeight="1">
      <c r="A129" s="38"/>
      <c r="B129" s="39"/>
      <c r="C129" s="219" t="s">
        <v>86</v>
      </c>
      <c r="D129" s="219" t="s">
        <v>151</v>
      </c>
      <c r="E129" s="220" t="s">
        <v>224</v>
      </c>
      <c r="F129" s="221" t="s">
        <v>225</v>
      </c>
      <c r="G129" s="222" t="s">
        <v>220</v>
      </c>
      <c r="H129" s="223">
        <v>0.12</v>
      </c>
      <c r="I129" s="224"/>
      <c r="J129" s="223">
        <f>ROUND(I129*H129,2)</f>
        <v>0</v>
      </c>
      <c r="K129" s="225"/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155</v>
      </c>
      <c r="AT129" s="230" t="s">
        <v>151</v>
      </c>
      <c r="AU129" s="230" t="s">
        <v>86</v>
      </c>
      <c r="AY129" s="17" t="s">
        <v>148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155</v>
      </c>
      <c r="BM129" s="230" t="s">
        <v>448</v>
      </c>
    </row>
    <row r="130" s="14" customFormat="1">
      <c r="A130" s="14"/>
      <c r="B130" s="243"/>
      <c r="C130" s="244"/>
      <c r="D130" s="234" t="s">
        <v>157</v>
      </c>
      <c r="E130" s="245" t="s">
        <v>1</v>
      </c>
      <c r="F130" s="246" t="s">
        <v>447</v>
      </c>
      <c r="G130" s="244"/>
      <c r="H130" s="247">
        <v>0.12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157</v>
      </c>
      <c r="AU130" s="253" t="s">
        <v>86</v>
      </c>
      <c r="AV130" s="14" t="s">
        <v>86</v>
      </c>
      <c r="AW130" s="14" t="s">
        <v>31</v>
      </c>
      <c r="AX130" s="14" t="s">
        <v>84</v>
      </c>
      <c r="AY130" s="253" t="s">
        <v>148</v>
      </c>
    </row>
    <row r="131" s="2" customFormat="1" ht="24.15" customHeight="1">
      <c r="A131" s="38"/>
      <c r="B131" s="39"/>
      <c r="C131" s="219" t="s">
        <v>167</v>
      </c>
      <c r="D131" s="219" t="s">
        <v>151</v>
      </c>
      <c r="E131" s="220" t="s">
        <v>228</v>
      </c>
      <c r="F131" s="221" t="s">
        <v>229</v>
      </c>
      <c r="G131" s="222" t="s">
        <v>220</v>
      </c>
      <c r="H131" s="223">
        <v>1.0800000000000001</v>
      </c>
      <c r="I131" s="224"/>
      <c r="J131" s="223">
        <f>ROUND(I131*H131,2)</f>
        <v>0</v>
      </c>
      <c r="K131" s="225"/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155</v>
      </c>
      <c r="AT131" s="230" t="s">
        <v>151</v>
      </c>
      <c r="AU131" s="230" t="s">
        <v>86</v>
      </c>
      <c r="AY131" s="17" t="s">
        <v>148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155</v>
      </c>
      <c r="BM131" s="230" t="s">
        <v>449</v>
      </c>
    </row>
    <row r="132" s="13" customFormat="1">
      <c r="A132" s="13"/>
      <c r="B132" s="232"/>
      <c r="C132" s="233"/>
      <c r="D132" s="234" t="s">
        <v>157</v>
      </c>
      <c r="E132" s="235" t="s">
        <v>1</v>
      </c>
      <c r="F132" s="236" t="s">
        <v>231</v>
      </c>
      <c r="G132" s="233"/>
      <c r="H132" s="235" t="s">
        <v>1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157</v>
      </c>
      <c r="AU132" s="242" t="s">
        <v>86</v>
      </c>
      <c r="AV132" s="13" t="s">
        <v>84</v>
      </c>
      <c r="AW132" s="13" t="s">
        <v>31</v>
      </c>
      <c r="AX132" s="13" t="s">
        <v>76</v>
      </c>
      <c r="AY132" s="242" t="s">
        <v>148</v>
      </c>
    </row>
    <row r="133" s="14" customFormat="1">
      <c r="A133" s="14"/>
      <c r="B133" s="243"/>
      <c r="C133" s="244"/>
      <c r="D133" s="234" t="s">
        <v>157</v>
      </c>
      <c r="E133" s="245" t="s">
        <v>1</v>
      </c>
      <c r="F133" s="246" t="s">
        <v>450</v>
      </c>
      <c r="G133" s="244"/>
      <c r="H133" s="247">
        <v>1.0800000000000001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157</v>
      </c>
      <c r="AU133" s="253" t="s">
        <v>86</v>
      </c>
      <c r="AV133" s="14" t="s">
        <v>86</v>
      </c>
      <c r="AW133" s="14" t="s">
        <v>31</v>
      </c>
      <c r="AX133" s="14" t="s">
        <v>84</v>
      </c>
      <c r="AY133" s="253" t="s">
        <v>148</v>
      </c>
    </row>
    <row r="134" s="2" customFormat="1" ht="33" customHeight="1">
      <c r="A134" s="38"/>
      <c r="B134" s="39"/>
      <c r="C134" s="219" t="s">
        <v>155</v>
      </c>
      <c r="D134" s="219" t="s">
        <v>151</v>
      </c>
      <c r="E134" s="220" t="s">
        <v>233</v>
      </c>
      <c r="F134" s="221" t="s">
        <v>234</v>
      </c>
      <c r="G134" s="222" t="s">
        <v>220</v>
      </c>
      <c r="H134" s="223">
        <v>0.12</v>
      </c>
      <c r="I134" s="224"/>
      <c r="J134" s="223">
        <f>ROUND(I134*H134,2)</f>
        <v>0</v>
      </c>
      <c r="K134" s="225"/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155</v>
      </c>
      <c r="AT134" s="230" t="s">
        <v>151</v>
      </c>
      <c r="AU134" s="230" t="s">
        <v>86</v>
      </c>
      <c r="AY134" s="17" t="s">
        <v>148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155</v>
      </c>
      <c r="BM134" s="230" t="s">
        <v>451</v>
      </c>
    </row>
    <row r="135" s="12" customFormat="1" ht="22.8" customHeight="1">
      <c r="A135" s="12"/>
      <c r="B135" s="203"/>
      <c r="C135" s="204"/>
      <c r="D135" s="205" t="s">
        <v>75</v>
      </c>
      <c r="E135" s="217" t="s">
        <v>452</v>
      </c>
      <c r="F135" s="217" t="s">
        <v>453</v>
      </c>
      <c r="G135" s="204"/>
      <c r="H135" s="204"/>
      <c r="I135" s="207"/>
      <c r="J135" s="218">
        <f>BK135</f>
        <v>0</v>
      </c>
      <c r="K135" s="204"/>
      <c r="L135" s="209"/>
      <c r="M135" s="210"/>
      <c r="N135" s="211"/>
      <c r="O135" s="211"/>
      <c r="P135" s="212">
        <f>SUM(P136:P137)</f>
        <v>0</v>
      </c>
      <c r="Q135" s="211"/>
      <c r="R135" s="212">
        <f>SUM(R136:R137)</f>
        <v>0</v>
      </c>
      <c r="S135" s="211"/>
      <c r="T135" s="213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84</v>
      </c>
      <c r="AT135" s="215" t="s">
        <v>75</v>
      </c>
      <c r="AU135" s="215" t="s">
        <v>84</v>
      </c>
      <c r="AY135" s="214" t="s">
        <v>148</v>
      </c>
      <c r="BK135" s="216">
        <f>SUM(BK136:BK137)</f>
        <v>0</v>
      </c>
    </row>
    <row r="136" s="2" customFormat="1" ht="21.75" customHeight="1">
      <c r="A136" s="38"/>
      <c r="B136" s="39"/>
      <c r="C136" s="219" t="s">
        <v>184</v>
      </c>
      <c r="D136" s="219" t="s">
        <v>151</v>
      </c>
      <c r="E136" s="220" t="s">
        <v>454</v>
      </c>
      <c r="F136" s="221" t="s">
        <v>455</v>
      </c>
      <c r="G136" s="222" t="s">
        <v>456</v>
      </c>
      <c r="H136" s="223">
        <v>1</v>
      </c>
      <c r="I136" s="224"/>
      <c r="J136" s="223">
        <f>ROUND(I136*H136,2)</f>
        <v>0</v>
      </c>
      <c r="K136" s="225"/>
      <c r="L136" s="44"/>
      <c r="M136" s="226" t="s">
        <v>1</v>
      </c>
      <c r="N136" s="227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155</v>
      </c>
      <c r="AT136" s="230" t="s">
        <v>151</v>
      </c>
      <c r="AU136" s="230" t="s">
        <v>86</v>
      </c>
      <c r="AY136" s="17" t="s">
        <v>148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155</v>
      </c>
      <c r="BM136" s="230" t="s">
        <v>457</v>
      </c>
    </row>
    <row r="137" s="2" customFormat="1">
      <c r="A137" s="38"/>
      <c r="B137" s="39"/>
      <c r="C137" s="40"/>
      <c r="D137" s="234" t="s">
        <v>202</v>
      </c>
      <c r="E137" s="40"/>
      <c r="F137" s="265" t="s">
        <v>458</v>
      </c>
      <c r="G137" s="40"/>
      <c r="H137" s="40"/>
      <c r="I137" s="266"/>
      <c r="J137" s="40"/>
      <c r="K137" s="40"/>
      <c r="L137" s="44"/>
      <c r="M137" s="267"/>
      <c r="N137" s="268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202</v>
      </c>
      <c r="AU137" s="17" t="s">
        <v>86</v>
      </c>
    </row>
    <row r="138" s="12" customFormat="1" ht="25.92" customHeight="1">
      <c r="A138" s="12"/>
      <c r="B138" s="203"/>
      <c r="C138" s="204"/>
      <c r="D138" s="205" t="s">
        <v>75</v>
      </c>
      <c r="E138" s="206" t="s">
        <v>242</v>
      </c>
      <c r="F138" s="206" t="s">
        <v>243</v>
      </c>
      <c r="G138" s="204"/>
      <c r="H138" s="204"/>
      <c r="I138" s="207"/>
      <c r="J138" s="208">
        <f>BK138</f>
        <v>0</v>
      </c>
      <c r="K138" s="204"/>
      <c r="L138" s="209"/>
      <c r="M138" s="210"/>
      <c r="N138" s="211"/>
      <c r="O138" s="211"/>
      <c r="P138" s="212">
        <f>P139+P149+P167+P178</f>
        <v>0</v>
      </c>
      <c r="Q138" s="211"/>
      <c r="R138" s="212">
        <f>R139+R149+R167+R178</f>
        <v>0.085769999999999985</v>
      </c>
      <c r="S138" s="211"/>
      <c r="T138" s="213">
        <f>T139+T149+T167+T178</f>
        <v>0.11898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86</v>
      </c>
      <c r="AT138" s="215" t="s">
        <v>75</v>
      </c>
      <c r="AU138" s="215" t="s">
        <v>76</v>
      </c>
      <c r="AY138" s="214" t="s">
        <v>148</v>
      </c>
      <c r="BK138" s="216">
        <f>BK139+BK149+BK167+BK178</f>
        <v>0</v>
      </c>
    </row>
    <row r="139" s="12" customFormat="1" ht="22.8" customHeight="1">
      <c r="A139" s="12"/>
      <c r="B139" s="203"/>
      <c r="C139" s="204"/>
      <c r="D139" s="205" t="s">
        <v>75</v>
      </c>
      <c r="E139" s="217" t="s">
        <v>459</v>
      </c>
      <c r="F139" s="217" t="s">
        <v>460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SUM(P140:P148)</f>
        <v>0</v>
      </c>
      <c r="Q139" s="211"/>
      <c r="R139" s="212">
        <f>SUM(R140:R148)</f>
        <v>0.010919999999999999</v>
      </c>
      <c r="S139" s="211"/>
      <c r="T139" s="213">
        <f>SUM(T140:T148)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86</v>
      </c>
      <c r="AT139" s="215" t="s">
        <v>75</v>
      </c>
      <c r="AU139" s="215" t="s">
        <v>84</v>
      </c>
      <c r="AY139" s="214" t="s">
        <v>148</v>
      </c>
      <c r="BK139" s="216">
        <f>SUM(BK140:BK148)</f>
        <v>0</v>
      </c>
    </row>
    <row r="140" s="2" customFormat="1" ht="16.5" customHeight="1">
      <c r="A140" s="38"/>
      <c r="B140" s="39"/>
      <c r="C140" s="219" t="s">
        <v>191</v>
      </c>
      <c r="D140" s="219" t="s">
        <v>151</v>
      </c>
      <c r="E140" s="220" t="s">
        <v>461</v>
      </c>
      <c r="F140" s="221" t="s">
        <v>462</v>
      </c>
      <c r="G140" s="222" t="s">
        <v>412</v>
      </c>
      <c r="H140" s="223">
        <v>2</v>
      </c>
      <c r="I140" s="224"/>
      <c r="J140" s="223">
        <f>ROUND(I140*H140,2)</f>
        <v>0</v>
      </c>
      <c r="K140" s="225"/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0.00089999999999999998</v>
      </c>
      <c r="R140" s="228">
        <f>Q140*H140</f>
        <v>0.0018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249</v>
      </c>
      <c r="AT140" s="230" t="s">
        <v>151</v>
      </c>
      <c r="AU140" s="230" t="s">
        <v>86</v>
      </c>
      <c r="AY140" s="17" t="s">
        <v>148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249</v>
      </c>
      <c r="BM140" s="230" t="s">
        <v>463</v>
      </c>
    </row>
    <row r="141" s="2" customFormat="1" ht="16.5" customHeight="1">
      <c r="A141" s="38"/>
      <c r="B141" s="39"/>
      <c r="C141" s="219" t="s">
        <v>198</v>
      </c>
      <c r="D141" s="219" t="s">
        <v>151</v>
      </c>
      <c r="E141" s="220" t="s">
        <v>464</v>
      </c>
      <c r="F141" s="221" t="s">
        <v>465</v>
      </c>
      <c r="G141" s="222" t="s">
        <v>210</v>
      </c>
      <c r="H141" s="223">
        <v>2</v>
      </c>
      <c r="I141" s="224"/>
      <c r="J141" s="223">
        <f>ROUND(I141*H141,2)</f>
        <v>0</v>
      </c>
      <c r="K141" s="225"/>
      <c r="L141" s="44"/>
      <c r="M141" s="226" t="s">
        <v>1</v>
      </c>
      <c r="N141" s="227" t="s">
        <v>41</v>
      </c>
      <c r="O141" s="91"/>
      <c r="P141" s="228">
        <f>O141*H141</f>
        <v>0</v>
      </c>
      <c r="Q141" s="228">
        <v>0.00042999999999999999</v>
      </c>
      <c r="R141" s="228">
        <f>Q141*H141</f>
        <v>0.00085999999999999998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249</v>
      </c>
      <c r="AT141" s="230" t="s">
        <v>151</v>
      </c>
      <c r="AU141" s="230" t="s">
        <v>86</v>
      </c>
      <c r="AY141" s="17" t="s">
        <v>148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249</v>
      </c>
      <c r="BM141" s="230" t="s">
        <v>466</v>
      </c>
    </row>
    <row r="142" s="2" customFormat="1">
      <c r="A142" s="38"/>
      <c r="B142" s="39"/>
      <c r="C142" s="40"/>
      <c r="D142" s="234" t="s">
        <v>202</v>
      </c>
      <c r="E142" s="40"/>
      <c r="F142" s="265" t="s">
        <v>467</v>
      </c>
      <c r="G142" s="40"/>
      <c r="H142" s="40"/>
      <c r="I142" s="266"/>
      <c r="J142" s="40"/>
      <c r="K142" s="40"/>
      <c r="L142" s="44"/>
      <c r="M142" s="267"/>
      <c r="N142" s="268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202</v>
      </c>
      <c r="AU142" s="17" t="s">
        <v>86</v>
      </c>
    </row>
    <row r="143" s="2" customFormat="1" ht="16.5" customHeight="1">
      <c r="A143" s="38"/>
      <c r="B143" s="39"/>
      <c r="C143" s="219" t="s">
        <v>207</v>
      </c>
      <c r="D143" s="219" t="s">
        <v>151</v>
      </c>
      <c r="E143" s="220" t="s">
        <v>468</v>
      </c>
      <c r="F143" s="221" t="s">
        <v>469</v>
      </c>
      <c r="G143" s="222" t="s">
        <v>210</v>
      </c>
      <c r="H143" s="223">
        <v>15</v>
      </c>
      <c r="I143" s="224"/>
      <c r="J143" s="223">
        <f>ROUND(I143*H143,2)</f>
        <v>0</v>
      </c>
      <c r="K143" s="225"/>
      <c r="L143" s="44"/>
      <c r="M143" s="226" t="s">
        <v>1</v>
      </c>
      <c r="N143" s="227" t="s">
        <v>41</v>
      </c>
      <c r="O143" s="91"/>
      <c r="P143" s="228">
        <f>O143*H143</f>
        <v>0</v>
      </c>
      <c r="Q143" s="228">
        <v>0.00050000000000000001</v>
      </c>
      <c r="R143" s="228">
        <f>Q143*H143</f>
        <v>0.0074999999999999997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249</v>
      </c>
      <c r="AT143" s="230" t="s">
        <v>151</v>
      </c>
      <c r="AU143" s="230" t="s">
        <v>86</v>
      </c>
      <c r="AY143" s="17" t="s">
        <v>148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249</v>
      </c>
      <c r="BM143" s="230" t="s">
        <v>470</v>
      </c>
    </row>
    <row r="144" s="2" customFormat="1">
      <c r="A144" s="38"/>
      <c r="B144" s="39"/>
      <c r="C144" s="40"/>
      <c r="D144" s="234" t="s">
        <v>202</v>
      </c>
      <c r="E144" s="40"/>
      <c r="F144" s="265" t="s">
        <v>467</v>
      </c>
      <c r="G144" s="40"/>
      <c r="H144" s="40"/>
      <c r="I144" s="266"/>
      <c r="J144" s="40"/>
      <c r="K144" s="40"/>
      <c r="L144" s="44"/>
      <c r="M144" s="267"/>
      <c r="N144" s="268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202</v>
      </c>
      <c r="AU144" s="17" t="s">
        <v>86</v>
      </c>
    </row>
    <row r="145" s="2" customFormat="1" ht="16.5" customHeight="1">
      <c r="A145" s="38"/>
      <c r="B145" s="39"/>
      <c r="C145" s="219" t="s">
        <v>217</v>
      </c>
      <c r="D145" s="219" t="s">
        <v>151</v>
      </c>
      <c r="E145" s="220" t="s">
        <v>471</v>
      </c>
      <c r="F145" s="221" t="s">
        <v>472</v>
      </c>
      <c r="G145" s="222" t="s">
        <v>210</v>
      </c>
      <c r="H145" s="223">
        <v>1</v>
      </c>
      <c r="I145" s="224"/>
      <c r="J145" s="223">
        <f>ROUND(I145*H145,2)</f>
        <v>0</v>
      </c>
      <c r="K145" s="225"/>
      <c r="L145" s="44"/>
      <c r="M145" s="226" t="s">
        <v>1</v>
      </c>
      <c r="N145" s="227" t="s">
        <v>41</v>
      </c>
      <c r="O145" s="91"/>
      <c r="P145" s="228">
        <f>O145*H145</f>
        <v>0</v>
      </c>
      <c r="Q145" s="228">
        <v>0.00076000000000000004</v>
      </c>
      <c r="R145" s="228">
        <f>Q145*H145</f>
        <v>0.00076000000000000004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249</v>
      </c>
      <c r="AT145" s="230" t="s">
        <v>151</v>
      </c>
      <c r="AU145" s="230" t="s">
        <v>86</v>
      </c>
      <c r="AY145" s="17" t="s">
        <v>148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249</v>
      </c>
      <c r="BM145" s="230" t="s">
        <v>473</v>
      </c>
    </row>
    <row r="146" s="2" customFormat="1">
      <c r="A146" s="38"/>
      <c r="B146" s="39"/>
      <c r="C146" s="40"/>
      <c r="D146" s="234" t="s">
        <v>202</v>
      </c>
      <c r="E146" s="40"/>
      <c r="F146" s="265" t="s">
        <v>467</v>
      </c>
      <c r="G146" s="40"/>
      <c r="H146" s="40"/>
      <c r="I146" s="266"/>
      <c r="J146" s="40"/>
      <c r="K146" s="40"/>
      <c r="L146" s="44"/>
      <c r="M146" s="267"/>
      <c r="N146" s="268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202</v>
      </c>
      <c r="AU146" s="17" t="s">
        <v>86</v>
      </c>
    </row>
    <row r="147" s="2" customFormat="1" ht="16.5" customHeight="1">
      <c r="A147" s="38"/>
      <c r="B147" s="39"/>
      <c r="C147" s="219" t="s">
        <v>223</v>
      </c>
      <c r="D147" s="219" t="s">
        <v>151</v>
      </c>
      <c r="E147" s="220" t="s">
        <v>474</v>
      </c>
      <c r="F147" s="221" t="s">
        <v>475</v>
      </c>
      <c r="G147" s="222" t="s">
        <v>412</v>
      </c>
      <c r="H147" s="223">
        <v>7</v>
      </c>
      <c r="I147" s="224"/>
      <c r="J147" s="223">
        <f>ROUND(I147*H147,2)</f>
        <v>0</v>
      </c>
      <c r="K147" s="225"/>
      <c r="L147" s="44"/>
      <c r="M147" s="226" t="s">
        <v>1</v>
      </c>
      <c r="N147" s="227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249</v>
      </c>
      <c r="AT147" s="230" t="s">
        <v>151</v>
      </c>
      <c r="AU147" s="230" t="s">
        <v>86</v>
      </c>
      <c r="AY147" s="17" t="s">
        <v>148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249</v>
      </c>
      <c r="BM147" s="230" t="s">
        <v>476</v>
      </c>
    </row>
    <row r="148" s="2" customFormat="1" ht="24.15" customHeight="1">
      <c r="A148" s="38"/>
      <c r="B148" s="39"/>
      <c r="C148" s="219" t="s">
        <v>227</v>
      </c>
      <c r="D148" s="219" t="s">
        <v>151</v>
      </c>
      <c r="E148" s="220" t="s">
        <v>477</v>
      </c>
      <c r="F148" s="221" t="s">
        <v>478</v>
      </c>
      <c r="G148" s="222" t="s">
        <v>220</v>
      </c>
      <c r="H148" s="223">
        <v>0.01</v>
      </c>
      <c r="I148" s="224"/>
      <c r="J148" s="223">
        <f>ROUND(I148*H148,2)</f>
        <v>0</v>
      </c>
      <c r="K148" s="225"/>
      <c r="L148" s="44"/>
      <c r="M148" s="226" t="s">
        <v>1</v>
      </c>
      <c r="N148" s="227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249</v>
      </c>
      <c r="AT148" s="230" t="s">
        <v>151</v>
      </c>
      <c r="AU148" s="230" t="s">
        <v>86</v>
      </c>
      <c r="AY148" s="17" t="s">
        <v>148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249</v>
      </c>
      <c r="BM148" s="230" t="s">
        <v>479</v>
      </c>
    </row>
    <row r="149" s="12" customFormat="1" ht="22.8" customHeight="1">
      <c r="A149" s="12"/>
      <c r="B149" s="203"/>
      <c r="C149" s="204"/>
      <c r="D149" s="205" t="s">
        <v>75</v>
      </c>
      <c r="E149" s="217" t="s">
        <v>480</v>
      </c>
      <c r="F149" s="217" t="s">
        <v>481</v>
      </c>
      <c r="G149" s="204"/>
      <c r="H149" s="204"/>
      <c r="I149" s="207"/>
      <c r="J149" s="218">
        <f>BK149</f>
        <v>0</v>
      </c>
      <c r="K149" s="204"/>
      <c r="L149" s="209"/>
      <c r="M149" s="210"/>
      <c r="N149" s="211"/>
      <c r="O149" s="211"/>
      <c r="P149" s="212">
        <f>SUM(P150:P166)</f>
        <v>0</v>
      </c>
      <c r="Q149" s="211"/>
      <c r="R149" s="212">
        <f>SUM(R150:R166)</f>
        <v>0.048559999999999999</v>
      </c>
      <c r="S149" s="211"/>
      <c r="T149" s="213">
        <f>SUM(T150:T166)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4" t="s">
        <v>86</v>
      </c>
      <c r="AT149" s="215" t="s">
        <v>75</v>
      </c>
      <c r="AU149" s="215" t="s">
        <v>84</v>
      </c>
      <c r="AY149" s="214" t="s">
        <v>148</v>
      </c>
      <c r="BK149" s="216">
        <f>SUM(BK150:BK166)</f>
        <v>0</v>
      </c>
    </row>
    <row r="150" s="2" customFormat="1" ht="24.15" customHeight="1">
      <c r="A150" s="38"/>
      <c r="B150" s="39"/>
      <c r="C150" s="219" t="s">
        <v>8</v>
      </c>
      <c r="D150" s="219" t="s">
        <v>151</v>
      </c>
      <c r="E150" s="220" t="s">
        <v>482</v>
      </c>
      <c r="F150" s="221" t="s">
        <v>483</v>
      </c>
      <c r="G150" s="222" t="s">
        <v>210</v>
      </c>
      <c r="H150" s="223">
        <v>15</v>
      </c>
      <c r="I150" s="224"/>
      <c r="J150" s="223">
        <f>ROUND(I150*H150,2)</f>
        <v>0</v>
      </c>
      <c r="K150" s="225"/>
      <c r="L150" s="44"/>
      <c r="M150" s="226" t="s">
        <v>1</v>
      </c>
      <c r="N150" s="227" t="s">
        <v>41</v>
      </c>
      <c r="O150" s="91"/>
      <c r="P150" s="228">
        <f>O150*H150</f>
        <v>0</v>
      </c>
      <c r="Q150" s="228">
        <v>0.00075000000000000002</v>
      </c>
      <c r="R150" s="228">
        <f>Q150*H150</f>
        <v>0.01125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249</v>
      </c>
      <c r="AT150" s="230" t="s">
        <v>151</v>
      </c>
      <c r="AU150" s="230" t="s">
        <v>86</v>
      </c>
      <c r="AY150" s="17" t="s">
        <v>148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249</v>
      </c>
      <c r="BM150" s="230" t="s">
        <v>484</v>
      </c>
    </row>
    <row r="151" s="2" customFormat="1">
      <c r="A151" s="38"/>
      <c r="B151" s="39"/>
      <c r="C151" s="40"/>
      <c r="D151" s="234" t="s">
        <v>202</v>
      </c>
      <c r="E151" s="40"/>
      <c r="F151" s="265" t="s">
        <v>485</v>
      </c>
      <c r="G151" s="40"/>
      <c r="H151" s="40"/>
      <c r="I151" s="266"/>
      <c r="J151" s="40"/>
      <c r="K151" s="40"/>
      <c r="L151" s="44"/>
      <c r="M151" s="267"/>
      <c r="N151" s="268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202</v>
      </c>
      <c r="AU151" s="17" t="s">
        <v>86</v>
      </c>
    </row>
    <row r="152" s="13" customFormat="1">
      <c r="A152" s="13"/>
      <c r="B152" s="232"/>
      <c r="C152" s="233"/>
      <c r="D152" s="234" t="s">
        <v>157</v>
      </c>
      <c r="E152" s="235" t="s">
        <v>1</v>
      </c>
      <c r="F152" s="236" t="s">
        <v>486</v>
      </c>
      <c r="G152" s="233"/>
      <c r="H152" s="235" t="s">
        <v>1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157</v>
      </c>
      <c r="AU152" s="242" t="s">
        <v>86</v>
      </c>
      <c r="AV152" s="13" t="s">
        <v>84</v>
      </c>
      <c r="AW152" s="13" t="s">
        <v>31</v>
      </c>
      <c r="AX152" s="13" t="s">
        <v>76</v>
      </c>
      <c r="AY152" s="242" t="s">
        <v>148</v>
      </c>
    </row>
    <row r="153" s="14" customFormat="1">
      <c r="A153" s="14"/>
      <c r="B153" s="243"/>
      <c r="C153" s="244"/>
      <c r="D153" s="234" t="s">
        <v>157</v>
      </c>
      <c r="E153" s="245" t="s">
        <v>1</v>
      </c>
      <c r="F153" s="246" t="s">
        <v>256</v>
      </c>
      <c r="G153" s="244"/>
      <c r="H153" s="247">
        <v>15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157</v>
      </c>
      <c r="AU153" s="253" t="s">
        <v>86</v>
      </c>
      <c r="AV153" s="14" t="s">
        <v>86</v>
      </c>
      <c r="AW153" s="14" t="s">
        <v>31</v>
      </c>
      <c r="AX153" s="14" t="s">
        <v>84</v>
      </c>
      <c r="AY153" s="253" t="s">
        <v>148</v>
      </c>
    </row>
    <row r="154" s="2" customFormat="1" ht="24.15" customHeight="1">
      <c r="A154" s="38"/>
      <c r="B154" s="39"/>
      <c r="C154" s="219" t="s">
        <v>238</v>
      </c>
      <c r="D154" s="219" t="s">
        <v>151</v>
      </c>
      <c r="E154" s="220" t="s">
        <v>487</v>
      </c>
      <c r="F154" s="221" t="s">
        <v>488</v>
      </c>
      <c r="G154" s="222" t="s">
        <v>210</v>
      </c>
      <c r="H154" s="223">
        <v>20</v>
      </c>
      <c r="I154" s="224"/>
      <c r="J154" s="223">
        <f>ROUND(I154*H154,2)</f>
        <v>0</v>
      </c>
      <c r="K154" s="225"/>
      <c r="L154" s="44"/>
      <c r="M154" s="226" t="s">
        <v>1</v>
      </c>
      <c r="N154" s="227" t="s">
        <v>41</v>
      </c>
      <c r="O154" s="91"/>
      <c r="P154" s="228">
        <f>O154*H154</f>
        <v>0</v>
      </c>
      <c r="Q154" s="228">
        <v>0.00115</v>
      </c>
      <c r="R154" s="228">
        <f>Q154*H154</f>
        <v>0.023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249</v>
      </c>
      <c r="AT154" s="230" t="s">
        <v>151</v>
      </c>
      <c r="AU154" s="230" t="s">
        <v>86</v>
      </c>
      <c r="AY154" s="17" t="s">
        <v>148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249</v>
      </c>
      <c r="BM154" s="230" t="s">
        <v>489</v>
      </c>
    </row>
    <row r="155" s="2" customFormat="1">
      <c r="A155" s="38"/>
      <c r="B155" s="39"/>
      <c r="C155" s="40"/>
      <c r="D155" s="234" t="s">
        <v>202</v>
      </c>
      <c r="E155" s="40"/>
      <c r="F155" s="265" t="s">
        <v>485</v>
      </c>
      <c r="G155" s="40"/>
      <c r="H155" s="40"/>
      <c r="I155" s="266"/>
      <c r="J155" s="40"/>
      <c r="K155" s="40"/>
      <c r="L155" s="44"/>
      <c r="M155" s="267"/>
      <c r="N155" s="268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202</v>
      </c>
      <c r="AU155" s="17" t="s">
        <v>86</v>
      </c>
    </row>
    <row r="156" s="13" customFormat="1">
      <c r="A156" s="13"/>
      <c r="B156" s="232"/>
      <c r="C156" s="233"/>
      <c r="D156" s="234" t="s">
        <v>157</v>
      </c>
      <c r="E156" s="235" t="s">
        <v>1</v>
      </c>
      <c r="F156" s="236" t="s">
        <v>486</v>
      </c>
      <c r="G156" s="233"/>
      <c r="H156" s="235" t="s">
        <v>1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157</v>
      </c>
      <c r="AU156" s="242" t="s">
        <v>86</v>
      </c>
      <c r="AV156" s="13" t="s">
        <v>84</v>
      </c>
      <c r="AW156" s="13" t="s">
        <v>31</v>
      </c>
      <c r="AX156" s="13" t="s">
        <v>76</v>
      </c>
      <c r="AY156" s="242" t="s">
        <v>148</v>
      </c>
    </row>
    <row r="157" s="14" customFormat="1">
      <c r="A157" s="14"/>
      <c r="B157" s="243"/>
      <c r="C157" s="244"/>
      <c r="D157" s="234" t="s">
        <v>157</v>
      </c>
      <c r="E157" s="245" t="s">
        <v>1</v>
      </c>
      <c r="F157" s="246" t="s">
        <v>283</v>
      </c>
      <c r="G157" s="244"/>
      <c r="H157" s="247">
        <v>20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157</v>
      </c>
      <c r="AU157" s="253" t="s">
        <v>86</v>
      </c>
      <c r="AV157" s="14" t="s">
        <v>86</v>
      </c>
      <c r="AW157" s="14" t="s">
        <v>31</v>
      </c>
      <c r="AX157" s="14" t="s">
        <v>84</v>
      </c>
      <c r="AY157" s="253" t="s">
        <v>148</v>
      </c>
    </row>
    <row r="158" s="2" customFormat="1" ht="37.8" customHeight="1">
      <c r="A158" s="38"/>
      <c r="B158" s="39"/>
      <c r="C158" s="219" t="s">
        <v>246</v>
      </c>
      <c r="D158" s="219" t="s">
        <v>151</v>
      </c>
      <c r="E158" s="220" t="s">
        <v>490</v>
      </c>
      <c r="F158" s="221" t="s">
        <v>491</v>
      </c>
      <c r="G158" s="222" t="s">
        <v>210</v>
      </c>
      <c r="H158" s="223">
        <v>35</v>
      </c>
      <c r="I158" s="224"/>
      <c r="J158" s="223">
        <f>ROUND(I158*H158,2)</f>
        <v>0</v>
      </c>
      <c r="K158" s="225"/>
      <c r="L158" s="44"/>
      <c r="M158" s="226" t="s">
        <v>1</v>
      </c>
      <c r="N158" s="227" t="s">
        <v>41</v>
      </c>
      <c r="O158" s="91"/>
      <c r="P158" s="228">
        <f>O158*H158</f>
        <v>0</v>
      </c>
      <c r="Q158" s="228">
        <v>0.00034000000000000002</v>
      </c>
      <c r="R158" s="228">
        <f>Q158*H158</f>
        <v>0.011900000000000001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249</v>
      </c>
      <c r="AT158" s="230" t="s">
        <v>151</v>
      </c>
      <c r="AU158" s="230" t="s">
        <v>86</v>
      </c>
      <c r="AY158" s="17" t="s">
        <v>148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249</v>
      </c>
      <c r="BM158" s="230" t="s">
        <v>492</v>
      </c>
    </row>
    <row r="159" s="14" customFormat="1">
      <c r="A159" s="14"/>
      <c r="B159" s="243"/>
      <c r="C159" s="244"/>
      <c r="D159" s="234" t="s">
        <v>157</v>
      </c>
      <c r="E159" s="245" t="s">
        <v>1</v>
      </c>
      <c r="F159" s="246" t="s">
        <v>493</v>
      </c>
      <c r="G159" s="244"/>
      <c r="H159" s="247">
        <v>35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157</v>
      </c>
      <c r="AU159" s="253" t="s">
        <v>86</v>
      </c>
      <c r="AV159" s="14" t="s">
        <v>86</v>
      </c>
      <c r="AW159" s="14" t="s">
        <v>31</v>
      </c>
      <c r="AX159" s="14" t="s">
        <v>84</v>
      </c>
      <c r="AY159" s="253" t="s">
        <v>148</v>
      </c>
    </row>
    <row r="160" s="2" customFormat="1" ht="16.5" customHeight="1">
      <c r="A160" s="38"/>
      <c r="B160" s="39"/>
      <c r="C160" s="219" t="s">
        <v>256</v>
      </c>
      <c r="D160" s="219" t="s">
        <v>151</v>
      </c>
      <c r="E160" s="220" t="s">
        <v>494</v>
      </c>
      <c r="F160" s="221" t="s">
        <v>495</v>
      </c>
      <c r="G160" s="222" t="s">
        <v>412</v>
      </c>
      <c r="H160" s="223">
        <v>14</v>
      </c>
      <c r="I160" s="224"/>
      <c r="J160" s="223">
        <f>ROUND(I160*H160,2)</f>
        <v>0</v>
      </c>
      <c r="K160" s="225"/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249</v>
      </c>
      <c r="AT160" s="230" t="s">
        <v>151</v>
      </c>
      <c r="AU160" s="230" t="s">
        <v>86</v>
      </c>
      <c r="AY160" s="17" t="s">
        <v>148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249</v>
      </c>
      <c r="BM160" s="230" t="s">
        <v>496</v>
      </c>
    </row>
    <row r="161" s="14" customFormat="1">
      <c r="A161" s="14"/>
      <c r="B161" s="243"/>
      <c r="C161" s="244"/>
      <c r="D161" s="234" t="s">
        <v>157</v>
      </c>
      <c r="E161" s="245" t="s">
        <v>1</v>
      </c>
      <c r="F161" s="246" t="s">
        <v>497</v>
      </c>
      <c r="G161" s="244"/>
      <c r="H161" s="247">
        <v>14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3" t="s">
        <v>157</v>
      </c>
      <c r="AU161" s="253" t="s">
        <v>86</v>
      </c>
      <c r="AV161" s="14" t="s">
        <v>86</v>
      </c>
      <c r="AW161" s="14" t="s">
        <v>31</v>
      </c>
      <c r="AX161" s="14" t="s">
        <v>84</v>
      </c>
      <c r="AY161" s="253" t="s">
        <v>148</v>
      </c>
    </row>
    <row r="162" s="2" customFormat="1" ht="21.75" customHeight="1">
      <c r="A162" s="38"/>
      <c r="B162" s="39"/>
      <c r="C162" s="219" t="s">
        <v>249</v>
      </c>
      <c r="D162" s="219" t="s">
        <v>151</v>
      </c>
      <c r="E162" s="220" t="s">
        <v>498</v>
      </c>
      <c r="F162" s="221" t="s">
        <v>499</v>
      </c>
      <c r="G162" s="222" t="s">
        <v>412</v>
      </c>
      <c r="H162" s="223">
        <v>4</v>
      </c>
      <c r="I162" s="224"/>
      <c r="J162" s="223">
        <f>ROUND(I162*H162,2)</f>
        <v>0</v>
      </c>
      <c r="K162" s="225"/>
      <c r="L162" s="44"/>
      <c r="M162" s="226" t="s">
        <v>1</v>
      </c>
      <c r="N162" s="227" t="s">
        <v>41</v>
      </c>
      <c r="O162" s="91"/>
      <c r="P162" s="228">
        <f>O162*H162</f>
        <v>0</v>
      </c>
      <c r="Q162" s="228">
        <v>0.00034000000000000002</v>
      </c>
      <c r="R162" s="228">
        <f>Q162*H162</f>
        <v>0.0013600000000000001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249</v>
      </c>
      <c r="AT162" s="230" t="s">
        <v>151</v>
      </c>
      <c r="AU162" s="230" t="s">
        <v>86</v>
      </c>
      <c r="AY162" s="17" t="s">
        <v>148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249</v>
      </c>
      <c r="BM162" s="230" t="s">
        <v>500</v>
      </c>
    </row>
    <row r="163" s="2" customFormat="1" ht="24.15" customHeight="1">
      <c r="A163" s="38"/>
      <c r="B163" s="39"/>
      <c r="C163" s="219" t="s">
        <v>266</v>
      </c>
      <c r="D163" s="219" t="s">
        <v>151</v>
      </c>
      <c r="E163" s="220" t="s">
        <v>501</v>
      </c>
      <c r="F163" s="221" t="s">
        <v>502</v>
      </c>
      <c r="G163" s="222" t="s">
        <v>210</v>
      </c>
      <c r="H163" s="223">
        <v>35</v>
      </c>
      <c r="I163" s="224"/>
      <c r="J163" s="223">
        <f>ROUND(I163*H163,2)</f>
        <v>0</v>
      </c>
      <c r="K163" s="225"/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2.0000000000000002E-05</v>
      </c>
      <c r="R163" s="228">
        <f>Q163*H163</f>
        <v>0.0007000000000000001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249</v>
      </c>
      <c r="AT163" s="230" t="s">
        <v>151</v>
      </c>
      <c r="AU163" s="230" t="s">
        <v>86</v>
      </c>
      <c r="AY163" s="17" t="s">
        <v>148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249</v>
      </c>
      <c r="BM163" s="230" t="s">
        <v>503</v>
      </c>
    </row>
    <row r="164" s="14" customFormat="1">
      <c r="A164" s="14"/>
      <c r="B164" s="243"/>
      <c r="C164" s="244"/>
      <c r="D164" s="234" t="s">
        <v>157</v>
      </c>
      <c r="E164" s="245" t="s">
        <v>1</v>
      </c>
      <c r="F164" s="246" t="s">
        <v>504</v>
      </c>
      <c r="G164" s="244"/>
      <c r="H164" s="247">
        <v>35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157</v>
      </c>
      <c r="AU164" s="253" t="s">
        <v>86</v>
      </c>
      <c r="AV164" s="14" t="s">
        <v>86</v>
      </c>
      <c r="AW164" s="14" t="s">
        <v>31</v>
      </c>
      <c r="AX164" s="14" t="s">
        <v>84</v>
      </c>
      <c r="AY164" s="253" t="s">
        <v>148</v>
      </c>
    </row>
    <row r="165" s="2" customFormat="1" ht="21.75" customHeight="1">
      <c r="A165" s="38"/>
      <c r="B165" s="39"/>
      <c r="C165" s="219" t="s">
        <v>271</v>
      </c>
      <c r="D165" s="219" t="s">
        <v>151</v>
      </c>
      <c r="E165" s="220" t="s">
        <v>505</v>
      </c>
      <c r="F165" s="221" t="s">
        <v>506</v>
      </c>
      <c r="G165" s="222" t="s">
        <v>210</v>
      </c>
      <c r="H165" s="223">
        <v>35</v>
      </c>
      <c r="I165" s="224"/>
      <c r="J165" s="223">
        <f>ROUND(I165*H165,2)</f>
        <v>0</v>
      </c>
      <c r="K165" s="225"/>
      <c r="L165" s="44"/>
      <c r="M165" s="226" t="s">
        <v>1</v>
      </c>
      <c r="N165" s="227" t="s">
        <v>41</v>
      </c>
      <c r="O165" s="91"/>
      <c r="P165" s="228">
        <f>O165*H165</f>
        <v>0</v>
      </c>
      <c r="Q165" s="228">
        <v>1.0000000000000001E-05</v>
      </c>
      <c r="R165" s="228">
        <f>Q165*H165</f>
        <v>0.00035000000000000005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249</v>
      </c>
      <c r="AT165" s="230" t="s">
        <v>151</v>
      </c>
      <c r="AU165" s="230" t="s">
        <v>86</v>
      </c>
      <c r="AY165" s="17" t="s">
        <v>148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249</v>
      </c>
      <c r="BM165" s="230" t="s">
        <v>507</v>
      </c>
    </row>
    <row r="166" s="2" customFormat="1" ht="24.15" customHeight="1">
      <c r="A166" s="38"/>
      <c r="B166" s="39"/>
      <c r="C166" s="219" t="s">
        <v>277</v>
      </c>
      <c r="D166" s="219" t="s">
        <v>151</v>
      </c>
      <c r="E166" s="220" t="s">
        <v>508</v>
      </c>
      <c r="F166" s="221" t="s">
        <v>509</v>
      </c>
      <c r="G166" s="222" t="s">
        <v>220</v>
      </c>
      <c r="H166" s="223">
        <v>0.050000000000000003</v>
      </c>
      <c r="I166" s="224"/>
      <c r="J166" s="223">
        <f>ROUND(I166*H166,2)</f>
        <v>0</v>
      </c>
      <c r="K166" s="225"/>
      <c r="L166" s="44"/>
      <c r="M166" s="226" t="s">
        <v>1</v>
      </c>
      <c r="N166" s="227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249</v>
      </c>
      <c r="AT166" s="230" t="s">
        <v>151</v>
      </c>
      <c r="AU166" s="230" t="s">
        <v>86</v>
      </c>
      <c r="AY166" s="17" t="s">
        <v>148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249</v>
      </c>
      <c r="BM166" s="230" t="s">
        <v>510</v>
      </c>
    </row>
    <row r="167" s="12" customFormat="1" ht="22.8" customHeight="1">
      <c r="A167" s="12"/>
      <c r="B167" s="203"/>
      <c r="C167" s="204"/>
      <c r="D167" s="205" t="s">
        <v>75</v>
      </c>
      <c r="E167" s="217" t="s">
        <v>511</v>
      </c>
      <c r="F167" s="217" t="s">
        <v>512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SUM(P168:P177)</f>
        <v>0</v>
      </c>
      <c r="Q167" s="211"/>
      <c r="R167" s="212">
        <f>SUM(R168:R177)</f>
        <v>0.02513</v>
      </c>
      <c r="S167" s="211"/>
      <c r="T167" s="213">
        <f>SUM(T168:T177)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86</v>
      </c>
      <c r="AT167" s="215" t="s">
        <v>75</v>
      </c>
      <c r="AU167" s="215" t="s">
        <v>84</v>
      </c>
      <c r="AY167" s="214" t="s">
        <v>148</v>
      </c>
      <c r="BK167" s="216">
        <f>SUM(BK168:BK177)</f>
        <v>0</v>
      </c>
    </row>
    <row r="168" s="2" customFormat="1" ht="16.5" customHeight="1">
      <c r="A168" s="38"/>
      <c r="B168" s="39"/>
      <c r="C168" s="219" t="s">
        <v>283</v>
      </c>
      <c r="D168" s="219" t="s">
        <v>151</v>
      </c>
      <c r="E168" s="220" t="s">
        <v>513</v>
      </c>
      <c r="F168" s="221" t="s">
        <v>514</v>
      </c>
      <c r="G168" s="222" t="s">
        <v>515</v>
      </c>
      <c r="H168" s="223">
        <v>1</v>
      </c>
      <c r="I168" s="224"/>
      <c r="J168" s="223">
        <f>ROUND(I168*H168,2)</f>
        <v>0</v>
      </c>
      <c r="K168" s="225"/>
      <c r="L168" s="44"/>
      <c r="M168" s="226" t="s">
        <v>1</v>
      </c>
      <c r="N168" s="227" t="s">
        <v>41</v>
      </c>
      <c r="O168" s="91"/>
      <c r="P168" s="228">
        <f>O168*H168</f>
        <v>0</v>
      </c>
      <c r="Q168" s="228">
        <v>0.019210000000000001</v>
      </c>
      <c r="R168" s="228">
        <f>Q168*H168</f>
        <v>0.019210000000000001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249</v>
      </c>
      <c r="AT168" s="230" t="s">
        <v>151</v>
      </c>
      <c r="AU168" s="230" t="s">
        <v>86</v>
      </c>
      <c r="AY168" s="17" t="s">
        <v>148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249</v>
      </c>
      <c r="BM168" s="230" t="s">
        <v>516</v>
      </c>
    </row>
    <row r="169" s="2" customFormat="1" ht="21.75" customHeight="1">
      <c r="A169" s="38"/>
      <c r="B169" s="39"/>
      <c r="C169" s="219" t="s">
        <v>7</v>
      </c>
      <c r="D169" s="219" t="s">
        <v>151</v>
      </c>
      <c r="E169" s="220" t="s">
        <v>517</v>
      </c>
      <c r="F169" s="221" t="s">
        <v>518</v>
      </c>
      <c r="G169" s="222" t="s">
        <v>515</v>
      </c>
      <c r="H169" s="223">
        <v>1</v>
      </c>
      <c r="I169" s="224"/>
      <c r="J169" s="223">
        <f>ROUND(I169*H169,2)</f>
        <v>0</v>
      </c>
      <c r="K169" s="225"/>
      <c r="L169" s="44"/>
      <c r="M169" s="226" t="s">
        <v>1</v>
      </c>
      <c r="N169" s="227" t="s">
        <v>41</v>
      </c>
      <c r="O169" s="91"/>
      <c r="P169" s="228">
        <f>O169*H169</f>
        <v>0</v>
      </c>
      <c r="Q169" s="228">
        <v>0.0018</v>
      </c>
      <c r="R169" s="228">
        <f>Q169*H169</f>
        <v>0.0018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249</v>
      </c>
      <c r="AT169" s="230" t="s">
        <v>151</v>
      </c>
      <c r="AU169" s="230" t="s">
        <v>86</v>
      </c>
      <c r="AY169" s="17" t="s">
        <v>148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249</v>
      </c>
      <c r="BM169" s="230" t="s">
        <v>519</v>
      </c>
    </row>
    <row r="170" s="13" customFormat="1">
      <c r="A170" s="13"/>
      <c r="B170" s="232"/>
      <c r="C170" s="233"/>
      <c r="D170" s="234" t="s">
        <v>157</v>
      </c>
      <c r="E170" s="235" t="s">
        <v>1</v>
      </c>
      <c r="F170" s="236" t="s">
        <v>520</v>
      </c>
      <c r="G170" s="233"/>
      <c r="H170" s="235" t="s">
        <v>1</v>
      </c>
      <c r="I170" s="237"/>
      <c r="J170" s="233"/>
      <c r="K170" s="233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157</v>
      </c>
      <c r="AU170" s="242" t="s">
        <v>86</v>
      </c>
      <c r="AV170" s="13" t="s">
        <v>84</v>
      </c>
      <c r="AW170" s="13" t="s">
        <v>31</v>
      </c>
      <c r="AX170" s="13" t="s">
        <v>76</v>
      </c>
      <c r="AY170" s="242" t="s">
        <v>148</v>
      </c>
    </row>
    <row r="171" s="14" customFormat="1">
      <c r="A171" s="14"/>
      <c r="B171" s="243"/>
      <c r="C171" s="244"/>
      <c r="D171" s="234" t="s">
        <v>157</v>
      </c>
      <c r="E171" s="245" t="s">
        <v>1</v>
      </c>
      <c r="F171" s="246" t="s">
        <v>84</v>
      </c>
      <c r="G171" s="244"/>
      <c r="H171" s="247">
        <v>1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157</v>
      </c>
      <c r="AU171" s="253" t="s">
        <v>86</v>
      </c>
      <c r="AV171" s="14" t="s">
        <v>86</v>
      </c>
      <c r="AW171" s="14" t="s">
        <v>31</v>
      </c>
      <c r="AX171" s="14" t="s">
        <v>84</v>
      </c>
      <c r="AY171" s="253" t="s">
        <v>148</v>
      </c>
    </row>
    <row r="172" s="2" customFormat="1" ht="16.5" customHeight="1">
      <c r="A172" s="38"/>
      <c r="B172" s="39"/>
      <c r="C172" s="219" t="s">
        <v>292</v>
      </c>
      <c r="D172" s="219" t="s">
        <v>151</v>
      </c>
      <c r="E172" s="220" t="s">
        <v>521</v>
      </c>
      <c r="F172" s="221" t="s">
        <v>522</v>
      </c>
      <c r="G172" s="222" t="s">
        <v>412</v>
      </c>
      <c r="H172" s="223">
        <v>2</v>
      </c>
      <c r="I172" s="224"/>
      <c r="J172" s="223">
        <f>ROUND(I172*H172,2)</f>
        <v>0</v>
      </c>
      <c r="K172" s="225"/>
      <c r="L172" s="44"/>
      <c r="M172" s="226" t="s">
        <v>1</v>
      </c>
      <c r="N172" s="227" t="s">
        <v>41</v>
      </c>
      <c r="O172" s="91"/>
      <c r="P172" s="228">
        <f>O172*H172</f>
        <v>0</v>
      </c>
      <c r="Q172" s="228">
        <v>6.9999999999999994E-05</v>
      </c>
      <c r="R172" s="228">
        <f>Q172*H172</f>
        <v>0.00013999999999999999</v>
      </c>
      <c r="S172" s="228">
        <v>0</v>
      </c>
      <c r="T172" s="22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249</v>
      </c>
      <c r="AT172" s="230" t="s">
        <v>151</v>
      </c>
      <c r="AU172" s="230" t="s">
        <v>86</v>
      </c>
      <c r="AY172" s="17" t="s">
        <v>148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84</v>
      </c>
      <c r="BK172" s="231">
        <f>ROUND(I172*H172,2)</f>
        <v>0</v>
      </c>
      <c r="BL172" s="17" t="s">
        <v>249</v>
      </c>
      <c r="BM172" s="230" t="s">
        <v>523</v>
      </c>
    </row>
    <row r="173" s="2" customFormat="1" ht="24.15" customHeight="1">
      <c r="A173" s="38"/>
      <c r="B173" s="39"/>
      <c r="C173" s="219" t="s">
        <v>299</v>
      </c>
      <c r="D173" s="219" t="s">
        <v>151</v>
      </c>
      <c r="E173" s="220" t="s">
        <v>524</v>
      </c>
      <c r="F173" s="221" t="s">
        <v>525</v>
      </c>
      <c r="G173" s="222" t="s">
        <v>515</v>
      </c>
      <c r="H173" s="223">
        <v>12</v>
      </c>
      <c r="I173" s="224"/>
      <c r="J173" s="223">
        <f>ROUND(I173*H173,2)</f>
        <v>0</v>
      </c>
      <c r="K173" s="225"/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0.00024000000000000001</v>
      </c>
      <c r="R173" s="228">
        <f>Q173*H173</f>
        <v>0.0028800000000000002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249</v>
      </c>
      <c r="AT173" s="230" t="s">
        <v>151</v>
      </c>
      <c r="AU173" s="230" t="s">
        <v>86</v>
      </c>
      <c r="AY173" s="17" t="s">
        <v>148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249</v>
      </c>
      <c r="BM173" s="230" t="s">
        <v>526</v>
      </c>
    </row>
    <row r="174" s="13" customFormat="1">
      <c r="A174" s="13"/>
      <c r="B174" s="232"/>
      <c r="C174" s="233"/>
      <c r="D174" s="234" t="s">
        <v>157</v>
      </c>
      <c r="E174" s="235" t="s">
        <v>1</v>
      </c>
      <c r="F174" s="236" t="s">
        <v>527</v>
      </c>
      <c r="G174" s="233"/>
      <c r="H174" s="235" t="s">
        <v>1</v>
      </c>
      <c r="I174" s="237"/>
      <c r="J174" s="233"/>
      <c r="K174" s="233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157</v>
      </c>
      <c r="AU174" s="242" t="s">
        <v>86</v>
      </c>
      <c r="AV174" s="13" t="s">
        <v>84</v>
      </c>
      <c r="AW174" s="13" t="s">
        <v>31</v>
      </c>
      <c r="AX174" s="13" t="s">
        <v>76</v>
      </c>
      <c r="AY174" s="242" t="s">
        <v>148</v>
      </c>
    </row>
    <row r="175" s="14" customFormat="1">
      <c r="A175" s="14"/>
      <c r="B175" s="243"/>
      <c r="C175" s="244"/>
      <c r="D175" s="234" t="s">
        <v>157</v>
      </c>
      <c r="E175" s="245" t="s">
        <v>1</v>
      </c>
      <c r="F175" s="246" t="s">
        <v>528</v>
      </c>
      <c r="G175" s="244"/>
      <c r="H175" s="247">
        <v>12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157</v>
      </c>
      <c r="AU175" s="253" t="s">
        <v>86</v>
      </c>
      <c r="AV175" s="14" t="s">
        <v>86</v>
      </c>
      <c r="AW175" s="14" t="s">
        <v>31</v>
      </c>
      <c r="AX175" s="14" t="s">
        <v>84</v>
      </c>
      <c r="AY175" s="253" t="s">
        <v>148</v>
      </c>
    </row>
    <row r="176" s="2" customFormat="1" ht="24.15" customHeight="1">
      <c r="A176" s="38"/>
      <c r="B176" s="39"/>
      <c r="C176" s="219" t="s">
        <v>306</v>
      </c>
      <c r="D176" s="219" t="s">
        <v>151</v>
      </c>
      <c r="E176" s="220" t="s">
        <v>529</v>
      </c>
      <c r="F176" s="221" t="s">
        <v>530</v>
      </c>
      <c r="G176" s="222" t="s">
        <v>412</v>
      </c>
      <c r="H176" s="223">
        <v>2</v>
      </c>
      <c r="I176" s="224"/>
      <c r="J176" s="223">
        <f>ROUND(I176*H176,2)</f>
        <v>0</v>
      </c>
      <c r="K176" s="225"/>
      <c r="L176" s="44"/>
      <c r="M176" s="226" t="s">
        <v>1</v>
      </c>
      <c r="N176" s="227" t="s">
        <v>41</v>
      </c>
      <c r="O176" s="91"/>
      <c r="P176" s="228">
        <f>O176*H176</f>
        <v>0</v>
      </c>
      <c r="Q176" s="228">
        <v>0.00055000000000000003</v>
      </c>
      <c r="R176" s="228">
        <f>Q176*H176</f>
        <v>0.0011000000000000001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249</v>
      </c>
      <c r="AT176" s="230" t="s">
        <v>151</v>
      </c>
      <c r="AU176" s="230" t="s">
        <v>86</v>
      </c>
      <c r="AY176" s="17" t="s">
        <v>148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249</v>
      </c>
      <c r="BM176" s="230" t="s">
        <v>531</v>
      </c>
    </row>
    <row r="177" s="2" customFormat="1" ht="24.15" customHeight="1">
      <c r="A177" s="38"/>
      <c r="B177" s="39"/>
      <c r="C177" s="219" t="s">
        <v>310</v>
      </c>
      <c r="D177" s="219" t="s">
        <v>151</v>
      </c>
      <c r="E177" s="220" t="s">
        <v>532</v>
      </c>
      <c r="F177" s="221" t="s">
        <v>533</v>
      </c>
      <c r="G177" s="222" t="s">
        <v>220</v>
      </c>
      <c r="H177" s="223">
        <v>0.029999999999999999</v>
      </c>
      <c r="I177" s="224"/>
      <c r="J177" s="223">
        <f>ROUND(I177*H177,2)</f>
        <v>0</v>
      </c>
      <c r="K177" s="225"/>
      <c r="L177" s="44"/>
      <c r="M177" s="226" t="s">
        <v>1</v>
      </c>
      <c r="N177" s="227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249</v>
      </c>
      <c r="AT177" s="230" t="s">
        <v>151</v>
      </c>
      <c r="AU177" s="230" t="s">
        <v>86</v>
      </c>
      <c r="AY177" s="17" t="s">
        <v>148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249</v>
      </c>
      <c r="BM177" s="230" t="s">
        <v>534</v>
      </c>
    </row>
    <row r="178" s="12" customFormat="1" ht="22.8" customHeight="1">
      <c r="A178" s="12"/>
      <c r="B178" s="203"/>
      <c r="C178" s="204"/>
      <c r="D178" s="205" t="s">
        <v>75</v>
      </c>
      <c r="E178" s="217" t="s">
        <v>415</v>
      </c>
      <c r="F178" s="217" t="s">
        <v>416</v>
      </c>
      <c r="G178" s="204"/>
      <c r="H178" s="204"/>
      <c r="I178" s="207"/>
      <c r="J178" s="218">
        <f>BK178</f>
        <v>0</v>
      </c>
      <c r="K178" s="204"/>
      <c r="L178" s="209"/>
      <c r="M178" s="210"/>
      <c r="N178" s="211"/>
      <c r="O178" s="211"/>
      <c r="P178" s="212">
        <f>SUM(P179:P190)</f>
        <v>0</v>
      </c>
      <c r="Q178" s="211"/>
      <c r="R178" s="212">
        <f>SUM(R179:R190)</f>
        <v>0.00116</v>
      </c>
      <c r="S178" s="211"/>
      <c r="T178" s="213">
        <f>SUM(T179:T190)</f>
        <v>0.11898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4" t="s">
        <v>86</v>
      </c>
      <c r="AT178" s="215" t="s">
        <v>75</v>
      </c>
      <c r="AU178" s="215" t="s">
        <v>84</v>
      </c>
      <c r="AY178" s="214" t="s">
        <v>148</v>
      </c>
      <c r="BK178" s="216">
        <f>SUM(BK179:BK190)</f>
        <v>0</v>
      </c>
    </row>
    <row r="179" s="2" customFormat="1" ht="16.5" customHeight="1">
      <c r="A179" s="38"/>
      <c r="B179" s="39"/>
      <c r="C179" s="219" t="s">
        <v>314</v>
      </c>
      <c r="D179" s="219" t="s">
        <v>151</v>
      </c>
      <c r="E179" s="220" t="s">
        <v>535</v>
      </c>
      <c r="F179" s="221" t="s">
        <v>536</v>
      </c>
      <c r="G179" s="222" t="s">
        <v>210</v>
      </c>
      <c r="H179" s="223">
        <v>10</v>
      </c>
      <c r="I179" s="224"/>
      <c r="J179" s="223">
        <f>ROUND(I179*H179,2)</f>
        <v>0</v>
      </c>
      <c r="K179" s="225"/>
      <c r="L179" s="44"/>
      <c r="M179" s="226" t="s">
        <v>1</v>
      </c>
      <c r="N179" s="227" t="s">
        <v>41</v>
      </c>
      <c r="O179" s="91"/>
      <c r="P179" s="228">
        <f>O179*H179</f>
        <v>0</v>
      </c>
      <c r="Q179" s="228">
        <v>0</v>
      </c>
      <c r="R179" s="228">
        <f>Q179*H179</f>
        <v>0</v>
      </c>
      <c r="S179" s="228">
        <v>0.0020999999999999999</v>
      </c>
      <c r="T179" s="229">
        <f>S179*H179</f>
        <v>0.020999999999999998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249</v>
      </c>
      <c r="AT179" s="230" t="s">
        <v>151</v>
      </c>
      <c r="AU179" s="230" t="s">
        <v>86</v>
      </c>
      <c r="AY179" s="17" t="s">
        <v>148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249</v>
      </c>
      <c r="BM179" s="230" t="s">
        <v>537</v>
      </c>
    </row>
    <row r="180" s="2" customFormat="1" ht="16.5" customHeight="1">
      <c r="A180" s="38"/>
      <c r="B180" s="39"/>
      <c r="C180" s="219" t="s">
        <v>319</v>
      </c>
      <c r="D180" s="219" t="s">
        <v>151</v>
      </c>
      <c r="E180" s="220" t="s">
        <v>538</v>
      </c>
      <c r="F180" s="221" t="s">
        <v>539</v>
      </c>
      <c r="G180" s="222" t="s">
        <v>210</v>
      </c>
      <c r="H180" s="223">
        <v>1</v>
      </c>
      <c r="I180" s="224"/>
      <c r="J180" s="223">
        <f>ROUND(I180*H180,2)</f>
        <v>0</v>
      </c>
      <c r="K180" s="225"/>
      <c r="L180" s="44"/>
      <c r="M180" s="226" t="s">
        <v>1</v>
      </c>
      <c r="N180" s="227" t="s">
        <v>41</v>
      </c>
      <c r="O180" s="91"/>
      <c r="P180" s="228">
        <f>O180*H180</f>
        <v>0</v>
      </c>
      <c r="Q180" s="228">
        <v>0</v>
      </c>
      <c r="R180" s="228">
        <f>Q180*H180</f>
        <v>0</v>
      </c>
      <c r="S180" s="228">
        <v>0.00198</v>
      </c>
      <c r="T180" s="229">
        <f>S180*H180</f>
        <v>0.00198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249</v>
      </c>
      <c r="AT180" s="230" t="s">
        <v>151</v>
      </c>
      <c r="AU180" s="230" t="s">
        <v>86</v>
      </c>
      <c r="AY180" s="17" t="s">
        <v>148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84</v>
      </c>
      <c r="BK180" s="231">
        <f>ROUND(I180*H180,2)</f>
        <v>0</v>
      </c>
      <c r="BL180" s="17" t="s">
        <v>249</v>
      </c>
      <c r="BM180" s="230" t="s">
        <v>540</v>
      </c>
    </row>
    <row r="181" s="2" customFormat="1" ht="16.5" customHeight="1">
      <c r="A181" s="38"/>
      <c r="B181" s="39"/>
      <c r="C181" s="219" t="s">
        <v>324</v>
      </c>
      <c r="D181" s="219" t="s">
        <v>151</v>
      </c>
      <c r="E181" s="220" t="s">
        <v>541</v>
      </c>
      <c r="F181" s="221" t="s">
        <v>542</v>
      </c>
      <c r="G181" s="222" t="s">
        <v>412</v>
      </c>
      <c r="H181" s="223">
        <v>2</v>
      </c>
      <c r="I181" s="224"/>
      <c r="J181" s="223">
        <f>ROUND(I181*H181,2)</f>
        <v>0</v>
      </c>
      <c r="K181" s="225"/>
      <c r="L181" s="44"/>
      <c r="M181" s="226" t="s">
        <v>1</v>
      </c>
      <c r="N181" s="227" t="s">
        <v>41</v>
      </c>
      <c r="O181" s="91"/>
      <c r="P181" s="228">
        <f>O181*H181</f>
        <v>0</v>
      </c>
      <c r="Q181" s="228">
        <v>0.00058</v>
      </c>
      <c r="R181" s="228">
        <f>Q181*H181</f>
        <v>0.00116</v>
      </c>
      <c r="S181" s="228">
        <v>0.00042000000000000002</v>
      </c>
      <c r="T181" s="229">
        <f>S181*H181</f>
        <v>0.00084000000000000003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249</v>
      </c>
      <c r="AT181" s="230" t="s">
        <v>151</v>
      </c>
      <c r="AU181" s="230" t="s">
        <v>86</v>
      </c>
      <c r="AY181" s="17" t="s">
        <v>148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249</v>
      </c>
      <c r="BM181" s="230" t="s">
        <v>543</v>
      </c>
    </row>
    <row r="182" s="2" customFormat="1" ht="16.5" customHeight="1">
      <c r="A182" s="38"/>
      <c r="B182" s="39"/>
      <c r="C182" s="219" t="s">
        <v>329</v>
      </c>
      <c r="D182" s="219" t="s">
        <v>151</v>
      </c>
      <c r="E182" s="220" t="s">
        <v>544</v>
      </c>
      <c r="F182" s="221" t="s">
        <v>545</v>
      </c>
      <c r="G182" s="222" t="s">
        <v>210</v>
      </c>
      <c r="H182" s="223">
        <v>20</v>
      </c>
      <c r="I182" s="224"/>
      <c r="J182" s="223">
        <f>ROUND(I182*H182,2)</f>
        <v>0</v>
      </c>
      <c r="K182" s="225"/>
      <c r="L182" s="44"/>
      <c r="M182" s="226" t="s">
        <v>1</v>
      </c>
      <c r="N182" s="227" t="s">
        <v>41</v>
      </c>
      <c r="O182" s="91"/>
      <c r="P182" s="228">
        <f>O182*H182</f>
        <v>0</v>
      </c>
      <c r="Q182" s="228">
        <v>0</v>
      </c>
      <c r="R182" s="228">
        <f>Q182*H182</f>
        <v>0</v>
      </c>
      <c r="S182" s="228">
        <v>0.00027999999999999998</v>
      </c>
      <c r="T182" s="229">
        <f>S182*H182</f>
        <v>0.0055999999999999991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0" t="s">
        <v>249</v>
      </c>
      <c r="AT182" s="230" t="s">
        <v>151</v>
      </c>
      <c r="AU182" s="230" t="s">
        <v>86</v>
      </c>
      <c r="AY182" s="17" t="s">
        <v>148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7" t="s">
        <v>84</v>
      </c>
      <c r="BK182" s="231">
        <f>ROUND(I182*H182,2)</f>
        <v>0</v>
      </c>
      <c r="BL182" s="17" t="s">
        <v>249</v>
      </c>
      <c r="BM182" s="230" t="s">
        <v>546</v>
      </c>
    </row>
    <row r="183" s="14" customFormat="1">
      <c r="A183" s="14"/>
      <c r="B183" s="243"/>
      <c r="C183" s="244"/>
      <c r="D183" s="234" t="s">
        <v>157</v>
      </c>
      <c r="E183" s="245" t="s">
        <v>1</v>
      </c>
      <c r="F183" s="246" t="s">
        <v>283</v>
      </c>
      <c r="G183" s="244"/>
      <c r="H183" s="247">
        <v>20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157</v>
      </c>
      <c r="AU183" s="253" t="s">
        <v>86</v>
      </c>
      <c r="AV183" s="14" t="s">
        <v>86</v>
      </c>
      <c r="AW183" s="14" t="s">
        <v>31</v>
      </c>
      <c r="AX183" s="14" t="s">
        <v>84</v>
      </c>
      <c r="AY183" s="253" t="s">
        <v>148</v>
      </c>
    </row>
    <row r="184" s="2" customFormat="1" ht="21.75" customHeight="1">
      <c r="A184" s="38"/>
      <c r="B184" s="39"/>
      <c r="C184" s="219" t="s">
        <v>334</v>
      </c>
      <c r="D184" s="219" t="s">
        <v>151</v>
      </c>
      <c r="E184" s="220" t="s">
        <v>547</v>
      </c>
      <c r="F184" s="221" t="s">
        <v>548</v>
      </c>
      <c r="G184" s="222" t="s">
        <v>412</v>
      </c>
      <c r="H184" s="223">
        <v>4</v>
      </c>
      <c r="I184" s="224"/>
      <c r="J184" s="223">
        <f>ROUND(I184*H184,2)</f>
        <v>0</v>
      </c>
      <c r="K184" s="225"/>
      <c r="L184" s="44"/>
      <c r="M184" s="226" t="s">
        <v>1</v>
      </c>
      <c r="N184" s="227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249</v>
      </c>
      <c r="AT184" s="230" t="s">
        <v>151</v>
      </c>
      <c r="AU184" s="230" t="s">
        <v>86</v>
      </c>
      <c r="AY184" s="17" t="s">
        <v>148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249</v>
      </c>
      <c r="BM184" s="230" t="s">
        <v>549</v>
      </c>
    </row>
    <row r="185" s="2" customFormat="1" ht="16.5" customHeight="1">
      <c r="A185" s="38"/>
      <c r="B185" s="39"/>
      <c r="C185" s="219" t="s">
        <v>339</v>
      </c>
      <c r="D185" s="219" t="s">
        <v>151</v>
      </c>
      <c r="E185" s="220" t="s">
        <v>550</v>
      </c>
      <c r="F185" s="221" t="s">
        <v>551</v>
      </c>
      <c r="G185" s="222" t="s">
        <v>515</v>
      </c>
      <c r="H185" s="223">
        <v>1</v>
      </c>
      <c r="I185" s="224"/>
      <c r="J185" s="223">
        <f>ROUND(I185*H185,2)</f>
        <v>0</v>
      </c>
      <c r="K185" s="225"/>
      <c r="L185" s="44"/>
      <c r="M185" s="226" t="s">
        <v>1</v>
      </c>
      <c r="N185" s="227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0.019460000000000002</v>
      </c>
      <c r="T185" s="229">
        <f>S185*H185</f>
        <v>0.019460000000000002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249</v>
      </c>
      <c r="AT185" s="230" t="s">
        <v>151</v>
      </c>
      <c r="AU185" s="230" t="s">
        <v>86</v>
      </c>
      <c r="AY185" s="17" t="s">
        <v>148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249</v>
      </c>
      <c r="BM185" s="230" t="s">
        <v>552</v>
      </c>
    </row>
    <row r="186" s="2" customFormat="1" ht="24.15" customHeight="1">
      <c r="A186" s="38"/>
      <c r="B186" s="39"/>
      <c r="C186" s="219" t="s">
        <v>296</v>
      </c>
      <c r="D186" s="219" t="s">
        <v>151</v>
      </c>
      <c r="E186" s="220" t="s">
        <v>553</v>
      </c>
      <c r="F186" s="221" t="s">
        <v>554</v>
      </c>
      <c r="G186" s="222" t="s">
        <v>515</v>
      </c>
      <c r="H186" s="223">
        <v>3</v>
      </c>
      <c r="I186" s="224"/>
      <c r="J186" s="223">
        <f>ROUND(I186*H186,2)</f>
        <v>0</v>
      </c>
      <c r="K186" s="225"/>
      <c r="L186" s="44"/>
      <c r="M186" s="226" t="s">
        <v>1</v>
      </c>
      <c r="N186" s="227" t="s">
        <v>41</v>
      </c>
      <c r="O186" s="91"/>
      <c r="P186" s="228">
        <f>O186*H186</f>
        <v>0</v>
      </c>
      <c r="Q186" s="228">
        <v>0</v>
      </c>
      <c r="R186" s="228">
        <f>Q186*H186</f>
        <v>0</v>
      </c>
      <c r="S186" s="228">
        <v>0.0091999999999999998</v>
      </c>
      <c r="T186" s="229">
        <f>S186*H186</f>
        <v>0.0276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249</v>
      </c>
      <c r="AT186" s="230" t="s">
        <v>151</v>
      </c>
      <c r="AU186" s="230" t="s">
        <v>86</v>
      </c>
      <c r="AY186" s="17" t="s">
        <v>148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84</v>
      </c>
      <c r="BK186" s="231">
        <f>ROUND(I186*H186,2)</f>
        <v>0</v>
      </c>
      <c r="BL186" s="17" t="s">
        <v>249</v>
      </c>
      <c r="BM186" s="230" t="s">
        <v>555</v>
      </c>
    </row>
    <row r="187" s="2" customFormat="1" ht="16.5" customHeight="1">
      <c r="A187" s="38"/>
      <c r="B187" s="39"/>
      <c r="C187" s="219" t="s">
        <v>347</v>
      </c>
      <c r="D187" s="219" t="s">
        <v>151</v>
      </c>
      <c r="E187" s="220" t="s">
        <v>556</v>
      </c>
      <c r="F187" s="221" t="s">
        <v>557</v>
      </c>
      <c r="G187" s="222" t="s">
        <v>515</v>
      </c>
      <c r="H187" s="223">
        <v>1</v>
      </c>
      <c r="I187" s="224"/>
      <c r="J187" s="223">
        <f>ROUND(I187*H187,2)</f>
        <v>0</v>
      </c>
      <c r="K187" s="225"/>
      <c r="L187" s="44"/>
      <c r="M187" s="226" t="s">
        <v>1</v>
      </c>
      <c r="N187" s="227" t="s">
        <v>41</v>
      </c>
      <c r="O187" s="91"/>
      <c r="P187" s="228">
        <f>O187*H187</f>
        <v>0</v>
      </c>
      <c r="Q187" s="228">
        <v>0</v>
      </c>
      <c r="R187" s="228">
        <f>Q187*H187</f>
        <v>0</v>
      </c>
      <c r="S187" s="228">
        <v>0.034700000000000002</v>
      </c>
      <c r="T187" s="229">
        <f>S187*H187</f>
        <v>0.034700000000000002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0" t="s">
        <v>249</v>
      </c>
      <c r="AT187" s="230" t="s">
        <v>151</v>
      </c>
      <c r="AU187" s="230" t="s">
        <v>86</v>
      </c>
      <c r="AY187" s="17" t="s">
        <v>148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7" t="s">
        <v>84</v>
      </c>
      <c r="BK187" s="231">
        <f>ROUND(I187*H187,2)</f>
        <v>0</v>
      </c>
      <c r="BL187" s="17" t="s">
        <v>249</v>
      </c>
      <c r="BM187" s="230" t="s">
        <v>558</v>
      </c>
    </row>
    <row r="188" s="2" customFormat="1" ht="16.5" customHeight="1">
      <c r="A188" s="38"/>
      <c r="B188" s="39"/>
      <c r="C188" s="219" t="s">
        <v>351</v>
      </c>
      <c r="D188" s="219" t="s">
        <v>151</v>
      </c>
      <c r="E188" s="220" t="s">
        <v>559</v>
      </c>
      <c r="F188" s="221" t="s">
        <v>560</v>
      </c>
      <c r="G188" s="222" t="s">
        <v>412</v>
      </c>
      <c r="H188" s="223">
        <v>1</v>
      </c>
      <c r="I188" s="224"/>
      <c r="J188" s="223">
        <f>ROUND(I188*H188,2)</f>
        <v>0</v>
      </c>
      <c r="K188" s="225"/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249</v>
      </c>
      <c r="AT188" s="230" t="s">
        <v>151</v>
      </c>
      <c r="AU188" s="230" t="s">
        <v>86</v>
      </c>
      <c r="AY188" s="17" t="s">
        <v>148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249</v>
      </c>
      <c r="BM188" s="230" t="s">
        <v>561</v>
      </c>
    </row>
    <row r="189" s="2" customFormat="1" ht="16.5" customHeight="1">
      <c r="A189" s="38"/>
      <c r="B189" s="39"/>
      <c r="C189" s="219" t="s">
        <v>357</v>
      </c>
      <c r="D189" s="219" t="s">
        <v>151</v>
      </c>
      <c r="E189" s="220" t="s">
        <v>562</v>
      </c>
      <c r="F189" s="221" t="s">
        <v>563</v>
      </c>
      <c r="G189" s="222" t="s">
        <v>515</v>
      </c>
      <c r="H189" s="223">
        <v>5</v>
      </c>
      <c r="I189" s="224"/>
      <c r="J189" s="223">
        <f>ROUND(I189*H189,2)</f>
        <v>0</v>
      </c>
      <c r="K189" s="225"/>
      <c r="L189" s="44"/>
      <c r="M189" s="226" t="s">
        <v>1</v>
      </c>
      <c r="N189" s="227" t="s">
        <v>41</v>
      </c>
      <c r="O189" s="91"/>
      <c r="P189" s="228">
        <f>O189*H189</f>
        <v>0</v>
      </c>
      <c r="Q189" s="228">
        <v>0</v>
      </c>
      <c r="R189" s="228">
        <f>Q189*H189</f>
        <v>0</v>
      </c>
      <c r="S189" s="228">
        <v>0.00156</v>
      </c>
      <c r="T189" s="229">
        <f>S189*H189</f>
        <v>0.0077999999999999996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249</v>
      </c>
      <c r="AT189" s="230" t="s">
        <v>151</v>
      </c>
      <c r="AU189" s="230" t="s">
        <v>86</v>
      </c>
      <c r="AY189" s="17" t="s">
        <v>148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84</v>
      </c>
      <c r="BK189" s="231">
        <f>ROUND(I189*H189,2)</f>
        <v>0</v>
      </c>
      <c r="BL189" s="17" t="s">
        <v>249</v>
      </c>
      <c r="BM189" s="230" t="s">
        <v>564</v>
      </c>
    </row>
    <row r="190" s="2" customFormat="1" ht="16.5" customHeight="1">
      <c r="A190" s="38"/>
      <c r="B190" s="39"/>
      <c r="C190" s="219" t="s">
        <v>363</v>
      </c>
      <c r="D190" s="219" t="s">
        <v>151</v>
      </c>
      <c r="E190" s="220" t="s">
        <v>565</v>
      </c>
      <c r="F190" s="221" t="s">
        <v>566</v>
      </c>
      <c r="G190" s="222" t="s">
        <v>456</v>
      </c>
      <c r="H190" s="223">
        <v>1</v>
      </c>
      <c r="I190" s="224"/>
      <c r="J190" s="223">
        <f>ROUND(I190*H190,2)</f>
        <v>0</v>
      </c>
      <c r="K190" s="225"/>
      <c r="L190" s="44"/>
      <c r="M190" s="283" t="s">
        <v>1</v>
      </c>
      <c r="N190" s="284" t="s">
        <v>41</v>
      </c>
      <c r="O190" s="281"/>
      <c r="P190" s="285">
        <f>O190*H190</f>
        <v>0</v>
      </c>
      <c r="Q190" s="285">
        <v>0</v>
      </c>
      <c r="R190" s="285">
        <f>Q190*H190</f>
        <v>0</v>
      </c>
      <c r="S190" s="285">
        <v>0</v>
      </c>
      <c r="T190" s="28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0" t="s">
        <v>249</v>
      </c>
      <c r="AT190" s="230" t="s">
        <v>151</v>
      </c>
      <c r="AU190" s="230" t="s">
        <v>86</v>
      </c>
      <c r="AY190" s="17" t="s">
        <v>148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7" t="s">
        <v>84</v>
      </c>
      <c r="BK190" s="231">
        <f>ROUND(I190*H190,2)</f>
        <v>0</v>
      </c>
      <c r="BL190" s="17" t="s">
        <v>249</v>
      </c>
      <c r="BM190" s="230" t="s">
        <v>567</v>
      </c>
    </row>
    <row r="191" s="2" customFormat="1" ht="6.96" customHeight="1">
      <c r="A191" s="38"/>
      <c r="B191" s="66"/>
      <c r="C191" s="67"/>
      <c r="D191" s="67"/>
      <c r="E191" s="67"/>
      <c r="F191" s="67"/>
      <c r="G191" s="67"/>
      <c r="H191" s="67"/>
      <c r="I191" s="67"/>
      <c r="J191" s="67"/>
      <c r="K191" s="67"/>
      <c r="L191" s="44"/>
      <c r="M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</sheetData>
  <sheetProtection sheet="1" autoFilter="0" formatColumns="0" formatRows="0" objects="1" scenarios="1" spinCount="100000" saltValue="o4bdKF7OvS6d2WKpB/tXhGaFG28Stxk44znk/NLnzQUUeXVjkGzy1+u2ZTtOg9vOLAwLmgo7ZunqeeKYHVs75g==" hashValue="3AmOm2+OZcEz3+eMi1Zzxcn80MjTM2wjkaBoZx/tQr+IAaod9JC54N+TlN/CM1ybYJzN0xMeqBnbJMlbB9Pi0w==" algorithmName="SHA-512" password="CC35"/>
  <autoFilter ref="C123:K19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6.25" customHeight="1">
      <c r="B7" s="20"/>
      <c r="E7" s="141" t="str">
        <f>'Rekapitulace stavby'!K6</f>
        <v xml:space="preserve">Karlovy Vary, ZŠ 1.Máje  - rekonstrukce kuchyňky - stavební část + EL + VZT + ÚT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568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29. 4. 2025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20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20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">
        <v>569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570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ROUND((SUM(BE120:BE197)),  2)</f>
        <v>0</v>
      </c>
      <c r="G33" s="38"/>
      <c r="H33" s="38"/>
      <c r="I33" s="155">
        <v>0.20999999999999999</v>
      </c>
      <c r="J33" s="154">
        <f>ROUND(((SUM(BE120:BE197))*I33),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ROUND((SUM(BF120:BF197)),  2)</f>
        <v>0</v>
      </c>
      <c r="G34" s="38"/>
      <c r="H34" s="38"/>
      <c r="I34" s="155">
        <v>0.12</v>
      </c>
      <c r="J34" s="154">
        <f>ROUND(((SUM(BF120:BF197))*I34),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ROUND((SUM(BG120:BG197)),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ROUND((SUM(BH120:BH197)),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ROUND((SUM(BI120:BI197)),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Karlovy Vary, ZŠ 1.Máje  - rekonstrukce kuchyňky - stavební část + EL + VZT + ÚT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1-03 - Silnoproud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29. 4. 2025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Klimešová Miroslava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122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571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572</v>
      </c>
      <c r="E99" s="182"/>
      <c r="F99" s="182"/>
      <c r="G99" s="182"/>
      <c r="H99" s="182"/>
      <c r="I99" s="182"/>
      <c r="J99" s="183">
        <f>J189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573</v>
      </c>
      <c r="E100" s="188"/>
      <c r="F100" s="188"/>
      <c r="G100" s="188"/>
      <c r="H100" s="188"/>
      <c r="I100" s="188"/>
      <c r="J100" s="189">
        <f>J190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15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4" t="str">
        <f>E7</f>
        <v xml:space="preserve">Karlovy Vary, ZŠ 1.Máje  - rekonstrukce kuchyňky - stavební část + EL + VZT + ÚT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1-03 - Silnoproud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19</v>
      </c>
      <c r="D114" s="40"/>
      <c r="E114" s="40"/>
      <c r="F114" s="27" t="str">
        <f>F12</f>
        <v xml:space="preserve"> </v>
      </c>
      <c r="G114" s="40"/>
      <c r="H114" s="40"/>
      <c r="I114" s="32" t="s">
        <v>21</v>
      </c>
      <c r="J114" s="79" t="str">
        <f>IF(J12="","",J12)</f>
        <v>29. 4. 2025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23</v>
      </c>
      <c r="D116" s="40"/>
      <c r="E116" s="40"/>
      <c r="F116" s="27" t="str">
        <f>E15</f>
        <v xml:space="preserve"> </v>
      </c>
      <c r="G116" s="40"/>
      <c r="H116" s="40"/>
      <c r="I116" s="32" t="s">
        <v>29</v>
      </c>
      <c r="J116" s="36" t="str">
        <f>E21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32</v>
      </c>
      <c r="J117" s="36" t="str">
        <f>E24</f>
        <v>Klimešová Miroslava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134</v>
      </c>
      <c r="D119" s="194" t="s">
        <v>61</v>
      </c>
      <c r="E119" s="194" t="s">
        <v>57</v>
      </c>
      <c r="F119" s="194" t="s">
        <v>58</v>
      </c>
      <c r="G119" s="194" t="s">
        <v>135</v>
      </c>
      <c r="H119" s="194" t="s">
        <v>136</v>
      </c>
      <c r="I119" s="194" t="s">
        <v>137</v>
      </c>
      <c r="J119" s="195" t="s">
        <v>110</v>
      </c>
      <c r="K119" s="196" t="s">
        <v>138</v>
      </c>
      <c r="L119" s="197"/>
      <c r="M119" s="100" t="s">
        <v>1</v>
      </c>
      <c r="N119" s="101" t="s">
        <v>40</v>
      </c>
      <c r="O119" s="101" t="s">
        <v>139</v>
      </c>
      <c r="P119" s="101" t="s">
        <v>140</v>
      </c>
      <c r="Q119" s="101" t="s">
        <v>141</v>
      </c>
      <c r="R119" s="101" t="s">
        <v>142</v>
      </c>
      <c r="S119" s="101" t="s">
        <v>143</v>
      </c>
      <c r="T119" s="102" t="s">
        <v>144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145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P121+P189</f>
        <v>0</v>
      </c>
      <c r="Q120" s="104"/>
      <c r="R120" s="200">
        <f>R121+R189</f>
        <v>0.16938200000000001</v>
      </c>
      <c r="S120" s="104"/>
      <c r="T120" s="201">
        <f>T121+T189</f>
        <v>0.50026599999999999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112</v>
      </c>
      <c r="BK120" s="202">
        <f>BK121+BK189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242</v>
      </c>
      <c r="F121" s="206" t="s">
        <v>243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</f>
        <v>0</v>
      </c>
      <c r="Q121" s="211"/>
      <c r="R121" s="212">
        <f>R122</f>
        <v>0.16938200000000001</v>
      </c>
      <c r="S121" s="211"/>
      <c r="T121" s="213">
        <f>T122</f>
        <v>0.50026599999999999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86</v>
      </c>
      <c r="AT121" s="215" t="s">
        <v>75</v>
      </c>
      <c r="AU121" s="215" t="s">
        <v>76</v>
      </c>
      <c r="AY121" s="214" t="s">
        <v>148</v>
      </c>
      <c r="BK121" s="216">
        <f>BK122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574</v>
      </c>
      <c r="F122" s="217" t="s">
        <v>575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SUM(P123:P188)</f>
        <v>0</v>
      </c>
      <c r="Q122" s="211"/>
      <c r="R122" s="212">
        <f>SUM(R123:R188)</f>
        <v>0.16938200000000001</v>
      </c>
      <c r="S122" s="211"/>
      <c r="T122" s="213">
        <f>SUM(T123:T188)</f>
        <v>0.50026599999999999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86</v>
      </c>
      <c r="AT122" s="215" t="s">
        <v>75</v>
      </c>
      <c r="AU122" s="215" t="s">
        <v>84</v>
      </c>
      <c r="AY122" s="214" t="s">
        <v>148</v>
      </c>
      <c r="BK122" s="216">
        <f>SUM(BK123:BK188)</f>
        <v>0</v>
      </c>
    </row>
    <row r="123" s="2" customFormat="1" ht="49.05" customHeight="1">
      <c r="A123" s="38"/>
      <c r="B123" s="39"/>
      <c r="C123" s="219" t="s">
        <v>84</v>
      </c>
      <c r="D123" s="219" t="s">
        <v>151</v>
      </c>
      <c r="E123" s="220" t="s">
        <v>576</v>
      </c>
      <c r="F123" s="221" t="s">
        <v>577</v>
      </c>
      <c r="G123" s="222" t="s">
        <v>412</v>
      </c>
      <c r="H123" s="223">
        <v>65</v>
      </c>
      <c r="I123" s="224"/>
      <c r="J123" s="223">
        <f>ROUND(I123*H123,2)</f>
        <v>0</v>
      </c>
      <c r="K123" s="225"/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249</v>
      </c>
      <c r="AT123" s="230" t="s">
        <v>151</v>
      </c>
      <c r="AU123" s="230" t="s">
        <v>86</v>
      </c>
      <c r="AY123" s="17" t="s">
        <v>148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249</v>
      </c>
      <c r="BM123" s="230" t="s">
        <v>578</v>
      </c>
    </row>
    <row r="124" s="2" customFormat="1" ht="24.15" customHeight="1">
      <c r="A124" s="38"/>
      <c r="B124" s="39"/>
      <c r="C124" s="269" t="s">
        <v>86</v>
      </c>
      <c r="D124" s="269" t="s">
        <v>293</v>
      </c>
      <c r="E124" s="270" t="s">
        <v>579</v>
      </c>
      <c r="F124" s="271" t="s">
        <v>580</v>
      </c>
      <c r="G124" s="272" t="s">
        <v>412</v>
      </c>
      <c r="H124" s="273">
        <v>65</v>
      </c>
      <c r="I124" s="274"/>
      <c r="J124" s="273">
        <f>ROUND(I124*H124,2)</f>
        <v>0</v>
      </c>
      <c r="K124" s="275"/>
      <c r="L124" s="276"/>
      <c r="M124" s="277" t="s">
        <v>1</v>
      </c>
      <c r="N124" s="278" t="s">
        <v>41</v>
      </c>
      <c r="O124" s="91"/>
      <c r="P124" s="228">
        <f>O124*H124</f>
        <v>0</v>
      </c>
      <c r="Q124" s="228">
        <v>5.0000000000000002E-05</v>
      </c>
      <c r="R124" s="228">
        <f>Q124*H124</f>
        <v>0.0032500000000000003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296</v>
      </c>
      <c r="AT124" s="230" t="s">
        <v>293</v>
      </c>
      <c r="AU124" s="230" t="s">
        <v>86</v>
      </c>
      <c r="AY124" s="17" t="s">
        <v>148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249</v>
      </c>
      <c r="BM124" s="230" t="s">
        <v>581</v>
      </c>
    </row>
    <row r="125" s="2" customFormat="1" ht="55.5" customHeight="1">
      <c r="A125" s="38"/>
      <c r="B125" s="39"/>
      <c r="C125" s="219" t="s">
        <v>167</v>
      </c>
      <c r="D125" s="219" t="s">
        <v>151</v>
      </c>
      <c r="E125" s="220" t="s">
        <v>582</v>
      </c>
      <c r="F125" s="221" t="s">
        <v>583</v>
      </c>
      <c r="G125" s="222" t="s">
        <v>412</v>
      </c>
      <c r="H125" s="223">
        <v>15</v>
      </c>
      <c r="I125" s="224"/>
      <c r="J125" s="223">
        <f>ROUND(I125*H125,2)</f>
        <v>0</v>
      </c>
      <c r="K125" s="225"/>
      <c r="L125" s="44"/>
      <c r="M125" s="226" t="s">
        <v>1</v>
      </c>
      <c r="N125" s="227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249</v>
      </c>
      <c r="AT125" s="230" t="s">
        <v>151</v>
      </c>
      <c r="AU125" s="230" t="s">
        <v>86</v>
      </c>
      <c r="AY125" s="17" t="s">
        <v>148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249</v>
      </c>
      <c r="BM125" s="230" t="s">
        <v>584</v>
      </c>
    </row>
    <row r="126" s="2" customFormat="1" ht="24.15" customHeight="1">
      <c r="A126" s="38"/>
      <c r="B126" s="39"/>
      <c r="C126" s="269" t="s">
        <v>155</v>
      </c>
      <c r="D126" s="269" t="s">
        <v>293</v>
      </c>
      <c r="E126" s="270" t="s">
        <v>585</v>
      </c>
      <c r="F126" s="271" t="s">
        <v>586</v>
      </c>
      <c r="G126" s="272" t="s">
        <v>412</v>
      </c>
      <c r="H126" s="273">
        <v>15</v>
      </c>
      <c r="I126" s="274"/>
      <c r="J126" s="273">
        <f>ROUND(I126*H126,2)</f>
        <v>0</v>
      </c>
      <c r="K126" s="275"/>
      <c r="L126" s="276"/>
      <c r="M126" s="277" t="s">
        <v>1</v>
      </c>
      <c r="N126" s="278" t="s">
        <v>41</v>
      </c>
      <c r="O126" s="91"/>
      <c r="P126" s="228">
        <f>O126*H126</f>
        <v>0</v>
      </c>
      <c r="Q126" s="228">
        <v>9.0000000000000006E-05</v>
      </c>
      <c r="R126" s="228">
        <f>Q126*H126</f>
        <v>0.0013500000000000001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296</v>
      </c>
      <c r="AT126" s="230" t="s">
        <v>293</v>
      </c>
      <c r="AU126" s="230" t="s">
        <v>86</v>
      </c>
      <c r="AY126" s="17" t="s">
        <v>148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249</v>
      </c>
      <c r="BM126" s="230" t="s">
        <v>587</v>
      </c>
    </row>
    <row r="127" s="2" customFormat="1" ht="24.15" customHeight="1">
      <c r="A127" s="38"/>
      <c r="B127" s="39"/>
      <c r="C127" s="219" t="s">
        <v>184</v>
      </c>
      <c r="D127" s="219" t="s">
        <v>151</v>
      </c>
      <c r="E127" s="220" t="s">
        <v>588</v>
      </c>
      <c r="F127" s="221" t="s">
        <v>589</v>
      </c>
      <c r="G127" s="222" t="s">
        <v>412</v>
      </c>
      <c r="H127" s="223">
        <v>15</v>
      </c>
      <c r="I127" s="224"/>
      <c r="J127" s="223">
        <f>ROUND(I127*H127,2)</f>
        <v>0</v>
      </c>
      <c r="K127" s="225"/>
      <c r="L127" s="44"/>
      <c r="M127" s="226" t="s">
        <v>1</v>
      </c>
      <c r="N127" s="227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1.0000000000000001E-05</v>
      </c>
      <c r="T127" s="229">
        <f>S127*H127</f>
        <v>0.00015000000000000001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249</v>
      </c>
      <c r="AT127" s="230" t="s">
        <v>151</v>
      </c>
      <c r="AU127" s="230" t="s">
        <v>86</v>
      </c>
      <c r="AY127" s="17" t="s">
        <v>148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249</v>
      </c>
      <c r="BM127" s="230" t="s">
        <v>590</v>
      </c>
    </row>
    <row r="128" s="2" customFormat="1" ht="33" customHeight="1">
      <c r="A128" s="38"/>
      <c r="B128" s="39"/>
      <c r="C128" s="219" t="s">
        <v>191</v>
      </c>
      <c r="D128" s="219" t="s">
        <v>151</v>
      </c>
      <c r="E128" s="220" t="s">
        <v>591</v>
      </c>
      <c r="F128" s="221" t="s">
        <v>592</v>
      </c>
      <c r="G128" s="222" t="s">
        <v>412</v>
      </c>
      <c r="H128" s="223">
        <v>5</v>
      </c>
      <c r="I128" s="224"/>
      <c r="J128" s="223">
        <f>ROUND(I128*H128,2)</f>
        <v>0</v>
      </c>
      <c r="K128" s="225"/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6.0000000000000002E-05</v>
      </c>
      <c r="T128" s="229">
        <f>S128*H128</f>
        <v>0.00030000000000000003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249</v>
      </c>
      <c r="AT128" s="230" t="s">
        <v>151</v>
      </c>
      <c r="AU128" s="230" t="s">
        <v>86</v>
      </c>
      <c r="AY128" s="17" t="s">
        <v>148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249</v>
      </c>
      <c r="BM128" s="230" t="s">
        <v>593</v>
      </c>
    </row>
    <row r="129" s="2" customFormat="1" ht="44.25" customHeight="1">
      <c r="A129" s="38"/>
      <c r="B129" s="39"/>
      <c r="C129" s="219" t="s">
        <v>198</v>
      </c>
      <c r="D129" s="219" t="s">
        <v>151</v>
      </c>
      <c r="E129" s="220" t="s">
        <v>594</v>
      </c>
      <c r="F129" s="221" t="s">
        <v>595</v>
      </c>
      <c r="G129" s="222" t="s">
        <v>210</v>
      </c>
      <c r="H129" s="223">
        <v>50</v>
      </c>
      <c r="I129" s="224"/>
      <c r="J129" s="223">
        <f>ROUND(I129*H129,2)</f>
        <v>0</v>
      </c>
      <c r="K129" s="225"/>
      <c r="L129" s="44"/>
      <c r="M129" s="226" t="s">
        <v>1</v>
      </c>
      <c r="N129" s="227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249</v>
      </c>
      <c r="AT129" s="230" t="s">
        <v>151</v>
      </c>
      <c r="AU129" s="230" t="s">
        <v>86</v>
      </c>
      <c r="AY129" s="17" t="s">
        <v>148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249</v>
      </c>
      <c r="BM129" s="230" t="s">
        <v>596</v>
      </c>
    </row>
    <row r="130" s="2" customFormat="1" ht="24.15" customHeight="1">
      <c r="A130" s="38"/>
      <c r="B130" s="39"/>
      <c r="C130" s="269" t="s">
        <v>207</v>
      </c>
      <c r="D130" s="269" t="s">
        <v>293</v>
      </c>
      <c r="E130" s="270" t="s">
        <v>597</v>
      </c>
      <c r="F130" s="271" t="s">
        <v>598</v>
      </c>
      <c r="G130" s="272" t="s">
        <v>210</v>
      </c>
      <c r="H130" s="273">
        <v>57.5</v>
      </c>
      <c r="I130" s="274"/>
      <c r="J130" s="273">
        <f>ROUND(I130*H130,2)</f>
        <v>0</v>
      </c>
      <c r="K130" s="275"/>
      <c r="L130" s="276"/>
      <c r="M130" s="277" t="s">
        <v>1</v>
      </c>
      <c r="N130" s="278" t="s">
        <v>41</v>
      </c>
      <c r="O130" s="91"/>
      <c r="P130" s="228">
        <f>O130*H130</f>
        <v>0</v>
      </c>
      <c r="Q130" s="228">
        <v>5.0000000000000002E-05</v>
      </c>
      <c r="R130" s="228">
        <f>Q130*H130</f>
        <v>0.002875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296</v>
      </c>
      <c r="AT130" s="230" t="s">
        <v>293</v>
      </c>
      <c r="AU130" s="230" t="s">
        <v>86</v>
      </c>
      <c r="AY130" s="17" t="s">
        <v>148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249</v>
      </c>
      <c r="BM130" s="230" t="s">
        <v>599</v>
      </c>
    </row>
    <row r="131" s="14" customFormat="1">
      <c r="A131" s="14"/>
      <c r="B131" s="243"/>
      <c r="C131" s="244"/>
      <c r="D131" s="234" t="s">
        <v>157</v>
      </c>
      <c r="E131" s="245" t="s">
        <v>1</v>
      </c>
      <c r="F131" s="246" t="s">
        <v>600</v>
      </c>
      <c r="G131" s="244"/>
      <c r="H131" s="247">
        <v>57.5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157</v>
      </c>
      <c r="AU131" s="253" t="s">
        <v>86</v>
      </c>
      <c r="AV131" s="14" t="s">
        <v>86</v>
      </c>
      <c r="AW131" s="14" t="s">
        <v>31</v>
      </c>
      <c r="AX131" s="14" t="s">
        <v>84</v>
      </c>
      <c r="AY131" s="253" t="s">
        <v>148</v>
      </c>
    </row>
    <row r="132" s="2" customFormat="1" ht="37.8" customHeight="1">
      <c r="A132" s="38"/>
      <c r="B132" s="39"/>
      <c r="C132" s="219" t="s">
        <v>217</v>
      </c>
      <c r="D132" s="219" t="s">
        <v>151</v>
      </c>
      <c r="E132" s="220" t="s">
        <v>601</v>
      </c>
      <c r="F132" s="221" t="s">
        <v>602</v>
      </c>
      <c r="G132" s="222" t="s">
        <v>210</v>
      </c>
      <c r="H132" s="223">
        <v>25</v>
      </c>
      <c r="I132" s="224"/>
      <c r="J132" s="223">
        <f>ROUND(I132*H132,2)</f>
        <v>0</v>
      </c>
      <c r="K132" s="225"/>
      <c r="L132" s="44"/>
      <c r="M132" s="226" t="s">
        <v>1</v>
      </c>
      <c r="N132" s="227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249</v>
      </c>
      <c r="AT132" s="230" t="s">
        <v>151</v>
      </c>
      <c r="AU132" s="230" t="s">
        <v>86</v>
      </c>
      <c r="AY132" s="17" t="s">
        <v>148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249</v>
      </c>
      <c r="BM132" s="230" t="s">
        <v>603</v>
      </c>
    </row>
    <row r="133" s="2" customFormat="1" ht="24.15" customHeight="1">
      <c r="A133" s="38"/>
      <c r="B133" s="39"/>
      <c r="C133" s="269" t="s">
        <v>223</v>
      </c>
      <c r="D133" s="269" t="s">
        <v>293</v>
      </c>
      <c r="E133" s="270" t="s">
        <v>604</v>
      </c>
      <c r="F133" s="271" t="s">
        <v>605</v>
      </c>
      <c r="G133" s="272" t="s">
        <v>210</v>
      </c>
      <c r="H133" s="273">
        <v>28.75</v>
      </c>
      <c r="I133" s="274"/>
      <c r="J133" s="273">
        <f>ROUND(I133*H133,2)</f>
        <v>0</v>
      </c>
      <c r="K133" s="275"/>
      <c r="L133" s="276"/>
      <c r="M133" s="277" t="s">
        <v>1</v>
      </c>
      <c r="N133" s="278" t="s">
        <v>41</v>
      </c>
      <c r="O133" s="91"/>
      <c r="P133" s="228">
        <f>O133*H133</f>
        <v>0</v>
      </c>
      <c r="Q133" s="228">
        <v>0.00010000000000000001</v>
      </c>
      <c r="R133" s="228">
        <f>Q133*H133</f>
        <v>0.002875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296</v>
      </c>
      <c r="AT133" s="230" t="s">
        <v>293</v>
      </c>
      <c r="AU133" s="230" t="s">
        <v>86</v>
      </c>
      <c r="AY133" s="17" t="s">
        <v>148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249</v>
      </c>
      <c r="BM133" s="230" t="s">
        <v>606</v>
      </c>
    </row>
    <row r="134" s="14" customFormat="1">
      <c r="A134" s="14"/>
      <c r="B134" s="243"/>
      <c r="C134" s="244"/>
      <c r="D134" s="234" t="s">
        <v>157</v>
      </c>
      <c r="E134" s="245" t="s">
        <v>1</v>
      </c>
      <c r="F134" s="246" t="s">
        <v>607</v>
      </c>
      <c r="G134" s="244"/>
      <c r="H134" s="247">
        <v>28.75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157</v>
      </c>
      <c r="AU134" s="253" t="s">
        <v>86</v>
      </c>
      <c r="AV134" s="14" t="s">
        <v>86</v>
      </c>
      <c r="AW134" s="14" t="s">
        <v>31</v>
      </c>
      <c r="AX134" s="14" t="s">
        <v>84</v>
      </c>
      <c r="AY134" s="253" t="s">
        <v>148</v>
      </c>
    </row>
    <row r="135" s="2" customFormat="1" ht="37.8" customHeight="1">
      <c r="A135" s="38"/>
      <c r="B135" s="39"/>
      <c r="C135" s="219" t="s">
        <v>227</v>
      </c>
      <c r="D135" s="219" t="s">
        <v>151</v>
      </c>
      <c r="E135" s="220" t="s">
        <v>608</v>
      </c>
      <c r="F135" s="221" t="s">
        <v>609</v>
      </c>
      <c r="G135" s="222" t="s">
        <v>210</v>
      </c>
      <c r="H135" s="223">
        <v>130</v>
      </c>
      <c r="I135" s="224"/>
      <c r="J135" s="223">
        <f>ROUND(I135*H135,2)</f>
        <v>0</v>
      </c>
      <c r="K135" s="225"/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249</v>
      </c>
      <c r="AT135" s="230" t="s">
        <v>151</v>
      </c>
      <c r="AU135" s="230" t="s">
        <v>86</v>
      </c>
      <c r="AY135" s="17" t="s">
        <v>148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249</v>
      </c>
      <c r="BM135" s="230" t="s">
        <v>610</v>
      </c>
    </row>
    <row r="136" s="2" customFormat="1" ht="24.15" customHeight="1">
      <c r="A136" s="38"/>
      <c r="B136" s="39"/>
      <c r="C136" s="269" t="s">
        <v>8</v>
      </c>
      <c r="D136" s="269" t="s">
        <v>293</v>
      </c>
      <c r="E136" s="270" t="s">
        <v>611</v>
      </c>
      <c r="F136" s="271" t="s">
        <v>612</v>
      </c>
      <c r="G136" s="272" t="s">
        <v>210</v>
      </c>
      <c r="H136" s="273">
        <v>149.5</v>
      </c>
      <c r="I136" s="274"/>
      <c r="J136" s="273">
        <f>ROUND(I136*H136,2)</f>
        <v>0</v>
      </c>
      <c r="K136" s="275"/>
      <c r="L136" s="276"/>
      <c r="M136" s="277" t="s">
        <v>1</v>
      </c>
      <c r="N136" s="278" t="s">
        <v>41</v>
      </c>
      <c r="O136" s="91"/>
      <c r="P136" s="228">
        <f>O136*H136</f>
        <v>0</v>
      </c>
      <c r="Q136" s="228">
        <v>0.00012</v>
      </c>
      <c r="R136" s="228">
        <f>Q136*H136</f>
        <v>0.017940000000000001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296</v>
      </c>
      <c r="AT136" s="230" t="s">
        <v>293</v>
      </c>
      <c r="AU136" s="230" t="s">
        <v>86</v>
      </c>
      <c r="AY136" s="17" t="s">
        <v>148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249</v>
      </c>
      <c r="BM136" s="230" t="s">
        <v>613</v>
      </c>
    </row>
    <row r="137" s="14" customFormat="1">
      <c r="A137" s="14"/>
      <c r="B137" s="243"/>
      <c r="C137" s="244"/>
      <c r="D137" s="234" t="s">
        <v>157</v>
      </c>
      <c r="E137" s="245" t="s">
        <v>1</v>
      </c>
      <c r="F137" s="246" t="s">
        <v>614</v>
      </c>
      <c r="G137" s="244"/>
      <c r="H137" s="247">
        <v>149.5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157</v>
      </c>
      <c r="AU137" s="253" t="s">
        <v>86</v>
      </c>
      <c r="AV137" s="14" t="s">
        <v>86</v>
      </c>
      <c r="AW137" s="14" t="s">
        <v>31</v>
      </c>
      <c r="AX137" s="14" t="s">
        <v>84</v>
      </c>
      <c r="AY137" s="253" t="s">
        <v>148</v>
      </c>
    </row>
    <row r="138" s="2" customFormat="1" ht="37.8" customHeight="1">
      <c r="A138" s="38"/>
      <c r="B138" s="39"/>
      <c r="C138" s="219" t="s">
        <v>238</v>
      </c>
      <c r="D138" s="219" t="s">
        <v>151</v>
      </c>
      <c r="E138" s="220" t="s">
        <v>615</v>
      </c>
      <c r="F138" s="221" t="s">
        <v>616</v>
      </c>
      <c r="G138" s="222" t="s">
        <v>210</v>
      </c>
      <c r="H138" s="223">
        <v>380</v>
      </c>
      <c r="I138" s="224"/>
      <c r="J138" s="223">
        <f>ROUND(I138*H138,2)</f>
        <v>0</v>
      </c>
      <c r="K138" s="225"/>
      <c r="L138" s="44"/>
      <c r="M138" s="226" t="s">
        <v>1</v>
      </c>
      <c r="N138" s="227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249</v>
      </c>
      <c r="AT138" s="230" t="s">
        <v>151</v>
      </c>
      <c r="AU138" s="230" t="s">
        <v>86</v>
      </c>
      <c r="AY138" s="17" t="s">
        <v>148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249</v>
      </c>
      <c r="BM138" s="230" t="s">
        <v>617</v>
      </c>
    </row>
    <row r="139" s="2" customFormat="1" ht="24.15" customHeight="1">
      <c r="A139" s="38"/>
      <c r="B139" s="39"/>
      <c r="C139" s="269" t="s">
        <v>246</v>
      </c>
      <c r="D139" s="269" t="s">
        <v>293</v>
      </c>
      <c r="E139" s="270" t="s">
        <v>618</v>
      </c>
      <c r="F139" s="271" t="s">
        <v>619</v>
      </c>
      <c r="G139" s="272" t="s">
        <v>210</v>
      </c>
      <c r="H139" s="273">
        <v>437</v>
      </c>
      <c r="I139" s="274"/>
      <c r="J139" s="273">
        <f>ROUND(I139*H139,2)</f>
        <v>0</v>
      </c>
      <c r="K139" s="275"/>
      <c r="L139" s="276"/>
      <c r="M139" s="277" t="s">
        <v>1</v>
      </c>
      <c r="N139" s="278" t="s">
        <v>41</v>
      </c>
      <c r="O139" s="91"/>
      <c r="P139" s="228">
        <f>O139*H139</f>
        <v>0</v>
      </c>
      <c r="Q139" s="228">
        <v>0.00017000000000000001</v>
      </c>
      <c r="R139" s="228">
        <f>Q139*H139</f>
        <v>0.074290000000000009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296</v>
      </c>
      <c r="AT139" s="230" t="s">
        <v>293</v>
      </c>
      <c r="AU139" s="230" t="s">
        <v>86</v>
      </c>
      <c r="AY139" s="17" t="s">
        <v>148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249</v>
      </c>
      <c r="BM139" s="230" t="s">
        <v>620</v>
      </c>
    </row>
    <row r="140" s="14" customFormat="1">
      <c r="A140" s="14"/>
      <c r="B140" s="243"/>
      <c r="C140" s="244"/>
      <c r="D140" s="234" t="s">
        <v>157</v>
      </c>
      <c r="E140" s="245" t="s">
        <v>1</v>
      </c>
      <c r="F140" s="246" t="s">
        <v>621</v>
      </c>
      <c r="G140" s="244"/>
      <c r="H140" s="247">
        <v>437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157</v>
      </c>
      <c r="AU140" s="253" t="s">
        <v>86</v>
      </c>
      <c r="AV140" s="14" t="s">
        <v>86</v>
      </c>
      <c r="AW140" s="14" t="s">
        <v>31</v>
      </c>
      <c r="AX140" s="14" t="s">
        <v>84</v>
      </c>
      <c r="AY140" s="253" t="s">
        <v>148</v>
      </c>
    </row>
    <row r="141" s="2" customFormat="1" ht="37.8" customHeight="1">
      <c r="A141" s="38"/>
      <c r="B141" s="39"/>
      <c r="C141" s="219" t="s">
        <v>256</v>
      </c>
      <c r="D141" s="219" t="s">
        <v>151</v>
      </c>
      <c r="E141" s="220" t="s">
        <v>622</v>
      </c>
      <c r="F141" s="221" t="s">
        <v>623</v>
      </c>
      <c r="G141" s="222" t="s">
        <v>210</v>
      </c>
      <c r="H141" s="223">
        <v>200</v>
      </c>
      <c r="I141" s="224"/>
      <c r="J141" s="223">
        <f>ROUND(I141*H141,2)</f>
        <v>0</v>
      </c>
      <c r="K141" s="225"/>
      <c r="L141" s="44"/>
      <c r="M141" s="226" t="s">
        <v>1</v>
      </c>
      <c r="N141" s="227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249</v>
      </c>
      <c r="AT141" s="230" t="s">
        <v>151</v>
      </c>
      <c r="AU141" s="230" t="s">
        <v>86</v>
      </c>
      <c r="AY141" s="17" t="s">
        <v>148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249</v>
      </c>
      <c r="BM141" s="230" t="s">
        <v>624</v>
      </c>
    </row>
    <row r="142" s="2" customFormat="1" ht="24.15" customHeight="1">
      <c r="A142" s="38"/>
      <c r="B142" s="39"/>
      <c r="C142" s="269" t="s">
        <v>249</v>
      </c>
      <c r="D142" s="269" t="s">
        <v>293</v>
      </c>
      <c r="E142" s="270" t="s">
        <v>625</v>
      </c>
      <c r="F142" s="271" t="s">
        <v>626</v>
      </c>
      <c r="G142" s="272" t="s">
        <v>210</v>
      </c>
      <c r="H142" s="273">
        <v>230</v>
      </c>
      <c r="I142" s="274"/>
      <c r="J142" s="273">
        <f>ROUND(I142*H142,2)</f>
        <v>0</v>
      </c>
      <c r="K142" s="275"/>
      <c r="L142" s="276"/>
      <c r="M142" s="277" t="s">
        <v>1</v>
      </c>
      <c r="N142" s="278" t="s">
        <v>41</v>
      </c>
      <c r="O142" s="91"/>
      <c r="P142" s="228">
        <f>O142*H142</f>
        <v>0</v>
      </c>
      <c r="Q142" s="228">
        <v>0.00025000000000000001</v>
      </c>
      <c r="R142" s="228">
        <f>Q142*H142</f>
        <v>0.057500000000000002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296</v>
      </c>
      <c r="AT142" s="230" t="s">
        <v>293</v>
      </c>
      <c r="AU142" s="230" t="s">
        <v>86</v>
      </c>
      <c r="AY142" s="17" t="s">
        <v>148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249</v>
      </c>
      <c r="BM142" s="230" t="s">
        <v>627</v>
      </c>
    </row>
    <row r="143" s="14" customFormat="1">
      <c r="A143" s="14"/>
      <c r="B143" s="243"/>
      <c r="C143" s="244"/>
      <c r="D143" s="234" t="s">
        <v>157</v>
      </c>
      <c r="E143" s="245" t="s">
        <v>1</v>
      </c>
      <c r="F143" s="246" t="s">
        <v>628</v>
      </c>
      <c r="G143" s="244"/>
      <c r="H143" s="247">
        <v>230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157</v>
      </c>
      <c r="AU143" s="253" t="s">
        <v>86</v>
      </c>
      <c r="AV143" s="14" t="s">
        <v>86</v>
      </c>
      <c r="AW143" s="14" t="s">
        <v>31</v>
      </c>
      <c r="AX143" s="14" t="s">
        <v>84</v>
      </c>
      <c r="AY143" s="253" t="s">
        <v>148</v>
      </c>
    </row>
    <row r="144" s="2" customFormat="1" ht="37.8" customHeight="1">
      <c r="A144" s="38"/>
      <c r="B144" s="39"/>
      <c r="C144" s="219" t="s">
        <v>266</v>
      </c>
      <c r="D144" s="219" t="s">
        <v>151</v>
      </c>
      <c r="E144" s="220" t="s">
        <v>629</v>
      </c>
      <c r="F144" s="221" t="s">
        <v>630</v>
      </c>
      <c r="G144" s="222" t="s">
        <v>210</v>
      </c>
      <c r="H144" s="223">
        <v>200</v>
      </c>
      <c r="I144" s="224"/>
      <c r="J144" s="223">
        <f>ROUND(I144*H144,2)</f>
        <v>0</v>
      </c>
      <c r="K144" s="225"/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0.00215</v>
      </c>
      <c r="T144" s="229">
        <f>S144*H144</f>
        <v>0.42999999999999999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249</v>
      </c>
      <c r="AT144" s="230" t="s">
        <v>151</v>
      </c>
      <c r="AU144" s="230" t="s">
        <v>86</v>
      </c>
      <c r="AY144" s="17" t="s">
        <v>148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249</v>
      </c>
      <c r="BM144" s="230" t="s">
        <v>631</v>
      </c>
    </row>
    <row r="145" s="2" customFormat="1" ht="33" customHeight="1">
      <c r="A145" s="38"/>
      <c r="B145" s="39"/>
      <c r="C145" s="219" t="s">
        <v>271</v>
      </c>
      <c r="D145" s="219" t="s">
        <v>151</v>
      </c>
      <c r="E145" s="220" t="s">
        <v>632</v>
      </c>
      <c r="F145" s="221" t="s">
        <v>633</v>
      </c>
      <c r="G145" s="222" t="s">
        <v>412</v>
      </c>
      <c r="H145" s="223">
        <v>159</v>
      </c>
      <c r="I145" s="224"/>
      <c r="J145" s="223">
        <f>ROUND(I145*H145,2)</f>
        <v>0</v>
      </c>
      <c r="K145" s="225"/>
      <c r="L145" s="44"/>
      <c r="M145" s="226" t="s">
        <v>1</v>
      </c>
      <c r="N145" s="227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249</v>
      </c>
      <c r="AT145" s="230" t="s">
        <v>151</v>
      </c>
      <c r="AU145" s="230" t="s">
        <v>86</v>
      </c>
      <c r="AY145" s="17" t="s">
        <v>148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249</v>
      </c>
      <c r="BM145" s="230" t="s">
        <v>634</v>
      </c>
    </row>
    <row r="146" s="2" customFormat="1" ht="33" customHeight="1">
      <c r="A146" s="38"/>
      <c r="B146" s="39"/>
      <c r="C146" s="219" t="s">
        <v>277</v>
      </c>
      <c r="D146" s="219" t="s">
        <v>151</v>
      </c>
      <c r="E146" s="220" t="s">
        <v>635</v>
      </c>
      <c r="F146" s="221" t="s">
        <v>636</v>
      </c>
      <c r="G146" s="222" t="s">
        <v>412</v>
      </c>
      <c r="H146" s="223">
        <v>9</v>
      </c>
      <c r="I146" s="224"/>
      <c r="J146" s="223">
        <f>ROUND(I146*H146,2)</f>
        <v>0</v>
      </c>
      <c r="K146" s="225"/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249</v>
      </c>
      <c r="AT146" s="230" t="s">
        <v>151</v>
      </c>
      <c r="AU146" s="230" t="s">
        <v>86</v>
      </c>
      <c r="AY146" s="17" t="s">
        <v>148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249</v>
      </c>
      <c r="BM146" s="230" t="s">
        <v>637</v>
      </c>
    </row>
    <row r="147" s="2" customFormat="1" ht="33" customHeight="1">
      <c r="A147" s="38"/>
      <c r="B147" s="39"/>
      <c r="C147" s="219" t="s">
        <v>283</v>
      </c>
      <c r="D147" s="219" t="s">
        <v>151</v>
      </c>
      <c r="E147" s="220" t="s">
        <v>638</v>
      </c>
      <c r="F147" s="221" t="s">
        <v>639</v>
      </c>
      <c r="G147" s="222" t="s">
        <v>412</v>
      </c>
      <c r="H147" s="223">
        <v>4</v>
      </c>
      <c r="I147" s="224"/>
      <c r="J147" s="223">
        <f>ROUND(I147*H147,2)</f>
        <v>0</v>
      </c>
      <c r="K147" s="225"/>
      <c r="L147" s="44"/>
      <c r="M147" s="226" t="s">
        <v>1</v>
      </c>
      <c r="N147" s="227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249</v>
      </c>
      <c r="AT147" s="230" t="s">
        <v>151</v>
      </c>
      <c r="AU147" s="230" t="s">
        <v>86</v>
      </c>
      <c r="AY147" s="17" t="s">
        <v>148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249</v>
      </c>
      <c r="BM147" s="230" t="s">
        <v>640</v>
      </c>
    </row>
    <row r="148" s="2" customFormat="1" ht="33" customHeight="1">
      <c r="A148" s="38"/>
      <c r="B148" s="39"/>
      <c r="C148" s="219" t="s">
        <v>7</v>
      </c>
      <c r="D148" s="219" t="s">
        <v>151</v>
      </c>
      <c r="E148" s="220" t="s">
        <v>641</v>
      </c>
      <c r="F148" s="221" t="s">
        <v>642</v>
      </c>
      <c r="G148" s="222" t="s">
        <v>412</v>
      </c>
      <c r="H148" s="223">
        <v>1</v>
      </c>
      <c r="I148" s="224"/>
      <c r="J148" s="223">
        <f>ROUND(I148*H148,2)</f>
        <v>0</v>
      </c>
      <c r="K148" s="225"/>
      <c r="L148" s="44"/>
      <c r="M148" s="226" t="s">
        <v>1</v>
      </c>
      <c r="N148" s="227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249</v>
      </c>
      <c r="AT148" s="230" t="s">
        <v>151</v>
      </c>
      <c r="AU148" s="230" t="s">
        <v>86</v>
      </c>
      <c r="AY148" s="17" t="s">
        <v>148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249</v>
      </c>
      <c r="BM148" s="230" t="s">
        <v>643</v>
      </c>
    </row>
    <row r="149" s="2" customFormat="1" ht="16.5" customHeight="1">
      <c r="A149" s="38"/>
      <c r="B149" s="39"/>
      <c r="C149" s="269" t="s">
        <v>292</v>
      </c>
      <c r="D149" s="269" t="s">
        <v>293</v>
      </c>
      <c r="E149" s="270" t="s">
        <v>644</v>
      </c>
      <c r="F149" s="271" t="s">
        <v>645</v>
      </c>
      <c r="G149" s="272" t="s">
        <v>412</v>
      </c>
      <c r="H149" s="273">
        <v>1</v>
      </c>
      <c r="I149" s="274"/>
      <c r="J149" s="273">
        <f>ROUND(I149*H149,2)</f>
        <v>0</v>
      </c>
      <c r="K149" s="275"/>
      <c r="L149" s="276"/>
      <c r="M149" s="277" t="s">
        <v>1</v>
      </c>
      <c r="N149" s="278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296</v>
      </c>
      <c r="AT149" s="230" t="s">
        <v>293</v>
      </c>
      <c r="AU149" s="230" t="s">
        <v>86</v>
      </c>
      <c r="AY149" s="17" t="s">
        <v>148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249</v>
      </c>
      <c r="BM149" s="230" t="s">
        <v>646</v>
      </c>
    </row>
    <row r="150" s="2" customFormat="1" ht="24.15" customHeight="1">
      <c r="A150" s="38"/>
      <c r="B150" s="39"/>
      <c r="C150" s="219" t="s">
        <v>299</v>
      </c>
      <c r="D150" s="219" t="s">
        <v>151</v>
      </c>
      <c r="E150" s="220" t="s">
        <v>647</v>
      </c>
      <c r="F150" s="221" t="s">
        <v>648</v>
      </c>
      <c r="G150" s="222" t="s">
        <v>412</v>
      </c>
      <c r="H150" s="223">
        <v>2</v>
      </c>
      <c r="I150" s="224"/>
      <c r="J150" s="223">
        <f>ROUND(I150*H150,2)</f>
        <v>0</v>
      </c>
      <c r="K150" s="225"/>
      <c r="L150" s="44"/>
      <c r="M150" s="226" t="s">
        <v>1</v>
      </c>
      <c r="N150" s="227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0.029999999999999999</v>
      </c>
      <c r="T150" s="229">
        <f>S150*H150</f>
        <v>0.059999999999999998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249</v>
      </c>
      <c r="AT150" s="230" t="s">
        <v>151</v>
      </c>
      <c r="AU150" s="230" t="s">
        <v>86</v>
      </c>
      <c r="AY150" s="17" t="s">
        <v>148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249</v>
      </c>
      <c r="BM150" s="230" t="s">
        <v>649</v>
      </c>
    </row>
    <row r="151" s="2" customFormat="1" ht="24.15" customHeight="1">
      <c r="A151" s="38"/>
      <c r="B151" s="39"/>
      <c r="C151" s="219" t="s">
        <v>306</v>
      </c>
      <c r="D151" s="219" t="s">
        <v>151</v>
      </c>
      <c r="E151" s="220" t="s">
        <v>650</v>
      </c>
      <c r="F151" s="221" t="s">
        <v>651</v>
      </c>
      <c r="G151" s="222" t="s">
        <v>412</v>
      </c>
      <c r="H151" s="223">
        <v>15</v>
      </c>
      <c r="I151" s="224"/>
      <c r="J151" s="223">
        <f>ROUND(I151*H151,2)</f>
        <v>0</v>
      </c>
      <c r="K151" s="225"/>
      <c r="L151" s="44"/>
      <c r="M151" s="226" t="s">
        <v>1</v>
      </c>
      <c r="N151" s="227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249</v>
      </c>
      <c r="AT151" s="230" t="s">
        <v>151</v>
      </c>
      <c r="AU151" s="230" t="s">
        <v>86</v>
      </c>
      <c r="AY151" s="17" t="s">
        <v>148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249</v>
      </c>
      <c r="BM151" s="230" t="s">
        <v>652</v>
      </c>
    </row>
    <row r="152" s="2" customFormat="1" ht="49.05" customHeight="1">
      <c r="A152" s="38"/>
      <c r="B152" s="39"/>
      <c r="C152" s="219" t="s">
        <v>310</v>
      </c>
      <c r="D152" s="219" t="s">
        <v>151</v>
      </c>
      <c r="E152" s="220" t="s">
        <v>653</v>
      </c>
      <c r="F152" s="221" t="s">
        <v>654</v>
      </c>
      <c r="G152" s="222" t="s">
        <v>412</v>
      </c>
      <c r="H152" s="223">
        <v>1</v>
      </c>
      <c r="I152" s="224"/>
      <c r="J152" s="223">
        <f>ROUND(I152*H152,2)</f>
        <v>0</v>
      </c>
      <c r="K152" s="225"/>
      <c r="L152" s="44"/>
      <c r="M152" s="226" t="s">
        <v>1</v>
      </c>
      <c r="N152" s="227" t="s">
        <v>41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249</v>
      </c>
      <c r="AT152" s="230" t="s">
        <v>151</v>
      </c>
      <c r="AU152" s="230" t="s">
        <v>86</v>
      </c>
      <c r="AY152" s="17" t="s">
        <v>148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249</v>
      </c>
      <c r="BM152" s="230" t="s">
        <v>655</v>
      </c>
    </row>
    <row r="153" s="2" customFormat="1" ht="24.15" customHeight="1">
      <c r="A153" s="38"/>
      <c r="B153" s="39"/>
      <c r="C153" s="269" t="s">
        <v>314</v>
      </c>
      <c r="D153" s="269" t="s">
        <v>293</v>
      </c>
      <c r="E153" s="270" t="s">
        <v>656</v>
      </c>
      <c r="F153" s="271" t="s">
        <v>657</v>
      </c>
      <c r="G153" s="272" t="s">
        <v>412</v>
      </c>
      <c r="H153" s="273">
        <v>1</v>
      </c>
      <c r="I153" s="274"/>
      <c r="J153" s="273">
        <f>ROUND(I153*H153,2)</f>
        <v>0</v>
      </c>
      <c r="K153" s="275"/>
      <c r="L153" s="276"/>
      <c r="M153" s="277" t="s">
        <v>1</v>
      </c>
      <c r="N153" s="278" t="s">
        <v>41</v>
      </c>
      <c r="O153" s="91"/>
      <c r="P153" s="228">
        <f>O153*H153</f>
        <v>0</v>
      </c>
      <c r="Q153" s="228">
        <v>4.0000000000000003E-05</v>
      </c>
      <c r="R153" s="228">
        <f>Q153*H153</f>
        <v>4.0000000000000003E-05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296</v>
      </c>
      <c r="AT153" s="230" t="s">
        <v>293</v>
      </c>
      <c r="AU153" s="230" t="s">
        <v>86</v>
      </c>
      <c r="AY153" s="17" t="s">
        <v>148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249</v>
      </c>
      <c r="BM153" s="230" t="s">
        <v>658</v>
      </c>
    </row>
    <row r="154" s="2" customFormat="1" ht="16.5" customHeight="1">
      <c r="A154" s="38"/>
      <c r="B154" s="39"/>
      <c r="C154" s="269" t="s">
        <v>319</v>
      </c>
      <c r="D154" s="269" t="s">
        <v>293</v>
      </c>
      <c r="E154" s="270" t="s">
        <v>659</v>
      </c>
      <c r="F154" s="271" t="s">
        <v>660</v>
      </c>
      <c r="G154" s="272" t="s">
        <v>412</v>
      </c>
      <c r="H154" s="273">
        <v>1</v>
      </c>
      <c r="I154" s="274"/>
      <c r="J154" s="273">
        <f>ROUND(I154*H154,2)</f>
        <v>0</v>
      </c>
      <c r="K154" s="275"/>
      <c r="L154" s="276"/>
      <c r="M154" s="277" t="s">
        <v>1</v>
      </c>
      <c r="N154" s="278" t="s">
        <v>41</v>
      </c>
      <c r="O154" s="91"/>
      <c r="P154" s="228">
        <f>O154*H154</f>
        <v>0</v>
      </c>
      <c r="Q154" s="228">
        <v>3.0000000000000001E-05</v>
      </c>
      <c r="R154" s="228">
        <f>Q154*H154</f>
        <v>3.0000000000000001E-05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296</v>
      </c>
      <c r="AT154" s="230" t="s">
        <v>293</v>
      </c>
      <c r="AU154" s="230" t="s">
        <v>86</v>
      </c>
      <c r="AY154" s="17" t="s">
        <v>148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249</v>
      </c>
      <c r="BM154" s="230" t="s">
        <v>661</v>
      </c>
    </row>
    <row r="155" s="2" customFormat="1" ht="16.5" customHeight="1">
      <c r="A155" s="38"/>
      <c r="B155" s="39"/>
      <c r="C155" s="269" t="s">
        <v>324</v>
      </c>
      <c r="D155" s="269" t="s">
        <v>293</v>
      </c>
      <c r="E155" s="270" t="s">
        <v>662</v>
      </c>
      <c r="F155" s="271" t="s">
        <v>663</v>
      </c>
      <c r="G155" s="272" t="s">
        <v>412</v>
      </c>
      <c r="H155" s="273">
        <v>1</v>
      </c>
      <c r="I155" s="274"/>
      <c r="J155" s="273">
        <f>ROUND(I155*H155,2)</f>
        <v>0</v>
      </c>
      <c r="K155" s="275"/>
      <c r="L155" s="276"/>
      <c r="M155" s="277" t="s">
        <v>1</v>
      </c>
      <c r="N155" s="278" t="s">
        <v>41</v>
      </c>
      <c r="O155" s="91"/>
      <c r="P155" s="228">
        <f>O155*H155</f>
        <v>0</v>
      </c>
      <c r="Q155" s="228">
        <v>1.0000000000000001E-05</v>
      </c>
      <c r="R155" s="228">
        <f>Q155*H155</f>
        <v>1.0000000000000001E-05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296</v>
      </c>
      <c r="AT155" s="230" t="s">
        <v>293</v>
      </c>
      <c r="AU155" s="230" t="s">
        <v>86</v>
      </c>
      <c r="AY155" s="17" t="s">
        <v>148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249</v>
      </c>
      <c r="BM155" s="230" t="s">
        <v>664</v>
      </c>
    </row>
    <row r="156" s="2" customFormat="1" ht="49.05" customHeight="1">
      <c r="A156" s="38"/>
      <c r="B156" s="39"/>
      <c r="C156" s="219" t="s">
        <v>329</v>
      </c>
      <c r="D156" s="219" t="s">
        <v>151</v>
      </c>
      <c r="E156" s="220" t="s">
        <v>665</v>
      </c>
      <c r="F156" s="221" t="s">
        <v>666</v>
      </c>
      <c r="G156" s="222" t="s">
        <v>412</v>
      </c>
      <c r="H156" s="223">
        <v>6</v>
      </c>
      <c r="I156" s="224"/>
      <c r="J156" s="223">
        <f>ROUND(I156*H156,2)</f>
        <v>0</v>
      </c>
      <c r="K156" s="225"/>
      <c r="L156" s="44"/>
      <c r="M156" s="226" t="s">
        <v>1</v>
      </c>
      <c r="N156" s="227" t="s">
        <v>41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249</v>
      </c>
      <c r="AT156" s="230" t="s">
        <v>151</v>
      </c>
      <c r="AU156" s="230" t="s">
        <v>86</v>
      </c>
      <c r="AY156" s="17" t="s">
        <v>148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249</v>
      </c>
      <c r="BM156" s="230" t="s">
        <v>667</v>
      </c>
    </row>
    <row r="157" s="2" customFormat="1" ht="24.15" customHeight="1">
      <c r="A157" s="38"/>
      <c r="B157" s="39"/>
      <c r="C157" s="269" t="s">
        <v>334</v>
      </c>
      <c r="D157" s="269" t="s">
        <v>293</v>
      </c>
      <c r="E157" s="270" t="s">
        <v>668</v>
      </c>
      <c r="F157" s="271" t="s">
        <v>669</v>
      </c>
      <c r="G157" s="272" t="s">
        <v>412</v>
      </c>
      <c r="H157" s="273">
        <v>6</v>
      </c>
      <c r="I157" s="274"/>
      <c r="J157" s="273">
        <f>ROUND(I157*H157,2)</f>
        <v>0</v>
      </c>
      <c r="K157" s="275"/>
      <c r="L157" s="276"/>
      <c r="M157" s="277" t="s">
        <v>1</v>
      </c>
      <c r="N157" s="278" t="s">
        <v>41</v>
      </c>
      <c r="O157" s="91"/>
      <c r="P157" s="228">
        <f>O157*H157</f>
        <v>0</v>
      </c>
      <c r="Q157" s="228">
        <v>5.0000000000000002E-05</v>
      </c>
      <c r="R157" s="228">
        <f>Q157*H157</f>
        <v>0.00030000000000000003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296</v>
      </c>
      <c r="AT157" s="230" t="s">
        <v>293</v>
      </c>
      <c r="AU157" s="230" t="s">
        <v>86</v>
      </c>
      <c r="AY157" s="17" t="s">
        <v>148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249</v>
      </c>
      <c r="BM157" s="230" t="s">
        <v>670</v>
      </c>
    </row>
    <row r="158" s="2" customFormat="1" ht="16.5" customHeight="1">
      <c r="A158" s="38"/>
      <c r="B158" s="39"/>
      <c r="C158" s="269" t="s">
        <v>339</v>
      </c>
      <c r="D158" s="269" t="s">
        <v>293</v>
      </c>
      <c r="E158" s="270" t="s">
        <v>671</v>
      </c>
      <c r="F158" s="271" t="s">
        <v>672</v>
      </c>
      <c r="G158" s="272" t="s">
        <v>412</v>
      </c>
      <c r="H158" s="273">
        <v>6</v>
      </c>
      <c r="I158" s="274"/>
      <c r="J158" s="273">
        <f>ROUND(I158*H158,2)</f>
        <v>0</v>
      </c>
      <c r="K158" s="275"/>
      <c r="L158" s="276"/>
      <c r="M158" s="277" t="s">
        <v>1</v>
      </c>
      <c r="N158" s="278" t="s">
        <v>41</v>
      </c>
      <c r="O158" s="91"/>
      <c r="P158" s="228">
        <f>O158*H158</f>
        <v>0</v>
      </c>
      <c r="Q158" s="228">
        <v>3.0000000000000001E-05</v>
      </c>
      <c r="R158" s="228">
        <f>Q158*H158</f>
        <v>0.00018000000000000001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296</v>
      </c>
      <c r="AT158" s="230" t="s">
        <v>293</v>
      </c>
      <c r="AU158" s="230" t="s">
        <v>86</v>
      </c>
      <c r="AY158" s="17" t="s">
        <v>148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249</v>
      </c>
      <c r="BM158" s="230" t="s">
        <v>673</v>
      </c>
    </row>
    <row r="159" s="2" customFormat="1" ht="16.5" customHeight="1">
      <c r="A159" s="38"/>
      <c r="B159" s="39"/>
      <c r="C159" s="269" t="s">
        <v>296</v>
      </c>
      <c r="D159" s="269" t="s">
        <v>293</v>
      </c>
      <c r="E159" s="270" t="s">
        <v>662</v>
      </c>
      <c r="F159" s="271" t="s">
        <v>663</v>
      </c>
      <c r="G159" s="272" t="s">
        <v>412</v>
      </c>
      <c r="H159" s="273">
        <v>6</v>
      </c>
      <c r="I159" s="274"/>
      <c r="J159" s="273">
        <f>ROUND(I159*H159,2)</f>
        <v>0</v>
      </c>
      <c r="K159" s="275"/>
      <c r="L159" s="276"/>
      <c r="M159" s="277" t="s">
        <v>1</v>
      </c>
      <c r="N159" s="278" t="s">
        <v>41</v>
      </c>
      <c r="O159" s="91"/>
      <c r="P159" s="228">
        <f>O159*H159</f>
        <v>0</v>
      </c>
      <c r="Q159" s="228">
        <v>1.0000000000000001E-05</v>
      </c>
      <c r="R159" s="228">
        <f>Q159*H159</f>
        <v>6.0000000000000008E-05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296</v>
      </c>
      <c r="AT159" s="230" t="s">
        <v>293</v>
      </c>
      <c r="AU159" s="230" t="s">
        <v>86</v>
      </c>
      <c r="AY159" s="17" t="s">
        <v>148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84</v>
      </c>
      <c r="BK159" s="231">
        <f>ROUND(I159*H159,2)</f>
        <v>0</v>
      </c>
      <c r="BL159" s="17" t="s">
        <v>249</v>
      </c>
      <c r="BM159" s="230" t="s">
        <v>674</v>
      </c>
    </row>
    <row r="160" s="2" customFormat="1" ht="24.15" customHeight="1">
      <c r="A160" s="38"/>
      <c r="B160" s="39"/>
      <c r="C160" s="219" t="s">
        <v>347</v>
      </c>
      <c r="D160" s="219" t="s">
        <v>151</v>
      </c>
      <c r="E160" s="220" t="s">
        <v>675</v>
      </c>
      <c r="F160" s="221" t="s">
        <v>676</v>
      </c>
      <c r="G160" s="222" t="s">
        <v>412</v>
      </c>
      <c r="H160" s="223">
        <v>6</v>
      </c>
      <c r="I160" s="224"/>
      <c r="J160" s="223">
        <f>ROUND(I160*H160,2)</f>
        <v>0</v>
      </c>
      <c r="K160" s="225"/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249</v>
      </c>
      <c r="AT160" s="230" t="s">
        <v>151</v>
      </c>
      <c r="AU160" s="230" t="s">
        <v>86</v>
      </c>
      <c r="AY160" s="17" t="s">
        <v>148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249</v>
      </c>
      <c r="BM160" s="230" t="s">
        <v>677</v>
      </c>
    </row>
    <row r="161" s="2" customFormat="1" ht="24.15" customHeight="1">
      <c r="A161" s="38"/>
      <c r="B161" s="39"/>
      <c r="C161" s="269" t="s">
        <v>351</v>
      </c>
      <c r="D161" s="269" t="s">
        <v>293</v>
      </c>
      <c r="E161" s="270" t="s">
        <v>678</v>
      </c>
      <c r="F161" s="271" t="s">
        <v>679</v>
      </c>
      <c r="G161" s="272" t="s">
        <v>412</v>
      </c>
      <c r="H161" s="273">
        <v>6</v>
      </c>
      <c r="I161" s="274"/>
      <c r="J161" s="273">
        <f>ROUND(I161*H161,2)</f>
        <v>0</v>
      </c>
      <c r="K161" s="275"/>
      <c r="L161" s="276"/>
      <c r="M161" s="277" t="s">
        <v>1</v>
      </c>
      <c r="N161" s="278" t="s">
        <v>41</v>
      </c>
      <c r="O161" s="91"/>
      <c r="P161" s="228">
        <f>O161*H161</f>
        <v>0</v>
      </c>
      <c r="Q161" s="228">
        <v>0.00032000000000000003</v>
      </c>
      <c r="R161" s="228">
        <f>Q161*H161</f>
        <v>0.0019200000000000003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296</v>
      </c>
      <c r="AT161" s="230" t="s">
        <v>293</v>
      </c>
      <c r="AU161" s="230" t="s">
        <v>86</v>
      </c>
      <c r="AY161" s="17" t="s">
        <v>148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249</v>
      </c>
      <c r="BM161" s="230" t="s">
        <v>680</v>
      </c>
    </row>
    <row r="162" s="2" customFormat="1" ht="37.8" customHeight="1">
      <c r="A162" s="38"/>
      <c r="B162" s="39"/>
      <c r="C162" s="219" t="s">
        <v>357</v>
      </c>
      <c r="D162" s="219" t="s">
        <v>151</v>
      </c>
      <c r="E162" s="220" t="s">
        <v>681</v>
      </c>
      <c r="F162" s="221" t="s">
        <v>682</v>
      </c>
      <c r="G162" s="222" t="s">
        <v>412</v>
      </c>
      <c r="H162" s="223">
        <v>1</v>
      </c>
      <c r="I162" s="224"/>
      <c r="J162" s="223">
        <f>ROUND(I162*H162,2)</f>
        <v>0</v>
      </c>
      <c r="K162" s="225"/>
      <c r="L162" s="44"/>
      <c r="M162" s="226" t="s">
        <v>1</v>
      </c>
      <c r="N162" s="227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249</v>
      </c>
      <c r="AT162" s="230" t="s">
        <v>151</v>
      </c>
      <c r="AU162" s="230" t="s">
        <v>86</v>
      </c>
      <c r="AY162" s="17" t="s">
        <v>148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249</v>
      </c>
      <c r="BM162" s="230" t="s">
        <v>683</v>
      </c>
    </row>
    <row r="163" s="2" customFormat="1" ht="24.15" customHeight="1">
      <c r="A163" s="38"/>
      <c r="B163" s="39"/>
      <c r="C163" s="269" t="s">
        <v>363</v>
      </c>
      <c r="D163" s="269" t="s">
        <v>293</v>
      </c>
      <c r="E163" s="270" t="s">
        <v>684</v>
      </c>
      <c r="F163" s="271" t="s">
        <v>685</v>
      </c>
      <c r="G163" s="272" t="s">
        <v>412</v>
      </c>
      <c r="H163" s="273">
        <v>1</v>
      </c>
      <c r="I163" s="274"/>
      <c r="J163" s="273">
        <f>ROUND(I163*H163,2)</f>
        <v>0</v>
      </c>
      <c r="K163" s="275"/>
      <c r="L163" s="276"/>
      <c r="M163" s="277" t="s">
        <v>1</v>
      </c>
      <c r="N163" s="278" t="s">
        <v>41</v>
      </c>
      <c r="O163" s="91"/>
      <c r="P163" s="228">
        <f>O163*H163</f>
        <v>0</v>
      </c>
      <c r="Q163" s="228">
        <v>0.00017000000000000001</v>
      </c>
      <c r="R163" s="228">
        <f>Q163*H163</f>
        <v>0.00017000000000000001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296</v>
      </c>
      <c r="AT163" s="230" t="s">
        <v>293</v>
      </c>
      <c r="AU163" s="230" t="s">
        <v>86</v>
      </c>
      <c r="AY163" s="17" t="s">
        <v>148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249</v>
      </c>
      <c r="BM163" s="230" t="s">
        <v>686</v>
      </c>
    </row>
    <row r="164" s="2" customFormat="1" ht="44.25" customHeight="1">
      <c r="A164" s="38"/>
      <c r="B164" s="39"/>
      <c r="C164" s="219" t="s">
        <v>368</v>
      </c>
      <c r="D164" s="219" t="s">
        <v>151</v>
      </c>
      <c r="E164" s="220" t="s">
        <v>687</v>
      </c>
      <c r="F164" s="221" t="s">
        <v>688</v>
      </c>
      <c r="G164" s="222" t="s">
        <v>412</v>
      </c>
      <c r="H164" s="223">
        <v>7</v>
      </c>
      <c r="I164" s="224"/>
      <c r="J164" s="223">
        <f>ROUND(I164*H164,2)</f>
        <v>0</v>
      </c>
      <c r="K164" s="225"/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4.8000000000000001E-05</v>
      </c>
      <c r="T164" s="229">
        <f>S164*H164</f>
        <v>0.00033600000000000004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249</v>
      </c>
      <c r="AT164" s="230" t="s">
        <v>151</v>
      </c>
      <c r="AU164" s="230" t="s">
        <v>86</v>
      </c>
      <c r="AY164" s="17" t="s">
        <v>148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249</v>
      </c>
      <c r="BM164" s="230" t="s">
        <v>689</v>
      </c>
    </row>
    <row r="165" s="2" customFormat="1" ht="49.05" customHeight="1">
      <c r="A165" s="38"/>
      <c r="B165" s="39"/>
      <c r="C165" s="219" t="s">
        <v>373</v>
      </c>
      <c r="D165" s="219" t="s">
        <v>151</v>
      </c>
      <c r="E165" s="220" t="s">
        <v>690</v>
      </c>
      <c r="F165" s="221" t="s">
        <v>691</v>
      </c>
      <c r="G165" s="222" t="s">
        <v>412</v>
      </c>
      <c r="H165" s="223">
        <v>57</v>
      </c>
      <c r="I165" s="224"/>
      <c r="J165" s="223">
        <f>ROUND(I165*H165,2)</f>
        <v>0</v>
      </c>
      <c r="K165" s="225"/>
      <c r="L165" s="44"/>
      <c r="M165" s="226" t="s">
        <v>1</v>
      </c>
      <c r="N165" s="227" t="s">
        <v>41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249</v>
      </c>
      <c r="AT165" s="230" t="s">
        <v>151</v>
      </c>
      <c r="AU165" s="230" t="s">
        <v>86</v>
      </c>
      <c r="AY165" s="17" t="s">
        <v>148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249</v>
      </c>
      <c r="BM165" s="230" t="s">
        <v>692</v>
      </c>
    </row>
    <row r="166" s="2" customFormat="1" ht="24.15" customHeight="1">
      <c r="A166" s="38"/>
      <c r="B166" s="39"/>
      <c r="C166" s="269" t="s">
        <v>378</v>
      </c>
      <c r="D166" s="269" t="s">
        <v>293</v>
      </c>
      <c r="E166" s="270" t="s">
        <v>693</v>
      </c>
      <c r="F166" s="271" t="s">
        <v>694</v>
      </c>
      <c r="G166" s="272" t="s">
        <v>412</v>
      </c>
      <c r="H166" s="273">
        <v>57</v>
      </c>
      <c r="I166" s="274"/>
      <c r="J166" s="273">
        <f>ROUND(I166*H166,2)</f>
        <v>0</v>
      </c>
      <c r="K166" s="275"/>
      <c r="L166" s="276"/>
      <c r="M166" s="277" t="s">
        <v>1</v>
      </c>
      <c r="N166" s="278" t="s">
        <v>41</v>
      </c>
      <c r="O166" s="91"/>
      <c r="P166" s="228">
        <f>O166*H166</f>
        <v>0</v>
      </c>
      <c r="Q166" s="228">
        <v>6.0000000000000002E-05</v>
      </c>
      <c r="R166" s="228">
        <f>Q166*H166</f>
        <v>0.0034200000000000003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296</v>
      </c>
      <c r="AT166" s="230" t="s">
        <v>293</v>
      </c>
      <c r="AU166" s="230" t="s">
        <v>86</v>
      </c>
      <c r="AY166" s="17" t="s">
        <v>148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249</v>
      </c>
      <c r="BM166" s="230" t="s">
        <v>695</v>
      </c>
    </row>
    <row r="167" s="2" customFormat="1" ht="16.5" customHeight="1">
      <c r="A167" s="38"/>
      <c r="B167" s="39"/>
      <c r="C167" s="269" t="s">
        <v>382</v>
      </c>
      <c r="D167" s="269" t="s">
        <v>293</v>
      </c>
      <c r="E167" s="270" t="s">
        <v>662</v>
      </c>
      <c r="F167" s="271" t="s">
        <v>663</v>
      </c>
      <c r="G167" s="272" t="s">
        <v>412</v>
      </c>
      <c r="H167" s="273">
        <v>12</v>
      </c>
      <c r="I167" s="274"/>
      <c r="J167" s="273">
        <f>ROUND(I167*H167,2)</f>
        <v>0</v>
      </c>
      <c r="K167" s="275"/>
      <c r="L167" s="276"/>
      <c r="M167" s="277" t="s">
        <v>1</v>
      </c>
      <c r="N167" s="278" t="s">
        <v>41</v>
      </c>
      <c r="O167" s="91"/>
      <c r="P167" s="228">
        <f>O167*H167</f>
        <v>0</v>
      </c>
      <c r="Q167" s="228">
        <v>1.0000000000000001E-05</v>
      </c>
      <c r="R167" s="228">
        <f>Q167*H167</f>
        <v>0.00012000000000000002</v>
      </c>
      <c r="S167" s="228">
        <v>0</v>
      </c>
      <c r="T167" s="22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296</v>
      </c>
      <c r="AT167" s="230" t="s">
        <v>293</v>
      </c>
      <c r="AU167" s="230" t="s">
        <v>86</v>
      </c>
      <c r="AY167" s="17" t="s">
        <v>148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249</v>
      </c>
      <c r="BM167" s="230" t="s">
        <v>696</v>
      </c>
    </row>
    <row r="168" s="2" customFormat="1" ht="16.5" customHeight="1">
      <c r="A168" s="38"/>
      <c r="B168" s="39"/>
      <c r="C168" s="269" t="s">
        <v>388</v>
      </c>
      <c r="D168" s="269" t="s">
        <v>293</v>
      </c>
      <c r="E168" s="270" t="s">
        <v>697</v>
      </c>
      <c r="F168" s="271" t="s">
        <v>698</v>
      </c>
      <c r="G168" s="272" t="s">
        <v>412</v>
      </c>
      <c r="H168" s="273">
        <v>4</v>
      </c>
      <c r="I168" s="274"/>
      <c r="J168" s="273">
        <f>ROUND(I168*H168,2)</f>
        <v>0</v>
      </c>
      <c r="K168" s="275"/>
      <c r="L168" s="276"/>
      <c r="M168" s="277" t="s">
        <v>1</v>
      </c>
      <c r="N168" s="278" t="s">
        <v>41</v>
      </c>
      <c r="O168" s="91"/>
      <c r="P168" s="228">
        <f>O168*H168</f>
        <v>0</v>
      </c>
      <c r="Q168" s="228">
        <v>2.0000000000000002E-05</v>
      </c>
      <c r="R168" s="228">
        <f>Q168*H168</f>
        <v>8.0000000000000007E-05</v>
      </c>
      <c r="S168" s="228">
        <v>0</v>
      </c>
      <c r="T168" s="22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0" t="s">
        <v>296</v>
      </c>
      <c r="AT168" s="230" t="s">
        <v>293</v>
      </c>
      <c r="AU168" s="230" t="s">
        <v>86</v>
      </c>
      <c r="AY168" s="17" t="s">
        <v>148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7" t="s">
        <v>84</v>
      </c>
      <c r="BK168" s="231">
        <f>ROUND(I168*H168,2)</f>
        <v>0</v>
      </c>
      <c r="BL168" s="17" t="s">
        <v>249</v>
      </c>
      <c r="BM168" s="230" t="s">
        <v>699</v>
      </c>
    </row>
    <row r="169" s="2" customFormat="1" ht="16.5" customHeight="1">
      <c r="A169" s="38"/>
      <c r="B169" s="39"/>
      <c r="C169" s="269" t="s">
        <v>396</v>
      </c>
      <c r="D169" s="269" t="s">
        <v>293</v>
      </c>
      <c r="E169" s="270" t="s">
        <v>700</v>
      </c>
      <c r="F169" s="271" t="s">
        <v>701</v>
      </c>
      <c r="G169" s="272" t="s">
        <v>412</v>
      </c>
      <c r="H169" s="273">
        <v>12</v>
      </c>
      <c r="I169" s="274"/>
      <c r="J169" s="273">
        <f>ROUND(I169*H169,2)</f>
        <v>0</v>
      </c>
      <c r="K169" s="275"/>
      <c r="L169" s="276"/>
      <c r="M169" s="277" t="s">
        <v>1</v>
      </c>
      <c r="N169" s="278" t="s">
        <v>41</v>
      </c>
      <c r="O169" s="91"/>
      <c r="P169" s="228">
        <f>O169*H169</f>
        <v>0</v>
      </c>
      <c r="Q169" s="228">
        <v>3.0000000000000001E-05</v>
      </c>
      <c r="R169" s="228">
        <f>Q169*H169</f>
        <v>0.00036000000000000002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296</v>
      </c>
      <c r="AT169" s="230" t="s">
        <v>293</v>
      </c>
      <c r="AU169" s="230" t="s">
        <v>86</v>
      </c>
      <c r="AY169" s="17" t="s">
        <v>148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249</v>
      </c>
      <c r="BM169" s="230" t="s">
        <v>702</v>
      </c>
    </row>
    <row r="170" s="2" customFormat="1" ht="49.05" customHeight="1">
      <c r="A170" s="38"/>
      <c r="B170" s="39"/>
      <c r="C170" s="219" t="s">
        <v>404</v>
      </c>
      <c r="D170" s="219" t="s">
        <v>151</v>
      </c>
      <c r="E170" s="220" t="s">
        <v>703</v>
      </c>
      <c r="F170" s="221" t="s">
        <v>704</v>
      </c>
      <c r="G170" s="222" t="s">
        <v>412</v>
      </c>
      <c r="H170" s="223">
        <v>1</v>
      </c>
      <c r="I170" s="224"/>
      <c r="J170" s="223">
        <f>ROUND(I170*H170,2)</f>
        <v>0</v>
      </c>
      <c r="K170" s="225"/>
      <c r="L170" s="44"/>
      <c r="M170" s="226" t="s">
        <v>1</v>
      </c>
      <c r="N170" s="227" t="s">
        <v>41</v>
      </c>
      <c r="O170" s="91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0" t="s">
        <v>249</v>
      </c>
      <c r="AT170" s="230" t="s">
        <v>151</v>
      </c>
      <c r="AU170" s="230" t="s">
        <v>86</v>
      </c>
      <c r="AY170" s="17" t="s">
        <v>148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7" t="s">
        <v>84</v>
      </c>
      <c r="BK170" s="231">
        <f>ROUND(I170*H170,2)</f>
        <v>0</v>
      </c>
      <c r="BL170" s="17" t="s">
        <v>249</v>
      </c>
      <c r="BM170" s="230" t="s">
        <v>705</v>
      </c>
    </row>
    <row r="171" s="2" customFormat="1" ht="37.8" customHeight="1">
      <c r="A171" s="38"/>
      <c r="B171" s="39"/>
      <c r="C171" s="269" t="s">
        <v>409</v>
      </c>
      <c r="D171" s="269" t="s">
        <v>293</v>
      </c>
      <c r="E171" s="270" t="s">
        <v>706</v>
      </c>
      <c r="F171" s="271" t="s">
        <v>707</v>
      </c>
      <c r="G171" s="272" t="s">
        <v>412</v>
      </c>
      <c r="H171" s="273">
        <v>1</v>
      </c>
      <c r="I171" s="274"/>
      <c r="J171" s="273">
        <f>ROUND(I171*H171,2)</f>
        <v>0</v>
      </c>
      <c r="K171" s="275"/>
      <c r="L171" s="276"/>
      <c r="M171" s="277" t="s">
        <v>1</v>
      </c>
      <c r="N171" s="278" t="s">
        <v>41</v>
      </c>
      <c r="O171" s="91"/>
      <c r="P171" s="228">
        <f>O171*H171</f>
        <v>0</v>
      </c>
      <c r="Q171" s="228">
        <v>6.9999999999999994E-05</v>
      </c>
      <c r="R171" s="228">
        <f>Q171*H171</f>
        <v>6.9999999999999994E-05</v>
      </c>
      <c r="S171" s="228">
        <v>0</v>
      </c>
      <c r="T171" s="22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0" t="s">
        <v>296</v>
      </c>
      <c r="AT171" s="230" t="s">
        <v>293</v>
      </c>
      <c r="AU171" s="230" t="s">
        <v>86</v>
      </c>
      <c r="AY171" s="17" t="s">
        <v>148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7" t="s">
        <v>84</v>
      </c>
      <c r="BK171" s="231">
        <f>ROUND(I171*H171,2)</f>
        <v>0</v>
      </c>
      <c r="BL171" s="17" t="s">
        <v>249</v>
      </c>
      <c r="BM171" s="230" t="s">
        <v>708</v>
      </c>
    </row>
    <row r="172" s="2" customFormat="1" ht="49.05" customHeight="1">
      <c r="A172" s="38"/>
      <c r="B172" s="39"/>
      <c r="C172" s="219" t="s">
        <v>417</v>
      </c>
      <c r="D172" s="219" t="s">
        <v>151</v>
      </c>
      <c r="E172" s="220" t="s">
        <v>709</v>
      </c>
      <c r="F172" s="221" t="s">
        <v>710</v>
      </c>
      <c r="G172" s="222" t="s">
        <v>412</v>
      </c>
      <c r="H172" s="223">
        <v>10</v>
      </c>
      <c r="I172" s="224"/>
      <c r="J172" s="223">
        <f>ROUND(I172*H172,2)</f>
        <v>0</v>
      </c>
      <c r="K172" s="225"/>
      <c r="L172" s="44"/>
      <c r="M172" s="226" t="s">
        <v>1</v>
      </c>
      <c r="N172" s="227" t="s">
        <v>41</v>
      </c>
      <c r="O172" s="91"/>
      <c r="P172" s="228">
        <f>O172*H172</f>
        <v>0</v>
      </c>
      <c r="Q172" s="228">
        <v>0</v>
      </c>
      <c r="R172" s="228">
        <f>Q172*H172</f>
        <v>0</v>
      </c>
      <c r="S172" s="228">
        <v>4.8000000000000001E-05</v>
      </c>
      <c r="T172" s="229">
        <f>S172*H172</f>
        <v>0.00048000000000000001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249</v>
      </c>
      <c r="AT172" s="230" t="s">
        <v>151</v>
      </c>
      <c r="AU172" s="230" t="s">
        <v>86</v>
      </c>
      <c r="AY172" s="17" t="s">
        <v>148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84</v>
      </c>
      <c r="BK172" s="231">
        <f>ROUND(I172*H172,2)</f>
        <v>0</v>
      </c>
      <c r="BL172" s="17" t="s">
        <v>249</v>
      </c>
      <c r="BM172" s="230" t="s">
        <v>711</v>
      </c>
    </row>
    <row r="173" s="2" customFormat="1" ht="55.5" customHeight="1">
      <c r="A173" s="38"/>
      <c r="B173" s="39"/>
      <c r="C173" s="219" t="s">
        <v>423</v>
      </c>
      <c r="D173" s="219" t="s">
        <v>151</v>
      </c>
      <c r="E173" s="220" t="s">
        <v>712</v>
      </c>
      <c r="F173" s="221" t="s">
        <v>713</v>
      </c>
      <c r="G173" s="222" t="s">
        <v>412</v>
      </c>
      <c r="H173" s="223">
        <v>9</v>
      </c>
      <c r="I173" s="224"/>
      <c r="J173" s="223">
        <f>ROUND(I173*H173,2)</f>
        <v>0</v>
      </c>
      <c r="K173" s="225"/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</v>
      </c>
      <c r="R173" s="228">
        <f>Q173*H173</f>
        <v>0</v>
      </c>
      <c r="S173" s="228">
        <v>0.001</v>
      </c>
      <c r="T173" s="229">
        <f>S173*H173</f>
        <v>0.0090000000000000011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249</v>
      </c>
      <c r="AT173" s="230" t="s">
        <v>151</v>
      </c>
      <c r="AU173" s="230" t="s">
        <v>86</v>
      </c>
      <c r="AY173" s="17" t="s">
        <v>148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249</v>
      </c>
      <c r="BM173" s="230" t="s">
        <v>714</v>
      </c>
    </row>
    <row r="174" s="2" customFormat="1" ht="44.25" customHeight="1">
      <c r="A174" s="38"/>
      <c r="B174" s="39"/>
      <c r="C174" s="219" t="s">
        <v>428</v>
      </c>
      <c r="D174" s="219" t="s">
        <v>151</v>
      </c>
      <c r="E174" s="220" t="s">
        <v>715</v>
      </c>
      <c r="F174" s="221" t="s">
        <v>716</v>
      </c>
      <c r="G174" s="222" t="s">
        <v>412</v>
      </c>
      <c r="H174" s="223">
        <v>13</v>
      </c>
      <c r="I174" s="224"/>
      <c r="J174" s="223">
        <f>ROUND(I174*H174,2)</f>
        <v>0</v>
      </c>
      <c r="K174" s="225"/>
      <c r="L174" s="44"/>
      <c r="M174" s="226" t="s">
        <v>1</v>
      </c>
      <c r="N174" s="227" t="s">
        <v>41</v>
      </c>
      <c r="O174" s="91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249</v>
      </c>
      <c r="AT174" s="230" t="s">
        <v>151</v>
      </c>
      <c r="AU174" s="230" t="s">
        <v>86</v>
      </c>
      <c r="AY174" s="17" t="s">
        <v>148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84</v>
      </c>
      <c r="BK174" s="231">
        <f>ROUND(I174*H174,2)</f>
        <v>0</v>
      </c>
      <c r="BL174" s="17" t="s">
        <v>249</v>
      </c>
      <c r="BM174" s="230" t="s">
        <v>717</v>
      </c>
    </row>
    <row r="175" s="2" customFormat="1" ht="37.8" customHeight="1">
      <c r="A175" s="38"/>
      <c r="B175" s="39"/>
      <c r="C175" s="269" t="s">
        <v>436</v>
      </c>
      <c r="D175" s="269" t="s">
        <v>293</v>
      </c>
      <c r="E175" s="270" t="s">
        <v>718</v>
      </c>
      <c r="F175" s="271" t="s">
        <v>719</v>
      </c>
      <c r="G175" s="272" t="s">
        <v>412</v>
      </c>
      <c r="H175" s="273">
        <v>13</v>
      </c>
      <c r="I175" s="274"/>
      <c r="J175" s="273">
        <f>ROUND(I175*H175,2)</f>
        <v>0</v>
      </c>
      <c r="K175" s="275"/>
      <c r="L175" s="276"/>
      <c r="M175" s="277" t="s">
        <v>1</v>
      </c>
      <c r="N175" s="278" t="s">
        <v>41</v>
      </c>
      <c r="O175" s="91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296</v>
      </c>
      <c r="AT175" s="230" t="s">
        <v>293</v>
      </c>
      <c r="AU175" s="230" t="s">
        <v>86</v>
      </c>
      <c r="AY175" s="17" t="s">
        <v>148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84</v>
      </c>
      <c r="BK175" s="231">
        <f>ROUND(I175*H175,2)</f>
        <v>0</v>
      </c>
      <c r="BL175" s="17" t="s">
        <v>249</v>
      </c>
      <c r="BM175" s="230" t="s">
        <v>720</v>
      </c>
    </row>
    <row r="176" s="2" customFormat="1" ht="16.5" customHeight="1">
      <c r="A176" s="38"/>
      <c r="B176" s="39"/>
      <c r="C176" s="269" t="s">
        <v>721</v>
      </c>
      <c r="D176" s="269" t="s">
        <v>293</v>
      </c>
      <c r="E176" s="270" t="s">
        <v>722</v>
      </c>
      <c r="F176" s="271" t="s">
        <v>723</v>
      </c>
      <c r="G176" s="272" t="s">
        <v>412</v>
      </c>
      <c r="H176" s="273">
        <v>13</v>
      </c>
      <c r="I176" s="274"/>
      <c r="J176" s="273">
        <f>ROUND(I176*H176,2)</f>
        <v>0</v>
      </c>
      <c r="K176" s="275"/>
      <c r="L176" s="276"/>
      <c r="M176" s="277" t="s">
        <v>1</v>
      </c>
      <c r="N176" s="278" t="s">
        <v>41</v>
      </c>
      <c r="O176" s="91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296</v>
      </c>
      <c r="AT176" s="230" t="s">
        <v>293</v>
      </c>
      <c r="AU176" s="230" t="s">
        <v>86</v>
      </c>
      <c r="AY176" s="17" t="s">
        <v>148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249</v>
      </c>
      <c r="BM176" s="230" t="s">
        <v>724</v>
      </c>
    </row>
    <row r="177" s="2" customFormat="1" ht="37.8" customHeight="1">
      <c r="A177" s="38"/>
      <c r="B177" s="39"/>
      <c r="C177" s="219" t="s">
        <v>725</v>
      </c>
      <c r="D177" s="219" t="s">
        <v>151</v>
      </c>
      <c r="E177" s="220" t="s">
        <v>726</v>
      </c>
      <c r="F177" s="221" t="s">
        <v>727</v>
      </c>
      <c r="G177" s="222" t="s">
        <v>210</v>
      </c>
      <c r="H177" s="223">
        <v>6</v>
      </c>
      <c r="I177" s="224"/>
      <c r="J177" s="223">
        <f>ROUND(I177*H177,2)</f>
        <v>0</v>
      </c>
      <c r="K177" s="225"/>
      <c r="L177" s="44"/>
      <c r="M177" s="226" t="s">
        <v>1</v>
      </c>
      <c r="N177" s="227" t="s">
        <v>41</v>
      </c>
      <c r="O177" s="91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0" t="s">
        <v>249</v>
      </c>
      <c r="AT177" s="230" t="s">
        <v>151</v>
      </c>
      <c r="AU177" s="230" t="s">
        <v>86</v>
      </c>
      <c r="AY177" s="17" t="s">
        <v>148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7" t="s">
        <v>84</v>
      </c>
      <c r="BK177" s="231">
        <f>ROUND(I177*H177,2)</f>
        <v>0</v>
      </c>
      <c r="BL177" s="17" t="s">
        <v>249</v>
      </c>
      <c r="BM177" s="230" t="s">
        <v>728</v>
      </c>
    </row>
    <row r="178" s="2" customFormat="1" ht="16.5" customHeight="1">
      <c r="A178" s="38"/>
      <c r="B178" s="39"/>
      <c r="C178" s="269" t="s">
        <v>729</v>
      </c>
      <c r="D178" s="269" t="s">
        <v>293</v>
      </c>
      <c r="E178" s="270" t="s">
        <v>730</v>
      </c>
      <c r="F178" s="271" t="s">
        <v>731</v>
      </c>
      <c r="G178" s="272" t="s">
        <v>210</v>
      </c>
      <c r="H178" s="273">
        <v>6.4800000000000004</v>
      </c>
      <c r="I178" s="274"/>
      <c r="J178" s="273">
        <f>ROUND(I178*H178,2)</f>
        <v>0</v>
      </c>
      <c r="K178" s="275"/>
      <c r="L178" s="276"/>
      <c r="M178" s="277" t="s">
        <v>1</v>
      </c>
      <c r="N178" s="278" t="s">
        <v>41</v>
      </c>
      <c r="O178" s="91"/>
      <c r="P178" s="228">
        <f>O178*H178</f>
        <v>0</v>
      </c>
      <c r="Q178" s="228">
        <v>0.00014999999999999999</v>
      </c>
      <c r="R178" s="228">
        <f>Q178*H178</f>
        <v>0.00097199999999999999</v>
      </c>
      <c r="S178" s="228">
        <v>0</v>
      </c>
      <c r="T178" s="229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0" t="s">
        <v>296</v>
      </c>
      <c r="AT178" s="230" t="s">
        <v>293</v>
      </c>
      <c r="AU178" s="230" t="s">
        <v>86</v>
      </c>
      <c r="AY178" s="17" t="s">
        <v>148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7" t="s">
        <v>84</v>
      </c>
      <c r="BK178" s="231">
        <f>ROUND(I178*H178,2)</f>
        <v>0</v>
      </c>
      <c r="BL178" s="17" t="s">
        <v>249</v>
      </c>
      <c r="BM178" s="230" t="s">
        <v>732</v>
      </c>
    </row>
    <row r="179" s="14" customFormat="1">
      <c r="A179" s="14"/>
      <c r="B179" s="243"/>
      <c r="C179" s="244"/>
      <c r="D179" s="234" t="s">
        <v>157</v>
      </c>
      <c r="E179" s="245" t="s">
        <v>1</v>
      </c>
      <c r="F179" s="246" t="s">
        <v>733</v>
      </c>
      <c r="G179" s="244"/>
      <c r="H179" s="247">
        <v>6.4800000000000004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157</v>
      </c>
      <c r="AU179" s="253" t="s">
        <v>86</v>
      </c>
      <c r="AV179" s="14" t="s">
        <v>86</v>
      </c>
      <c r="AW179" s="14" t="s">
        <v>31</v>
      </c>
      <c r="AX179" s="14" t="s">
        <v>84</v>
      </c>
      <c r="AY179" s="253" t="s">
        <v>148</v>
      </c>
    </row>
    <row r="180" s="2" customFormat="1" ht="21.75" customHeight="1">
      <c r="A180" s="38"/>
      <c r="B180" s="39"/>
      <c r="C180" s="269" t="s">
        <v>734</v>
      </c>
      <c r="D180" s="269" t="s">
        <v>293</v>
      </c>
      <c r="E180" s="270" t="s">
        <v>735</v>
      </c>
      <c r="F180" s="271" t="s">
        <v>736</v>
      </c>
      <c r="G180" s="272" t="s">
        <v>412</v>
      </c>
      <c r="H180" s="273">
        <v>6</v>
      </c>
      <c r="I180" s="274"/>
      <c r="J180" s="273">
        <f>ROUND(I180*H180,2)</f>
        <v>0</v>
      </c>
      <c r="K180" s="275"/>
      <c r="L180" s="276"/>
      <c r="M180" s="277" t="s">
        <v>1</v>
      </c>
      <c r="N180" s="278" t="s">
        <v>41</v>
      </c>
      <c r="O180" s="91"/>
      <c r="P180" s="228">
        <f>O180*H180</f>
        <v>0</v>
      </c>
      <c r="Q180" s="228">
        <v>5.0000000000000002E-05</v>
      </c>
      <c r="R180" s="228">
        <f>Q180*H180</f>
        <v>0.00030000000000000003</v>
      </c>
      <c r="S180" s="228">
        <v>0</v>
      </c>
      <c r="T180" s="22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296</v>
      </c>
      <c r="AT180" s="230" t="s">
        <v>293</v>
      </c>
      <c r="AU180" s="230" t="s">
        <v>86</v>
      </c>
      <c r="AY180" s="17" t="s">
        <v>148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84</v>
      </c>
      <c r="BK180" s="231">
        <f>ROUND(I180*H180,2)</f>
        <v>0</v>
      </c>
      <c r="BL180" s="17" t="s">
        <v>249</v>
      </c>
      <c r="BM180" s="230" t="s">
        <v>737</v>
      </c>
    </row>
    <row r="181" s="2" customFormat="1" ht="24.15" customHeight="1">
      <c r="A181" s="38"/>
      <c r="B181" s="39"/>
      <c r="C181" s="269" t="s">
        <v>738</v>
      </c>
      <c r="D181" s="269" t="s">
        <v>293</v>
      </c>
      <c r="E181" s="270" t="s">
        <v>739</v>
      </c>
      <c r="F181" s="271" t="s">
        <v>740</v>
      </c>
      <c r="G181" s="272" t="s">
        <v>412</v>
      </c>
      <c r="H181" s="273">
        <v>6.9000000000000004</v>
      </c>
      <c r="I181" s="274"/>
      <c r="J181" s="273">
        <f>ROUND(I181*H181,2)</f>
        <v>0</v>
      </c>
      <c r="K181" s="275"/>
      <c r="L181" s="276"/>
      <c r="M181" s="277" t="s">
        <v>1</v>
      </c>
      <c r="N181" s="278" t="s">
        <v>41</v>
      </c>
      <c r="O181" s="91"/>
      <c r="P181" s="228">
        <f>O181*H181</f>
        <v>0</v>
      </c>
      <c r="Q181" s="228">
        <v>0.00010000000000000001</v>
      </c>
      <c r="R181" s="228">
        <f>Q181*H181</f>
        <v>0.00069000000000000008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296</v>
      </c>
      <c r="AT181" s="230" t="s">
        <v>293</v>
      </c>
      <c r="AU181" s="230" t="s">
        <v>86</v>
      </c>
      <c r="AY181" s="17" t="s">
        <v>148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249</v>
      </c>
      <c r="BM181" s="230" t="s">
        <v>741</v>
      </c>
    </row>
    <row r="182" s="14" customFormat="1">
      <c r="A182" s="14"/>
      <c r="B182" s="243"/>
      <c r="C182" s="244"/>
      <c r="D182" s="234" t="s">
        <v>157</v>
      </c>
      <c r="E182" s="245" t="s">
        <v>1</v>
      </c>
      <c r="F182" s="246" t="s">
        <v>742</v>
      </c>
      <c r="G182" s="244"/>
      <c r="H182" s="247">
        <v>6.9000000000000004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157</v>
      </c>
      <c r="AU182" s="253" t="s">
        <v>86</v>
      </c>
      <c r="AV182" s="14" t="s">
        <v>86</v>
      </c>
      <c r="AW182" s="14" t="s">
        <v>31</v>
      </c>
      <c r="AX182" s="14" t="s">
        <v>84</v>
      </c>
      <c r="AY182" s="253" t="s">
        <v>148</v>
      </c>
    </row>
    <row r="183" s="2" customFormat="1" ht="16.5" customHeight="1">
      <c r="A183" s="38"/>
      <c r="B183" s="39"/>
      <c r="C183" s="269" t="s">
        <v>743</v>
      </c>
      <c r="D183" s="269" t="s">
        <v>293</v>
      </c>
      <c r="E183" s="270" t="s">
        <v>744</v>
      </c>
      <c r="F183" s="271" t="s">
        <v>745</v>
      </c>
      <c r="G183" s="272" t="s">
        <v>412</v>
      </c>
      <c r="H183" s="273">
        <v>6</v>
      </c>
      <c r="I183" s="274"/>
      <c r="J183" s="273">
        <f>ROUND(I183*H183,2)</f>
        <v>0</v>
      </c>
      <c r="K183" s="275"/>
      <c r="L183" s="276"/>
      <c r="M183" s="277" t="s">
        <v>1</v>
      </c>
      <c r="N183" s="278" t="s">
        <v>41</v>
      </c>
      <c r="O183" s="91"/>
      <c r="P183" s="228">
        <f>O183*H183</f>
        <v>0</v>
      </c>
      <c r="Q183" s="228">
        <v>8.0000000000000007E-05</v>
      </c>
      <c r="R183" s="228">
        <f>Q183*H183</f>
        <v>0.00048000000000000007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296</v>
      </c>
      <c r="AT183" s="230" t="s">
        <v>293</v>
      </c>
      <c r="AU183" s="230" t="s">
        <v>86</v>
      </c>
      <c r="AY183" s="17" t="s">
        <v>148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249</v>
      </c>
      <c r="BM183" s="230" t="s">
        <v>746</v>
      </c>
    </row>
    <row r="184" s="2" customFormat="1" ht="24.15" customHeight="1">
      <c r="A184" s="38"/>
      <c r="B184" s="39"/>
      <c r="C184" s="219" t="s">
        <v>747</v>
      </c>
      <c r="D184" s="219" t="s">
        <v>151</v>
      </c>
      <c r="E184" s="220" t="s">
        <v>748</v>
      </c>
      <c r="F184" s="221" t="s">
        <v>749</v>
      </c>
      <c r="G184" s="222" t="s">
        <v>412</v>
      </c>
      <c r="H184" s="223">
        <v>1</v>
      </c>
      <c r="I184" s="224"/>
      <c r="J184" s="223">
        <f>ROUND(I184*H184,2)</f>
        <v>0</v>
      </c>
      <c r="K184" s="225"/>
      <c r="L184" s="44"/>
      <c r="M184" s="226" t="s">
        <v>1</v>
      </c>
      <c r="N184" s="227" t="s">
        <v>41</v>
      </c>
      <c r="O184" s="91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249</v>
      </c>
      <c r="AT184" s="230" t="s">
        <v>151</v>
      </c>
      <c r="AU184" s="230" t="s">
        <v>86</v>
      </c>
      <c r="AY184" s="17" t="s">
        <v>148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249</v>
      </c>
      <c r="BM184" s="230" t="s">
        <v>750</v>
      </c>
    </row>
    <row r="185" s="2" customFormat="1" ht="16.5" customHeight="1">
      <c r="A185" s="38"/>
      <c r="B185" s="39"/>
      <c r="C185" s="269" t="s">
        <v>751</v>
      </c>
      <c r="D185" s="269" t="s">
        <v>293</v>
      </c>
      <c r="E185" s="270" t="s">
        <v>752</v>
      </c>
      <c r="F185" s="271" t="s">
        <v>753</v>
      </c>
      <c r="G185" s="272" t="s">
        <v>412</v>
      </c>
      <c r="H185" s="273">
        <v>1</v>
      </c>
      <c r="I185" s="274"/>
      <c r="J185" s="273">
        <f>ROUND(I185*H185,2)</f>
        <v>0</v>
      </c>
      <c r="K185" s="275"/>
      <c r="L185" s="276"/>
      <c r="M185" s="277" t="s">
        <v>1</v>
      </c>
      <c r="N185" s="278" t="s">
        <v>41</v>
      </c>
      <c r="O185" s="91"/>
      <c r="P185" s="228">
        <f>O185*H185</f>
        <v>0</v>
      </c>
      <c r="Q185" s="228">
        <v>0.00010000000000000001</v>
      </c>
      <c r="R185" s="228">
        <f>Q185*H185</f>
        <v>0.00010000000000000001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296</v>
      </c>
      <c r="AT185" s="230" t="s">
        <v>293</v>
      </c>
      <c r="AU185" s="230" t="s">
        <v>86</v>
      </c>
      <c r="AY185" s="17" t="s">
        <v>148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249</v>
      </c>
      <c r="BM185" s="230" t="s">
        <v>754</v>
      </c>
    </row>
    <row r="186" s="2" customFormat="1" ht="44.25" customHeight="1">
      <c r="A186" s="38"/>
      <c r="B186" s="39"/>
      <c r="C186" s="219" t="s">
        <v>755</v>
      </c>
      <c r="D186" s="219" t="s">
        <v>151</v>
      </c>
      <c r="E186" s="220" t="s">
        <v>756</v>
      </c>
      <c r="F186" s="221" t="s">
        <v>757</v>
      </c>
      <c r="G186" s="222" t="s">
        <v>412</v>
      </c>
      <c r="H186" s="223">
        <v>1</v>
      </c>
      <c r="I186" s="224"/>
      <c r="J186" s="223">
        <f>ROUND(I186*H186,2)</f>
        <v>0</v>
      </c>
      <c r="K186" s="225"/>
      <c r="L186" s="44"/>
      <c r="M186" s="226" t="s">
        <v>1</v>
      </c>
      <c r="N186" s="227" t="s">
        <v>41</v>
      </c>
      <c r="O186" s="91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0" t="s">
        <v>249</v>
      </c>
      <c r="AT186" s="230" t="s">
        <v>151</v>
      </c>
      <c r="AU186" s="230" t="s">
        <v>86</v>
      </c>
      <c r="AY186" s="17" t="s">
        <v>148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7" t="s">
        <v>84</v>
      </c>
      <c r="BK186" s="231">
        <f>ROUND(I186*H186,2)</f>
        <v>0</v>
      </c>
      <c r="BL186" s="17" t="s">
        <v>249</v>
      </c>
      <c r="BM186" s="230" t="s">
        <v>758</v>
      </c>
    </row>
    <row r="187" s="2" customFormat="1" ht="49.05" customHeight="1">
      <c r="A187" s="38"/>
      <c r="B187" s="39"/>
      <c r="C187" s="219" t="s">
        <v>759</v>
      </c>
      <c r="D187" s="219" t="s">
        <v>151</v>
      </c>
      <c r="E187" s="220" t="s">
        <v>760</v>
      </c>
      <c r="F187" s="221" t="s">
        <v>761</v>
      </c>
      <c r="G187" s="222" t="s">
        <v>220</v>
      </c>
      <c r="H187" s="223">
        <v>0.17000000000000001</v>
      </c>
      <c r="I187" s="224"/>
      <c r="J187" s="223">
        <f>ROUND(I187*H187,2)</f>
        <v>0</v>
      </c>
      <c r="K187" s="225"/>
      <c r="L187" s="44"/>
      <c r="M187" s="226" t="s">
        <v>1</v>
      </c>
      <c r="N187" s="227" t="s">
        <v>41</v>
      </c>
      <c r="O187" s="91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0" t="s">
        <v>249</v>
      </c>
      <c r="AT187" s="230" t="s">
        <v>151</v>
      </c>
      <c r="AU187" s="230" t="s">
        <v>86</v>
      </c>
      <c r="AY187" s="17" t="s">
        <v>148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7" t="s">
        <v>84</v>
      </c>
      <c r="BK187" s="231">
        <f>ROUND(I187*H187,2)</f>
        <v>0</v>
      </c>
      <c r="BL187" s="17" t="s">
        <v>249</v>
      </c>
      <c r="BM187" s="230" t="s">
        <v>762</v>
      </c>
    </row>
    <row r="188" s="2" customFormat="1" ht="37.8" customHeight="1">
      <c r="A188" s="38"/>
      <c r="B188" s="39"/>
      <c r="C188" s="219" t="s">
        <v>763</v>
      </c>
      <c r="D188" s="219" t="s">
        <v>151</v>
      </c>
      <c r="E188" s="220" t="s">
        <v>764</v>
      </c>
      <c r="F188" s="221" t="s">
        <v>765</v>
      </c>
      <c r="G188" s="222" t="s">
        <v>456</v>
      </c>
      <c r="H188" s="223">
        <v>1</v>
      </c>
      <c r="I188" s="224"/>
      <c r="J188" s="223">
        <f>ROUND(I188*H188,2)</f>
        <v>0</v>
      </c>
      <c r="K188" s="225"/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249</v>
      </c>
      <c r="AT188" s="230" t="s">
        <v>151</v>
      </c>
      <c r="AU188" s="230" t="s">
        <v>86</v>
      </c>
      <c r="AY188" s="17" t="s">
        <v>148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249</v>
      </c>
      <c r="BM188" s="230" t="s">
        <v>766</v>
      </c>
    </row>
    <row r="189" s="12" customFormat="1" ht="25.92" customHeight="1">
      <c r="A189" s="12"/>
      <c r="B189" s="203"/>
      <c r="C189" s="204"/>
      <c r="D189" s="205" t="s">
        <v>75</v>
      </c>
      <c r="E189" s="206" t="s">
        <v>293</v>
      </c>
      <c r="F189" s="206" t="s">
        <v>767</v>
      </c>
      <c r="G189" s="204"/>
      <c r="H189" s="204"/>
      <c r="I189" s="207"/>
      <c r="J189" s="208">
        <f>BK189</f>
        <v>0</v>
      </c>
      <c r="K189" s="204"/>
      <c r="L189" s="209"/>
      <c r="M189" s="210"/>
      <c r="N189" s="211"/>
      <c r="O189" s="211"/>
      <c r="P189" s="212">
        <f>P190</f>
        <v>0</v>
      </c>
      <c r="Q189" s="211"/>
      <c r="R189" s="212">
        <f>R190</f>
        <v>0</v>
      </c>
      <c r="S189" s="211"/>
      <c r="T189" s="213">
        <f>T190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4" t="s">
        <v>167</v>
      </c>
      <c r="AT189" s="215" t="s">
        <v>75</v>
      </c>
      <c r="AU189" s="215" t="s">
        <v>76</v>
      </c>
      <c r="AY189" s="214" t="s">
        <v>148</v>
      </c>
      <c r="BK189" s="216">
        <f>BK190</f>
        <v>0</v>
      </c>
    </row>
    <row r="190" s="12" customFormat="1" ht="22.8" customHeight="1">
      <c r="A190" s="12"/>
      <c r="B190" s="203"/>
      <c r="C190" s="204"/>
      <c r="D190" s="205" t="s">
        <v>75</v>
      </c>
      <c r="E190" s="217" t="s">
        <v>768</v>
      </c>
      <c r="F190" s="217" t="s">
        <v>769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SUM(P191:P197)</f>
        <v>0</v>
      </c>
      <c r="Q190" s="211"/>
      <c r="R190" s="212">
        <f>SUM(R191:R197)</f>
        <v>0</v>
      </c>
      <c r="S190" s="211"/>
      <c r="T190" s="213">
        <f>SUM(T191:T197)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167</v>
      </c>
      <c r="AT190" s="215" t="s">
        <v>75</v>
      </c>
      <c r="AU190" s="215" t="s">
        <v>84</v>
      </c>
      <c r="AY190" s="214" t="s">
        <v>148</v>
      </c>
      <c r="BK190" s="216">
        <f>SUM(BK191:BK197)</f>
        <v>0</v>
      </c>
    </row>
    <row r="191" s="2" customFormat="1" ht="24.15" customHeight="1">
      <c r="A191" s="38"/>
      <c r="B191" s="39"/>
      <c r="C191" s="219" t="s">
        <v>770</v>
      </c>
      <c r="D191" s="219" t="s">
        <v>151</v>
      </c>
      <c r="E191" s="220" t="s">
        <v>771</v>
      </c>
      <c r="F191" s="221" t="s">
        <v>772</v>
      </c>
      <c r="G191" s="222" t="s">
        <v>220</v>
      </c>
      <c r="H191" s="223">
        <v>0.5</v>
      </c>
      <c r="I191" s="224"/>
      <c r="J191" s="223">
        <f>ROUND(I191*H191,2)</f>
        <v>0</v>
      </c>
      <c r="K191" s="225"/>
      <c r="L191" s="44"/>
      <c r="M191" s="226" t="s">
        <v>1</v>
      </c>
      <c r="N191" s="227" t="s">
        <v>41</v>
      </c>
      <c r="O191" s="91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773</v>
      </c>
      <c r="AT191" s="230" t="s">
        <v>151</v>
      </c>
      <c r="AU191" s="230" t="s">
        <v>86</v>
      </c>
      <c r="AY191" s="17" t="s">
        <v>148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84</v>
      </c>
      <c r="BK191" s="231">
        <f>ROUND(I191*H191,2)</f>
        <v>0</v>
      </c>
      <c r="BL191" s="17" t="s">
        <v>773</v>
      </c>
      <c r="BM191" s="230" t="s">
        <v>774</v>
      </c>
    </row>
    <row r="192" s="2" customFormat="1" ht="37.8" customHeight="1">
      <c r="A192" s="38"/>
      <c r="B192" s="39"/>
      <c r="C192" s="219" t="s">
        <v>149</v>
      </c>
      <c r="D192" s="219" t="s">
        <v>151</v>
      </c>
      <c r="E192" s="220" t="s">
        <v>775</v>
      </c>
      <c r="F192" s="221" t="s">
        <v>776</v>
      </c>
      <c r="G192" s="222" t="s">
        <v>220</v>
      </c>
      <c r="H192" s="223">
        <v>1</v>
      </c>
      <c r="I192" s="224"/>
      <c r="J192" s="223">
        <f>ROUND(I192*H192,2)</f>
        <v>0</v>
      </c>
      <c r="K192" s="225"/>
      <c r="L192" s="44"/>
      <c r="M192" s="226" t="s">
        <v>1</v>
      </c>
      <c r="N192" s="227" t="s">
        <v>41</v>
      </c>
      <c r="O192" s="91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773</v>
      </c>
      <c r="AT192" s="230" t="s">
        <v>151</v>
      </c>
      <c r="AU192" s="230" t="s">
        <v>86</v>
      </c>
      <c r="AY192" s="17" t="s">
        <v>148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773</v>
      </c>
      <c r="BM192" s="230" t="s">
        <v>777</v>
      </c>
    </row>
    <row r="193" s="14" customFormat="1">
      <c r="A193" s="14"/>
      <c r="B193" s="243"/>
      <c r="C193" s="244"/>
      <c r="D193" s="234" t="s">
        <v>157</v>
      </c>
      <c r="E193" s="245" t="s">
        <v>1</v>
      </c>
      <c r="F193" s="246" t="s">
        <v>778</v>
      </c>
      <c r="G193" s="244"/>
      <c r="H193" s="247">
        <v>1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157</v>
      </c>
      <c r="AU193" s="253" t="s">
        <v>86</v>
      </c>
      <c r="AV193" s="14" t="s">
        <v>86</v>
      </c>
      <c r="AW193" s="14" t="s">
        <v>31</v>
      </c>
      <c r="AX193" s="14" t="s">
        <v>84</v>
      </c>
      <c r="AY193" s="253" t="s">
        <v>148</v>
      </c>
    </row>
    <row r="194" s="2" customFormat="1" ht="24.15" customHeight="1">
      <c r="A194" s="38"/>
      <c r="B194" s="39"/>
      <c r="C194" s="219" t="s">
        <v>779</v>
      </c>
      <c r="D194" s="219" t="s">
        <v>151</v>
      </c>
      <c r="E194" s="220" t="s">
        <v>780</v>
      </c>
      <c r="F194" s="221" t="s">
        <v>781</v>
      </c>
      <c r="G194" s="222" t="s">
        <v>220</v>
      </c>
      <c r="H194" s="223">
        <v>0.5</v>
      </c>
      <c r="I194" s="224"/>
      <c r="J194" s="223">
        <f>ROUND(I194*H194,2)</f>
        <v>0</v>
      </c>
      <c r="K194" s="225"/>
      <c r="L194" s="44"/>
      <c r="M194" s="226" t="s">
        <v>1</v>
      </c>
      <c r="N194" s="227" t="s">
        <v>41</v>
      </c>
      <c r="O194" s="91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0" t="s">
        <v>773</v>
      </c>
      <c r="AT194" s="230" t="s">
        <v>151</v>
      </c>
      <c r="AU194" s="230" t="s">
        <v>86</v>
      </c>
      <c r="AY194" s="17" t="s">
        <v>148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7" t="s">
        <v>84</v>
      </c>
      <c r="BK194" s="231">
        <f>ROUND(I194*H194,2)</f>
        <v>0</v>
      </c>
      <c r="BL194" s="17" t="s">
        <v>773</v>
      </c>
      <c r="BM194" s="230" t="s">
        <v>782</v>
      </c>
    </row>
    <row r="195" s="2" customFormat="1" ht="37.8" customHeight="1">
      <c r="A195" s="38"/>
      <c r="B195" s="39"/>
      <c r="C195" s="219" t="s">
        <v>175</v>
      </c>
      <c r="D195" s="219" t="s">
        <v>151</v>
      </c>
      <c r="E195" s="220" t="s">
        <v>783</v>
      </c>
      <c r="F195" s="221" t="s">
        <v>784</v>
      </c>
      <c r="G195" s="222" t="s">
        <v>220</v>
      </c>
      <c r="H195" s="223">
        <v>5</v>
      </c>
      <c r="I195" s="224"/>
      <c r="J195" s="223">
        <f>ROUND(I195*H195,2)</f>
        <v>0</v>
      </c>
      <c r="K195" s="225"/>
      <c r="L195" s="44"/>
      <c r="M195" s="226" t="s">
        <v>1</v>
      </c>
      <c r="N195" s="227" t="s">
        <v>41</v>
      </c>
      <c r="O195" s="91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0" t="s">
        <v>773</v>
      </c>
      <c r="AT195" s="230" t="s">
        <v>151</v>
      </c>
      <c r="AU195" s="230" t="s">
        <v>86</v>
      </c>
      <c r="AY195" s="17" t="s">
        <v>148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7" t="s">
        <v>84</v>
      </c>
      <c r="BK195" s="231">
        <f>ROUND(I195*H195,2)</f>
        <v>0</v>
      </c>
      <c r="BL195" s="17" t="s">
        <v>773</v>
      </c>
      <c r="BM195" s="230" t="s">
        <v>785</v>
      </c>
    </row>
    <row r="196" s="14" customFormat="1">
      <c r="A196" s="14"/>
      <c r="B196" s="243"/>
      <c r="C196" s="244"/>
      <c r="D196" s="234" t="s">
        <v>157</v>
      </c>
      <c r="E196" s="245" t="s">
        <v>1</v>
      </c>
      <c r="F196" s="246" t="s">
        <v>786</v>
      </c>
      <c r="G196" s="244"/>
      <c r="H196" s="247">
        <v>5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3" t="s">
        <v>157</v>
      </c>
      <c r="AU196" s="253" t="s">
        <v>86</v>
      </c>
      <c r="AV196" s="14" t="s">
        <v>86</v>
      </c>
      <c r="AW196" s="14" t="s">
        <v>31</v>
      </c>
      <c r="AX196" s="14" t="s">
        <v>84</v>
      </c>
      <c r="AY196" s="253" t="s">
        <v>148</v>
      </c>
    </row>
    <row r="197" s="2" customFormat="1" ht="44.25" customHeight="1">
      <c r="A197" s="38"/>
      <c r="B197" s="39"/>
      <c r="C197" s="219" t="s">
        <v>773</v>
      </c>
      <c r="D197" s="219" t="s">
        <v>151</v>
      </c>
      <c r="E197" s="220" t="s">
        <v>787</v>
      </c>
      <c r="F197" s="221" t="s">
        <v>788</v>
      </c>
      <c r="G197" s="222" t="s">
        <v>220</v>
      </c>
      <c r="H197" s="223">
        <v>0.5</v>
      </c>
      <c r="I197" s="224"/>
      <c r="J197" s="223">
        <f>ROUND(I197*H197,2)</f>
        <v>0</v>
      </c>
      <c r="K197" s="225"/>
      <c r="L197" s="44"/>
      <c r="M197" s="283" t="s">
        <v>1</v>
      </c>
      <c r="N197" s="284" t="s">
        <v>41</v>
      </c>
      <c r="O197" s="281"/>
      <c r="P197" s="285">
        <f>O197*H197</f>
        <v>0</v>
      </c>
      <c r="Q197" s="285">
        <v>0</v>
      </c>
      <c r="R197" s="285">
        <f>Q197*H197</f>
        <v>0</v>
      </c>
      <c r="S197" s="285">
        <v>0</v>
      </c>
      <c r="T197" s="28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773</v>
      </c>
      <c r="AT197" s="230" t="s">
        <v>151</v>
      </c>
      <c r="AU197" s="230" t="s">
        <v>86</v>
      </c>
      <c r="AY197" s="17" t="s">
        <v>148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773</v>
      </c>
      <c r="BM197" s="230" t="s">
        <v>789</v>
      </c>
    </row>
    <row r="198" s="2" customFormat="1" ht="6.96" customHeight="1">
      <c r="A198" s="38"/>
      <c r="B198" s="66"/>
      <c r="C198" s="67"/>
      <c r="D198" s="67"/>
      <c r="E198" s="67"/>
      <c r="F198" s="67"/>
      <c r="G198" s="67"/>
      <c r="H198" s="67"/>
      <c r="I198" s="67"/>
      <c r="J198" s="67"/>
      <c r="K198" s="67"/>
      <c r="L198" s="44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sheetProtection sheet="1" autoFilter="0" formatColumns="0" formatRows="0" objects="1" scenarios="1" spinCount="100000" saltValue="jOB+hIA/cfbAizWYsUsWBYpCE9REvVBaDB/H7xXpu69vhNuO9doeJ66bJgQQMUm6Y/D7QFMG1N+bN09bxfpxbg==" hashValue="28pAmcTQxSQ+3/GHcIG4SHpHWaYxOX6WKoOuUnj4D1uEfA4JlG/kTfQUB5jCqiiqI6YD7acL1PrXjAgaTfGhpQ==" algorithmName="SHA-512" password="CC35"/>
  <autoFilter ref="C119:K19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6.25" customHeight="1">
      <c r="B7" s="20"/>
      <c r="E7" s="141" t="str">
        <f>'Rekapitulace stavby'!K6</f>
        <v xml:space="preserve">Karlovy Vary, ZŠ 1.Máje  - rekonstrukce kuchyňky - stavební část + EL + VZT + ÚT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790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29. 4. 2025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Karlovy Vary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DPT s.r.o.Ostrov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Neubauerová Soňa, SK-Projekt Ostrov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ROUND((SUM(BE120:BE167)),  2)</f>
        <v>0</v>
      </c>
      <c r="G33" s="38"/>
      <c r="H33" s="38"/>
      <c r="I33" s="155">
        <v>0.20999999999999999</v>
      </c>
      <c r="J33" s="154">
        <f>ROUND(((SUM(BE120:BE167))*I33),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ROUND((SUM(BF120:BF167)),  2)</f>
        <v>0</v>
      </c>
      <c r="G34" s="38"/>
      <c r="H34" s="38"/>
      <c r="I34" s="155">
        <v>0.12</v>
      </c>
      <c r="J34" s="154">
        <f>ROUND(((SUM(BF120:BF167))*I34),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ROUND((SUM(BG120:BG167)),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ROUND((SUM(BH120:BH167)),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ROUND((SUM(BI120:BI167)),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Karlovy Vary, ZŠ 1.Máje  - rekonstrukce kuchyňky - stavební část + EL + VZT + ÚT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1-04 - Slaboproud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29. 4. 2025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Karlovy Vary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122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791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792</v>
      </c>
      <c r="E99" s="188"/>
      <c r="F99" s="188"/>
      <c r="G99" s="188"/>
      <c r="H99" s="188"/>
      <c r="I99" s="188"/>
      <c r="J99" s="189">
        <f>J164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793</v>
      </c>
      <c r="E100" s="188"/>
      <c r="F100" s="188"/>
      <c r="G100" s="188"/>
      <c r="H100" s="188"/>
      <c r="I100" s="188"/>
      <c r="J100" s="189">
        <f>J166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15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4" t="str">
        <f>E7</f>
        <v xml:space="preserve">Karlovy Vary, ZŠ 1.Máje  - rekonstrukce kuchyňky - stavební část + EL + VZT + ÚT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1-04 - Slaboproud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19</v>
      </c>
      <c r="D114" s="40"/>
      <c r="E114" s="40"/>
      <c r="F114" s="27" t="str">
        <f>F12</f>
        <v xml:space="preserve"> </v>
      </c>
      <c r="G114" s="40"/>
      <c r="H114" s="40"/>
      <c r="I114" s="32" t="s">
        <v>21</v>
      </c>
      <c r="J114" s="79" t="str">
        <f>IF(J12="","",J12)</f>
        <v>29. 4. 2025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23</v>
      </c>
      <c r="D116" s="40"/>
      <c r="E116" s="40"/>
      <c r="F116" s="27" t="str">
        <f>E15</f>
        <v>Město Karlovy Vary</v>
      </c>
      <c r="G116" s="40"/>
      <c r="H116" s="40"/>
      <c r="I116" s="32" t="s">
        <v>29</v>
      </c>
      <c r="J116" s="36" t="str">
        <f>E21</f>
        <v>DPT s.r.o.Ostrov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32</v>
      </c>
      <c r="J117" s="36" t="str">
        <f>E24</f>
        <v>Neubauerová Soňa, SK-Projekt Ostrov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134</v>
      </c>
      <c r="D119" s="194" t="s">
        <v>61</v>
      </c>
      <c r="E119" s="194" t="s">
        <v>57</v>
      </c>
      <c r="F119" s="194" t="s">
        <v>58</v>
      </c>
      <c r="G119" s="194" t="s">
        <v>135</v>
      </c>
      <c r="H119" s="194" t="s">
        <v>136</v>
      </c>
      <c r="I119" s="194" t="s">
        <v>137</v>
      </c>
      <c r="J119" s="195" t="s">
        <v>110</v>
      </c>
      <c r="K119" s="196" t="s">
        <v>138</v>
      </c>
      <c r="L119" s="197"/>
      <c r="M119" s="100" t="s">
        <v>1</v>
      </c>
      <c r="N119" s="101" t="s">
        <v>40</v>
      </c>
      <c r="O119" s="101" t="s">
        <v>139</v>
      </c>
      <c r="P119" s="101" t="s">
        <v>140</v>
      </c>
      <c r="Q119" s="101" t="s">
        <v>141</v>
      </c>
      <c r="R119" s="101" t="s">
        <v>142</v>
      </c>
      <c r="S119" s="101" t="s">
        <v>143</v>
      </c>
      <c r="T119" s="102" t="s">
        <v>144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145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</f>
        <v>0</v>
      </c>
      <c r="Q120" s="104"/>
      <c r="R120" s="200">
        <f>R121</f>
        <v>0</v>
      </c>
      <c r="S120" s="104"/>
      <c r="T120" s="201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112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242</v>
      </c>
      <c r="F121" s="206" t="s">
        <v>243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P122+P164+P166</f>
        <v>0</v>
      </c>
      <c r="Q121" s="211"/>
      <c r="R121" s="212">
        <f>R122+R164+R166</f>
        <v>0</v>
      </c>
      <c r="S121" s="211"/>
      <c r="T121" s="213">
        <f>T122+T164+T166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86</v>
      </c>
      <c r="AT121" s="215" t="s">
        <v>75</v>
      </c>
      <c r="AU121" s="215" t="s">
        <v>76</v>
      </c>
      <c r="AY121" s="214" t="s">
        <v>148</v>
      </c>
      <c r="BK121" s="216">
        <f>BK122+BK164+BK166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794</v>
      </c>
      <c r="F122" s="217" t="s">
        <v>795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SUM(P123:P163)</f>
        <v>0</v>
      </c>
      <c r="Q122" s="211"/>
      <c r="R122" s="212">
        <f>SUM(R123:R163)</f>
        <v>0</v>
      </c>
      <c r="S122" s="211"/>
      <c r="T122" s="213">
        <f>SUM(T123:T163)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86</v>
      </c>
      <c r="AT122" s="215" t="s">
        <v>75</v>
      </c>
      <c r="AU122" s="215" t="s">
        <v>84</v>
      </c>
      <c r="AY122" s="214" t="s">
        <v>148</v>
      </c>
      <c r="BK122" s="216">
        <f>SUM(BK123:BK163)</f>
        <v>0</v>
      </c>
    </row>
    <row r="123" s="2" customFormat="1" ht="37.8" customHeight="1">
      <c r="A123" s="38"/>
      <c r="B123" s="39"/>
      <c r="C123" s="219" t="s">
        <v>84</v>
      </c>
      <c r="D123" s="219" t="s">
        <v>151</v>
      </c>
      <c r="E123" s="220" t="s">
        <v>796</v>
      </c>
      <c r="F123" s="221" t="s">
        <v>797</v>
      </c>
      <c r="G123" s="222" t="s">
        <v>412</v>
      </c>
      <c r="H123" s="223">
        <v>4</v>
      </c>
      <c r="I123" s="224"/>
      <c r="J123" s="223">
        <f>ROUND(I123*H123,2)</f>
        <v>0</v>
      </c>
      <c r="K123" s="225"/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249</v>
      </c>
      <c r="AT123" s="230" t="s">
        <v>151</v>
      </c>
      <c r="AU123" s="230" t="s">
        <v>86</v>
      </c>
      <c r="AY123" s="17" t="s">
        <v>148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249</v>
      </c>
      <c r="BM123" s="230" t="s">
        <v>86</v>
      </c>
    </row>
    <row r="124" s="2" customFormat="1" ht="24.15" customHeight="1">
      <c r="A124" s="38"/>
      <c r="B124" s="39"/>
      <c r="C124" s="269" t="s">
        <v>86</v>
      </c>
      <c r="D124" s="269" t="s">
        <v>293</v>
      </c>
      <c r="E124" s="270" t="s">
        <v>693</v>
      </c>
      <c r="F124" s="271" t="s">
        <v>694</v>
      </c>
      <c r="G124" s="272" t="s">
        <v>412</v>
      </c>
      <c r="H124" s="273">
        <v>4</v>
      </c>
      <c r="I124" s="274"/>
      <c r="J124" s="273">
        <f>ROUND(I124*H124,2)</f>
        <v>0</v>
      </c>
      <c r="K124" s="275"/>
      <c r="L124" s="276"/>
      <c r="M124" s="277" t="s">
        <v>1</v>
      </c>
      <c r="N124" s="278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296</v>
      </c>
      <c r="AT124" s="230" t="s">
        <v>293</v>
      </c>
      <c r="AU124" s="230" t="s">
        <v>86</v>
      </c>
      <c r="AY124" s="17" t="s">
        <v>148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249</v>
      </c>
      <c r="BM124" s="230" t="s">
        <v>155</v>
      </c>
    </row>
    <row r="125" s="2" customFormat="1" ht="16.5" customHeight="1">
      <c r="A125" s="38"/>
      <c r="B125" s="39"/>
      <c r="C125" s="269" t="s">
        <v>167</v>
      </c>
      <c r="D125" s="269" t="s">
        <v>293</v>
      </c>
      <c r="E125" s="270" t="s">
        <v>662</v>
      </c>
      <c r="F125" s="271" t="s">
        <v>663</v>
      </c>
      <c r="G125" s="272" t="s">
        <v>412</v>
      </c>
      <c r="H125" s="273">
        <v>4</v>
      </c>
      <c r="I125" s="274"/>
      <c r="J125" s="273">
        <f>ROUND(I125*H125,2)</f>
        <v>0</v>
      </c>
      <c r="K125" s="275"/>
      <c r="L125" s="276"/>
      <c r="M125" s="277" t="s">
        <v>1</v>
      </c>
      <c r="N125" s="278" t="s">
        <v>41</v>
      </c>
      <c r="O125" s="91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296</v>
      </c>
      <c r="AT125" s="230" t="s">
        <v>293</v>
      </c>
      <c r="AU125" s="230" t="s">
        <v>86</v>
      </c>
      <c r="AY125" s="17" t="s">
        <v>148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249</v>
      </c>
      <c r="BM125" s="230" t="s">
        <v>191</v>
      </c>
    </row>
    <row r="126" s="2" customFormat="1" ht="33" customHeight="1">
      <c r="A126" s="38"/>
      <c r="B126" s="39"/>
      <c r="C126" s="219" t="s">
        <v>155</v>
      </c>
      <c r="D126" s="219" t="s">
        <v>151</v>
      </c>
      <c r="E126" s="220" t="s">
        <v>798</v>
      </c>
      <c r="F126" s="221" t="s">
        <v>799</v>
      </c>
      <c r="G126" s="222" t="s">
        <v>412</v>
      </c>
      <c r="H126" s="223">
        <v>1</v>
      </c>
      <c r="I126" s="224"/>
      <c r="J126" s="223">
        <f>ROUND(I126*H126,2)</f>
        <v>0</v>
      </c>
      <c r="K126" s="225"/>
      <c r="L126" s="44"/>
      <c r="M126" s="226" t="s">
        <v>1</v>
      </c>
      <c r="N126" s="227" t="s">
        <v>41</v>
      </c>
      <c r="O126" s="91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0" t="s">
        <v>249</v>
      </c>
      <c r="AT126" s="230" t="s">
        <v>151</v>
      </c>
      <c r="AU126" s="230" t="s">
        <v>86</v>
      </c>
      <c r="AY126" s="17" t="s">
        <v>148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7" t="s">
        <v>84</v>
      </c>
      <c r="BK126" s="231">
        <f>ROUND(I126*H126,2)</f>
        <v>0</v>
      </c>
      <c r="BL126" s="17" t="s">
        <v>249</v>
      </c>
      <c r="BM126" s="230" t="s">
        <v>207</v>
      </c>
    </row>
    <row r="127" s="2" customFormat="1" ht="24.15" customHeight="1">
      <c r="A127" s="38"/>
      <c r="B127" s="39"/>
      <c r="C127" s="269" t="s">
        <v>184</v>
      </c>
      <c r="D127" s="269" t="s">
        <v>293</v>
      </c>
      <c r="E127" s="270" t="s">
        <v>800</v>
      </c>
      <c r="F127" s="271" t="s">
        <v>801</v>
      </c>
      <c r="G127" s="272" t="s">
        <v>412</v>
      </c>
      <c r="H127" s="273">
        <v>1</v>
      </c>
      <c r="I127" s="274"/>
      <c r="J127" s="273">
        <f>ROUND(I127*H127,2)</f>
        <v>0</v>
      </c>
      <c r="K127" s="275"/>
      <c r="L127" s="276"/>
      <c r="M127" s="277" t="s">
        <v>1</v>
      </c>
      <c r="N127" s="278" t="s">
        <v>41</v>
      </c>
      <c r="O127" s="91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0" t="s">
        <v>296</v>
      </c>
      <c r="AT127" s="230" t="s">
        <v>293</v>
      </c>
      <c r="AU127" s="230" t="s">
        <v>86</v>
      </c>
      <c r="AY127" s="17" t="s">
        <v>148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7" t="s">
        <v>84</v>
      </c>
      <c r="BK127" s="231">
        <f>ROUND(I127*H127,2)</f>
        <v>0</v>
      </c>
      <c r="BL127" s="17" t="s">
        <v>249</v>
      </c>
      <c r="BM127" s="230" t="s">
        <v>223</v>
      </c>
    </row>
    <row r="128" s="2" customFormat="1" ht="24.15" customHeight="1">
      <c r="A128" s="38"/>
      <c r="B128" s="39"/>
      <c r="C128" s="219" t="s">
        <v>191</v>
      </c>
      <c r="D128" s="219" t="s">
        <v>151</v>
      </c>
      <c r="E128" s="220" t="s">
        <v>802</v>
      </c>
      <c r="F128" s="221" t="s">
        <v>803</v>
      </c>
      <c r="G128" s="222" t="s">
        <v>210</v>
      </c>
      <c r="H128" s="223">
        <v>20</v>
      </c>
      <c r="I128" s="224"/>
      <c r="J128" s="223">
        <f>ROUND(I128*H128,2)</f>
        <v>0</v>
      </c>
      <c r="K128" s="225"/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249</v>
      </c>
      <c r="AT128" s="230" t="s">
        <v>151</v>
      </c>
      <c r="AU128" s="230" t="s">
        <v>86</v>
      </c>
      <c r="AY128" s="17" t="s">
        <v>148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249</v>
      </c>
      <c r="BM128" s="230" t="s">
        <v>8</v>
      </c>
    </row>
    <row r="129" s="2" customFormat="1" ht="24.15" customHeight="1">
      <c r="A129" s="38"/>
      <c r="B129" s="39"/>
      <c r="C129" s="269" t="s">
        <v>198</v>
      </c>
      <c r="D129" s="269" t="s">
        <v>293</v>
      </c>
      <c r="E129" s="270" t="s">
        <v>804</v>
      </c>
      <c r="F129" s="271" t="s">
        <v>805</v>
      </c>
      <c r="G129" s="272" t="s">
        <v>210</v>
      </c>
      <c r="H129" s="273">
        <v>21</v>
      </c>
      <c r="I129" s="274"/>
      <c r="J129" s="273">
        <f>ROUND(I129*H129,2)</f>
        <v>0</v>
      </c>
      <c r="K129" s="275"/>
      <c r="L129" s="276"/>
      <c r="M129" s="277" t="s">
        <v>1</v>
      </c>
      <c r="N129" s="278" t="s">
        <v>41</v>
      </c>
      <c r="O129" s="91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0" t="s">
        <v>296</v>
      </c>
      <c r="AT129" s="230" t="s">
        <v>293</v>
      </c>
      <c r="AU129" s="230" t="s">
        <v>86</v>
      </c>
      <c r="AY129" s="17" t="s">
        <v>148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7" t="s">
        <v>84</v>
      </c>
      <c r="BK129" s="231">
        <f>ROUND(I129*H129,2)</f>
        <v>0</v>
      </c>
      <c r="BL129" s="17" t="s">
        <v>249</v>
      </c>
      <c r="BM129" s="230" t="s">
        <v>246</v>
      </c>
    </row>
    <row r="130" s="2" customFormat="1" ht="24.15" customHeight="1">
      <c r="A130" s="38"/>
      <c r="B130" s="39"/>
      <c r="C130" s="219" t="s">
        <v>207</v>
      </c>
      <c r="D130" s="219" t="s">
        <v>151</v>
      </c>
      <c r="E130" s="220" t="s">
        <v>806</v>
      </c>
      <c r="F130" s="221" t="s">
        <v>807</v>
      </c>
      <c r="G130" s="222" t="s">
        <v>210</v>
      </c>
      <c r="H130" s="223">
        <v>40</v>
      </c>
      <c r="I130" s="224"/>
      <c r="J130" s="223">
        <f>ROUND(I130*H130,2)</f>
        <v>0</v>
      </c>
      <c r="K130" s="225"/>
      <c r="L130" s="44"/>
      <c r="M130" s="226" t="s">
        <v>1</v>
      </c>
      <c r="N130" s="227" t="s">
        <v>41</v>
      </c>
      <c r="O130" s="91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0" t="s">
        <v>249</v>
      </c>
      <c r="AT130" s="230" t="s">
        <v>151</v>
      </c>
      <c r="AU130" s="230" t="s">
        <v>86</v>
      </c>
      <c r="AY130" s="17" t="s">
        <v>148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7" t="s">
        <v>84</v>
      </c>
      <c r="BK130" s="231">
        <f>ROUND(I130*H130,2)</f>
        <v>0</v>
      </c>
      <c r="BL130" s="17" t="s">
        <v>249</v>
      </c>
      <c r="BM130" s="230" t="s">
        <v>249</v>
      </c>
    </row>
    <row r="131" s="2" customFormat="1" ht="24.15" customHeight="1">
      <c r="A131" s="38"/>
      <c r="B131" s="39"/>
      <c r="C131" s="269" t="s">
        <v>217</v>
      </c>
      <c r="D131" s="269" t="s">
        <v>293</v>
      </c>
      <c r="E131" s="270" t="s">
        <v>808</v>
      </c>
      <c r="F131" s="271" t="s">
        <v>809</v>
      </c>
      <c r="G131" s="272" t="s">
        <v>210</v>
      </c>
      <c r="H131" s="273">
        <v>48</v>
      </c>
      <c r="I131" s="274"/>
      <c r="J131" s="273">
        <f>ROUND(I131*H131,2)</f>
        <v>0</v>
      </c>
      <c r="K131" s="275"/>
      <c r="L131" s="276"/>
      <c r="M131" s="277" t="s">
        <v>1</v>
      </c>
      <c r="N131" s="278" t="s">
        <v>41</v>
      </c>
      <c r="O131" s="91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296</v>
      </c>
      <c r="AT131" s="230" t="s">
        <v>293</v>
      </c>
      <c r="AU131" s="230" t="s">
        <v>86</v>
      </c>
      <c r="AY131" s="17" t="s">
        <v>148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249</v>
      </c>
      <c r="BM131" s="230" t="s">
        <v>271</v>
      </c>
    </row>
    <row r="132" s="2" customFormat="1" ht="24.15" customHeight="1">
      <c r="A132" s="38"/>
      <c r="B132" s="39"/>
      <c r="C132" s="219" t="s">
        <v>223</v>
      </c>
      <c r="D132" s="219" t="s">
        <v>151</v>
      </c>
      <c r="E132" s="220" t="s">
        <v>810</v>
      </c>
      <c r="F132" s="221" t="s">
        <v>811</v>
      </c>
      <c r="G132" s="222" t="s">
        <v>412</v>
      </c>
      <c r="H132" s="223">
        <v>4</v>
      </c>
      <c r="I132" s="224"/>
      <c r="J132" s="223">
        <f>ROUND(I132*H132,2)</f>
        <v>0</v>
      </c>
      <c r="K132" s="225"/>
      <c r="L132" s="44"/>
      <c r="M132" s="226" t="s">
        <v>1</v>
      </c>
      <c r="N132" s="227" t="s">
        <v>41</v>
      </c>
      <c r="O132" s="91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0" t="s">
        <v>249</v>
      </c>
      <c r="AT132" s="230" t="s">
        <v>151</v>
      </c>
      <c r="AU132" s="230" t="s">
        <v>86</v>
      </c>
      <c r="AY132" s="17" t="s">
        <v>148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7" t="s">
        <v>84</v>
      </c>
      <c r="BK132" s="231">
        <f>ROUND(I132*H132,2)</f>
        <v>0</v>
      </c>
      <c r="BL132" s="17" t="s">
        <v>249</v>
      </c>
      <c r="BM132" s="230" t="s">
        <v>283</v>
      </c>
    </row>
    <row r="133" s="2" customFormat="1" ht="24.15" customHeight="1">
      <c r="A133" s="38"/>
      <c r="B133" s="39"/>
      <c r="C133" s="269" t="s">
        <v>227</v>
      </c>
      <c r="D133" s="269" t="s">
        <v>293</v>
      </c>
      <c r="E133" s="270" t="s">
        <v>812</v>
      </c>
      <c r="F133" s="271" t="s">
        <v>813</v>
      </c>
      <c r="G133" s="272" t="s">
        <v>412</v>
      </c>
      <c r="H133" s="273">
        <v>4</v>
      </c>
      <c r="I133" s="274"/>
      <c r="J133" s="273">
        <f>ROUND(I133*H133,2)</f>
        <v>0</v>
      </c>
      <c r="K133" s="275"/>
      <c r="L133" s="276"/>
      <c r="M133" s="277" t="s">
        <v>1</v>
      </c>
      <c r="N133" s="278" t="s">
        <v>41</v>
      </c>
      <c r="O133" s="91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296</v>
      </c>
      <c r="AT133" s="230" t="s">
        <v>293</v>
      </c>
      <c r="AU133" s="230" t="s">
        <v>86</v>
      </c>
      <c r="AY133" s="17" t="s">
        <v>148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249</v>
      </c>
      <c r="BM133" s="230" t="s">
        <v>292</v>
      </c>
    </row>
    <row r="134" s="2" customFormat="1" ht="24.15" customHeight="1">
      <c r="A134" s="38"/>
      <c r="B134" s="39"/>
      <c r="C134" s="219" t="s">
        <v>8</v>
      </c>
      <c r="D134" s="219" t="s">
        <v>151</v>
      </c>
      <c r="E134" s="220" t="s">
        <v>814</v>
      </c>
      <c r="F134" s="221" t="s">
        <v>815</v>
      </c>
      <c r="G134" s="222" t="s">
        <v>412</v>
      </c>
      <c r="H134" s="223">
        <v>2</v>
      </c>
      <c r="I134" s="224"/>
      <c r="J134" s="223">
        <f>ROUND(I134*H134,2)</f>
        <v>0</v>
      </c>
      <c r="K134" s="225"/>
      <c r="L134" s="44"/>
      <c r="M134" s="226" t="s">
        <v>1</v>
      </c>
      <c r="N134" s="227" t="s">
        <v>41</v>
      </c>
      <c r="O134" s="91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0" t="s">
        <v>249</v>
      </c>
      <c r="AT134" s="230" t="s">
        <v>151</v>
      </c>
      <c r="AU134" s="230" t="s">
        <v>86</v>
      </c>
      <c r="AY134" s="17" t="s">
        <v>148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7" t="s">
        <v>84</v>
      </c>
      <c r="BK134" s="231">
        <f>ROUND(I134*H134,2)</f>
        <v>0</v>
      </c>
      <c r="BL134" s="17" t="s">
        <v>249</v>
      </c>
      <c r="BM134" s="230" t="s">
        <v>306</v>
      </c>
    </row>
    <row r="135" s="2" customFormat="1" ht="16.5" customHeight="1">
      <c r="A135" s="38"/>
      <c r="B135" s="39"/>
      <c r="C135" s="269" t="s">
        <v>238</v>
      </c>
      <c r="D135" s="269" t="s">
        <v>293</v>
      </c>
      <c r="E135" s="270" t="s">
        <v>816</v>
      </c>
      <c r="F135" s="271" t="s">
        <v>817</v>
      </c>
      <c r="G135" s="272" t="s">
        <v>412</v>
      </c>
      <c r="H135" s="273">
        <v>2</v>
      </c>
      <c r="I135" s="274"/>
      <c r="J135" s="273">
        <f>ROUND(I135*H135,2)</f>
        <v>0</v>
      </c>
      <c r="K135" s="275"/>
      <c r="L135" s="276"/>
      <c r="M135" s="277" t="s">
        <v>1</v>
      </c>
      <c r="N135" s="278" t="s">
        <v>41</v>
      </c>
      <c r="O135" s="91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296</v>
      </c>
      <c r="AT135" s="230" t="s">
        <v>293</v>
      </c>
      <c r="AU135" s="230" t="s">
        <v>86</v>
      </c>
      <c r="AY135" s="17" t="s">
        <v>148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249</v>
      </c>
      <c r="BM135" s="230" t="s">
        <v>314</v>
      </c>
    </row>
    <row r="136" s="2" customFormat="1" ht="24.15" customHeight="1">
      <c r="A136" s="38"/>
      <c r="B136" s="39"/>
      <c r="C136" s="219" t="s">
        <v>246</v>
      </c>
      <c r="D136" s="219" t="s">
        <v>151</v>
      </c>
      <c r="E136" s="220" t="s">
        <v>818</v>
      </c>
      <c r="F136" s="221" t="s">
        <v>819</v>
      </c>
      <c r="G136" s="222" t="s">
        <v>412</v>
      </c>
      <c r="H136" s="223">
        <v>2</v>
      </c>
      <c r="I136" s="224"/>
      <c r="J136" s="223">
        <f>ROUND(I136*H136,2)</f>
        <v>0</v>
      </c>
      <c r="K136" s="225"/>
      <c r="L136" s="44"/>
      <c r="M136" s="226" t="s">
        <v>1</v>
      </c>
      <c r="N136" s="227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249</v>
      </c>
      <c r="AT136" s="230" t="s">
        <v>151</v>
      </c>
      <c r="AU136" s="230" t="s">
        <v>86</v>
      </c>
      <c r="AY136" s="17" t="s">
        <v>148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249</v>
      </c>
      <c r="BM136" s="230" t="s">
        <v>324</v>
      </c>
    </row>
    <row r="137" s="2" customFormat="1" ht="24.15" customHeight="1">
      <c r="A137" s="38"/>
      <c r="B137" s="39"/>
      <c r="C137" s="269" t="s">
        <v>256</v>
      </c>
      <c r="D137" s="269" t="s">
        <v>293</v>
      </c>
      <c r="E137" s="270" t="s">
        <v>820</v>
      </c>
      <c r="F137" s="271" t="s">
        <v>821</v>
      </c>
      <c r="G137" s="272" t="s">
        <v>412</v>
      </c>
      <c r="H137" s="273">
        <v>2</v>
      </c>
      <c r="I137" s="274"/>
      <c r="J137" s="273">
        <f>ROUND(I137*H137,2)</f>
        <v>0</v>
      </c>
      <c r="K137" s="275"/>
      <c r="L137" s="276"/>
      <c r="M137" s="277" t="s">
        <v>1</v>
      </c>
      <c r="N137" s="278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296</v>
      </c>
      <c r="AT137" s="230" t="s">
        <v>293</v>
      </c>
      <c r="AU137" s="230" t="s">
        <v>86</v>
      </c>
      <c r="AY137" s="17" t="s">
        <v>148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249</v>
      </c>
      <c r="BM137" s="230" t="s">
        <v>334</v>
      </c>
    </row>
    <row r="138" s="2" customFormat="1" ht="21.75" customHeight="1">
      <c r="A138" s="38"/>
      <c r="B138" s="39"/>
      <c r="C138" s="269" t="s">
        <v>249</v>
      </c>
      <c r="D138" s="269" t="s">
        <v>293</v>
      </c>
      <c r="E138" s="270" t="s">
        <v>822</v>
      </c>
      <c r="F138" s="271" t="s">
        <v>823</v>
      </c>
      <c r="G138" s="272" t="s">
        <v>412</v>
      </c>
      <c r="H138" s="273">
        <v>2</v>
      </c>
      <c r="I138" s="274"/>
      <c r="J138" s="273">
        <f>ROUND(I138*H138,2)</f>
        <v>0</v>
      </c>
      <c r="K138" s="275"/>
      <c r="L138" s="276"/>
      <c r="M138" s="277" t="s">
        <v>1</v>
      </c>
      <c r="N138" s="278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296</v>
      </c>
      <c r="AT138" s="230" t="s">
        <v>293</v>
      </c>
      <c r="AU138" s="230" t="s">
        <v>86</v>
      </c>
      <c r="AY138" s="17" t="s">
        <v>148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249</v>
      </c>
      <c r="BM138" s="230" t="s">
        <v>296</v>
      </c>
    </row>
    <row r="139" s="2" customFormat="1" ht="24.15" customHeight="1">
      <c r="A139" s="38"/>
      <c r="B139" s="39"/>
      <c r="C139" s="269" t="s">
        <v>266</v>
      </c>
      <c r="D139" s="269" t="s">
        <v>293</v>
      </c>
      <c r="E139" s="270" t="s">
        <v>824</v>
      </c>
      <c r="F139" s="271" t="s">
        <v>825</v>
      </c>
      <c r="G139" s="272" t="s">
        <v>412</v>
      </c>
      <c r="H139" s="273">
        <v>4</v>
      </c>
      <c r="I139" s="274"/>
      <c r="J139" s="273">
        <f>ROUND(I139*H139,2)</f>
        <v>0</v>
      </c>
      <c r="K139" s="275"/>
      <c r="L139" s="276"/>
      <c r="M139" s="277" t="s">
        <v>1</v>
      </c>
      <c r="N139" s="278" t="s">
        <v>41</v>
      </c>
      <c r="O139" s="91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296</v>
      </c>
      <c r="AT139" s="230" t="s">
        <v>293</v>
      </c>
      <c r="AU139" s="230" t="s">
        <v>86</v>
      </c>
      <c r="AY139" s="17" t="s">
        <v>148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249</v>
      </c>
      <c r="BM139" s="230" t="s">
        <v>351</v>
      </c>
    </row>
    <row r="140" s="2" customFormat="1" ht="24.15" customHeight="1">
      <c r="A140" s="38"/>
      <c r="B140" s="39"/>
      <c r="C140" s="219" t="s">
        <v>271</v>
      </c>
      <c r="D140" s="219" t="s">
        <v>151</v>
      </c>
      <c r="E140" s="220" t="s">
        <v>826</v>
      </c>
      <c r="F140" s="221" t="s">
        <v>827</v>
      </c>
      <c r="G140" s="222" t="s">
        <v>412</v>
      </c>
      <c r="H140" s="223">
        <v>2</v>
      </c>
      <c r="I140" s="224"/>
      <c r="J140" s="223">
        <f>ROUND(I140*H140,2)</f>
        <v>0</v>
      </c>
      <c r="K140" s="225"/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249</v>
      </c>
      <c r="AT140" s="230" t="s">
        <v>151</v>
      </c>
      <c r="AU140" s="230" t="s">
        <v>86</v>
      </c>
      <c r="AY140" s="17" t="s">
        <v>148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249</v>
      </c>
      <c r="BM140" s="230" t="s">
        <v>363</v>
      </c>
    </row>
    <row r="141" s="2" customFormat="1" ht="24.15" customHeight="1">
      <c r="A141" s="38"/>
      <c r="B141" s="39"/>
      <c r="C141" s="219" t="s">
        <v>277</v>
      </c>
      <c r="D141" s="219" t="s">
        <v>151</v>
      </c>
      <c r="E141" s="220" t="s">
        <v>828</v>
      </c>
      <c r="F141" s="221" t="s">
        <v>829</v>
      </c>
      <c r="G141" s="222" t="s">
        <v>412</v>
      </c>
      <c r="H141" s="223">
        <v>1</v>
      </c>
      <c r="I141" s="224"/>
      <c r="J141" s="223">
        <f>ROUND(I141*H141,2)</f>
        <v>0</v>
      </c>
      <c r="K141" s="225"/>
      <c r="L141" s="44"/>
      <c r="M141" s="226" t="s">
        <v>1</v>
      </c>
      <c r="N141" s="227" t="s">
        <v>41</v>
      </c>
      <c r="O141" s="91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249</v>
      </c>
      <c r="AT141" s="230" t="s">
        <v>151</v>
      </c>
      <c r="AU141" s="230" t="s">
        <v>86</v>
      </c>
      <c r="AY141" s="17" t="s">
        <v>148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249</v>
      </c>
      <c r="BM141" s="230" t="s">
        <v>373</v>
      </c>
    </row>
    <row r="142" s="2" customFormat="1" ht="16.5" customHeight="1">
      <c r="A142" s="38"/>
      <c r="B142" s="39"/>
      <c r="C142" s="219" t="s">
        <v>283</v>
      </c>
      <c r="D142" s="219" t="s">
        <v>151</v>
      </c>
      <c r="E142" s="220" t="s">
        <v>830</v>
      </c>
      <c r="F142" s="221" t="s">
        <v>831</v>
      </c>
      <c r="G142" s="222" t="s">
        <v>412</v>
      </c>
      <c r="H142" s="223">
        <v>1</v>
      </c>
      <c r="I142" s="224"/>
      <c r="J142" s="223">
        <f>ROUND(I142*H142,2)</f>
        <v>0</v>
      </c>
      <c r="K142" s="225"/>
      <c r="L142" s="44"/>
      <c r="M142" s="226" t="s">
        <v>1</v>
      </c>
      <c r="N142" s="227" t="s">
        <v>41</v>
      </c>
      <c r="O142" s="91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249</v>
      </c>
      <c r="AT142" s="230" t="s">
        <v>151</v>
      </c>
      <c r="AU142" s="230" t="s">
        <v>86</v>
      </c>
      <c r="AY142" s="17" t="s">
        <v>148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249</v>
      </c>
      <c r="BM142" s="230" t="s">
        <v>382</v>
      </c>
    </row>
    <row r="143" s="2" customFormat="1" ht="24.15" customHeight="1">
      <c r="A143" s="38"/>
      <c r="B143" s="39"/>
      <c r="C143" s="269" t="s">
        <v>7</v>
      </c>
      <c r="D143" s="269" t="s">
        <v>293</v>
      </c>
      <c r="E143" s="270" t="s">
        <v>832</v>
      </c>
      <c r="F143" s="271" t="s">
        <v>833</v>
      </c>
      <c r="G143" s="272" t="s">
        <v>412</v>
      </c>
      <c r="H143" s="273">
        <v>1</v>
      </c>
      <c r="I143" s="274"/>
      <c r="J143" s="273">
        <f>ROUND(I143*H143,2)</f>
        <v>0</v>
      </c>
      <c r="K143" s="275"/>
      <c r="L143" s="276"/>
      <c r="M143" s="277" t="s">
        <v>1</v>
      </c>
      <c r="N143" s="278" t="s">
        <v>41</v>
      </c>
      <c r="O143" s="91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296</v>
      </c>
      <c r="AT143" s="230" t="s">
        <v>293</v>
      </c>
      <c r="AU143" s="230" t="s">
        <v>86</v>
      </c>
      <c r="AY143" s="17" t="s">
        <v>148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249</v>
      </c>
      <c r="BM143" s="230" t="s">
        <v>396</v>
      </c>
    </row>
    <row r="144" s="2" customFormat="1" ht="24.15" customHeight="1">
      <c r="A144" s="38"/>
      <c r="B144" s="39"/>
      <c r="C144" s="219" t="s">
        <v>292</v>
      </c>
      <c r="D144" s="219" t="s">
        <v>151</v>
      </c>
      <c r="E144" s="220" t="s">
        <v>834</v>
      </c>
      <c r="F144" s="221" t="s">
        <v>835</v>
      </c>
      <c r="G144" s="222" t="s">
        <v>412</v>
      </c>
      <c r="H144" s="223">
        <v>1</v>
      </c>
      <c r="I144" s="224"/>
      <c r="J144" s="223">
        <f>ROUND(I144*H144,2)</f>
        <v>0</v>
      </c>
      <c r="K144" s="225"/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249</v>
      </c>
      <c r="AT144" s="230" t="s">
        <v>151</v>
      </c>
      <c r="AU144" s="230" t="s">
        <v>86</v>
      </c>
      <c r="AY144" s="17" t="s">
        <v>148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249</v>
      </c>
      <c r="BM144" s="230" t="s">
        <v>409</v>
      </c>
    </row>
    <row r="145" s="2" customFormat="1" ht="16.5" customHeight="1">
      <c r="A145" s="38"/>
      <c r="B145" s="39"/>
      <c r="C145" s="219" t="s">
        <v>299</v>
      </c>
      <c r="D145" s="219" t="s">
        <v>151</v>
      </c>
      <c r="E145" s="220" t="s">
        <v>836</v>
      </c>
      <c r="F145" s="221" t="s">
        <v>837</v>
      </c>
      <c r="G145" s="222" t="s">
        <v>412</v>
      </c>
      <c r="H145" s="223">
        <v>1</v>
      </c>
      <c r="I145" s="224"/>
      <c r="J145" s="223">
        <f>ROUND(I145*H145,2)</f>
        <v>0</v>
      </c>
      <c r="K145" s="225"/>
      <c r="L145" s="44"/>
      <c r="M145" s="226" t="s">
        <v>1</v>
      </c>
      <c r="N145" s="227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249</v>
      </c>
      <c r="AT145" s="230" t="s">
        <v>151</v>
      </c>
      <c r="AU145" s="230" t="s">
        <v>86</v>
      </c>
      <c r="AY145" s="17" t="s">
        <v>148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249</v>
      </c>
      <c r="BM145" s="230" t="s">
        <v>423</v>
      </c>
    </row>
    <row r="146" s="2" customFormat="1" ht="44.25" customHeight="1">
      <c r="A146" s="38"/>
      <c r="B146" s="39"/>
      <c r="C146" s="269" t="s">
        <v>306</v>
      </c>
      <c r="D146" s="269" t="s">
        <v>293</v>
      </c>
      <c r="E146" s="270" t="s">
        <v>838</v>
      </c>
      <c r="F146" s="271" t="s">
        <v>839</v>
      </c>
      <c r="G146" s="272" t="s">
        <v>412</v>
      </c>
      <c r="H146" s="273">
        <v>1</v>
      </c>
      <c r="I146" s="274"/>
      <c r="J146" s="273">
        <f>ROUND(I146*H146,2)</f>
        <v>0</v>
      </c>
      <c r="K146" s="275"/>
      <c r="L146" s="276"/>
      <c r="M146" s="277" t="s">
        <v>1</v>
      </c>
      <c r="N146" s="278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296</v>
      </c>
      <c r="AT146" s="230" t="s">
        <v>293</v>
      </c>
      <c r="AU146" s="230" t="s">
        <v>86</v>
      </c>
      <c r="AY146" s="17" t="s">
        <v>148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249</v>
      </c>
      <c r="BM146" s="230" t="s">
        <v>436</v>
      </c>
    </row>
    <row r="147" s="2" customFormat="1" ht="16.5" customHeight="1">
      <c r="A147" s="38"/>
      <c r="B147" s="39"/>
      <c r="C147" s="219" t="s">
        <v>310</v>
      </c>
      <c r="D147" s="219" t="s">
        <v>151</v>
      </c>
      <c r="E147" s="220" t="s">
        <v>840</v>
      </c>
      <c r="F147" s="221" t="s">
        <v>841</v>
      </c>
      <c r="G147" s="222" t="s">
        <v>412</v>
      </c>
      <c r="H147" s="223">
        <v>2</v>
      </c>
      <c r="I147" s="224"/>
      <c r="J147" s="223">
        <f>ROUND(I147*H147,2)</f>
        <v>0</v>
      </c>
      <c r="K147" s="225"/>
      <c r="L147" s="44"/>
      <c r="M147" s="226" t="s">
        <v>1</v>
      </c>
      <c r="N147" s="227" t="s">
        <v>41</v>
      </c>
      <c r="O147" s="91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249</v>
      </c>
      <c r="AT147" s="230" t="s">
        <v>151</v>
      </c>
      <c r="AU147" s="230" t="s">
        <v>86</v>
      </c>
      <c r="AY147" s="17" t="s">
        <v>148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249</v>
      </c>
      <c r="BM147" s="230" t="s">
        <v>725</v>
      </c>
    </row>
    <row r="148" s="2" customFormat="1" ht="16.5" customHeight="1">
      <c r="A148" s="38"/>
      <c r="B148" s="39"/>
      <c r="C148" s="269" t="s">
        <v>314</v>
      </c>
      <c r="D148" s="269" t="s">
        <v>293</v>
      </c>
      <c r="E148" s="270" t="s">
        <v>842</v>
      </c>
      <c r="F148" s="271" t="s">
        <v>843</v>
      </c>
      <c r="G148" s="272" t="s">
        <v>412</v>
      </c>
      <c r="H148" s="273">
        <v>2</v>
      </c>
      <c r="I148" s="274"/>
      <c r="J148" s="273">
        <f>ROUND(I148*H148,2)</f>
        <v>0</v>
      </c>
      <c r="K148" s="275"/>
      <c r="L148" s="276"/>
      <c r="M148" s="277" t="s">
        <v>1</v>
      </c>
      <c r="N148" s="278" t="s">
        <v>41</v>
      </c>
      <c r="O148" s="91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0" t="s">
        <v>296</v>
      </c>
      <c r="AT148" s="230" t="s">
        <v>293</v>
      </c>
      <c r="AU148" s="230" t="s">
        <v>86</v>
      </c>
      <c r="AY148" s="17" t="s">
        <v>148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7" t="s">
        <v>84</v>
      </c>
      <c r="BK148" s="231">
        <f>ROUND(I148*H148,2)</f>
        <v>0</v>
      </c>
      <c r="BL148" s="17" t="s">
        <v>249</v>
      </c>
      <c r="BM148" s="230" t="s">
        <v>734</v>
      </c>
    </row>
    <row r="149" s="2" customFormat="1" ht="24.15" customHeight="1">
      <c r="A149" s="38"/>
      <c r="B149" s="39"/>
      <c r="C149" s="269" t="s">
        <v>319</v>
      </c>
      <c r="D149" s="269" t="s">
        <v>293</v>
      </c>
      <c r="E149" s="270" t="s">
        <v>844</v>
      </c>
      <c r="F149" s="271" t="s">
        <v>845</v>
      </c>
      <c r="G149" s="272" t="s">
        <v>412</v>
      </c>
      <c r="H149" s="273">
        <v>2</v>
      </c>
      <c r="I149" s="274"/>
      <c r="J149" s="273">
        <f>ROUND(I149*H149,2)</f>
        <v>0</v>
      </c>
      <c r="K149" s="275"/>
      <c r="L149" s="276"/>
      <c r="M149" s="277" t="s">
        <v>1</v>
      </c>
      <c r="N149" s="278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296</v>
      </c>
      <c r="AT149" s="230" t="s">
        <v>293</v>
      </c>
      <c r="AU149" s="230" t="s">
        <v>86</v>
      </c>
      <c r="AY149" s="17" t="s">
        <v>148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249</v>
      </c>
      <c r="BM149" s="230" t="s">
        <v>743</v>
      </c>
    </row>
    <row r="150" s="2" customFormat="1" ht="16.5" customHeight="1">
      <c r="A150" s="38"/>
      <c r="B150" s="39"/>
      <c r="C150" s="269" t="s">
        <v>324</v>
      </c>
      <c r="D150" s="269" t="s">
        <v>293</v>
      </c>
      <c r="E150" s="270" t="s">
        <v>662</v>
      </c>
      <c r="F150" s="271" t="s">
        <v>663</v>
      </c>
      <c r="G150" s="272" t="s">
        <v>412</v>
      </c>
      <c r="H150" s="273">
        <v>2</v>
      </c>
      <c r="I150" s="274"/>
      <c r="J150" s="273">
        <f>ROUND(I150*H150,2)</f>
        <v>0</v>
      </c>
      <c r="K150" s="275"/>
      <c r="L150" s="276"/>
      <c r="M150" s="277" t="s">
        <v>1</v>
      </c>
      <c r="N150" s="278" t="s">
        <v>41</v>
      </c>
      <c r="O150" s="91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0" t="s">
        <v>296</v>
      </c>
      <c r="AT150" s="230" t="s">
        <v>293</v>
      </c>
      <c r="AU150" s="230" t="s">
        <v>86</v>
      </c>
      <c r="AY150" s="17" t="s">
        <v>148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7" t="s">
        <v>84</v>
      </c>
      <c r="BK150" s="231">
        <f>ROUND(I150*H150,2)</f>
        <v>0</v>
      </c>
      <c r="BL150" s="17" t="s">
        <v>249</v>
      </c>
      <c r="BM150" s="230" t="s">
        <v>751</v>
      </c>
    </row>
    <row r="151" s="2" customFormat="1" ht="21.75" customHeight="1">
      <c r="A151" s="38"/>
      <c r="B151" s="39"/>
      <c r="C151" s="219" t="s">
        <v>329</v>
      </c>
      <c r="D151" s="219" t="s">
        <v>151</v>
      </c>
      <c r="E151" s="220" t="s">
        <v>846</v>
      </c>
      <c r="F151" s="221" t="s">
        <v>847</v>
      </c>
      <c r="G151" s="222" t="s">
        <v>412</v>
      </c>
      <c r="H151" s="223">
        <v>2</v>
      </c>
      <c r="I151" s="224"/>
      <c r="J151" s="223">
        <f>ROUND(I151*H151,2)</f>
        <v>0</v>
      </c>
      <c r="K151" s="225"/>
      <c r="L151" s="44"/>
      <c r="M151" s="226" t="s">
        <v>1</v>
      </c>
      <c r="N151" s="227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249</v>
      </c>
      <c r="AT151" s="230" t="s">
        <v>151</v>
      </c>
      <c r="AU151" s="230" t="s">
        <v>86</v>
      </c>
      <c r="AY151" s="17" t="s">
        <v>148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249</v>
      </c>
      <c r="BM151" s="230" t="s">
        <v>759</v>
      </c>
    </row>
    <row r="152" s="2" customFormat="1" ht="24.15" customHeight="1">
      <c r="A152" s="38"/>
      <c r="B152" s="39"/>
      <c r="C152" s="269" t="s">
        <v>334</v>
      </c>
      <c r="D152" s="269" t="s">
        <v>293</v>
      </c>
      <c r="E152" s="270" t="s">
        <v>848</v>
      </c>
      <c r="F152" s="271" t="s">
        <v>849</v>
      </c>
      <c r="G152" s="272" t="s">
        <v>412</v>
      </c>
      <c r="H152" s="273">
        <v>2</v>
      </c>
      <c r="I152" s="274"/>
      <c r="J152" s="273">
        <f>ROUND(I152*H152,2)</f>
        <v>0</v>
      </c>
      <c r="K152" s="275"/>
      <c r="L152" s="276"/>
      <c r="M152" s="277" t="s">
        <v>1</v>
      </c>
      <c r="N152" s="278" t="s">
        <v>41</v>
      </c>
      <c r="O152" s="91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296</v>
      </c>
      <c r="AT152" s="230" t="s">
        <v>293</v>
      </c>
      <c r="AU152" s="230" t="s">
        <v>86</v>
      </c>
      <c r="AY152" s="17" t="s">
        <v>148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249</v>
      </c>
      <c r="BM152" s="230" t="s">
        <v>770</v>
      </c>
    </row>
    <row r="153" s="2" customFormat="1" ht="24.15" customHeight="1">
      <c r="A153" s="38"/>
      <c r="B153" s="39"/>
      <c r="C153" s="219" t="s">
        <v>339</v>
      </c>
      <c r="D153" s="219" t="s">
        <v>151</v>
      </c>
      <c r="E153" s="220" t="s">
        <v>850</v>
      </c>
      <c r="F153" s="221" t="s">
        <v>851</v>
      </c>
      <c r="G153" s="222" t="s">
        <v>412</v>
      </c>
      <c r="H153" s="223">
        <v>1</v>
      </c>
      <c r="I153" s="224"/>
      <c r="J153" s="223">
        <f>ROUND(I153*H153,2)</f>
        <v>0</v>
      </c>
      <c r="K153" s="225"/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249</v>
      </c>
      <c r="AT153" s="230" t="s">
        <v>151</v>
      </c>
      <c r="AU153" s="230" t="s">
        <v>86</v>
      </c>
      <c r="AY153" s="17" t="s">
        <v>148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249</v>
      </c>
      <c r="BM153" s="230" t="s">
        <v>779</v>
      </c>
    </row>
    <row r="154" s="2" customFormat="1" ht="33" customHeight="1">
      <c r="A154" s="38"/>
      <c r="B154" s="39"/>
      <c r="C154" s="269" t="s">
        <v>296</v>
      </c>
      <c r="D154" s="269" t="s">
        <v>293</v>
      </c>
      <c r="E154" s="270" t="s">
        <v>852</v>
      </c>
      <c r="F154" s="271" t="s">
        <v>853</v>
      </c>
      <c r="G154" s="272" t="s">
        <v>412</v>
      </c>
      <c r="H154" s="273">
        <v>1</v>
      </c>
      <c r="I154" s="274"/>
      <c r="J154" s="273">
        <f>ROUND(I154*H154,2)</f>
        <v>0</v>
      </c>
      <c r="K154" s="275"/>
      <c r="L154" s="276"/>
      <c r="M154" s="277" t="s">
        <v>1</v>
      </c>
      <c r="N154" s="278" t="s">
        <v>41</v>
      </c>
      <c r="O154" s="91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296</v>
      </c>
      <c r="AT154" s="230" t="s">
        <v>293</v>
      </c>
      <c r="AU154" s="230" t="s">
        <v>86</v>
      </c>
      <c r="AY154" s="17" t="s">
        <v>148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249</v>
      </c>
      <c r="BM154" s="230" t="s">
        <v>773</v>
      </c>
    </row>
    <row r="155" s="2" customFormat="1" ht="21.75" customHeight="1">
      <c r="A155" s="38"/>
      <c r="B155" s="39"/>
      <c r="C155" s="219" t="s">
        <v>347</v>
      </c>
      <c r="D155" s="219" t="s">
        <v>151</v>
      </c>
      <c r="E155" s="220" t="s">
        <v>854</v>
      </c>
      <c r="F155" s="221" t="s">
        <v>855</v>
      </c>
      <c r="G155" s="222" t="s">
        <v>412</v>
      </c>
      <c r="H155" s="223">
        <v>1</v>
      </c>
      <c r="I155" s="224"/>
      <c r="J155" s="223">
        <f>ROUND(I155*H155,2)</f>
        <v>0</v>
      </c>
      <c r="K155" s="225"/>
      <c r="L155" s="44"/>
      <c r="M155" s="226" t="s">
        <v>1</v>
      </c>
      <c r="N155" s="227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249</v>
      </c>
      <c r="AT155" s="230" t="s">
        <v>151</v>
      </c>
      <c r="AU155" s="230" t="s">
        <v>86</v>
      </c>
      <c r="AY155" s="17" t="s">
        <v>148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249</v>
      </c>
      <c r="BM155" s="230" t="s">
        <v>856</v>
      </c>
    </row>
    <row r="156" s="2" customFormat="1" ht="44.25" customHeight="1">
      <c r="A156" s="38"/>
      <c r="B156" s="39"/>
      <c r="C156" s="269" t="s">
        <v>351</v>
      </c>
      <c r="D156" s="269" t="s">
        <v>293</v>
      </c>
      <c r="E156" s="270" t="s">
        <v>857</v>
      </c>
      <c r="F156" s="271" t="s">
        <v>858</v>
      </c>
      <c r="G156" s="272" t="s">
        <v>412</v>
      </c>
      <c r="H156" s="273">
        <v>1</v>
      </c>
      <c r="I156" s="274"/>
      <c r="J156" s="273">
        <f>ROUND(I156*H156,2)</f>
        <v>0</v>
      </c>
      <c r="K156" s="275"/>
      <c r="L156" s="276"/>
      <c r="M156" s="277" t="s">
        <v>1</v>
      </c>
      <c r="N156" s="278" t="s">
        <v>41</v>
      </c>
      <c r="O156" s="91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0" t="s">
        <v>296</v>
      </c>
      <c r="AT156" s="230" t="s">
        <v>293</v>
      </c>
      <c r="AU156" s="230" t="s">
        <v>86</v>
      </c>
      <c r="AY156" s="17" t="s">
        <v>148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7" t="s">
        <v>84</v>
      </c>
      <c r="BK156" s="231">
        <f>ROUND(I156*H156,2)</f>
        <v>0</v>
      </c>
      <c r="BL156" s="17" t="s">
        <v>249</v>
      </c>
      <c r="BM156" s="230" t="s">
        <v>859</v>
      </c>
    </row>
    <row r="157" s="2" customFormat="1" ht="16.5" customHeight="1">
      <c r="A157" s="38"/>
      <c r="B157" s="39"/>
      <c r="C157" s="269" t="s">
        <v>357</v>
      </c>
      <c r="D157" s="269" t="s">
        <v>293</v>
      </c>
      <c r="E157" s="270" t="s">
        <v>860</v>
      </c>
      <c r="F157" s="271" t="s">
        <v>861</v>
      </c>
      <c r="G157" s="272" t="s">
        <v>412</v>
      </c>
      <c r="H157" s="273">
        <v>1</v>
      </c>
      <c r="I157" s="274"/>
      <c r="J157" s="273">
        <f>ROUND(I157*H157,2)</f>
        <v>0</v>
      </c>
      <c r="K157" s="275"/>
      <c r="L157" s="276"/>
      <c r="M157" s="277" t="s">
        <v>1</v>
      </c>
      <c r="N157" s="278" t="s">
        <v>41</v>
      </c>
      <c r="O157" s="91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0" t="s">
        <v>296</v>
      </c>
      <c r="AT157" s="230" t="s">
        <v>293</v>
      </c>
      <c r="AU157" s="230" t="s">
        <v>86</v>
      </c>
      <c r="AY157" s="17" t="s">
        <v>148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7" t="s">
        <v>84</v>
      </c>
      <c r="BK157" s="231">
        <f>ROUND(I157*H157,2)</f>
        <v>0</v>
      </c>
      <c r="BL157" s="17" t="s">
        <v>249</v>
      </c>
      <c r="BM157" s="230" t="s">
        <v>862</v>
      </c>
    </row>
    <row r="158" s="2" customFormat="1" ht="16.5" customHeight="1">
      <c r="A158" s="38"/>
      <c r="B158" s="39"/>
      <c r="C158" s="269" t="s">
        <v>363</v>
      </c>
      <c r="D158" s="269" t="s">
        <v>293</v>
      </c>
      <c r="E158" s="270" t="s">
        <v>662</v>
      </c>
      <c r="F158" s="271" t="s">
        <v>663</v>
      </c>
      <c r="G158" s="272" t="s">
        <v>412</v>
      </c>
      <c r="H158" s="273">
        <v>1</v>
      </c>
      <c r="I158" s="274"/>
      <c r="J158" s="273">
        <f>ROUND(I158*H158,2)</f>
        <v>0</v>
      </c>
      <c r="K158" s="275"/>
      <c r="L158" s="276"/>
      <c r="M158" s="277" t="s">
        <v>1</v>
      </c>
      <c r="N158" s="278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296</v>
      </c>
      <c r="AT158" s="230" t="s">
        <v>293</v>
      </c>
      <c r="AU158" s="230" t="s">
        <v>86</v>
      </c>
      <c r="AY158" s="17" t="s">
        <v>148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249</v>
      </c>
      <c r="BM158" s="230" t="s">
        <v>863</v>
      </c>
    </row>
    <row r="159" s="2" customFormat="1" ht="24.15" customHeight="1">
      <c r="A159" s="38"/>
      <c r="B159" s="39"/>
      <c r="C159" s="219" t="s">
        <v>368</v>
      </c>
      <c r="D159" s="219" t="s">
        <v>151</v>
      </c>
      <c r="E159" s="220" t="s">
        <v>864</v>
      </c>
      <c r="F159" s="221" t="s">
        <v>865</v>
      </c>
      <c r="G159" s="222" t="s">
        <v>412</v>
      </c>
      <c r="H159" s="223">
        <v>20</v>
      </c>
      <c r="I159" s="224"/>
      <c r="J159" s="223">
        <f>ROUND(I159*H159,2)</f>
        <v>0</v>
      </c>
      <c r="K159" s="225"/>
      <c r="L159" s="44"/>
      <c r="M159" s="226" t="s">
        <v>1</v>
      </c>
      <c r="N159" s="227" t="s">
        <v>41</v>
      </c>
      <c r="O159" s="91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249</v>
      </c>
      <c r="AT159" s="230" t="s">
        <v>151</v>
      </c>
      <c r="AU159" s="230" t="s">
        <v>86</v>
      </c>
      <c r="AY159" s="17" t="s">
        <v>148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84</v>
      </c>
      <c r="BK159" s="231">
        <f>ROUND(I159*H159,2)</f>
        <v>0</v>
      </c>
      <c r="BL159" s="17" t="s">
        <v>249</v>
      </c>
      <c r="BM159" s="230" t="s">
        <v>866</v>
      </c>
    </row>
    <row r="160" s="2" customFormat="1" ht="16.5" customHeight="1">
      <c r="A160" s="38"/>
      <c r="B160" s="39"/>
      <c r="C160" s="269" t="s">
        <v>373</v>
      </c>
      <c r="D160" s="269" t="s">
        <v>293</v>
      </c>
      <c r="E160" s="270" t="s">
        <v>867</v>
      </c>
      <c r="F160" s="271" t="s">
        <v>868</v>
      </c>
      <c r="G160" s="272" t="s">
        <v>210</v>
      </c>
      <c r="H160" s="273">
        <v>20</v>
      </c>
      <c r="I160" s="274"/>
      <c r="J160" s="273">
        <f>ROUND(I160*H160,2)</f>
        <v>0</v>
      </c>
      <c r="K160" s="275"/>
      <c r="L160" s="276"/>
      <c r="M160" s="277" t="s">
        <v>1</v>
      </c>
      <c r="N160" s="278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296</v>
      </c>
      <c r="AT160" s="230" t="s">
        <v>293</v>
      </c>
      <c r="AU160" s="230" t="s">
        <v>86</v>
      </c>
      <c r="AY160" s="17" t="s">
        <v>148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249</v>
      </c>
      <c r="BM160" s="230" t="s">
        <v>869</v>
      </c>
    </row>
    <row r="161" s="2" customFormat="1" ht="33" customHeight="1">
      <c r="A161" s="38"/>
      <c r="B161" s="39"/>
      <c r="C161" s="219" t="s">
        <v>378</v>
      </c>
      <c r="D161" s="219" t="s">
        <v>151</v>
      </c>
      <c r="E161" s="220" t="s">
        <v>870</v>
      </c>
      <c r="F161" s="221" t="s">
        <v>871</v>
      </c>
      <c r="G161" s="222" t="s">
        <v>412</v>
      </c>
      <c r="H161" s="223">
        <v>1</v>
      </c>
      <c r="I161" s="224"/>
      <c r="J161" s="223">
        <f>ROUND(I161*H161,2)</f>
        <v>0</v>
      </c>
      <c r="K161" s="225"/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249</v>
      </c>
      <c r="AT161" s="230" t="s">
        <v>151</v>
      </c>
      <c r="AU161" s="230" t="s">
        <v>86</v>
      </c>
      <c r="AY161" s="17" t="s">
        <v>148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249</v>
      </c>
      <c r="BM161" s="230" t="s">
        <v>872</v>
      </c>
    </row>
    <row r="162" s="2" customFormat="1" ht="24.15" customHeight="1">
      <c r="A162" s="38"/>
      <c r="B162" s="39"/>
      <c r="C162" s="269" t="s">
        <v>382</v>
      </c>
      <c r="D162" s="269" t="s">
        <v>293</v>
      </c>
      <c r="E162" s="270" t="s">
        <v>873</v>
      </c>
      <c r="F162" s="271" t="s">
        <v>874</v>
      </c>
      <c r="G162" s="272" t="s">
        <v>412</v>
      </c>
      <c r="H162" s="273">
        <v>1</v>
      </c>
      <c r="I162" s="274"/>
      <c r="J162" s="273">
        <f>ROUND(I162*H162,2)</f>
        <v>0</v>
      </c>
      <c r="K162" s="275"/>
      <c r="L162" s="276"/>
      <c r="M162" s="277" t="s">
        <v>1</v>
      </c>
      <c r="N162" s="278" t="s">
        <v>41</v>
      </c>
      <c r="O162" s="91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0" t="s">
        <v>296</v>
      </c>
      <c r="AT162" s="230" t="s">
        <v>293</v>
      </c>
      <c r="AU162" s="230" t="s">
        <v>86</v>
      </c>
      <c r="AY162" s="17" t="s">
        <v>148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7" t="s">
        <v>84</v>
      </c>
      <c r="BK162" s="231">
        <f>ROUND(I162*H162,2)</f>
        <v>0</v>
      </c>
      <c r="BL162" s="17" t="s">
        <v>249</v>
      </c>
      <c r="BM162" s="230" t="s">
        <v>875</v>
      </c>
    </row>
    <row r="163" s="2" customFormat="1" ht="44.25" customHeight="1">
      <c r="A163" s="38"/>
      <c r="B163" s="39"/>
      <c r="C163" s="219" t="s">
        <v>388</v>
      </c>
      <c r="D163" s="219" t="s">
        <v>151</v>
      </c>
      <c r="E163" s="220" t="s">
        <v>876</v>
      </c>
      <c r="F163" s="221" t="s">
        <v>877</v>
      </c>
      <c r="G163" s="222" t="s">
        <v>878</v>
      </c>
      <c r="H163" s="224"/>
      <c r="I163" s="224"/>
      <c r="J163" s="223">
        <f>ROUND(I163*H163,2)</f>
        <v>0</v>
      </c>
      <c r="K163" s="225"/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249</v>
      </c>
      <c r="AT163" s="230" t="s">
        <v>151</v>
      </c>
      <c r="AU163" s="230" t="s">
        <v>86</v>
      </c>
      <c r="AY163" s="17" t="s">
        <v>148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249</v>
      </c>
      <c r="BM163" s="230" t="s">
        <v>879</v>
      </c>
    </row>
    <row r="164" s="12" customFormat="1" ht="22.8" customHeight="1">
      <c r="A164" s="12"/>
      <c r="B164" s="203"/>
      <c r="C164" s="204"/>
      <c r="D164" s="205" t="s">
        <v>75</v>
      </c>
      <c r="E164" s="217" t="s">
        <v>880</v>
      </c>
      <c r="F164" s="217" t="s">
        <v>881</v>
      </c>
      <c r="G164" s="204"/>
      <c r="H164" s="204"/>
      <c r="I164" s="207"/>
      <c r="J164" s="218">
        <f>BK164</f>
        <v>0</v>
      </c>
      <c r="K164" s="204"/>
      <c r="L164" s="209"/>
      <c r="M164" s="210"/>
      <c r="N164" s="211"/>
      <c r="O164" s="211"/>
      <c r="P164" s="212">
        <f>P165</f>
        <v>0</v>
      </c>
      <c r="Q164" s="211"/>
      <c r="R164" s="212">
        <f>R165</f>
        <v>0</v>
      </c>
      <c r="S164" s="211"/>
      <c r="T164" s="213">
        <f>T165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4" t="s">
        <v>155</v>
      </c>
      <c r="AT164" s="215" t="s">
        <v>75</v>
      </c>
      <c r="AU164" s="215" t="s">
        <v>84</v>
      </c>
      <c r="AY164" s="214" t="s">
        <v>148</v>
      </c>
      <c r="BK164" s="216">
        <f>BK165</f>
        <v>0</v>
      </c>
    </row>
    <row r="165" s="2" customFormat="1" ht="37.8" customHeight="1">
      <c r="A165" s="38"/>
      <c r="B165" s="39"/>
      <c r="C165" s="219" t="s">
        <v>396</v>
      </c>
      <c r="D165" s="219" t="s">
        <v>151</v>
      </c>
      <c r="E165" s="220" t="s">
        <v>882</v>
      </c>
      <c r="F165" s="221" t="s">
        <v>883</v>
      </c>
      <c r="G165" s="222" t="s">
        <v>884</v>
      </c>
      <c r="H165" s="223">
        <v>24</v>
      </c>
      <c r="I165" s="224"/>
      <c r="J165" s="223">
        <f>ROUND(I165*H165,2)</f>
        <v>0</v>
      </c>
      <c r="K165" s="225"/>
      <c r="L165" s="44"/>
      <c r="M165" s="226" t="s">
        <v>1</v>
      </c>
      <c r="N165" s="227" t="s">
        <v>41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885</v>
      </c>
      <c r="AT165" s="230" t="s">
        <v>151</v>
      </c>
      <c r="AU165" s="230" t="s">
        <v>86</v>
      </c>
      <c r="AY165" s="17" t="s">
        <v>148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885</v>
      </c>
      <c r="BM165" s="230" t="s">
        <v>886</v>
      </c>
    </row>
    <row r="166" s="12" customFormat="1" ht="22.8" customHeight="1">
      <c r="A166" s="12"/>
      <c r="B166" s="203"/>
      <c r="C166" s="204"/>
      <c r="D166" s="205" t="s">
        <v>75</v>
      </c>
      <c r="E166" s="217" t="s">
        <v>217</v>
      </c>
      <c r="F166" s="217" t="s">
        <v>887</v>
      </c>
      <c r="G166" s="204"/>
      <c r="H166" s="204"/>
      <c r="I166" s="207"/>
      <c r="J166" s="218">
        <f>BK166</f>
        <v>0</v>
      </c>
      <c r="K166" s="204"/>
      <c r="L166" s="209"/>
      <c r="M166" s="210"/>
      <c r="N166" s="211"/>
      <c r="O166" s="211"/>
      <c r="P166" s="212">
        <f>P167</f>
        <v>0</v>
      </c>
      <c r="Q166" s="211"/>
      <c r="R166" s="212">
        <f>R167</f>
        <v>0</v>
      </c>
      <c r="S166" s="211"/>
      <c r="T166" s="213">
        <f>T167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84</v>
      </c>
      <c r="AT166" s="215" t="s">
        <v>75</v>
      </c>
      <c r="AU166" s="215" t="s">
        <v>84</v>
      </c>
      <c r="AY166" s="214" t="s">
        <v>148</v>
      </c>
      <c r="BK166" s="216">
        <f>BK167</f>
        <v>0</v>
      </c>
    </row>
    <row r="167" s="2" customFormat="1" ht="24.15" customHeight="1">
      <c r="A167" s="38"/>
      <c r="B167" s="39"/>
      <c r="C167" s="219" t="s">
        <v>404</v>
      </c>
      <c r="D167" s="219" t="s">
        <v>151</v>
      </c>
      <c r="E167" s="220" t="s">
        <v>888</v>
      </c>
      <c r="F167" s="221" t="s">
        <v>889</v>
      </c>
      <c r="G167" s="222" t="s">
        <v>210</v>
      </c>
      <c r="H167" s="223">
        <v>20</v>
      </c>
      <c r="I167" s="224"/>
      <c r="J167" s="223">
        <f>ROUND(I167*H167,2)</f>
        <v>0</v>
      </c>
      <c r="K167" s="225"/>
      <c r="L167" s="44"/>
      <c r="M167" s="283" t="s">
        <v>1</v>
      </c>
      <c r="N167" s="284" t="s">
        <v>41</v>
      </c>
      <c r="O167" s="281"/>
      <c r="P167" s="285">
        <f>O167*H167</f>
        <v>0</v>
      </c>
      <c r="Q167" s="285">
        <v>0</v>
      </c>
      <c r="R167" s="285">
        <f>Q167*H167</f>
        <v>0</v>
      </c>
      <c r="S167" s="285">
        <v>0</v>
      </c>
      <c r="T167" s="28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155</v>
      </c>
      <c r="AT167" s="230" t="s">
        <v>151</v>
      </c>
      <c r="AU167" s="230" t="s">
        <v>86</v>
      </c>
      <c r="AY167" s="17" t="s">
        <v>148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155</v>
      </c>
      <c r="BM167" s="230" t="s">
        <v>890</v>
      </c>
    </row>
    <row r="168" s="2" customFormat="1" ht="6.96" customHeight="1">
      <c r="A168" s="38"/>
      <c r="B168" s="66"/>
      <c r="C168" s="67"/>
      <c r="D168" s="67"/>
      <c r="E168" s="67"/>
      <c r="F168" s="67"/>
      <c r="G168" s="67"/>
      <c r="H168" s="67"/>
      <c r="I168" s="67"/>
      <c r="J168" s="67"/>
      <c r="K168" s="67"/>
      <c r="L168" s="44"/>
      <c r="M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</sheetData>
  <sheetProtection sheet="1" autoFilter="0" formatColumns="0" formatRows="0" objects="1" scenarios="1" spinCount="100000" saltValue="EvYBFK/4PKjbz4pSoNnIKFi04zf579q5/2+C7PgPgl5M9yrwkJMOhEkT5vpT33kPFRepybaArTWczTqIXPFhUA==" hashValue="ertmkvhN2xNft9VBUcTX9SYpz/sH9nof/+c+IQBRLCeWJcUC+NcBglKSvWpCXKvf1zdOYPiaPsPE5CCtCdTjKA==" algorithmName="SHA-512" password="CC35"/>
  <autoFilter ref="C119:K16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6.25" customHeight="1">
      <c r="B7" s="20"/>
      <c r="E7" s="141" t="str">
        <f>'Rekapitulace stavby'!K6</f>
        <v xml:space="preserve">Karlovy Vary, ZŠ 1.Máje  - rekonstrukce kuchyňky - stavební část + EL + VZT + ÚT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892</v>
      </c>
      <c r="G12" s="38"/>
      <c r="H12" s="38"/>
      <c r="I12" s="140" t="s">
        <v>21</v>
      </c>
      <c r="J12" s="144" t="str">
        <f>'Rekapitulace stavby'!AN8</f>
        <v>29. 4. 2025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Karlovy Vary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DPT s.r.o.Ostrov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Neubauerová Soňa, SK-Projekt Ostrov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ROUND((SUM(BE120:BE167)),  2)</f>
        <v>0</v>
      </c>
      <c r="G33" s="38"/>
      <c r="H33" s="38"/>
      <c r="I33" s="155">
        <v>0.20999999999999999</v>
      </c>
      <c r="J33" s="154">
        <f>ROUND(((SUM(BE120:BE167))*I33),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ROUND((SUM(BF120:BF167)),  2)</f>
        <v>0</v>
      </c>
      <c r="G34" s="38"/>
      <c r="H34" s="38"/>
      <c r="I34" s="155">
        <v>0.12</v>
      </c>
      <c r="J34" s="154">
        <f>ROUND(((SUM(BF120:BF167))*I34),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ROUND((SUM(BG120:BG167)),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ROUND((SUM(BH120:BH167)),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ROUND((SUM(BI120:BI167)),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Karlovy Vary, ZŠ 1.Máje  - rekonstrukce kuchyňky - stavební část + EL + VZT + ÚT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1-05 -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Ostrov</v>
      </c>
      <c r="G89" s="40"/>
      <c r="H89" s="40"/>
      <c r="I89" s="32" t="s">
        <v>21</v>
      </c>
      <c r="J89" s="79" t="str">
        <f>IF(J12="","",J12)</f>
        <v>29. 4. 2025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Karlovy Vary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122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893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894</v>
      </c>
      <c r="E99" s="188"/>
      <c r="F99" s="188"/>
      <c r="G99" s="188"/>
      <c r="H99" s="188"/>
      <c r="I99" s="188"/>
      <c r="J99" s="189">
        <f>J137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895</v>
      </c>
      <c r="E100" s="182"/>
      <c r="F100" s="182"/>
      <c r="G100" s="182"/>
      <c r="H100" s="182"/>
      <c r="I100" s="182"/>
      <c r="J100" s="183">
        <f>J162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133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15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74" t="str">
        <f>E7</f>
        <v xml:space="preserve">Karlovy Vary, ZŠ 1.Máje  - rekonstrukce kuchyňky - stavební část + EL + VZT + ÚT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1-05 - Vzduchotechnika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19</v>
      </c>
      <c r="D114" s="40"/>
      <c r="E114" s="40"/>
      <c r="F114" s="27" t="str">
        <f>F12</f>
        <v>Ostrov</v>
      </c>
      <c r="G114" s="40"/>
      <c r="H114" s="40"/>
      <c r="I114" s="32" t="s">
        <v>21</v>
      </c>
      <c r="J114" s="79" t="str">
        <f>IF(J12="","",J12)</f>
        <v>29. 4. 2025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23</v>
      </c>
      <c r="D116" s="40"/>
      <c r="E116" s="40"/>
      <c r="F116" s="27" t="str">
        <f>E15</f>
        <v>Město Karlovy Vary</v>
      </c>
      <c r="G116" s="40"/>
      <c r="H116" s="40"/>
      <c r="I116" s="32" t="s">
        <v>29</v>
      </c>
      <c r="J116" s="36" t="str">
        <f>E21</f>
        <v>DPT s.r.o.Ostrov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32</v>
      </c>
      <c r="J117" s="36" t="str">
        <f>E24</f>
        <v>Neubauerová Soňa, SK-Projekt Ostrov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134</v>
      </c>
      <c r="D119" s="194" t="s">
        <v>61</v>
      </c>
      <c r="E119" s="194" t="s">
        <v>57</v>
      </c>
      <c r="F119" s="194" t="s">
        <v>58</v>
      </c>
      <c r="G119" s="194" t="s">
        <v>135</v>
      </c>
      <c r="H119" s="194" t="s">
        <v>136</v>
      </c>
      <c r="I119" s="194" t="s">
        <v>137</v>
      </c>
      <c r="J119" s="195" t="s">
        <v>110</v>
      </c>
      <c r="K119" s="196" t="s">
        <v>138</v>
      </c>
      <c r="L119" s="197"/>
      <c r="M119" s="100" t="s">
        <v>1</v>
      </c>
      <c r="N119" s="101" t="s">
        <v>40</v>
      </c>
      <c r="O119" s="101" t="s">
        <v>139</v>
      </c>
      <c r="P119" s="101" t="s">
        <v>140</v>
      </c>
      <c r="Q119" s="101" t="s">
        <v>141</v>
      </c>
      <c r="R119" s="101" t="s">
        <v>142</v>
      </c>
      <c r="S119" s="101" t="s">
        <v>143</v>
      </c>
      <c r="T119" s="102" t="s">
        <v>144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145</v>
      </c>
      <c r="D120" s="40"/>
      <c r="E120" s="40"/>
      <c r="F120" s="40"/>
      <c r="G120" s="40"/>
      <c r="H120" s="40"/>
      <c r="I120" s="40"/>
      <c r="J120" s="198">
        <f>BK120</f>
        <v>0</v>
      </c>
      <c r="K120" s="40"/>
      <c r="L120" s="44"/>
      <c r="M120" s="103"/>
      <c r="N120" s="199"/>
      <c r="O120" s="104"/>
      <c r="P120" s="200">
        <f>P121+P162</f>
        <v>0</v>
      </c>
      <c r="Q120" s="104"/>
      <c r="R120" s="200">
        <f>R121+R162</f>
        <v>0.48705999999999999</v>
      </c>
      <c r="S120" s="104"/>
      <c r="T120" s="201">
        <f>T121+T162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112</v>
      </c>
      <c r="BK120" s="202">
        <f>BK121+BK162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242</v>
      </c>
      <c r="F121" s="206" t="s">
        <v>243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P122+P137</f>
        <v>0</v>
      </c>
      <c r="Q121" s="211"/>
      <c r="R121" s="212">
        <f>R122+R137</f>
        <v>0.48705999999999999</v>
      </c>
      <c r="S121" s="211"/>
      <c r="T121" s="213">
        <f>T122+T137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86</v>
      </c>
      <c r="AT121" s="215" t="s">
        <v>75</v>
      </c>
      <c r="AU121" s="215" t="s">
        <v>76</v>
      </c>
      <c r="AY121" s="214" t="s">
        <v>148</v>
      </c>
      <c r="BK121" s="216">
        <f>BK122+BK137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896</v>
      </c>
      <c r="F122" s="217" t="s">
        <v>897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SUM(P123:P136)</f>
        <v>0</v>
      </c>
      <c r="Q122" s="211"/>
      <c r="R122" s="212">
        <f>SUM(R123:R136)</f>
        <v>0.12416000000000001</v>
      </c>
      <c r="S122" s="211"/>
      <c r="T122" s="213">
        <f>SUM(T123:T136)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86</v>
      </c>
      <c r="AT122" s="215" t="s">
        <v>75</v>
      </c>
      <c r="AU122" s="215" t="s">
        <v>84</v>
      </c>
      <c r="AY122" s="214" t="s">
        <v>148</v>
      </c>
      <c r="BK122" s="216">
        <f>SUM(BK123:BK136)</f>
        <v>0</v>
      </c>
    </row>
    <row r="123" s="2" customFormat="1" ht="24.15" customHeight="1">
      <c r="A123" s="38"/>
      <c r="B123" s="39"/>
      <c r="C123" s="219" t="s">
        <v>84</v>
      </c>
      <c r="D123" s="219" t="s">
        <v>151</v>
      </c>
      <c r="E123" s="220" t="s">
        <v>898</v>
      </c>
      <c r="F123" s="221" t="s">
        <v>899</v>
      </c>
      <c r="G123" s="222" t="s">
        <v>154</v>
      </c>
      <c r="H123" s="223">
        <v>32</v>
      </c>
      <c r="I123" s="224"/>
      <c r="J123" s="223">
        <f>ROUND(I123*H123,2)</f>
        <v>0</v>
      </c>
      <c r="K123" s="225"/>
      <c r="L123" s="44"/>
      <c r="M123" s="226" t="s">
        <v>1</v>
      </c>
      <c r="N123" s="227" t="s">
        <v>41</v>
      </c>
      <c r="O123" s="91"/>
      <c r="P123" s="228">
        <f>O123*H123</f>
        <v>0</v>
      </c>
      <c r="Q123" s="228">
        <v>0.00022000000000000001</v>
      </c>
      <c r="R123" s="228">
        <f>Q123*H123</f>
        <v>0.0070400000000000003</v>
      </c>
      <c r="S123" s="228">
        <v>0</v>
      </c>
      <c r="T123" s="229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0" t="s">
        <v>249</v>
      </c>
      <c r="AT123" s="230" t="s">
        <v>151</v>
      </c>
      <c r="AU123" s="230" t="s">
        <v>86</v>
      </c>
      <c r="AY123" s="17" t="s">
        <v>148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7" t="s">
        <v>84</v>
      </c>
      <c r="BK123" s="231">
        <f>ROUND(I123*H123,2)</f>
        <v>0</v>
      </c>
      <c r="BL123" s="17" t="s">
        <v>249</v>
      </c>
      <c r="BM123" s="230" t="s">
        <v>900</v>
      </c>
    </row>
    <row r="124" s="13" customFormat="1">
      <c r="A124" s="13"/>
      <c r="B124" s="232"/>
      <c r="C124" s="233"/>
      <c r="D124" s="234" t="s">
        <v>157</v>
      </c>
      <c r="E124" s="235" t="s">
        <v>1</v>
      </c>
      <c r="F124" s="236" t="s">
        <v>901</v>
      </c>
      <c r="G124" s="233"/>
      <c r="H124" s="235" t="s">
        <v>1</v>
      </c>
      <c r="I124" s="237"/>
      <c r="J124" s="233"/>
      <c r="K124" s="233"/>
      <c r="L124" s="238"/>
      <c r="M124" s="239"/>
      <c r="N124" s="240"/>
      <c r="O124" s="240"/>
      <c r="P124" s="240"/>
      <c r="Q124" s="240"/>
      <c r="R124" s="240"/>
      <c r="S124" s="240"/>
      <c r="T124" s="24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2" t="s">
        <v>157</v>
      </c>
      <c r="AU124" s="242" t="s">
        <v>86</v>
      </c>
      <c r="AV124" s="13" t="s">
        <v>84</v>
      </c>
      <c r="AW124" s="13" t="s">
        <v>31</v>
      </c>
      <c r="AX124" s="13" t="s">
        <v>76</v>
      </c>
      <c r="AY124" s="242" t="s">
        <v>148</v>
      </c>
    </row>
    <row r="125" s="13" customFormat="1">
      <c r="A125" s="13"/>
      <c r="B125" s="232"/>
      <c r="C125" s="233"/>
      <c r="D125" s="234" t="s">
        <v>157</v>
      </c>
      <c r="E125" s="235" t="s">
        <v>1</v>
      </c>
      <c r="F125" s="236" t="s">
        <v>902</v>
      </c>
      <c r="G125" s="233"/>
      <c r="H125" s="235" t="s">
        <v>1</v>
      </c>
      <c r="I125" s="237"/>
      <c r="J125" s="233"/>
      <c r="K125" s="233"/>
      <c r="L125" s="238"/>
      <c r="M125" s="239"/>
      <c r="N125" s="240"/>
      <c r="O125" s="240"/>
      <c r="P125" s="240"/>
      <c r="Q125" s="240"/>
      <c r="R125" s="240"/>
      <c r="S125" s="240"/>
      <c r="T125" s="241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2" t="s">
        <v>157</v>
      </c>
      <c r="AU125" s="242" t="s">
        <v>86</v>
      </c>
      <c r="AV125" s="13" t="s">
        <v>84</v>
      </c>
      <c r="AW125" s="13" t="s">
        <v>31</v>
      </c>
      <c r="AX125" s="13" t="s">
        <v>76</v>
      </c>
      <c r="AY125" s="242" t="s">
        <v>148</v>
      </c>
    </row>
    <row r="126" s="14" customFormat="1">
      <c r="A126" s="14"/>
      <c r="B126" s="243"/>
      <c r="C126" s="244"/>
      <c r="D126" s="234" t="s">
        <v>157</v>
      </c>
      <c r="E126" s="245" t="s">
        <v>1</v>
      </c>
      <c r="F126" s="246" t="s">
        <v>903</v>
      </c>
      <c r="G126" s="244"/>
      <c r="H126" s="247">
        <v>32</v>
      </c>
      <c r="I126" s="248"/>
      <c r="J126" s="244"/>
      <c r="K126" s="244"/>
      <c r="L126" s="249"/>
      <c r="M126" s="250"/>
      <c r="N126" s="251"/>
      <c r="O126" s="251"/>
      <c r="P126" s="251"/>
      <c r="Q126" s="251"/>
      <c r="R126" s="251"/>
      <c r="S126" s="251"/>
      <c r="T126" s="252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3" t="s">
        <v>157</v>
      </c>
      <c r="AU126" s="253" t="s">
        <v>86</v>
      </c>
      <c r="AV126" s="14" t="s">
        <v>86</v>
      </c>
      <c r="AW126" s="14" t="s">
        <v>31</v>
      </c>
      <c r="AX126" s="14" t="s">
        <v>76</v>
      </c>
      <c r="AY126" s="253" t="s">
        <v>148</v>
      </c>
    </row>
    <row r="127" s="15" customFormat="1">
      <c r="A127" s="15"/>
      <c r="B127" s="254"/>
      <c r="C127" s="255"/>
      <c r="D127" s="234" t="s">
        <v>157</v>
      </c>
      <c r="E127" s="256" t="s">
        <v>1</v>
      </c>
      <c r="F127" s="257" t="s">
        <v>174</v>
      </c>
      <c r="G127" s="255"/>
      <c r="H127" s="258">
        <v>32</v>
      </c>
      <c r="I127" s="259"/>
      <c r="J127" s="255"/>
      <c r="K127" s="255"/>
      <c r="L127" s="260"/>
      <c r="M127" s="261"/>
      <c r="N127" s="262"/>
      <c r="O127" s="262"/>
      <c r="P127" s="262"/>
      <c r="Q127" s="262"/>
      <c r="R127" s="262"/>
      <c r="S127" s="262"/>
      <c r="T127" s="263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4" t="s">
        <v>157</v>
      </c>
      <c r="AU127" s="264" t="s">
        <v>86</v>
      </c>
      <c r="AV127" s="15" t="s">
        <v>155</v>
      </c>
      <c r="AW127" s="15" t="s">
        <v>31</v>
      </c>
      <c r="AX127" s="15" t="s">
        <v>84</v>
      </c>
      <c r="AY127" s="264" t="s">
        <v>148</v>
      </c>
    </row>
    <row r="128" s="2" customFormat="1" ht="24.15" customHeight="1">
      <c r="A128" s="38"/>
      <c r="B128" s="39"/>
      <c r="C128" s="219" t="s">
        <v>86</v>
      </c>
      <c r="D128" s="219" t="s">
        <v>151</v>
      </c>
      <c r="E128" s="220" t="s">
        <v>904</v>
      </c>
      <c r="F128" s="221" t="s">
        <v>905</v>
      </c>
      <c r="G128" s="222" t="s">
        <v>154</v>
      </c>
      <c r="H128" s="223">
        <v>8</v>
      </c>
      <c r="I128" s="224"/>
      <c r="J128" s="223">
        <f>ROUND(I128*H128,2)</f>
        <v>0</v>
      </c>
      <c r="K128" s="225"/>
      <c r="L128" s="44"/>
      <c r="M128" s="226" t="s">
        <v>1</v>
      </c>
      <c r="N128" s="227" t="s">
        <v>41</v>
      </c>
      <c r="O128" s="91"/>
      <c r="P128" s="228">
        <f>O128*H128</f>
        <v>0</v>
      </c>
      <c r="Q128" s="228">
        <v>0.00034000000000000002</v>
      </c>
      <c r="R128" s="228">
        <f>Q128*H128</f>
        <v>0.0027200000000000002</v>
      </c>
      <c r="S128" s="228">
        <v>0</v>
      </c>
      <c r="T128" s="22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0" t="s">
        <v>249</v>
      </c>
      <c r="AT128" s="230" t="s">
        <v>151</v>
      </c>
      <c r="AU128" s="230" t="s">
        <v>86</v>
      </c>
      <c r="AY128" s="17" t="s">
        <v>148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7" t="s">
        <v>84</v>
      </c>
      <c r="BK128" s="231">
        <f>ROUND(I128*H128,2)</f>
        <v>0</v>
      </c>
      <c r="BL128" s="17" t="s">
        <v>249</v>
      </c>
      <c r="BM128" s="230" t="s">
        <v>906</v>
      </c>
    </row>
    <row r="129" s="13" customFormat="1">
      <c r="A129" s="13"/>
      <c r="B129" s="232"/>
      <c r="C129" s="233"/>
      <c r="D129" s="234" t="s">
        <v>157</v>
      </c>
      <c r="E129" s="235" t="s">
        <v>1</v>
      </c>
      <c r="F129" s="236" t="s">
        <v>901</v>
      </c>
      <c r="G129" s="233"/>
      <c r="H129" s="235" t="s">
        <v>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157</v>
      </c>
      <c r="AU129" s="242" t="s">
        <v>86</v>
      </c>
      <c r="AV129" s="13" t="s">
        <v>84</v>
      </c>
      <c r="AW129" s="13" t="s">
        <v>31</v>
      </c>
      <c r="AX129" s="13" t="s">
        <v>76</v>
      </c>
      <c r="AY129" s="242" t="s">
        <v>148</v>
      </c>
    </row>
    <row r="130" s="13" customFormat="1">
      <c r="A130" s="13"/>
      <c r="B130" s="232"/>
      <c r="C130" s="233"/>
      <c r="D130" s="234" t="s">
        <v>157</v>
      </c>
      <c r="E130" s="235" t="s">
        <v>1</v>
      </c>
      <c r="F130" s="236" t="s">
        <v>907</v>
      </c>
      <c r="G130" s="233"/>
      <c r="H130" s="235" t="s">
        <v>1</v>
      </c>
      <c r="I130" s="237"/>
      <c r="J130" s="233"/>
      <c r="K130" s="233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157</v>
      </c>
      <c r="AU130" s="242" t="s">
        <v>86</v>
      </c>
      <c r="AV130" s="13" t="s">
        <v>84</v>
      </c>
      <c r="AW130" s="13" t="s">
        <v>31</v>
      </c>
      <c r="AX130" s="13" t="s">
        <v>76</v>
      </c>
      <c r="AY130" s="242" t="s">
        <v>148</v>
      </c>
    </row>
    <row r="131" s="14" customFormat="1">
      <c r="A131" s="14"/>
      <c r="B131" s="243"/>
      <c r="C131" s="244"/>
      <c r="D131" s="234" t="s">
        <v>157</v>
      </c>
      <c r="E131" s="245" t="s">
        <v>1</v>
      </c>
      <c r="F131" s="246" t="s">
        <v>908</v>
      </c>
      <c r="G131" s="244"/>
      <c r="H131" s="247">
        <v>8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157</v>
      </c>
      <c r="AU131" s="253" t="s">
        <v>86</v>
      </c>
      <c r="AV131" s="14" t="s">
        <v>86</v>
      </c>
      <c r="AW131" s="14" t="s">
        <v>31</v>
      </c>
      <c r="AX131" s="14" t="s">
        <v>76</v>
      </c>
      <c r="AY131" s="253" t="s">
        <v>148</v>
      </c>
    </row>
    <row r="132" s="15" customFormat="1">
      <c r="A132" s="15"/>
      <c r="B132" s="254"/>
      <c r="C132" s="255"/>
      <c r="D132" s="234" t="s">
        <v>157</v>
      </c>
      <c r="E132" s="256" t="s">
        <v>1</v>
      </c>
      <c r="F132" s="257" t="s">
        <v>174</v>
      </c>
      <c r="G132" s="255"/>
      <c r="H132" s="258">
        <v>8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4" t="s">
        <v>157</v>
      </c>
      <c r="AU132" s="264" t="s">
        <v>86</v>
      </c>
      <c r="AV132" s="15" t="s">
        <v>155</v>
      </c>
      <c r="AW132" s="15" t="s">
        <v>31</v>
      </c>
      <c r="AX132" s="15" t="s">
        <v>84</v>
      </c>
      <c r="AY132" s="264" t="s">
        <v>148</v>
      </c>
    </row>
    <row r="133" s="2" customFormat="1" ht="24.15" customHeight="1">
      <c r="A133" s="38"/>
      <c r="B133" s="39"/>
      <c r="C133" s="269" t="s">
        <v>167</v>
      </c>
      <c r="D133" s="269" t="s">
        <v>293</v>
      </c>
      <c r="E133" s="270" t="s">
        <v>909</v>
      </c>
      <c r="F133" s="271" t="s">
        <v>910</v>
      </c>
      <c r="G133" s="272" t="s">
        <v>154</v>
      </c>
      <c r="H133" s="273">
        <v>44</v>
      </c>
      <c r="I133" s="274"/>
      <c r="J133" s="273">
        <f>ROUND(I133*H133,2)</f>
        <v>0</v>
      </c>
      <c r="K133" s="275"/>
      <c r="L133" s="276"/>
      <c r="M133" s="277" t="s">
        <v>1</v>
      </c>
      <c r="N133" s="278" t="s">
        <v>41</v>
      </c>
      <c r="O133" s="91"/>
      <c r="P133" s="228">
        <f>O133*H133</f>
        <v>0</v>
      </c>
      <c r="Q133" s="228">
        <v>0.0025999999999999999</v>
      </c>
      <c r="R133" s="228">
        <f>Q133*H133</f>
        <v>0.1144</v>
      </c>
      <c r="S133" s="228">
        <v>0</v>
      </c>
      <c r="T133" s="229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0" t="s">
        <v>296</v>
      </c>
      <c r="AT133" s="230" t="s">
        <v>293</v>
      </c>
      <c r="AU133" s="230" t="s">
        <v>86</v>
      </c>
      <c r="AY133" s="17" t="s">
        <v>148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7" t="s">
        <v>84</v>
      </c>
      <c r="BK133" s="231">
        <f>ROUND(I133*H133,2)</f>
        <v>0</v>
      </c>
      <c r="BL133" s="17" t="s">
        <v>249</v>
      </c>
      <c r="BM133" s="230" t="s">
        <v>911</v>
      </c>
    </row>
    <row r="134" s="14" customFormat="1">
      <c r="A134" s="14"/>
      <c r="B134" s="243"/>
      <c r="C134" s="244"/>
      <c r="D134" s="234" t="s">
        <v>157</v>
      </c>
      <c r="E134" s="245" t="s">
        <v>1</v>
      </c>
      <c r="F134" s="246" t="s">
        <v>912</v>
      </c>
      <c r="G134" s="244"/>
      <c r="H134" s="247">
        <v>44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157</v>
      </c>
      <c r="AU134" s="253" t="s">
        <v>86</v>
      </c>
      <c r="AV134" s="14" t="s">
        <v>86</v>
      </c>
      <c r="AW134" s="14" t="s">
        <v>31</v>
      </c>
      <c r="AX134" s="14" t="s">
        <v>76</v>
      </c>
      <c r="AY134" s="253" t="s">
        <v>148</v>
      </c>
    </row>
    <row r="135" s="15" customFormat="1">
      <c r="A135" s="15"/>
      <c r="B135" s="254"/>
      <c r="C135" s="255"/>
      <c r="D135" s="234" t="s">
        <v>157</v>
      </c>
      <c r="E135" s="256" t="s">
        <v>1</v>
      </c>
      <c r="F135" s="257" t="s">
        <v>174</v>
      </c>
      <c r="G135" s="255"/>
      <c r="H135" s="258">
        <v>44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4" t="s">
        <v>157</v>
      </c>
      <c r="AU135" s="264" t="s">
        <v>86</v>
      </c>
      <c r="AV135" s="15" t="s">
        <v>155</v>
      </c>
      <c r="AW135" s="15" t="s">
        <v>31</v>
      </c>
      <c r="AX135" s="15" t="s">
        <v>84</v>
      </c>
      <c r="AY135" s="264" t="s">
        <v>148</v>
      </c>
    </row>
    <row r="136" s="2" customFormat="1" ht="24.15" customHeight="1">
      <c r="A136" s="38"/>
      <c r="B136" s="39"/>
      <c r="C136" s="219" t="s">
        <v>155</v>
      </c>
      <c r="D136" s="219" t="s">
        <v>151</v>
      </c>
      <c r="E136" s="220" t="s">
        <v>913</v>
      </c>
      <c r="F136" s="221" t="s">
        <v>914</v>
      </c>
      <c r="G136" s="222" t="s">
        <v>878</v>
      </c>
      <c r="H136" s="224"/>
      <c r="I136" s="224"/>
      <c r="J136" s="223">
        <f>ROUND(I136*H136,2)</f>
        <v>0</v>
      </c>
      <c r="K136" s="225"/>
      <c r="L136" s="44"/>
      <c r="M136" s="226" t="s">
        <v>1</v>
      </c>
      <c r="N136" s="227" t="s">
        <v>41</v>
      </c>
      <c r="O136" s="91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0" t="s">
        <v>249</v>
      </c>
      <c r="AT136" s="230" t="s">
        <v>151</v>
      </c>
      <c r="AU136" s="230" t="s">
        <v>86</v>
      </c>
      <c r="AY136" s="17" t="s">
        <v>148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7" t="s">
        <v>84</v>
      </c>
      <c r="BK136" s="231">
        <f>ROUND(I136*H136,2)</f>
        <v>0</v>
      </c>
      <c r="BL136" s="17" t="s">
        <v>249</v>
      </c>
      <c r="BM136" s="230" t="s">
        <v>915</v>
      </c>
    </row>
    <row r="137" s="12" customFormat="1" ht="22.8" customHeight="1">
      <c r="A137" s="12"/>
      <c r="B137" s="203"/>
      <c r="C137" s="204"/>
      <c r="D137" s="205" t="s">
        <v>75</v>
      </c>
      <c r="E137" s="217" t="s">
        <v>916</v>
      </c>
      <c r="F137" s="217" t="s">
        <v>917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SUM(P138:P161)</f>
        <v>0</v>
      </c>
      <c r="Q137" s="211"/>
      <c r="R137" s="212">
        <f>SUM(R138:R161)</f>
        <v>0.3629</v>
      </c>
      <c r="S137" s="211"/>
      <c r="T137" s="213">
        <f>SUM(T138:T161)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86</v>
      </c>
      <c r="AT137" s="215" t="s">
        <v>75</v>
      </c>
      <c r="AU137" s="215" t="s">
        <v>84</v>
      </c>
      <c r="AY137" s="214" t="s">
        <v>148</v>
      </c>
      <c r="BK137" s="216">
        <f>SUM(BK138:BK161)</f>
        <v>0</v>
      </c>
    </row>
    <row r="138" s="2" customFormat="1" ht="24.15" customHeight="1">
      <c r="A138" s="38"/>
      <c r="B138" s="39"/>
      <c r="C138" s="219" t="s">
        <v>184</v>
      </c>
      <c r="D138" s="219" t="s">
        <v>151</v>
      </c>
      <c r="E138" s="220" t="s">
        <v>918</v>
      </c>
      <c r="F138" s="221" t="s">
        <v>919</v>
      </c>
      <c r="G138" s="222" t="s">
        <v>412</v>
      </c>
      <c r="H138" s="223">
        <v>6</v>
      </c>
      <c r="I138" s="224"/>
      <c r="J138" s="223">
        <f>ROUND(I138*H138,2)</f>
        <v>0</v>
      </c>
      <c r="K138" s="225"/>
      <c r="L138" s="44"/>
      <c r="M138" s="226" t="s">
        <v>1</v>
      </c>
      <c r="N138" s="227" t="s">
        <v>41</v>
      </c>
      <c r="O138" s="91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0" t="s">
        <v>249</v>
      </c>
      <c r="AT138" s="230" t="s">
        <v>151</v>
      </c>
      <c r="AU138" s="230" t="s">
        <v>86</v>
      </c>
      <c r="AY138" s="17" t="s">
        <v>148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7" t="s">
        <v>84</v>
      </c>
      <c r="BK138" s="231">
        <f>ROUND(I138*H138,2)</f>
        <v>0</v>
      </c>
      <c r="BL138" s="17" t="s">
        <v>249</v>
      </c>
      <c r="BM138" s="230" t="s">
        <v>920</v>
      </c>
    </row>
    <row r="139" s="2" customFormat="1" ht="33" customHeight="1">
      <c r="A139" s="38"/>
      <c r="B139" s="39"/>
      <c r="C139" s="269" t="s">
        <v>191</v>
      </c>
      <c r="D139" s="269" t="s">
        <v>293</v>
      </c>
      <c r="E139" s="270" t="s">
        <v>921</v>
      </c>
      <c r="F139" s="271" t="s">
        <v>922</v>
      </c>
      <c r="G139" s="272" t="s">
        <v>412</v>
      </c>
      <c r="H139" s="273">
        <v>6</v>
      </c>
      <c r="I139" s="274"/>
      <c r="J139" s="273">
        <f>ROUND(I139*H139,2)</f>
        <v>0</v>
      </c>
      <c r="K139" s="275"/>
      <c r="L139" s="276"/>
      <c r="M139" s="277" t="s">
        <v>1</v>
      </c>
      <c r="N139" s="278" t="s">
        <v>41</v>
      </c>
      <c r="O139" s="91"/>
      <c r="P139" s="228">
        <f>O139*H139</f>
        <v>0</v>
      </c>
      <c r="Q139" s="228">
        <v>0.0015</v>
      </c>
      <c r="R139" s="228">
        <f>Q139*H139</f>
        <v>0.0090000000000000011</v>
      </c>
      <c r="S139" s="228">
        <v>0</v>
      </c>
      <c r="T139" s="229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0" t="s">
        <v>296</v>
      </c>
      <c r="AT139" s="230" t="s">
        <v>293</v>
      </c>
      <c r="AU139" s="230" t="s">
        <v>86</v>
      </c>
      <c r="AY139" s="17" t="s">
        <v>148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7" t="s">
        <v>84</v>
      </c>
      <c r="BK139" s="231">
        <f>ROUND(I139*H139,2)</f>
        <v>0</v>
      </c>
      <c r="BL139" s="17" t="s">
        <v>249</v>
      </c>
      <c r="BM139" s="230" t="s">
        <v>923</v>
      </c>
    </row>
    <row r="140" s="2" customFormat="1" ht="33" customHeight="1">
      <c r="A140" s="38"/>
      <c r="B140" s="39"/>
      <c r="C140" s="219" t="s">
        <v>198</v>
      </c>
      <c r="D140" s="219" t="s">
        <v>151</v>
      </c>
      <c r="E140" s="220" t="s">
        <v>924</v>
      </c>
      <c r="F140" s="221" t="s">
        <v>925</v>
      </c>
      <c r="G140" s="222" t="s">
        <v>412</v>
      </c>
      <c r="H140" s="223">
        <v>2</v>
      </c>
      <c r="I140" s="224"/>
      <c r="J140" s="223">
        <f>ROUND(I140*H140,2)</f>
        <v>0</v>
      </c>
      <c r="K140" s="225"/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249</v>
      </c>
      <c r="AT140" s="230" t="s">
        <v>151</v>
      </c>
      <c r="AU140" s="230" t="s">
        <v>86</v>
      </c>
      <c r="AY140" s="17" t="s">
        <v>148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249</v>
      </c>
      <c r="BM140" s="230" t="s">
        <v>926</v>
      </c>
    </row>
    <row r="141" s="2" customFormat="1" ht="37.8" customHeight="1">
      <c r="A141" s="38"/>
      <c r="B141" s="39"/>
      <c r="C141" s="269" t="s">
        <v>207</v>
      </c>
      <c r="D141" s="269" t="s">
        <v>293</v>
      </c>
      <c r="E141" s="270" t="s">
        <v>927</v>
      </c>
      <c r="F141" s="271" t="s">
        <v>928</v>
      </c>
      <c r="G141" s="272" t="s">
        <v>412</v>
      </c>
      <c r="H141" s="273">
        <v>2</v>
      </c>
      <c r="I141" s="274"/>
      <c r="J141" s="273">
        <f>ROUND(I141*H141,2)</f>
        <v>0</v>
      </c>
      <c r="K141" s="275"/>
      <c r="L141" s="276"/>
      <c r="M141" s="277" t="s">
        <v>1</v>
      </c>
      <c r="N141" s="278" t="s">
        <v>41</v>
      </c>
      <c r="O141" s="91"/>
      <c r="P141" s="228">
        <f>O141*H141</f>
        <v>0</v>
      </c>
      <c r="Q141" s="228">
        <v>0.0015</v>
      </c>
      <c r="R141" s="228">
        <f>Q141*H141</f>
        <v>0.0030000000000000001</v>
      </c>
      <c r="S141" s="228">
        <v>0</v>
      </c>
      <c r="T141" s="229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0" t="s">
        <v>296</v>
      </c>
      <c r="AT141" s="230" t="s">
        <v>293</v>
      </c>
      <c r="AU141" s="230" t="s">
        <v>86</v>
      </c>
      <c r="AY141" s="17" t="s">
        <v>148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7" t="s">
        <v>84</v>
      </c>
      <c r="BK141" s="231">
        <f>ROUND(I141*H141,2)</f>
        <v>0</v>
      </c>
      <c r="BL141" s="17" t="s">
        <v>249</v>
      </c>
      <c r="BM141" s="230" t="s">
        <v>929</v>
      </c>
    </row>
    <row r="142" s="2" customFormat="1" ht="16.5" customHeight="1">
      <c r="A142" s="38"/>
      <c r="B142" s="39"/>
      <c r="C142" s="269" t="s">
        <v>217</v>
      </c>
      <c r="D142" s="269" t="s">
        <v>293</v>
      </c>
      <c r="E142" s="270" t="s">
        <v>930</v>
      </c>
      <c r="F142" s="271" t="s">
        <v>931</v>
      </c>
      <c r="G142" s="272" t="s">
        <v>412</v>
      </c>
      <c r="H142" s="273">
        <v>4</v>
      </c>
      <c r="I142" s="274"/>
      <c r="J142" s="273">
        <f>ROUND(I142*H142,2)</f>
        <v>0</v>
      </c>
      <c r="K142" s="275"/>
      <c r="L142" s="276"/>
      <c r="M142" s="277" t="s">
        <v>1</v>
      </c>
      <c r="N142" s="278" t="s">
        <v>41</v>
      </c>
      <c r="O142" s="91"/>
      <c r="P142" s="228">
        <f>O142*H142</f>
        <v>0</v>
      </c>
      <c r="Q142" s="228">
        <v>0.0015</v>
      </c>
      <c r="R142" s="228">
        <f>Q142*H142</f>
        <v>0.0060000000000000001</v>
      </c>
      <c r="S142" s="228">
        <v>0</v>
      </c>
      <c r="T142" s="22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0" t="s">
        <v>296</v>
      </c>
      <c r="AT142" s="230" t="s">
        <v>293</v>
      </c>
      <c r="AU142" s="230" t="s">
        <v>86</v>
      </c>
      <c r="AY142" s="17" t="s">
        <v>148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7" t="s">
        <v>84</v>
      </c>
      <c r="BK142" s="231">
        <f>ROUND(I142*H142,2)</f>
        <v>0</v>
      </c>
      <c r="BL142" s="17" t="s">
        <v>249</v>
      </c>
      <c r="BM142" s="230" t="s">
        <v>932</v>
      </c>
    </row>
    <row r="143" s="2" customFormat="1" ht="37.8" customHeight="1">
      <c r="A143" s="38"/>
      <c r="B143" s="39"/>
      <c r="C143" s="219" t="s">
        <v>223</v>
      </c>
      <c r="D143" s="219" t="s">
        <v>151</v>
      </c>
      <c r="E143" s="220" t="s">
        <v>933</v>
      </c>
      <c r="F143" s="221" t="s">
        <v>934</v>
      </c>
      <c r="G143" s="222" t="s">
        <v>210</v>
      </c>
      <c r="H143" s="223">
        <v>52</v>
      </c>
      <c r="I143" s="224"/>
      <c r="J143" s="223">
        <f>ROUND(I143*H143,2)</f>
        <v>0</v>
      </c>
      <c r="K143" s="225"/>
      <c r="L143" s="44"/>
      <c r="M143" s="226" t="s">
        <v>1</v>
      </c>
      <c r="N143" s="227" t="s">
        <v>41</v>
      </c>
      <c r="O143" s="91"/>
      <c r="P143" s="228">
        <f>O143*H143</f>
        <v>0</v>
      </c>
      <c r="Q143" s="228">
        <v>0.0034399999999999999</v>
      </c>
      <c r="R143" s="228">
        <f>Q143*H143</f>
        <v>0.17887999999999998</v>
      </c>
      <c r="S143" s="228">
        <v>0</v>
      </c>
      <c r="T143" s="22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0" t="s">
        <v>249</v>
      </c>
      <c r="AT143" s="230" t="s">
        <v>151</v>
      </c>
      <c r="AU143" s="230" t="s">
        <v>86</v>
      </c>
      <c r="AY143" s="17" t="s">
        <v>148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7" t="s">
        <v>84</v>
      </c>
      <c r="BK143" s="231">
        <f>ROUND(I143*H143,2)</f>
        <v>0</v>
      </c>
      <c r="BL143" s="17" t="s">
        <v>249</v>
      </c>
      <c r="BM143" s="230" t="s">
        <v>935</v>
      </c>
    </row>
    <row r="144" s="13" customFormat="1">
      <c r="A144" s="13"/>
      <c r="B144" s="232"/>
      <c r="C144" s="233"/>
      <c r="D144" s="234" t="s">
        <v>157</v>
      </c>
      <c r="E144" s="235" t="s">
        <v>1</v>
      </c>
      <c r="F144" s="236" t="s">
        <v>936</v>
      </c>
      <c r="G144" s="233"/>
      <c r="H144" s="235" t="s">
        <v>1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157</v>
      </c>
      <c r="AU144" s="242" t="s">
        <v>86</v>
      </c>
      <c r="AV144" s="13" t="s">
        <v>84</v>
      </c>
      <c r="AW144" s="13" t="s">
        <v>31</v>
      </c>
      <c r="AX144" s="13" t="s">
        <v>76</v>
      </c>
      <c r="AY144" s="242" t="s">
        <v>148</v>
      </c>
    </row>
    <row r="145" s="14" customFormat="1">
      <c r="A145" s="14"/>
      <c r="B145" s="243"/>
      <c r="C145" s="244"/>
      <c r="D145" s="234" t="s">
        <v>157</v>
      </c>
      <c r="E145" s="245" t="s">
        <v>1</v>
      </c>
      <c r="F145" s="246" t="s">
        <v>937</v>
      </c>
      <c r="G145" s="244"/>
      <c r="H145" s="247">
        <v>52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157</v>
      </c>
      <c r="AU145" s="253" t="s">
        <v>86</v>
      </c>
      <c r="AV145" s="14" t="s">
        <v>86</v>
      </c>
      <c r="AW145" s="14" t="s">
        <v>31</v>
      </c>
      <c r="AX145" s="14" t="s">
        <v>76</v>
      </c>
      <c r="AY145" s="253" t="s">
        <v>148</v>
      </c>
    </row>
    <row r="146" s="15" customFormat="1">
      <c r="A146" s="15"/>
      <c r="B146" s="254"/>
      <c r="C146" s="255"/>
      <c r="D146" s="234" t="s">
        <v>157</v>
      </c>
      <c r="E146" s="256" t="s">
        <v>1</v>
      </c>
      <c r="F146" s="257" t="s">
        <v>174</v>
      </c>
      <c r="G146" s="255"/>
      <c r="H146" s="258">
        <v>52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4" t="s">
        <v>157</v>
      </c>
      <c r="AU146" s="264" t="s">
        <v>86</v>
      </c>
      <c r="AV146" s="15" t="s">
        <v>155</v>
      </c>
      <c r="AW146" s="15" t="s">
        <v>31</v>
      </c>
      <c r="AX146" s="15" t="s">
        <v>84</v>
      </c>
      <c r="AY146" s="264" t="s">
        <v>148</v>
      </c>
    </row>
    <row r="147" s="2" customFormat="1" ht="44.25" customHeight="1">
      <c r="A147" s="38"/>
      <c r="B147" s="39"/>
      <c r="C147" s="219" t="s">
        <v>227</v>
      </c>
      <c r="D147" s="219" t="s">
        <v>151</v>
      </c>
      <c r="E147" s="220" t="s">
        <v>938</v>
      </c>
      <c r="F147" s="221" t="s">
        <v>939</v>
      </c>
      <c r="G147" s="222" t="s">
        <v>412</v>
      </c>
      <c r="H147" s="223">
        <v>33</v>
      </c>
      <c r="I147" s="224"/>
      <c r="J147" s="223">
        <f>ROUND(I147*H147,2)</f>
        <v>0</v>
      </c>
      <c r="K147" s="225"/>
      <c r="L147" s="44"/>
      <c r="M147" s="226" t="s">
        <v>1</v>
      </c>
      <c r="N147" s="227" t="s">
        <v>41</v>
      </c>
      <c r="O147" s="91"/>
      <c r="P147" s="228">
        <f>O147*H147</f>
        <v>0</v>
      </c>
      <c r="Q147" s="228">
        <v>0.0034399999999999999</v>
      </c>
      <c r="R147" s="228">
        <f>Q147*H147</f>
        <v>0.11352</v>
      </c>
      <c r="S147" s="228">
        <v>0</v>
      </c>
      <c r="T147" s="22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0" t="s">
        <v>249</v>
      </c>
      <c r="AT147" s="230" t="s">
        <v>151</v>
      </c>
      <c r="AU147" s="230" t="s">
        <v>86</v>
      </c>
      <c r="AY147" s="17" t="s">
        <v>148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7" t="s">
        <v>84</v>
      </c>
      <c r="BK147" s="231">
        <f>ROUND(I147*H147,2)</f>
        <v>0</v>
      </c>
      <c r="BL147" s="17" t="s">
        <v>249</v>
      </c>
      <c r="BM147" s="230" t="s">
        <v>940</v>
      </c>
    </row>
    <row r="148" s="13" customFormat="1">
      <c r="A148" s="13"/>
      <c r="B148" s="232"/>
      <c r="C148" s="233"/>
      <c r="D148" s="234" t="s">
        <v>157</v>
      </c>
      <c r="E148" s="235" t="s">
        <v>1</v>
      </c>
      <c r="F148" s="236" t="s">
        <v>936</v>
      </c>
      <c r="G148" s="233"/>
      <c r="H148" s="235" t="s">
        <v>1</v>
      </c>
      <c r="I148" s="237"/>
      <c r="J148" s="233"/>
      <c r="K148" s="233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157</v>
      </c>
      <c r="AU148" s="242" t="s">
        <v>86</v>
      </c>
      <c r="AV148" s="13" t="s">
        <v>84</v>
      </c>
      <c r="AW148" s="13" t="s">
        <v>31</v>
      </c>
      <c r="AX148" s="13" t="s">
        <v>76</v>
      </c>
      <c r="AY148" s="242" t="s">
        <v>148</v>
      </c>
    </row>
    <row r="149" s="14" customFormat="1">
      <c r="A149" s="14"/>
      <c r="B149" s="243"/>
      <c r="C149" s="244"/>
      <c r="D149" s="234" t="s">
        <v>157</v>
      </c>
      <c r="E149" s="245" t="s">
        <v>1</v>
      </c>
      <c r="F149" s="246" t="s">
        <v>941</v>
      </c>
      <c r="G149" s="244"/>
      <c r="H149" s="247">
        <v>33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157</v>
      </c>
      <c r="AU149" s="253" t="s">
        <v>86</v>
      </c>
      <c r="AV149" s="14" t="s">
        <v>86</v>
      </c>
      <c r="AW149" s="14" t="s">
        <v>31</v>
      </c>
      <c r="AX149" s="14" t="s">
        <v>76</v>
      </c>
      <c r="AY149" s="253" t="s">
        <v>148</v>
      </c>
    </row>
    <row r="150" s="15" customFormat="1">
      <c r="A150" s="15"/>
      <c r="B150" s="254"/>
      <c r="C150" s="255"/>
      <c r="D150" s="234" t="s">
        <v>157</v>
      </c>
      <c r="E150" s="256" t="s">
        <v>1</v>
      </c>
      <c r="F150" s="257" t="s">
        <v>174</v>
      </c>
      <c r="G150" s="255"/>
      <c r="H150" s="258">
        <v>33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4" t="s">
        <v>157</v>
      </c>
      <c r="AU150" s="264" t="s">
        <v>86</v>
      </c>
      <c r="AV150" s="15" t="s">
        <v>155</v>
      </c>
      <c r="AW150" s="15" t="s">
        <v>31</v>
      </c>
      <c r="AX150" s="15" t="s">
        <v>84</v>
      </c>
      <c r="AY150" s="264" t="s">
        <v>148</v>
      </c>
    </row>
    <row r="151" s="2" customFormat="1" ht="16.5" customHeight="1">
      <c r="A151" s="38"/>
      <c r="B151" s="39"/>
      <c r="C151" s="269" t="s">
        <v>8</v>
      </c>
      <c r="D151" s="269" t="s">
        <v>293</v>
      </c>
      <c r="E151" s="270" t="s">
        <v>942</v>
      </c>
      <c r="F151" s="271" t="s">
        <v>943</v>
      </c>
      <c r="G151" s="272" t="s">
        <v>412</v>
      </c>
      <c r="H151" s="273">
        <v>17</v>
      </c>
      <c r="I151" s="274"/>
      <c r="J151" s="273">
        <f>ROUND(I151*H151,2)</f>
        <v>0</v>
      </c>
      <c r="K151" s="275"/>
      <c r="L151" s="276"/>
      <c r="M151" s="277" t="s">
        <v>1</v>
      </c>
      <c r="N151" s="278" t="s">
        <v>41</v>
      </c>
      <c r="O151" s="91"/>
      <c r="P151" s="228">
        <f>O151*H151</f>
        <v>0</v>
      </c>
      <c r="Q151" s="228">
        <v>0.0015</v>
      </c>
      <c r="R151" s="228">
        <f>Q151*H151</f>
        <v>0.025500000000000002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296</v>
      </c>
      <c r="AT151" s="230" t="s">
        <v>293</v>
      </c>
      <c r="AU151" s="230" t="s">
        <v>86</v>
      </c>
      <c r="AY151" s="17" t="s">
        <v>148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249</v>
      </c>
      <c r="BM151" s="230" t="s">
        <v>944</v>
      </c>
    </row>
    <row r="152" s="2" customFormat="1" ht="16.5" customHeight="1">
      <c r="A152" s="38"/>
      <c r="B152" s="39"/>
      <c r="C152" s="269" t="s">
        <v>238</v>
      </c>
      <c r="D152" s="269" t="s">
        <v>293</v>
      </c>
      <c r="E152" s="270" t="s">
        <v>945</v>
      </c>
      <c r="F152" s="271" t="s">
        <v>946</v>
      </c>
      <c r="G152" s="272" t="s">
        <v>412</v>
      </c>
      <c r="H152" s="273">
        <v>16</v>
      </c>
      <c r="I152" s="274"/>
      <c r="J152" s="273">
        <f>ROUND(I152*H152,2)</f>
        <v>0</v>
      </c>
      <c r="K152" s="275"/>
      <c r="L152" s="276"/>
      <c r="M152" s="277" t="s">
        <v>1</v>
      </c>
      <c r="N152" s="278" t="s">
        <v>41</v>
      </c>
      <c r="O152" s="91"/>
      <c r="P152" s="228">
        <f>O152*H152</f>
        <v>0</v>
      </c>
      <c r="Q152" s="228">
        <v>0.0015</v>
      </c>
      <c r="R152" s="228">
        <f>Q152*H152</f>
        <v>0.024</v>
      </c>
      <c r="S152" s="228">
        <v>0</v>
      </c>
      <c r="T152" s="22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0" t="s">
        <v>296</v>
      </c>
      <c r="AT152" s="230" t="s">
        <v>293</v>
      </c>
      <c r="AU152" s="230" t="s">
        <v>86</v>
      </c>
      <c r="AY152" s="17" t="s">
        <v>148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7" t="s">
        <v>84</v>
      </c>
      <c r="BK152" s="231">
        <f>ROUND(I152*H152,2)</f>
        <v>0</v>
      </c>
      <c r="BL152" s="17" t="s">
        <v>249</v>
      </c>
      <c r="BM152" s="230" t="s">
        <v>947</v>
      </c>
    </row>
    <row r="153" s="2" customFormat="1" ht="33" customHeight="1">
      <c r="A153" s="38"/>
      <c r="B153" s="39"/>
      <c r="C153" s="219" t="s">
        <v>246</v>
      </c>
      <c r="D153" s="219" t="s">
        <v>151</v>
      </c>
      <c r="E153" s="220" t="s">
        <v>948</v>
      </c>
      <c r="F153" s="221" t="s">
        <v>949</v>
      </c>
      <c r="G153" s="222" t="s">
        <v>412</v>
      </c>
      <c r="H153" s="223">
        <v>2</v>
      </c>
      <c r="I153" s="224"/>
      <c r="J153" s="223">
        <f>ROUND(I153*H153,2)</f>
        <v>0</v>
      </c>
      <c r="K153" s="225"/>
      <c r="L153" s="44"/>
      <c r="M153" s="226" t="s">
        <v>1</v>
      </c>
      <c r="N153" s="227" t="s">
        <v>41</v>
      </c>
      <c r="O153" s="91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0" t="s">
        <v>249</v>
      </c>
      <c r="AT153" s="230" t="s">
        <v>151</v>
      </c>
      <c r="AU153" s="230" t="s">
        <v>86</v>
      </c>
      <c r="AY153" s="17" t="s">
        <v>148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7" t="s">
        <v>84</v>
      </c>
      <c r="BK153" s="231">
        <f>ROUND(I153*H153,2)</f>
        <v>0</v>
      </c>
      <c r="BL153" s="17" t="s">
        <v>249</v>
      </c>
      <c r="BM153" s="230" t="s">
        <v>950</v>
      </c>
    </row>
    <row r="154" s="2" customFormat="1" ht="16.5" customHeight="1">
      <c r="A154" s="38"/>
      <c r="B154" s="39"/>
      <c r="C154" s="269" t="s">
        <v>256</v>
      </c>
      <c r="D154" s="269" t="s">
        <v>293</v>
      </c>
      <c r="E154" s="270" t="s">
        <v>951</v>
      </c>
      <c r="F154" s="271" t="s">
        <v>952</v>
      </c>
      <c r="G154" s="272" t="s">
        <v>412</v>
      </c>
      <c r="H154" s="273">
        <v>2</v>
      </c>
      <c r="I154" s="274"/>
      <c r="J154" s="273">
        <f>ROUND(I154*H154,2)</f>
        <v>0</v>
      </c>
      <c r="K154" s="275"/>
      <c r="L154" s="276"/>
      <c r="M154" s="277" t="s">
        <v>1</v>
      </c>
      <c r="N154" s="278" t="s">
        <v>41</v>
      </c>
      <c r="O154" s="91"/>
      <c r="P154" s="228">
        <f>O154*H154</f>
        <v>0</v>
      </c>
      <c r="Q154" s="228">
        <v>0.0015</v>
      </c>
      <c r="R154" s="228">
        <f>Q154*H154</f>
        <v>0.0030000000000000001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296</v>
      </c>
      <c r="AT154" s="230" t="s">
        <v>293</v>
      </c>
      <c r="AU154" s="230" t="s">
        <v>86</v>
      </c>
      <c r="AY154" s="17" t="s">
        <v>148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249</v>
      </c>
      <c r="BM154" s="230" t="s">
        <v>953</v>
      </c>
    </row>
    <row r="155" s="2" customFormat="1" ht="37.8" customHeight="1">
      <c r="A155" s="38"/>
      <c r="B155" s="39"/>
      <c r="C155" s="219" t="s">
        <v>249</v>
      </c>
      <c r="D155" s="219" t="s">
        <v>151</v>
      </c>
      <c r="E155" s="220" t="s">
        <v>954</v>
      </c>
      <c r="F155" s="221" t="s">
        <v>955</v>
      </c>
      <c r="G155" s="222" t="s">
        <v>412</v>
      </c>
      <c r="H155" s="223">
        <v>3</v>
      </c>
      <c r="I155" s="224"/>
      <c r="J155" s="223">
        <f>ROUND(I155*H155,2)</f>
        <v>0</v>
      </c>
      <c r="K155" s="225"/>
      <c r="L155" s="44"/>
      <c r="M155" s="226" t="s">
        <v>1</v>
      </c>
      <c r="N155" s="227" t="s">
        <v>41</v>
      </c>
      <c r="O155" s="91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0" t="s">
        <v>249</v>
      </c>
      <c r="AT155" s="230" t="s">
        <v>151</v>
      </c>
      <c r="AU155" s="230" t="s">
        <v>86</v>
      </c>
      <c r="AY155" s="17" t="s">
        <v>148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7" t="s">
        <v>84</v>
      </c>
      <c r="BK155" s="231">
        <f>ROUND(I155*H155,2)</f>
        <v>0</v>
      </c>
      <c r="BL155" s="17" t="s">
        <v>249</v>
      </c>
      <c r="BM155" s="230" t="s">
        <v>956</v>
      </c>
    </row>
    <row r="156" s="14" customFormat="1">
      <c r="A156" s="14"/>
      <c r="B156" s="243"/>
      <c r="C156" s="244"/>
      <c r="D156" s="234" t="s">
        <v>157</v>
      </c>
      <c r="E156" s="245" t="s">
        <v>1</v>
      </c>
      <c r="F156" s="246" t="s">
        <v>957</v>
      </c>
      <c r="G156" s="244"/>
      <c r="H156" s="247">
        <v>3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157</v>
      </c>
      <c r="AU156" s="253" t="s">
        <v>86</v>
      </c>
      <c r="AV156" s="14" t="s">
        <v>86</v>
      </c>
      <c r="AW156" s="14" t="s">
        <v>31</v>
      </c>
      <c r="AX156" s="14" t="s">
        <v>76</v>
      </c>
      <c r="AY156" s="253" t="s">
        <v>148</v>
      </c>
    </row>
    <row r="157" s="15" customFormat="1">
      <c r="A157" s="15"/>
      <c r="B157" s="254"/>
      <c r="C157" s="255"/>
      <c r="D157" s="234" t="s">
        <v>157</v>
      </c>
      <c r="E157" s="256" t="s">
        <v>1</v>
      </c>
      <c r="F157" s="257" t="s">
        <v>174</v>
      </c>
      <c r="G157" s="255"/>
      <c r="H157" s="258">
        <v>3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4" t="s">
        <v>157</v>
      </c>
      <c r="AU157" s="264" t="s">
        <v>86</v>
      </c>
      <c r="AV157" s="15" t="s">
        <v>155</v>
      </c>
      <c r="AW157" s="15" t="s">
        <v>31</v>
      </c>
      <c r="AX157" s="15" t="s">
        <v>84</v>
      </c>
      <c r="AY157" s="264" t="s">
        <v>148</v>
      </c>
    </row>
    <row r="158" s="2" customFormat="1" ht="24.15" customHeight="1">
      <c r="A158" s="38"/>
      <c r="B158" s="39"/>
      <c r="C158" s="269" t="s">
        <v>266</v>
      </c>
      <c r="D158" s="269" t="s">
        <v>293</v>
      </c>
      <c r="E158" s="270" t="s">
        <v>958</v>
      </c>
      <c r="F158" s="271" t="s">
        <v>959</v>
      </c>
      <c r="G158" s="272" t="s">
        <v>412</v>
      </c>
      <c r="H158" s="273">
        <v>2</v>
      </c>
      <c r="I158" s="274"/>
      <c r="J158" s="273">
        <f>ROUND(I158*H158,2)</f>
        <v>0</v>
      </c>
      <c r="K158" s="275"/>
      <c r="L158" s="276"/>
      <c r="M158" s="277" t="s">
        <v>1</v>
      </c>
      <c r="N158" s="278" t="s">
        <v>41</v>
      </c>
      <c r="O158" s="91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0" t="s">
        <v>296</v>
      </c>
      <c r="AT158" s="230" t="s">
        <v>293</v>
      </c>
      <c r="AU158" s="230" t="s">
        <v>86</v>
      </c>
      <c r="AY158" s="17" t="s">
        <v>148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7" t="s">
        <v>84</v>
      </c>
      <c r="BK158" s="231">
        <f>ROUND(I158*H158,2)</f>
        <v>0</v>
      </c>
      <c r="BL158" s="17" t="s">
        <v>249</v>
      </c>
      <c r="BM158" s="230" t="s">
        <v>960</v>
      </c>
    </row>
    <row r="159" s="2" customFormat="1" ht="24.15" customHeight="1">
      <c r="A159" s="38"/>
      <c r="B159" s="39"/>
      <c r="C159" s="269" t="s">
        <v>271</v>
      </c>
      <c r="D159" s="269" t="s">
        <v>293</v>
      </c>
      <c r="E159" s="270" t="s">
        <v>961</v>
      </c>
      <c r="F159" s="271" t="s">
        <v>962</v>
      </c>
      <c r="G159" s="272" t="s">
        <v>412</v>
      </c>
      <c r="H159" s="273">
        <v>1</v>
      </c>
      <c r="I159" s="274"/>
      <c r="J159" s="273">
        <f>ROUND(I159*H159,2)</f>
        <v>0</v>
      </c>
      <c r="K159" s="275"/>
      <c r="L159" s="276"/>
      <c r="M159" s="277" t="s">
        <v>1</v>
      </c>
      <c r="N159" s="278" t="s">
        <v>41</v>
      </c>
      <c r="O159" s="91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0" t="s">
        <v>296</v>
      </c>
      <c r="AT159" s="230" t="s">
        <v>293</v>
      </c>
      <c r="AU159" s="230" t="s">
        <v>86</v>
      </c>
      <c r="AY159" s="17" t="s">
        <v>148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7" t="s">
        <v>84</v>
      </c>
      <c r="BK159" s="231">
        <f>ROUND(I159*H159,2)</f>
        <v>0</v>
      </c>
      <c r="BL159" s="17" t="s">
        <v>249</v>
      </c>
      <c r="BM159" s="230" t="s">
        <v>963</v>
      </c>
    </row>
    <row r="160" s="2" customFormat="1" ht="33" customHeight="1">
      <c r="A160" s="38"/>
      <c r="B160" s="39"/>
      <c r="C160" s="219" t="s">
        <v>277</v>
      </c>
      <c r="D160" s="219" t="s">
        <v>151</v>
      </c>
      <c r="E160" s="220" t="s">
        <v>964</v>
      </c>
      <c r="F160" s="221" t="s">
        <v>965</v>
      </c>
      <c r="G160" s="222" t="s">
        <v>412</v>
      </c>
      <c r="H160" s="223">
        <v>2</v>
      </c>
      <c r="I160" s="224"/>
      <c r="J160" s="223">
        <f>ROUND(I160*H160,2)</f>
        <v>0</v>
      </c>
      <c r="K160" s="225"/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249</v>
      </c>
      <c r="AT160" s="230" t="s">
        <v>151</v>
      </c>
      <c r="AU160" s="230" t="s">
        <v>86</v>
      </c>
      <c r="AY160" s="17" t="s">
        <v>148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249</v>
      </c>
      <c r="BM160" s="230" t="s">
        <v>966</v>
      </c>
    </row>
    <row r="161" s="2" customFormat="1" ht="24.15" customHeight="1">
      <c r="A161" s="38"/>
      <c r="B161" s="39"/>
      <c r="C161" s="219" t="s">
        <v>283</v>
      </c>
      <c r="D161" s="219" t="s">
        <v>151</v>
      </c>
      <c r="E161" s="220" t="s">
        <v>967</v>
      </c>
      <c r="F161" s="221" t="s">
        <v>968</v>
      </c>
      <c r="G161" s="222" t="s">
        <v>878</v>
      </c>
      <c r="H161" s="224"/>
      <c r="I161" s="224"/>
      <c r="J161" s="223">
        <f>ROUND(I161*H161,2)</f>
        <v>0</v>
      </c>
      <c r="K161" s="225"/>
      <c r="L161" s="44"/>
      <c r="M161" s="226" t="s">
        <v>1</v>
      </c>
      <c r="N161" s="227" t="s">
        <v>41</v>
      </c>
      <c r="O161" s="91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0" t="s">
        <v>249</v>
      </c>
      <c r="AT161" s="230" t="s">
        <v>151</v>
      </c>
      <c r="AU161" s="230" t="s">
        <v>86</v>
      </c>
      <c r="AY161" s="17" t="s">
        <v>148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7" t="s">
        <v>84</v>
      </c>
      <c r="BK161" s="231">
        <f>ROUND(I161*H161,2)</f>
        <v>0</v>
      </c>
      <c r="BL161" s="17" t="s">
        <v>249</v>
      </c>
      <c r="BM161" s="230" t="s">
        <v>969</v>
      </c>
    </row>
    <row r="162" s="12" customFormat="1" ht="25.92" customHeight="1">
      <c r="A162" s="12"/>
      <c r="B162" s="203"/>
      <c r="C162" s="204"/>
      <c r="D162" s="205" t="s">
        <v>75</v>
      </c>
      <c r="E162" s="206" t="s">
        <v>970</v>
      </c>
      <c r="F162" s="206" t="s">
        <v>971</v>
      </c>
      <c r="G162" s="204"/>
      <c r="H162" s="204"/>
      <c r="I162" s="207"/>
      <c r="J162" s="208">
        <f>BK162</f>
        <v>0</v>
      </c>
      <c r="K162" s="204"/>
      <c r="L162" s="209"/>
      <c r="M162" s="210"/>
      <c r="N162" s="211"/>
      <c r="O162" s="211"/>
      <c r="P162" s="212">
        <f>SUM(P163:P167)</f>
        <v>0</v>
      </c>
      <c r="Q162" s="211"/>
      <c r="R162" s="212">
        <f>SUM(R163:R167)</f>
        <v>0</v>
      </c>
      <c r="S162" s="211"/>
      <c r="T162" s="213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155</v>
      </c>
      <c r="AT162" s="215" t="s">
        <v>75</v>
      </c>
      <c r="AU162" s="215" t="s">
        <v>76</v>
      </c>
      <c r="AY162" s="214" t="s">
        <v>148</v>
      </c>
      <c r="BK162" s="216">
        <f>SUM(BK163:BK167)</f>
        <v>0</v>
      </c>
    </row>
    <row r="163" s="2" customFormat="1" ht="16.5" customHeight="1">
      <c r="A163" s="38"/>
      <c r="B163" s="39"/>
      <c r="C163" s="219" t="s">
        <v>7</v>
      </c>
      <c r="D163" s="219" t="s">
        <v>151</v>
      </c>
      <c r="E163" s="220" t="s">
        <v>972</v>
      </c>
      <c r="F163" s="221" t="s">
        <v>973</v>
      </c>
      <c r="G163" s="222" t="s">
        <v>456</v>
      </c>
      <c r="H163" s="223">
        <v>1</v>
      </c>
      <c r="I163" s="224"/>
      <c r="J163" s="223">
        <f>ROUND(I163*H163,2)</f>
        <v>0</v>
      </c>
      <c r="K163" s="225"/>
      <c r="L163" s="44"/>
      <c r="M163" s="226" t="s">
        <v>1</v>
      </c>
      <c r="N163" s="227" t="s">
        <v>41</v>
      </c>
      <c r="O163" s="91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0" t="s">
        <v>974</v>
      </c>
      <c r="AT163" s="230" t="s">
        <v>151</v>
      </c>
      <c r="AU163" s="230" t="s">
        <v>84</v>
      </c>
      <c r="AY163" s="17" t="s">
        <v>148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7" t="s">
        <v>84</v>
      </c>
      <c r="BK163" s="231">
        <f>ROUND(I163*H163,2)</f>
        <v>0</v>
      </c>
      <c r="BL163" s="17" t="s">
        <v>974</v>
      </c>
      <c r="BM163" s="230" t="s">
        <v>975</v>
      </c>
    </row>
    <row r="164" s="2" customFormat="1" ht="16.5" customHeight="1">
      <c r="A164" s="38"/>
      <c r="B164" s="39"/>
      <c r="C164" s="219" t="s">
        <v>292</v>
      </c>
      <c r="D164" s="219" t="s">
        <v>151</v>
      </c>
      <c r="E164" s="220" t="s">
        <v>976</v>
      </c>
      <c r="F164" s="221" t="s">
        <v>977</v>
      </c>
      <c r="G164" s="222" t="s">
        <v>456</v>
      </c>
      <c r="H164" s="223">
        <v>1</v>
      </c>
      <c r="I164" s="224"/>
      <c r="J164" s="223">
        <f>ROUND(I164*H164,2)</f>
        <v>0</v>
      </c>
      <c r="K164" s="225"/>
      <c r="L164" s="44"/>
      <c r="M164" s="226" t="s">
        <v>1</v>
      </c>
      <c r="N164" s="227" t="s">
        <v>41</v>
      </c>
      <c r="O164" s="91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0" t="s">
        <v>974</v>
      </c>
      <c r="AT164" s="230" t="s">
        <v>151</v>
      </c>
      <c r="AU164" s="230" t="s">
        <v>84</v>
      </c>
      <c r="AY164" s="17" t="s">
        <v>148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7" t="s">
        <v>84</v>
      </c>
      <c r="BK164" s="231">
        <f>ROUND(I164*H164,2)</f>
        <v>0</v>
      </c>
      <c r="BL164" s="17" t="s">
        <v>974</v>
      </c>
      <c r="BM164" s="230" t="s">
        <v>978</v>
      </c>
    </row>
    <row r="165" s="2" customFormat="1" ht="16.5" customHeight="1">
      <c r="A165" s="38"/>
      <c r="B165" s="39"/>
      <c r="C165" s="219" t="s">
        <v>299</v>
      </c>
      <c r="D165" s="219" t="s">
        <v>151</v>
      </c>
      <c r="E165" s="220" t="s">
        <v>979</v>
      </c>
      <c r="F165" s="221" t="s">
        <v>980</v>
      </c>
      <c r="G165" s="222" t="s">
        <v>456</v>
      </c>
      <c r="H165" s="223">
        <v>1</v>
      </c>
      <c r="I165" s="224"/>
      <c r="J165" s="223">
        <f>ROUND(I165*H165,2)</f>
        <v>0</v>
      </c>
      <c r="K165" s="225"/>
      <c r="L165" s="44"/>
      <c r="M165" s="226" t="s">
        <v>1</v>
      </c>
      <c r="N165" s="227" t="s">
        <v>41</v>
      </c>
      <c r="O165" s="91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0" t="s">
        <v>974</v>
      </c>
      <c r="AT165" s="230" t="s">
        <v>151</v>
      </c>
      <c r="AU165" s="230" t="s">
        <v>84</v>
      </c>
      <c r="AY165" s="17" t="s">
        <v>148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7" t="s">
        <v>84</v>
      </c>
      <c r="BK165" s="231">
        <f>ROUND(I165*H165,2)</f>
        <v>0</v>
      </c>
      <c r="BL165" s="17" t="s">
        <v>974</v>
      </c>
      <c r="BM165" s="230" t="s">
        <v>981</v>
      </c>
    </row>
    <row r="166" s="2" customFormat="1" ht="16.5" customHeight="1">
      <c r="A166" s="38"/>
      <c r="B166" s="39"/>
      <c r="C166" s="219" t="s">
        <v>306</v>
      </c>
      <c r="D166" s="219" t="s">
        <v>151</v>
      </c>
      <c r="E166" s="220" t="s">
        <v>982</v>
      </c>
      <c r="F166" s="221" t="s">
        <v>983</v>
      </c>
      <c r="G166" s="222" t="s">
        <v>456</v>
      </c>
      <c r="H166" s="223">
        <v>1</v>
      </c>
      <c r="I166" s="224"/>
      <c r="J166" s="223">
        <f>ROUND(I166*H166,2)</f>
        <v>0</v>
      </c>
      <c r="K166" s="225"/>
      <c r="L166" s="44"/>
      <c r="M166" s="226" t="s">
        <v>1</v>
      </c>
      <c r="N166" s="227" t="s">
        <v>41</v>
      </c>
      <c r="O166" s="91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974</v>
      </c>
      <c r="AT166" s="230" t="s">
        <v>151</v>
      </c>
      <c r="AU166" s="230" t="s">
        <v>84</v>
      </c>
      <c r="AY166" s="17" t="s">
        <v>148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974</v>
      </c>
      <c r="BM166" s="230" t="s">
        <v>984</v>
      </c>
    </row>
    <row r="167" s="2" customFormat="1" ht="16.5" customHeight="1">
      <c r="A167" s="38"/>
      <c r="B167" s="39"/>
      <c r="C167" s="219" t="s">
        <v>310</v>
      </c>
      <c r="D167" s="219" t="s">
        <v>151</v>
      </c>
      <c r="E167" s="220" t="s">
        <v>985</v>
      </c>
      <c r="F167" s="221" t="s">
        <v>977</v>
      </c>
      <c r="G167" s="222" t="s">
        <v>456</v>
      </c>
      <c r="H167" s="223">
        <v>1</v>
      </c>
      <c r="I167" s="224"/>
      <c r="J167" s="223">
        <f>ROUND(I167*H167,2)</f>
        <v>0</v>
      </c>
      <c r="K167" s="225"/>
      <c r="L167" s="44"/>
      <c r="M167" s="283" t="s">
        <v>1</v>
      </c>
      <c r="N167" s="284" t="s">
        <v>41</v>
      </c>
      <c r="O167" s="281"/>
      <c r="P167" s="285">
        <f>O167*H167</f>
        <v>0</v>
      </c>
      <c r="Q167" s="285">
        <v>0</v>
      </c>
      <c r="R167" s="285">
        <f>Q167*H167</f>
        <v>0</v>
      </c>
      <c r="S167" s="285">
        <v>0</v>
      </c>
      <c r="T167" s="28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0" t="s">
        <v>974</v>
      </c>
      <c r="AT167" s="230" t="s">
        <v>151</v>
      </c>
      <c r="AU167" s="230" t="s">
        <v>84</v>
      </c>
      <c r="AY167" s="17" t="s">
        <v>148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7" t="s">
        <v>84</v>
      </c>
      <c r="BK167" s="231">
        <f>ROUND(I167*H167,2)</f>
        <v>0</v>
      </c>
      <c r="BL167" s="17" t="s">
        <v>974</v>
      </c>
      <c r="BM167" s="230" t="s">
        <v>986</v>
      </c>
    </row>
    <row r="168" s="2" customFormat="1" ht="6.96" customHeight="1">
      <c r="A168" s="38"/>
      <c r="B168" s="66"/>
      <c r="C168" s="67"/>
      <c r="D168" s="67"/>
      <c r="E168" s="67"/>
      <c r="F168" s="67"/>
      <c r="G168" s="67"/>
      <c r="H168" s="67"/>
      <c r="I168" s="67"/>
      <c r="J168" s="67"/>
      <c r="K168" s="67"/>
      <c r="L168" s="44"/>
      <c r="M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</sheetData>
  <sheetProtection sheet="1" autoFilter="0" formatColumns="0" formatRows="0" objects="1" scenarios="1" spinCount="100000" saltValue="dV+qOJqhZxxXqb3r69MaQ6BPdOfphJrG81+llg0+R+0STATiYYjl+Y5uudhhA+zZc2l5AYdSLyePr74K4h2MJQ==" hashValue="TwdhJUHggbcmIz0guOKvcv9N+6gKXg3XMDZlp6cXN3bjpLY7mkgDW8SLjZwhcJE27cOfFxLZKN8cyHlwYO4HpA==" algorithmName="SHA-512" password="CC35"/>
  <autoFilter ref="C119:K16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6.25" customHeight="1">
      <c r="B7" s="20"/>
      <c r="E7" s="141" t="str">
        <f>'Rekapitulace stavby'!K6</f>
        <v xml:space="preserve">Karlovy Vary, ZŠ 1.Máje  - rekonstrukce kuchyňky - stavební část + EL + VZT + ÚT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892</v>
      </c>
      <c r="G12" s="38"/>
      <c r="H12" s="38"/>
      <c r="I12" s="140" t="s">
        <v>21</v>
      </c>
      <c r="J12" s="144" t="str">
        <f>'Rekapitulace stavby'!AN8</f>
        <v>29. 4. 2025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Karlovy Vary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DPT s.r.o.Ostrov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Neubauerová Soňa, SK-Projekt Ostrov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ROUND((SUM(BE128:BE198)),  2)</f>
        <v>0</v>
      </c>
      <c r="G33" s="38"/>
      <c r="H33" s="38"/>
      <c r="I33" s="155">
        <v>0.20999999999999999</v>
      </c>
      <c r="J33" s="154">
        <f>ROUND(((SUM(BE128:BE198))*I33),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ROUND((SUM(BF128:BF198)),  2)</f>
        <v>0</v>
      </c>
      <c r="G34" s="38"/>
      <c r="H34" s="38"/>
      <c r="I34" s="155">
        <v>0.12</v>
      </c>
      <c r="J34" s="154">
        <f>ROUND(((SUM(BF128:BF198))*I34),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ROUND((SUM(BG128:BG198)),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ROUND((SUM(BH128:BH198)),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ROUND((SUM(BI128:BI198)),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Karlovy Vary, ZŠ 1.Máje  - rekonstrukce kuchyňky - stavební část + EL + VZT + ÚT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 xml:space="preserve">1-06 - Vytápění 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>Ostrov</v>
      </c>
      <c r="G89" s="40"/>
      <c r="H89" s="40"/>
      <c r="I89" s="32" t="s">
        <v>21</v>
      </c>
      <c r="J89" s="79" t="str">
        <f>IF(J12="","",J12)</f>
        <v>29. 4. 2025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Karlovy Vary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113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988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793</v>
      </c>
      <c r="E99" s="188"/>
      <c r="F99" s="188"/>
      <c r="G99" s="188"/>
      <c r="H99" s="188"/>
      <c r="I99" s="188"/>
      <c r="J99" s="189">
        <f>J136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989</v>
      </c>
      <c r="E100" s="188"/>
      <c r="F100" s="188"/>
      <c r="G100" s="188"/>
      <c r="H100" s="188"/>
      <c r="I100" s="188"/>
      <c r="J100" s="189">
        <f>J143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121</v>
      </c>
      <c r="E101" s="188"/>
      <c r="F101" s="188"/>
      <c r="G101" s="188"/>
      <c r="H101" s="188"/>
      <c r="I101" s="188"/>
      <c r="J101" s="189">
        <f>J150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9"/>
      <c r="C102" s="180"/>
      <c r="D102" s="181" t="s">
        <v>122</v>
      </c>
      <c r="E102" s="182"/>
      <c r="F102" s="182"/>
      <c r="G102" s="182"/>
      <c r="H102" s="182"/>
      <c r="I102" s="182"/>
      <c r="J102" s="183">
        <f>J152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5"/>
      <c r="C103" s="186"/>
      <c r="D103" s="187" t="s">
        <v>893</v>
      </c>
      <c r="E103" s="188"/>
      <c r="F103" s="188"/>
      <c r="G103" s="188"/>
      <c r="H103" s="188"/>
      <c r="I103" s="188"/>
      <c r="J103" s="189">
        <f>J153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990</v>
      </c>
      <c r="E104" s="188"/>
      <c r="F104" s="188"/>
      <c r="G104" s="188"/>
      <c r="H104" s="188"/>
      <c r="I104" s="188"/>
      <c r="J104" s="189">
        <f>J170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991</v>
      </c>
      <c r="E105" s="188"/>
      <c r="F105" s="188"/>
      <c r="G105" s="188"/>
      <c r="H105" s="188"/>
      <c r="I105" s="188"/>
      <c r="J105" s="189">
        <f>J182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992</v>
      </c>
      <c r="E106" s="188"/>
      <c r="F106" s="188"/>
      <c r="G106" s="188"/>
      <c r="H106" s="188"/>
      <c r="I106" s="188"/>
      <c r="J106" s="189">
        <f>J186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5"/>
      <c r="C107" s="186"/>
      <c r="D107" s="187" t="s">
        <v>993</v>
      </c>
      <c r="E107" s="188"/>
      <c r="F107" s="188"/>
      <c r="G107" s="188"/>
      <c r="H107" s="188"/>
      <c r="I107" s="188"/>
      <c r="J107" s="189">
        <f>J190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9"/>
      <c r="C108" s="180"/>
      <c r="D108" s="181" t="s">
        <v>895</v>
      </c>
      <c r="E108" s="182"/>
      <c r="F108" s="182"/>
      <c r="G108" s="182"/>
      <c r="H108" s="182"/>
      <c r="I108" s="182"/>
      <c r="J108" s="183">
        <f>J195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133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74" t="str">
        <f>E7</f>
        <v xml:space="preserve">Karlovy Vary, ZŠ 1.Máje  - rekonstrukce kuchyňky - stavební část + EL + VZT + ÚT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106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 xml:space="preserve">1-06 - Vytápění 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19</v>
      </c>
      <c r="D122" s="40"/>
      <c r="E122" s="40"/>
      <c r="F122" s="27" t="str">
        <f>F12</f>
        <v>Ostrov</v>
      </c>
      <c r="G122" s="40"/>
      <c r="H122" s="40"/>
      <c r="I122" s="32" t="s">
        <v>21</v>
      </c>
      <c r="J122" s="79" t="str">
        <f>IF(J12="","",J12)</f>
        <v>29. 4. 2025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23</v>
      </c>
      <c r="D124" s="40"/>
      <c r="E124" s="40"/>
      <c r="F124" s="27" t="str">
        <f>E15</f>
        <v>Město Karlovy Vary</v>
      </c>
      <c r="G124" s="40"/>
      <c r="H124" s="40"/>
      <c r="I124" s="32" t="s">
        <v>29</v>
      </c>
      <c r="J124" s="36" t="str">
        <f>E21</f>
        <v>DPT s.r.o.Ostrov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32</v>
      </c>
      <c r="J125" s="36" t="str">
        <f>E24</f>
        <v>Neubauerová Soňa, SK-Projekt Ostrov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134</v>
      </c>
      <c r="D127" s="194" t="s">
        <v>61</v>
      </c>
      <c r="E127" s="194" t="s">
        <v>57</v>
      </c>
      <c r="F127" s="194" t="s">
        <v>58</v>
      </c>
      <c r="G127" s="194" t="s">
        <v>135</v>
      </c>
      <c r="H127" s="194" t="s">
        <v>136</v>
      </c>
      <c r="I127" s="194" t="s">
        <v>137</v>
      </c>
      <c r="J127" s="195" t="s">
        <v>110</v>
      </c>
      <c r="K127" s="196" t="s">
        <v>138</v>
      </c>
      <c r="L127" s="197"/>
      <c r="M127" s="100" t="s">
        <v>1</v>
      </c>
      <c r="N127" s="101" t="s">
        <v>40</v>
      </c>
      <c r="O127" s="101" t="s">
        <v>139</v>
      </c>
      <c r="P127" s="101" t="s">
        <v>140</v>
      </c>
      <c r="Q127" s="101" t="s">
        <v>141</v>
      </c>
      <c r="R127" s="101" t="s">
        <v>142</v>
      </c>
      <c r="S127" s="101" t="s">
        <v>143</v>
      </c>
      <c r="T127" s="102" t="s">
        <v>144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145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P129+P152+P195</f>
        <v>0</v>
      </c>
      <c r="Q128" s="104"/>
      <c r="R128" s="200">
        <f>R129+R152+R195</f>
        <v>0.59419999999999995</v>
      </c>
      <c r="S128" s="104"/>
      <c r="T128" s="201">
        <f>T129+T152+T195</f>
        <v>1.2889999999999999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112</v>
      </c>
      <c r="BK128" s="202">
        <f>BK129+BK152+BK195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146</v>
      </c>
      <c r="F129" s="206" t="s">
        <v>147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P130+P136+P143+P150</f>
        <v>0</v>
      </c>
      <c r="Q129" s="211"/>
      <c r="R129" s="212">
        <f>R130+R136+R143+R150</f>
        <v>0.37907999999999997</v>
      </c>
      <c r="S129" s="211"/>
      <c r="T129" s="213">
        <f>T130+T136+T143+T150</f>
        <v>1.0529999999999999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148</v>
      </c>
      <c r="BK129" s="216">
        <f>BK130+BK136+BK143+BK150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191</v>
      </c>
      <c r="F130" s="217" t="s">
        <v>994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SUM(P131:P135)</f>
        <v>0</v>
      </c>
      <c r="Q130" s="211"/>
      <c r="R130" s="212">
        <f>SUM(R131:R135)</f>
        <v>0.37907999999999997</v>
      </c>
      <c r="S130" s="211"/>
      <c r="T130" s="213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148</v>
      </c>
      <c r="BK130" s="216">
        <f>SUM(BK131:BK135)</f>
        <v>0</v>
      </c>
    </row>
    <row r="131" s="2" customFormat="1" ht="21.75" customHeight="1">
      <c r="A131" s="38"/>
      <c r="B131" s="39"/>
      <c r="C131" s="219" t="s">
        <v>84</v>
      </c>
      <c r="D131" s="219" t="s">
        <v>151</v>
      </c>
      <c r="E131" s="220" t="s">
        <v>995</v>
      </c>
      <c r="F131" s="221" t="s">
        <v>996</v>
      </c>
      <c r="G131" s="222" t="s">
        <v>154</v>
      </c>
      <c r="H131" s="223">
        <v>3.8999999999999999</v>
      </c>
      <c r="I131" s="224"/>
      <c r="J131" s="223">
        <f>ROUND(I131*H131,2)</f>
        <v>0</v>
      </c>
      <c r="K131" s="225"/>
      <c r="L131" s="44"/>
      <c r="M131" s="226" t="s">
        <v>1</v>
      </c>
      <c r="N131" s="227" t="s">
        <v>41</v>
      </c>
      <c r="O131" s="91"/>
      <c r="P131" s="228">
        <f>O131*H131</f>
        <v>0</v>
      </c>
      <c r="Q131" s="228">
        <v>0.056000000000000001</v>
      </c>
      <c r="R131" s="228">
        <f>Q131*H131</f>
        <v>0.21840000000000001</v>
      </c>
      <c r="S131" s="228">
        <v>0</v>
      </c>
      <c r="T131" s="229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0" t="s">
        <v>155</v>
      </c>
      <c r="AT131" s="230" t="s">
        <v>151</v>
      </c>
      <c r="AU131" s="230" t="s">
        <v>86</v>
      </c>
      <c r="AY131" s="17" t="s">
        <v>148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7" t="s">
        <v>84</v>
      </c>
      <c r="BK131" s="231">
        <f>ROUND(I131*H131,2)</f>
        <v>0</v>
      </c>
      <c r="BL131" s="17" t="s">
        <v>155</v>
      </c>
      <c r="BM131" s="230" t="s">
        <v>997</v>
      </c>
    </row>
    <row r="132" s="14" customFormat="1">
      <c r="A132" s="14"/>
      <c r="B132" s="243"/>
      <c r="C132" s="244"/>
      <c r="D132" s="234" t="s">
        <v>157</v>
      </c>
      <c r="E132" s="245" t="s">
        <v>1</v>
      </c>
      <c r="F132" s="246" t="s">
        <v>998</v>
      </c>
      <c r="G132" s="244"/>
      <c r="H132" s="247">
        <v>1.2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157</v>
      </c>
      <c r="AU132" s="253" t="s">
        <v>86</v>
      </c>
      <c r="AV132" s="14" t="s">
        <v>86</v>
      </c>
      <c r="AW132" s="14" t="s">
        <v>31</v>
      </c>
      <c r="AX132" s="14" t="s">
        <v>76</v>
      </c>
      <c r="AY132" s="253" t="s">
        <v>148</v>
      </c>
    </row>
    <row r="133" s="14" customFormat="1">
      <c r="A133" s="14"/>
      <c r="B133" s="243"/>
      <c r="C133" s="244"/>
      <c r="D133" s="234" t="s">
        <v>157</v>
      </c>
      <c r="E133" s="245" t="s">
        <v>1</v>
      </c>
      <c r="F133" s="246" t="s">
        <v>999</v>
      </c>
      <c r="G133" s="244"/>
      <c r="H133" s="247">
        <v>2.7000000000000002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157</v>
      </c>
      <c r="AU133" s="253" t="s">
        <v>86</v>
      </c>
      <c r="AV133" s="14" t="s">
        <v>86</v>
      </c>
      <c r="AW133" s="14" t="s">
        <v>31</v>
      </c>
      <c r="AX133" s="14" t="s">
        <v>76</v>
      </c>
      <c r="AY133" s="253" t="s">
        <v>148</v>
      </c>
    </row>
    <row r="134" s="15" customFormat="1">
      <c r="A134" s="15"/>
      <c r="B134" s="254"/>
      <c r="C134" s="255"/>
      <c r="D134" s="234" t="s">
        <v>157</v>
      </c>
      <c r="E134" s="256" t="s">
        <v>1</v>
      </c>
      <c r="F134" s="257" t="s">
        <v>174</v>
      </c>
      <c r="G134" s="255"/>
      <c r="H134" s="258">
        <v>3.9000000000000004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157</v>
      </c>
      <c r="AU134" s="264" t="s">
        <v>86</v>
      </c>
      <c r="AV134" s="15" t="s">
        <v>155</v>
      </c>
      <c r="AW134" s="15" t="s">
        <v>31</v>
      </c>
      <c r="AX134" s="15" t="s">
        <v>84</v>
      </c>
      <c r="AY134" s="264" t="s">
        <v>148</v>
      </c>
    </row>
    <row r="135" s="2" customFormat="1" ht="24.15" customHeight="1">
      <c r="A135" s="38"/>
      <c r="B135" s="39"/>
      <c r="C135" s="219" t="s">
        <v>86</v>
      </c>
      <c r="D135" s="219" t="s">
        <v>151</v>
      </c>
      <c r="E135" s="220" t="s">
        <v>1000</v>
      </c>
      <c r="F135" s="221" t="s">
        <v>1001</v>
      </c>
      <c r="G135" s="222" t="s">
        <v>154</v>
      </c>
      <c r="H135" s="223">
        <v>3.8999999999999999</v>
      </c>
      <c r="I135" s="224"/>
      <c r="J135" s="223">
        <f>ROUND(I135*H135,2)</f>
        <v>0</v>
      </c>
      <c r="K135" s="225"/>
      <c r="L135" s="44"/>
      <c r="M135" s="226" t="s">
        <v>1</v>
      </c>
      <c r="N135" s="227" t="s">
        <v>41</v>
      </c>
      <c r="O135" s="91"/>
      <c r="P135" s="228">
        <f>O135*H135</f>
        <v>0</v>
      </c>
      <c r="Q135" s="228">
        <v>0.041200000000000001</v>
      </c>
      <c r="R135" s="228">
        <f>Q135*H135</f>
        <v>0.16067999999999999</v>
      </c>
      <c r="S135" s="228">
        <v>0</v>
      </c>
      <c r="T135" s="229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0" t="s">
        <v>155</v>
      </c>
      <c r="AT135" s="230" t="s">
        <v>151</v>
      </c>
      <c r="AU135" s="230" t="s">
        <v>86</v>
      </c>
      <c r="AY135" s="17" t="s">
        <v>148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7" t="s">
        <v>84</v>
      </c>
      <c r="BK135" s="231">
        <f>ROUND(I135*H135,2)</f>
        <v>0</v>
      </c>
      <c r="BL135" s="17" t="s">
        <v>155</v>
      </c>
      <c r="BM135" s="230" t="s">
        <v>1002</v>
      </c>
    </row>
    <row r="136" s="12" customFormat="1" ht="22.8" customHeight="1">
      <c r="A136" s="12"/>
      <c r="B136" s="203"/>
      <c r="C136" s="204"/>
      <c r="D136" s="205" t="s">
        <v>75</v>
      </c>
      <c r="E136" s="217" t="s">
        <v>217</v>
      </c>
      <c r="F136" s="217" t="s">
        <v>887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SUM(P137:P142)</f>
        <v>0</v>
      </c>
      <c r="Q136" s="211"/>
      <c r="R136" s="212">
        <f>SUM(R137:R142)</f>
        <v>0</v>
      </c>
      <c r="S136" s="211"/>
      <c r="T136" s="213">
        <f>SUM(T137:T142)</f>
        <v>1.0529999999999999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84</v>
      </c>
      <c r="AT136" s="215" t="s">
        <v>75</v>
      </c>
      <c r="AU136" s="215" t="s">
        <v>84</v>
      </c>
      <c r="AY136" s="214" t="s">
        <v>148</v>
      </c>
      <c r="BK136" s="216">
        <f>SUM(BK137:BK142)</f>
        <v>0</v>
      </c>
    </row>
    <row r="137" s="2" customFormat="1" ht="24.15" customHeight="1">
      <c r="A137" s="38"/>
      <c r="B137" s="39"/>
      <c r="C137" s="219" t="s">
        <v>167</v>
      </c>
      <c r="D137" s="219" t="s">
        <v>151</v>
      </c>
      <c r="E137" s="220" t="s">
        <v>1003</v>
      </c>
      <c r="F137" s="221" t="s">
        <v>1004</v>
      </c>
      <c r="G137" s="222" t="s">
        <v>210</v>
      </c>
      <c r="H137" s="223">
        <v>6</v>
      </c>
      <c r="I137" s="224"/>
      <c r="J137" s="223">
        <f>ROUND(I137*H137,2)</f>
        <v>0</v>
      </c>
      <c r="K137" s="225"/>
      <c r="L137" s="44"/>
      <c r="M137" s="226" t="s">
        <v>1</v>
      </c>
      <c r="N137" s="227" t="s">
        <v>41</v>
      </c>
      <c r="O137" s="91"/>
      <c r="P137" s="228">
        <f>O137*H137</f>
        <v>0</v>
      </c>
      <c r="Q137" s="228">
        <v>0</v>
      </c>
      <c r="R137" s="228">
        <f>Q137*H137</f>
        <v>0</v>
      </c>
      <c r="S137" s="228">
        <v>0.053999999999999999</v>
      </c>
      <c r="T137" s="229">
        <f>S137*H137</f>
        <v>0.32400000000000001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0" t="s">
        <v>155</v>
      </c>
      <c r="AT137" s="230" t="s">
        <v>151</v>
      </c>
      <c r="AU137" s="230" t="s">
        <v>86</v>
      </c>
      <c r="AY137" s="17" t="s">
        <v>148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7" t="s">
        <v>84</v>
      </c>
      <c r="BK137" s="231">
        <f>ROUND(I137*H137,2)</f>
        <v>0</v>
      </c>
      <c r="BL137" s="17" t="s">
        <v>155</v>
      </c>
      <c r="BM137" s="230" t="s">
        <v>1005</v>
      </c>
    </row>
    <row r="138" s="14" customFormat="1">
      <c r="A138" s="14"/>
      <c r="B138" s="243"/>
      <c r="C138" s="244"/>
      <c r="D138" s="234" t="s">
        <v>157</v>
      </c>
      <c r="E138" s="245" t="s">
        <v>1</v>
      </c>
      <c r="F138" s="246" t="s">
        <v>1006</v>
      </c>
      <c r="G138" s="244"/>
      <c r="H138" s="247">
        <v>6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157</v>
      </c>
      <c r="AU138" s="253" t="s">
        <v>86</v>
      </c>
      <c r="AV138" s="14" t="s">
        <v>86</v>
      </c>
      <c r="AW138" s="14" t="s">
        <v>31</v>
      </c>
      <c r="AX138" s="14" t="s">
        <v>76</v>
      </c>
      <c r="AY138" s="253" t="s">
        <v>148</v>
      </c>
    </row>
    <row r="139" s="15" customFormat="1">
      <c r="A139" s="15"/>
      <c r="B139" s="254"/>
      <c r="C139" s="255"/>
      <c r="D139" s="234" t="s">
        <v>157</v>
      </c>
      <c r="E139" s="256" t="s">
        <v>1</v>
      </c>
      <c r="F139" s="257" t="s">
        <v>174</v>
      </c>
      <c r="G139" s="255"/>
      <c r="H139" s="258">
        <v>6</v>
      </c>
      <c r="I139" s="259"/>
      <c r="J139" s="255"/>
      <c r="K139" s="255"/>
      <c r="L139" s="260"/>
      <c r="M139" s="261"/>
      <c r="N139" s="262"/>
      <c r="O139" s="262"/>
      <c r="P139" s="262"/>
      <c r="Q139" s="262"/>
      <c r="R139" s="262"/>
      <c r="S139" s="262"/>
      <c r="T139" s="263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4" t="s">
        <v>157</v>
      </c>
      <c r="AU139" s="264" t="s">
        <v>86</v>
      </c>
      <c r="AV139" s="15" t="s">
        <v>155</v>
      </c>
      <c r="AW139" s="15" t="s">
        <v>31</v>
      </c>
      <c r="AX139" s="15" t="s">
        <v>84</v>
      </c>
      <c r="AY139" s="264" t="s">
        <v>148</v>
      </c>
    </row>
    <row r="140" s="2" customFormat="1" ht="24.15" customHeight="1">
      <c r="A140" s="38"/>
      <c r="B140" s="39"/>
      <c r="C140" s="219" t="s">
        <v>155</v>
      </c>
      <c r="D140" s="219" t="s">
        <v>151</v>
      </c>
      <c r="E140" s="220" t="s">
        <v>1007</v>
      </c>
      <c r="F140" s="221" t="s">
        <v>1008</v>
      </c>
      <c r="G140" s="222" t="s">
        <v>210</v>
      </c>
      <c r="H140" s="223">
        <v>9</v>
      </c>
      <c r="I140" s="224"/>
      <c r="J140" s="223">
        <f>ROUND(I140*H140,2)</f>
        <v>0</v>
      </c>
      <c r="K140" s="225"/>
      <c r="L140" s="44"/>
      <c r="M140" s="226" t="s">
        <v>1</v>
      </c>
      <c r="N140" s="227" t="s">
        <v>41</v>
      </c>
      <c r="O140" s="91"/>
      <c r="P140" s="228">
        <f>O140*H140</f>
        <v>0</v>
      </c>
      <c r="Q140" s="228">
        <v>0</v>
      </c>
      <c r="R140" s="228">
        <f>Q140*H140</f>
        <v>0</v>
      </c>
      <c r="S140" s="228">
        <v>0.081000000000000003</v>
      </c>
      <c r="T140" s="229">
        <f>S140*H140</f>
        <v>0.72899999999999998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0" t="s">
        <v>155</v>
      </c>
      <c r="AT140" s="230" t="s">
        <v>151</v>
      </c>
      <c r="AU140" s="230" t="s">
        <v>86</v>
      </c>
      <c r="AY140" s="17" t="s">
        <v>148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7" t="s">
        <v>84</v>
      </c>
      <c r="BK140" s="231">
        <f>ROUND(I140*H140,2)</f>
        <v>0</v>
      </c>
      <c r="BL140" s="17" t="s">
        <v>155</v>
      </c>
      <c r="BM140" s="230" t="s">
        <v>1009</v>
      </c>
    </row>
    <row r="141" s="14" customFormat="1">
      <c r="A141" s="14"/>
      <c r="B141" s="243"/>
      <c r="C141" s="244"/>
      <c r="D141" s="234" t="s">
        <v>157</v>
      </c>
      <c r="E141" s="245" t="s">
        <v>1</v>
      </c>
      <c r="F141" s="246" t="s">
        <v>1010</v>
      </c>
      <c r="G141" s="244"/>
      <c r="H141" s="247">
        <v>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157</v>
      </c>
      <c r="AU141" s="253" t="s">
        <v>86</v>
      </c>
      <c r="AV141" s="14" t="s">
        <v>86</v>
      </c>
      <c r="AW141" s="14" t="s">
        <v>31</v>
      </c>
      <c r="AX141" s="14" t="s">
        <v>76</v>
      </c>
      <c r="AY141" s="253" t="s">
        <v>148</v>
      </c>
    </row>
    <row r="142" s="15" customFormat="1">
      <c r="A142" s="15"/>
      <c r="B142" s="254"/>
      <c r="C142" s="255"/>
      <c r="D142" s="234" t="s">
        <v>157</v>
      </c>
      <c r="E142" s="256" t="s">
        <v>1</v>
      </c>
      <c r="F142" s="257" t="s">
        <v>174</v>
      </c>
      <c r="G142" s="255"/>
      <c r="H142" s="258">
        <v>9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4" t="s">
        <v>157</v>
      </c>
      <c r="AU142" s="264" t="s">
        <v>86</v>
      </c>
      <c r="AV142" s="15" t="s">
        <v>155</v>
      </c>
      <c r="AW142" s="15" t="s">
        <v>31</v>
      </c>
      <c r="AX142" s="15" t="s">
        <v>84</v>
      </c>
      <c r="AY142" s="264" t="s">
        <v>148</v>
      </c>
    </row>
    <row r="143" s="12" customFormat="1" ht="22.8" customHeight="1">
      <c r="A143" s="12"/>
      <c r="B143" s="203"/>
      <c r="C143" s="204"/>
      <c r="D143" s="205" t="s">
        <v>75</v>
      </c>
      <c r="E143" s="217" t="s">
        <v>215</v>
      </c>
      <c r="F143" s="217" t="s">
        <v>1011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SUM(P144:P149)</f>
        <v>0</v>
      </c>
      <c r="Q143" s="211"/>
      <c r="R143" s="212">
        <f>SUM(R144:R149)</f>
        <v>0</v>
      </c>
      <c r="S143" s="211"/>
      <c r="T143" s="213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84</v>
      </c>
      <c r="AT143" s="215" t="s">
        <v>75</v>
      </c>
      <c r="AU143" s="215" t="s">
        <v>84</v>
      </c>
      <c r="AY143" s="214" t="s">
        <v>148</v>
      </c>
      <c r="BK143" s="216">
        <f>SUM(BK144:BK149)</f>
        <v>0</v>
      </c>
    </row>
    <row r="144" s="2" customFormat="1" ht="24.15" customHeight="1">
      <c r="A144" s="38"/>
      <c r="B144" s="39"/>
      <c r="C144" s="219" t="s">
        <v>184</v>
      </c>
      <c r="D144" s="219" t="s">
        <v>151</v>
      </c>
      <c r="E144" s="220" t="s">
        <v>218</v>
      </c>
      <c r="F144" s="221" t="s">
        <v>219</v>
      </c>
      <c r="G144" s="222" t="s">
        <v>220</v>
      </c>
      <c r="H144" s="223">
        <v>1.29</v>
      </c>
      <c r="I144" s="224"/>
      <c r="J144" s="223">
        <f>ROUND(I144*H144,2)</f>
        <v>0</v>
      </c>
      <c r="K144" s="225"/>
      <c r="L144" s="44"/>
      <c r="M144" s="226" t="s">
        <v>1</v>
      </c>
      <c r="N144" s="227" t="s">
        <v>41</v>
      </c>
      <c r="O144" s="91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0" t="s">
        <v>155</v>
      </c>
      <c r="AT144" s="230" t="s">
        <v>151</v>
      </c>
      <c r="AU144" s="230" t="s">
        <v>86</v>
      </c>
      <c r="AY144" s="17" t="s">
        <v>148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7" t="s">
        <v>84</v>
      </c>
      <c r="BK144" s="231">
        <f>ROUND(I144*H144,2)</f>
        <v>0</v>
      </c>
      <c r="BL144" s="17" t="s">
        <v>155</v>
      </c>
      <c r="BM144" s="230" t="s">
        <v>1012</v>
      </c>
    </row>
    <row r="145" s="2" customFormat="1" ht="24.15" customHeight="1">
      <c r="A145" s="38"/>
      <c r="B145" s="39"/>
      <c r="C145" s="219" t="s">
        <v>191</v>
      </c>
      <c r="D145" s="219" t="s">
        <v>151</v>
      </c>
      <c r="E145" s="220" t="s">
        <v>224</v>
      </c>
      <c r="F145" s="221" t="s">
        <v>225</v>
      </c>
      <c r="G145" s="222" t="s">
        <v>220</v>
      </c>
      <c r="H145" s="223">
        <v>1.29</v>
      </c>
      <c r="I145" s="224"/>
      <c r="J145" s="223">
        <f>ROUND(I145*H145,2)</f>
        <v>0</v>
      </c>
      <c r="K145" s="225"/>
      <c r="L145" s="44"/>
      <c r="M145" s="226" t="s">
        <v>1</v>
      </c>
      <c r="N145" s="227" t="s">
        <v>41</v>
      </c>
      <c r="O145" s="91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0" t="s">
        <v>155</v>
      </c>
      <c r="AT145" s="230" t="s">
        <v>151</v>
      </c>
      <c r="AU145" s="230" t="s">
        <v>86</v>
      </c>
      <c r="AY145" s="17" t="s">
        <v>148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7" t="s">
        <v>84</v>
      </c>
      <c r="BK145" s="231">
        <f>ROUND(I145*H145,2)</f>
        <v>0</v>
      </c>
      <c r="BL145" s="17" t="s">
        <v>155</v>
      </c>
      <c r="BM145" s="230" t="s">
        <v>1013</v>
      </c>
    </row>
    <row r="146" s="2" customFormat="1" ht="24.15" customHeight="1">
      <c r="A146" s="38"/>
      <c r="B146" s="39"/>
      <c r="C146" s="219" t="s">
        <v>198</v>
      </c>
      <c r="D146" s="219" t="s">
        <v>151</v>
      </c>
      <c r="E146" s="220" t="s">
        <v>228</v>
      </c>
      <c r="F146" s="221" t="s">
        <v>1014</v>
      </c>
      <c r="G146" s="222" t="s">
        <v>220</v>
      </c>
      <c r="H146" s="223">
        <v>11.609999999999999</v>
      </c>
      <c r="I146" s="224"/>
      <c r="J146" s="223">
        <f>ROUND(I146*H146,2)</f>
        <v>0</v>
      </c>
      <c r="K146" s="225"/>
      <c r="L146" s="44"/>
      <c r="M146" s="226" t="s">
        <v>1</v>
      </c>
      <c r="N146" s="227" t="s">
        <v>41</v>
      </c>
      <c r="O146" s="91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0" t="s">
        <v>155</v>
      </c>
      <c r="AT146" s="230" t="s">
        <v>151</v>
      </c>
      <c r="AU146" s="230" t="s">
        <v>86</v>
      </c>
      <c r="AY146" s="17" t="s">
        <v>148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7" t="s">
        <v>84</v>
      </c>
      <c r="BK146" s="231">
        <f>ROUND(I146*H146,2)</f>
        <v>0</v>
      </c>
      <c r="BL146" s="17" t="s">
        <v>155</v>
      </c>
      <c r="BM146" s="230" t="s">
        <v>1015</v>
      </c>
    </row>
    <row r="147" s="14" customFormat="1">
      <c r="A147" s="14"/>
      <c r="B147" s="243"/>
      <c r="C147" s="244"/>
      <c r="D147" s="234" t="s">
        <v>157</v>
      </c>
      <c r="E147" s="245" t="s">
        <v>1</v>
      </c>
      <c r="F147" s="246" t="s">
        <v>1016</v>
      </c>
      <c r="G147" s="244"/>
      <c r="H147" s="247">
        <v>11.609999999999999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157</v>
      </c>
      <c r="AU147" s="253" t="s">
        <v>86</v>
      </c>
      <c r="AV147" s="14" t="s">
        <v>86</v>
      </c>
      <c r="AW147" s="14" t="s">
        <v>31</v>
      </c>
      <c r="AX147" s="14" t="s">
        <v>76</v>
      </c>
      <c r="AY147" s="253" t="s">
        <v>148</v>
      </c>
    </row>
    <row r="148" s="15" customFormat="1">
      <c r="A148" s="15"/>
      <c r="B148" s="254"/>
      <c r="C148" s="255"/>
      <c r="D148" s="234" t="s">
        <v>157</v>
      </c>
      <c r="E148" s="256" t="s">
        <v>1</v>
      </c>
      <c r="F148" s="257" t="s">
        <v>174</v>
      </c>
      <c r="G148" s="255"/>
      <c r="H148" s="258">
        <v>11.609999999999999</v>
      </c>
      <c r="I148" s="259"/>
      <c r="J148" s="255"/>
      <c r="K148" s="255"/>
      <c r="L148" s="260"/>
      <c r="M148" s="261"/>
      <c r="N148" s="262"/>
      <c r="O148" s="262"/>
      <c r="P148" s="262"/>
      <c r="Q148" s="262"/>
      <c r="R148" s="262"/>
      <c r="S148" s="262"/>
      <c r="T148" s="26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4" t="s">
        <v>157</v>
      </c>
      <c r="AU148" s="264" t="s">
        <v>86</v>
      </c>
      <c r="AV148" s="15" t="s">
        <v>155</v>
      </c>
      <c r="AW148" s="15" t="s">
        <v>31</v>
      </c>
      <c r="AX148" s="15" t="s">
        <v>84</v>
      </c>
      <c r="AY148" s="264" t="s">
        <v>148</v>
      </c>
    </row>
    <row r="149" s="2" customFormat="1" ht="33" customHeight="1">
      <c r="A149" s="38"/>
      <c r="B149" s="39"/>
      <c r="C149" s="219" t="s">
        <v>207</v>
      </c>
      <c r="D149" s="219" t="s">
        <v>151</v>
      </c>
      <c r="E149" s="220" t="s">
        <v>233</v>
      </c>
      <c r="F149" s="221" t="s">
        <v>234</v>
      </c>
      <c r="G149" s="222" t="s">
        <v>220</v>
      </c>
      <c r="H149" s="223">
        <v>1.29</v>
      </c>
      <c r="I149" s="224"/>
      <c r="J149" s="223">
        <f>ROUND(I149*H149,2)</f>
        <v>0</v>
      </c>
      <c r="K149" s="225"/>
      <c r="L149" s="44"/>
      <c r="M149" s="226" t="s">
        <v>1</v>
      </c>
      <c r="N149" s="227" t="s">
        <v>41</v>
      </c>
      <c r="O149" s="91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0" t="s">
        <v>155</v>
      </c>
      <c r="AT149" s="230" t="s">
        <v>151</v>
      </c>
      <c r="AU149" s="230" t="s">
        <v>86</v>
      </c>
      <c r="AY149" s="17" t="s">
        <v>148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7" t="s">
        <v>84</v>
      </c>
      <c r="BK149" s="231">
        <f>ROUND(I149*H149,2)</f>
        <v>0</v>
      </c>
      <c r="BL149" s="17" t="s">
        <v>155</v>
      </c>
      <c r="BM149" s="230" t="s">
        <v>1017</v>
      </c>
    </row>
    <row r="150" s="12" customFormat="1" ht="22.8" customHeight="1">
      <c r="A150" s="12"/>
      <c r="B150" s="203"/>
      <c r="C150" s="204"/>
      <c r="D150" s="205" t="s">
        <v>75</v>
      </c>
      <c r="E150" s="217" t="s">
        <v>236</v>
      </c>
      <c r="F150" s="217" t="s">
        <v>237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P151</f>
        <v>0</v>
      </c>
      <c r="Q150" s="211"/>
      <c r="R150" s="212">
        <f>R151</f>
        <v>0</v>
      </c>
      <c r="S150" s="211"/>
      <c r="T150" s="213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84</v>
      </c>
      <c r="AT150" s="215" t="s">
        <v>75</v>
      </c>
      <c r="AU150" s="215" t="s">
        <v>84</v>
      </c>
      <c r="AY150" s="214" t="s">
        <v>148</v>
      </c>
      <c r="BK150" s="216">
        <f>BK151</f>
        <v>0</v>
      </c>
    </row>
    <row r="151" s="2" customFormat="1" ht="24.15" customHeight="1">
      <c r="A151" s="38"/>
      <c r="B151" s="39"/>
      <c r="C151" s="219" t="s">
        <v>217</v>
      </c>
      <c r="D151" s="219" t="s">
        <v>151</v>
      </c>
      <c r="E151" s="220" t="s">
        <v>239</v>
      </c>
      <c r="F151" s="221" t="s">
        <v>240</v>
      </c>
      <c r="G151" s="222" t="s">
        <v>220</v>
      </c>
      <c r="H151" s="223">
        <v>0.38</v>
      </c>
      <c r="I151" s="224"/>
      <c r="J151" s="223">
        <f>ROUND(I151*H151,2)</f>
        <v>0</v>
      </c>
      <c r="K151" s="225"/>
      <c r="L151" s="44"/>
      <c r="M151" s="226" t="s">
        <v>1</v>
      </c>
      <c r="N151" s="227" t="s">
        <v>41</v>
      </c>
      <c r="O151" s="91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0" t="s">
        <v>155</v>
      </c>
      <c r="AT151" s="230" t="s">
        <v>151</v>
      </c>
      <c r="AU151" s="230" t="s">
        <v>86</v>
      </c>
      <c r="AY151" s="17" t="s">
        <v>148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7" t="s">
        <v>84</v>
      </c>
      <c r="BK151" s="231">
        <f>ROUND(I151*H151,2)</f>
        <v>0</v>
      </c>
      <c r="BL151" s="17" t="s">
        <v>155</v>
      </c>
      <c r="BM151" s="230" t="s">
        <v>1018</v>
      </c>
    </row>
    <row r="152" s="12" customFormat="1" ht="25.92" customHeight="1">
      <c r="A152" s="12"/>
      <c r="B152" s="203"/>
      <c r="C152" s="204"/>
      <c r="D152" s="205" t="s">
        <v>75</v>
      </c>
      <c r="E152" s="206" t="s">
        <v>242</v>
      </c>
      <c r="F152" s="206" t="s">
        <v>243</v>
      </c>
      <c r="G152" s="204"/>
      <c r="H152" s="204"/>
      <c r="I152" s="207"/>
      <c r="J152" s="208">
        <f>BK152</f>
        <v>0</v>
      </c>
      <c r="K152" s="204"/>
      <c r="L152" s="209"/>
      <c r="M152" s="210"/>
      <c r="N152" s="211"/>
      <c r="O152" s="211"/>
      <c r="P152" s="212">
        <f>P153+P170+P182+P186</f>
        <v>0</v>
      </c>
      <c r="Q152" s="211"/>
      <c r="R152" s="212">
        <f>R153+R170+R182+R186</f>
        <v>0.21512000000000001</v>
      </c>
      <c r="S152" s="211"/>
      <c r="T152" s="213">
        <f>T153+T170+T182+T186</f>
        <v>0.23600000000000002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86</v>
      </c>
      <c r="AT152" s="215" t="s">
        <v>75</v>
      </c>
      <c r="AU152" s="215" t="s">
        <v>76</v>
      </c>
      <c r="AY152" s="214" t="s">
        <v>148</v>
      </c>
      <c r="BK152" s="216">
        <f>BK153+BK170+BK182+BK186</f>
        <v>0</v>
      </c>
    </row>
    <row r="153" s="12" customFormat="1" ht="22.8" customHeight="1">
      <c r="A153" s="12"/>
      <c r="B153" s="203"/>
      <c r="C153" s="204"/>
      <c r="D153" s="205" t="s">
        <v>75</v>
      </c>
      <c r="E153" s="217" t="s">
        <v>896</v>
      </c>
      <c r="F153" s="217" t="s">
        <v>897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SUM(P154:P169)</f>
        <v>0</v>
      </c>
      <c r="Q153" s="211"/>
      <c r="R153" s="212">
        <f>SUM(R154:R169)</f>
        <v>0.035720000000000002</v>
      </c>
      <c r="S153" s="211"/>
      <c r="T153" s="213">
        <f>SUM(T154:T169)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86</v>
      </c>
      <c r="AT153" s="215" t="s">
        <v>75</v>
      </c>
      <c r="AU153" s="215" t="s">
        <v>84</v>
      </c>
      <c r="AY153" s="214" t="s">
        <v>148</v>
      </c>
      <c r="BK153" s="216">
        <f>SUM(BK154:BK169)</f>
        <v>0</v>
      </c>
    </row>
    <row r="154" s="2" customFormat="1" ht="24.15" customHeight="1">
      <c r="A154" s="38"/>
      <c r="B154" s="39"/>
      <c r="C154" s="219" t="s">
        <v>223</v>
      </c>
      <c r="D154" s="219" t="s">
        <v>151</v>
      </c>
      <c r="E154" s="220" t="s">
        <v>898</v>
      </c>
      <c r="F154" s="221" t="s">
        <v>899</v>
      </c>
      <c r="G154" s="222" t="s">
        <v>154</v>
      </c>
      <c r="H154" s="223">
        <v>9</v>
      </c>
      <c r="I154" s="224"/>
      <c r="J154" s="223">
        <f>ROUND(I154*H154,2)</f>
        <v>0</v>
      </c>
      <c r="K154" s="225"/>
      <c r="L154" s="44"/>
      <c r="M154" s="226" t="s">
        <v>1</v>
      </c>
      <c r="N154" s="227" t="s">
        <v>41</v>
      </c>
      <c r="O154" s="91"/>
      <c r="P154" s="228">
        <f>O154*H154</f>
        <v>0</v>
      </c>
      <c r="Q154" s="228">
        <v>0.00022000000000000001</v>
      </c>
      <c r="R154" s="228">
        <f>Q154*H154</f>
        <v>0.00198</v>
      </c>
      <c r="S154" s="228">
        <v>0</v>
      </c>
      <c r="T154" s="22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0" t="s">
        <v>249</v>
      </c>
      <c r="AT154" s="230" t="s">
        <v>151</v>
      </c>
      <c r="AU154" s="230" t="s">
        <v>86</v>
      </c>
      <c r="AY154" s="17" t="s">
        <v>148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7" t="s">
        <v>84</v>
      </c>
      <c r="BK154" s="231">
        <f>ROUND(I154*H154,2)</f>
        <v>0</v>
      </c>
      <c r="BL154" s="17" t="s">
        <v>249</v>
      </c>
      <c r="BM154" s="230" t="s">
        <v>1019</v>
      </c>
    </row>
    <row r="155" s="13" customFormat="1">
      <c r="A155" s="13"/>
      <c r="B155" s="232"/>
      <c r="C155" s="233"/>
      <c r="D155" s="234" t="s">
        <v>157</v>
      </c>
      <c r="E155" s="235" t="s">
        <v>1</v>
      </c>
      <c r="F155" s="236" t="s">
        <v>902</v>
      </c>
      <c r="G155" s="233"/>
      <c r="H155" s="235" t="s">
        <v>1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157</v>
      </c>
      <c r="AU155" s="242" t="s">
        <v>86</v>
      </c>
      <c r="AV155" s="13" t="s">
        <v>84</v>
      </c>
      <c r="AW155" s="13" t="s">
        <v>31</v>
      </c>
      <c r="AX155" s="13" t="s">
        <v>76</v>
      </c>
      <c r="AY155" s="242" t="s">
        <v>148</v>
      </c>
    </row>
    <row r="156" s="14" customFormat="1">
      <c r="A156" s="14"/>
      <c r="B156" s="243"/>
      <c r="C156" s="244"/>
      <c r="D156" s="234" t="s">
        <v>157</v>
      </c>
      <c r="E156" s="245" t="s">
        <v>1</v>
      </c>
      <c r="F156" s="246" t="s">
        <v>1020</v>
      </c>
      <c r="G156" s="244"/>
      <c r="H156" s="247">
        <v>4.3700000000000001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157</v>
      </c>
      <c r="AU156" s="253" t="s">
        <v>86</v>
      </c>
      <c r="AV156" s="14" t="s">
        <v>86</v>
      </c>
      <c r="AW156" s="14" t="s">
        <v>31</v>
      </c>
      <c r="AX156" s="14" t="s">
        <v>76</v>
      </c>
      <c r="AY156" s="253" t="s">
        <v>148</v>
      </c>
    </row>
    <row r="157" s="14" customFormat="1">
      <c r="A157" s="14"/>
      <c r="B157" s="243"/>
      <c r="C157" s="244"/>
      <c r="D157" s="234" t="s">
        <v>157</v>
      </c>
      <c r="E157" s="245" t="s">
        <v>1</v>
      </c>
      <c r="F157" s="246" t="s">
        <v>1021</v>
      </c>
      <c r="G157" s="244"/>
      <c r="H157" s="247">
        <v>4.5199999999999996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157</v>
      </c>
      <c r="AU157" s="253" t="s">
        <v>86</v>
      </c>
      <c r="AV157" s="14" t="s">
        <v>86</v>
      </c>
      <c r="AW157" s="14" t="s">
        <v>31</v>
      </c>
      <c r="AX157" s="14" t="s">
        <v>76</v>
      </c>
      <c r="AY157" s="253" t="s">
        <v>148</v>
      </c>
    </row>
    <row r="158" s="14" customFormat="1">
      <c r="A158" s="14"/>
      <c r="B158" s="243"/>
      <c r="C158" s="244"/>
      <c r="D158" s="234" t="s">
        <v>157</v>
      </c>
      <c r="E158" s="245" t="s">
        <v>1</v>
      </c>
      <c r="F158" s="246" t="s">
        <v>1022</v>
      </c>
      <c r="G158" s="244"/>
      <c r="H158" s="247">
        <v>0.11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157</v>
      </c>
      <c r="AU158" s="253" t="s">
        <v>86</v>
      </c>
      <c r="AV158" s="14" t="s">
        <v>86</v>
      </c>
      <c r="AW158" s="14" t="s">
        <v>31</v>
      </c>
      <c r="AX158" s="14" t="s">
        <v>76</v>
      </c>
      <c r="AY158" s="253" t="s">
        <v>148</v>
      </c>
    </row>
    <row r="159" s="15" customFormat="1">
      <c r="A159" s="15"/>
      <c r="B159" s="254"/>
      <c r="C159" s="255"/>
      <c r="D159" s="234" t="s">
        <v>157</v>
      </c>
      <c r="E159" s="256" t="s">
        <v>1</v>
      </c>
      <c r="F159" s="257" t="s">
        <v>174</v>
      </c>
      <c r="G159" s="255"/>
      <c r="H159" s="258">
        <v>9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4" t="s">
        <v>157</v>
      </c>
      <c r="AU159" s="264" t="s">
        <v>86</v>
      </c>
      <c r="AV159" s="15" t="s">
        <v>155</v>
      </c>
      <c r="AW159" s="15" t="s">
        <v>31</v>
      </c>
      <c r="AX159" s="15" t="s">
        <v>84</v>
      </c>
      <c r="AY159" s="264" t="s">
        <v>148</v>
      </c>
    </row>
    <row r="160" s="2" customFormat="1" ht="24.15" customHeight="1">
      <c r="A160" s="38"/>
      <c r="B160" s="39"/>
      <c r="C160" s="219" t="s">
        <v>227</v>
      </c>
      <c r="D160" s="219" t="s">
        <v>151</v>
      </c>
      <c r="E160" s="220" t="s">
        <v>904</v>
      </c>
      <c r="F160" s="221" t="s">
        <v>905</v>
      </c>
      <c r="G160" s="222" t="s">
        <v>154</v>
      </c>
      <c r="H160" s="223">
        <v>2.5</v>
      </c>
      <c r="I160" s="224"/>
      <c r="J160" s="223">
        <f>ROUND(I160*H160,2)</f>
        <v>0</v>
      </c>
      <c r="K160" s="225"/>
      <c r="L160" s="44"/>
      <c r="M160" s="226" t="s">
        <v>1</v>
      </c>
      <c r="N160" s="227" t="s">
        <v>41</v>
      </c>
      <c r="O160" s="91"/>
      <c r="P160" s="228">
        <f>O160*H160</f>
        <v>0</v>
      </c>
      <c r="Q160" s="228">
        <v>0.00034000000000000002</v>
      </c>
      <c r="R160" s="228">
        <f>Q160*H160</f>
        <v>0.00085000000000000006</v>
      </c>
      <c r="S160" s="228">
        <v>0</v>
      </c>
      <c r="T160" s="22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0" t="s">
        <v>249</v>
      </c>
      <c r="AT160" s="230" t="s">
        <v>151</v>
      </c>
      <c r="AU160" s="230" t="s">
        <v>86</v>
      </c>
      <c r="AY160" s="17" t="s">
        <v>148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7" t="s">
        <v>84</v>
      </c>
      <c r="BK160" s="231">
        <f>ROUND(I160*H160,2)</f>
        <v>0</v>
      </c>
      <c r="BL160" s="17" t="s">
        <v>249</v>
      </c>
      <c r="BM160" s="230" t="s">
        <v>1023</v>
      </c>
    </row>
    <row r="161" s="13" customFormat="1">
      <c r="A161" s="13"/>
      <c r="B161" s="232"/>
      <c r="C161" s="233"/>
      <c r="D161" s="234" t="s">
        <v>157</v>
      </c>
      <c r="E161" s="235" t="s">
        <v>1</v>
      </c>
      <c r="F161" s="236" t="s">
        <v>907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157</v>
      </c>
      <c r="AU161" s="242" t="s">
        <v>86</v>
      </c>
      <c r="AV161" s="13" t="s">
        <v>84</v>
      </c>
      <c r="AW161" s="13" t="s">
        <v>31</v>
      </c>
      <c r="AX161" s="13" t="s">
        <v>76</v>
      </c>
      <c r="AY161" s="242" t="s">
        <v>148</v>
      </c>
    </row>
    <row r="162" s="14" customFormat="1">
      <c r="A162" s="14"/>
      <c r="B162" s="243"/>
      <c r="C162" s="244"/>
      <c r="D162" s="234" t="s">
        <v>157</v>
      </c>
      <c r="E162" s="245" t="s">
        <v>1</v>
      </c>
      <c r="F162" s="246" t="s">
        <v>1024</v>
      </c>
      <c r="G162" s="244"/>
      <c r="H162" s="247">
        <v>1.0900000000000001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157</v>
      </c>
      <c r="AU162" s="253" t="s">
        <v>86</v>
      </c>
      <c r="AV162" s="14" t="s">
        <v>86</v>
      </c>
      <c r="AW162" s="14" t="s">
        <v>31</v>
      </c>
      <c r="AX162" s="14" t="s">
        <v>76</v>
      </c>
      <c r="AY162" s="253" t="s">
        <v>148</v>
      </c>
    </row>
    <row r="163" s="14" customFormat="1">
      <c r="A163" s="14"/>
      <c r="B163" s="243"/>
      <c r="C163" s="244"/>
      <c r="D163" s="234" t="s">
        <v>157</v>
      </c>
      <c r="E163" s="245" t="s">
        <v>1</v>
      </c>
      <c r="F163" s="246" t="s">
        <v>1025</v>
      </c>
      <c r="G163" s="244"/>
      <c r="H163" s="247">
        <v>1.1299999999999999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157</v>
      </c>
      <c r="AU163" s="253" t="s">
        <v>86</v>
      </c>
      <c r="AV163" s="14" t="s">
        <v>86</v>
      </c>
      <c r="AW163" s="14" t="s">
        <v>31</v>
      </c>
      <c r="AX163" s="14" t="s">
        <v>76</v>
      </c>
      <c r="AY163" s="253" t="s">
        <v>148</v>
      </c>
    </row>
    <row r="164" s="14" customFormat="1">
      <c r="A164" s="14"/>
      <c r="B164" s="243"/>
      <c r="C164" s="244"/>
      <c r="D164" s="234" t="s">
        <v>157</v>
      </c>
      <c r="E164" s="245" t="s">
        <v>1</v>
      </c>
      <c r="F164" s="246" t="s">
        <v>1026</v>
      </c>
      <c r="G164" s="244"/>
      <c r="H164" s="247">
        <v>0.28000000000000003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157</v>
      </c>
      <c r="AU164" s="253" t="s">
        <v>86</v>
      </c>
      <c r="AV164" s="14" t="s">
        <v>86</v>
      </c>
      <c r="AW164" s="14" t="s">
        <v>31</v>
      </c>
      <c r="AX164" s="14" t="s">
        <v>76</v>
      </c>
      <c r="AY164" s="253" t="s">
        <v>148</v>
      </c>
    </row>
    <row r="165" s="15" customFormat="1">
      <c r="A165" s="15"/>
      <c r="B165" s="254"/>
      <c r="C165" s="255"/>
      <c r="D165" s="234" t="s">
        <v>157</v>
      </c>
      <c r="E165" s="256" t="s">
        <v>1</v>
      </c>
      <c r="F165" s="257" t="s">
        <v>174</v>
      </c>
      <c r="G165" s="255"/>
      <c r="H165" s="258">
        <v>2.5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157</v>
      </c>
      <c r="AU165" s="264" t="s">
        <v>86</v>
      </c>
      <c r="AV165" s="15" t="s">
        <v>155</v>
      </c>
      <c r="AW165" s="15" t="s">
        <v>31</v>
      </c>
      <c r="AX165" s="15" t="s">
        <v>84</v>
      </c>
      <c r="AY165" s="264" t="s">
        <v>148</v>
      </c>
    </row>
    <row r="166" s="2" customFormat="1" ht="24.15" customHeight="1">
      <c r="A166" s="38"/>
      <c r="B166" s="39"/>
      <c r="C166" s="269" t="s">
        <v>8</v>
      </c>
      <c r="D166" s="269" t="s">
        <v>293</v>
      </c>
      <c r="E166" s="270" t="s">
        <v>909</v>
      </c>
      <c r="F166" s="271" t="s">
        <v>910</v>
      </c>
      <c r="G166" s="272" t="s">
        <v>154</v>
      </c>
      <c r="H166" s="273">
        <v>12.65</v>
      </c>
      <c r="I166" s="274"/>
      <c r="J166" s="273">
        <f>ROUND(I166*H166,2)</f>
        <v>0</v>
      </c>
      <c r="K166" s="275"/>
      <c r="L166" s="276"/>
      <c r="M166" s="277" t="s">
        <v>1</v>
      </c>
      <c r="N166" s="278" t="s">
        <v>41</v>
      </c>
      <c r="O166" s="91"/>
      <c r="P166" s="228">
        <f>O166*H166</f>
        <v>0</v>
      </c>
      <c r="Q166" s="228">
        <v>0.0025999999999999999</v>
      </c>
      <c r="R166" s="228">
        <f>Q166*H166</f>
        <v>0.032890000000000003</v>
      </c>
      <c r="S166" s="228">
        <v>0</v>
      </c>
      <c r="T166" s="22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0" t="s">
        <v>296</v>
      </c>
      <c r="AT166" s="230" t="s">
        <v>293</v>
      </c>
      <c r="AU166" s="230" t="s">
        <v>86</v>
      </c>
      <c r="AY166" s="17" t="s">
        <v>148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7" t="s">
        <v>84</v>
      </c>
      <c r="BK166" s="231">
        <f>ROUND(I166*H166,2)</f>
        <v>0</v>
      </c>
      <c r="BL166" s="17" t="s">
        <v>249</v>
      </c>
      <c r="BM166" s="230" t="s">
        <v>1027</v>
      </c>
    </row>
    <row r="167" s="14" customFormat="1">
      <c r="A167" s="14"/>
      <c r="B167" s="243"/>
      <c r="C167" s="244"/>
      <c r="D167" s="234" t="s">
        <v>157</v>
      </c>
      <c r="E167" s="245" t="s">
        <v>1</v>
      </c>
      <c r="F167" s="246" t="s">
        <v>1028</v>
      </c>
      <c r="G167" s="244"/>
      <c r="H167" s="247">
        <v>12.65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157</v>
      </c>
      <c r="AU167" s="253" t="s">
        <v>86</v>
      </c>
      <c r="AV167" s="14" t="s">
        <v>86</v>
      </c>
      <c r="AW167" s="14" t="s">
        <v>31</v>
      </c>
      <c r="AX167" s="14" t="s">
        <v>76</v>
      </c>
      <c r="AY167" s="253" t="s">
        <v>148</v>
      </c>
    </row>
    <row r="168" s="15" customFormat="1">
      <c r="A168" s="15"/>
      <c r="B168" s="254"/>
      <c r="C168" s="255"/>
      <c r="D168" s="234" t="s">
        <v>157</v>
      </c>
      <c r="E168" s="256" t="s">
        <v>1</v>
      </c>
      <c r="F168" s="257" t="s">
        <v>174</v>
      </c>
      <c r="G168" s="255"/>
      <c r="H168" s="258">
        <v>12.65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4" t="s">
        <v>157</v>
      </c>
      <c r="AU168" s="264" t="s">
        <v>86</v>
      </c>
      <c r="AV168" s="15" t="s">
        <v>155</v>
      </c>
      <c r="AW168" s="15" t="s">
        <v>31</v>
      </c>
      <c r="AX168" s="15" t="s">
        <v>84</v>
      </c>
      <c r="AY168" s="264" t="s">
        <v>148</v>
      </c>
    </row>
    <row r="169" s="2" customFormat="1" ht="24.15" customHeight="1">
      <c r="A169" s="38"/>
      <c r="B169" s="39"/>
      <c r="C169" s="219" t="s">
        <v>238</v>
      </c>
      <c r="D169" s="219" t="s">
        <v>151</v>
      </c>
      <c r="E169" s="220" t="s">
        <v>1029</v>
      </c>
      <c r="F169" s="221" t="s">
        <v>1030</v>
      </c>
      <c r="G169" s="222" t="s">
        <v>220</v>
      </c>
      <c r="H169" s="223">
        <v>0.040000000000000001</v>
      </c>
      <c r="I169" s="224"/>
      <c r="J169" s="223">
        <f>ROUND(I169*H169,2)</f>
        <v>0</v>
      </c>
      <c r="K169" s="225"/>
      <c r="L169" s="44"/>
      <c r="M169" s="226" t="s">
        <v>1</v>
      </c>
      <c r="N169" s="227" t="s">
        <v>41</v>
      </c>
      <c r="O169" s="91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0" t="s">
        <v>249</v>
      </c>
      <c r="AT169" s="230" t="s">
        <v>151</v>
      </c>
      <c r="AU169" s="230" t="s">
        <v>86</v>
      </c>
      <c r="AY169" s="17" t="s">
        <v>148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7" t="s">
        <v>84</v>
      </c>
      <c r="BK169" s="231">
        <f>ROUND(I169*H169,2)</f>
        <v>0</v>
      </c>
      <c r="BL169" s="17" t="s">
        <v>249</v>
      </c>
      <c r="BM169" s="230" t="s">
        <v>1031</v>
      </c>
    </row>
    <row r="170" s="12" customFormat="1" ht="22.8" customHeight="1">
      <c r="A170" s="12"/>
      <c r="B170" s="203"/>
      <c r="C170" s="204"/>
      <c r="D170" s="205" t="s">
        <v>75</v>
      </c>
      <c r="E170" s="217" t="s">
        <v>1032</v>
      </c>
      <c r="F170" s="217" t="s">
        <v>1033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SUM(P171:P181)</f>
        <v>0</v>
      </c>
      <c r="Q170" s="211"/>
      <c r="R170" s="212">
        <f>SUM(R171:R181)</f>
        <v>0.065159999999999996</v>
      </c>
      <c r="S170" s="211"/>
      <c r="T170" s="213">
        <f>SUM(T171:T181)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86</v>
      </c>
      <c r="AT170" s="215" t="s">
        <v>75</v>
      </c>
      <c r="AU170" s="215" t="s">
        <v>84</v>
      </c>
      <c r="AY170" s="214" t="s">
        <v>148</v>
      </c>
      <c r="BK170" s="216">
        <f>SUM(BK171:BK181)</f>
        <v>0</v>
      </c>
    </row>
    <row r="171" s="2" customFormat="1" ht="24.15" customHeight="1">
      <c r="A171" s="38"/>
      <c r="B171" s="39"/>
      <c r="C171" s="219" t="s">
        <v>246</v>
      </c>
      <c r="D171" s="219" t="s">
        <v>151</v>
      </c>
      <c r="E171" s="220" t="s">
        <v>1034</v>
      </c>
      <c r="F171" s="221" t="s">
        <v>1035</v>
      </c>
      <c r="G171" s="222" t="s">
        <v>210</v>
      </c>
      <c r="H171" s="223">
        <v>12</v>
      </c>
      <c r="I171" s="224"/>
      <c r="J171" s="223">
        <f>ROUND(I171*H171,2)</f>
        <v>0</v>
      </c>
      <c r="K171" s="225"/>
      <c r="L171" s="44"/>
      <c r="M171" s="226" t="s">
        <v>1</v>
      </c>
      <c r="N171" s="227" t="s">
        <v>41</v>
      </c>
      <c r="O171" s="91"/>
      <c r="P171" s="228">
        <f>O171*H171</f>
        <v>0</v>
      </c>
      <c r="Q171" s="228">
        <v>0.00050000000000000001</v>
      </c>
      <c r="R171" s="228">
        <f>Q171*H171</f>
        <v>0.0060000000000000001</v>
      </c>
      <c r="S171" s="228">
        <v>0</v>
      </c>
      <c r="T171" s="229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0" t="s">
        <v>249</v>
      </c>
      <c r="AT171" s="230" t="s">
        <v>151</v>
      </c>
      <c r="AU171" s="230" t="s">
        <v>86</v>
      </c>
      <c r="AY171" s="17" t="s">
        <v>148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7" t="s">
        <v>84</v>
      </c>
      <c r="BK171" s="231">
        <f>ROUND(I171*H171,2)</f>
        <v>0</v>
      </c>
      <c r="BL171" s="17" t="s">
        <v>249</v>
      </c>
      <c r="BM171" s="230" t="s">
        <v>1036</v>
      </c>
    </row>
    <row r="172" s="2" customFormat="1" ht="24.15" customHeight="1">
      <c r="A172" s="38"/>
      <c r="B172" s="39"/>
      <c r="C172" s="219" t="s">
        <v>256</v>
      </c>
      <c r="D172" s="219" t="s">
        <v>151</v>
      </c>
      <c r="E172" s="220" t="s">
        <v>1037</v>
      </c>
      <c r="F172" s="221" t="s">
        <v>1038</v>
      </c>
      <c r="G172" s="222" t="s">
        <v>210</v>
      </c>
      <c r="H172" s="223">
        <v>30</v>
      </c>
      <c r="I172" s="224"/>
      <c r="J172" s="223">
        <f>ROUND(I172*H172,2)</f>
        <v>0</v>
      </c>
      <c r="K172" s="225"/>
      <c r="L172" s="44"/>
      <c r="M172" s="226" t="s">
        <v>1</v>
      </c>
      <c r="N172" s="227" t="s">
        <v>41</v>
      </c>
      <c r="O172" s="91"/>
      <c r="P172" s="228">
        <f>O172*H172</f>
        <v>0</v>
      </c>
      <c r="Q172" s="228">
        <v>0.0011800000000000001</v>
      </c>
      <c r="R172" s="228">
        <f>Q172*H172</f>
        <v>0.035400000000000001</v>
      </c>
      <c r="S172" s="228">
        <v>0</v>
      </c>
      <c r="T172" s="22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0" t="s">
        <v>249</v>
      </c>
      <c r="AT172" s="230" t="s">
        <v>151</v>
      </c>
      <c r="AU172" s="230" t="s">
        <v>86</v>
      </c>
      <c r="AY172" s="17" t="s">
        <v>148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7" t="s">
        <v>84</v>
      </c>
      <c r="BK172" s="231">
        <f>ROUND(I172*H172,2)</f>
        <v>0</v>
      </c>
      <c r="BL172" s="17" t="s">
        <v>249</v>
      </c>
      <c r="BM172" s="230" t="s">
        <v>1039</v>
      </c>
    </row>
    <row r="173" s="2" customFormat="1" ht="24.15" customHeight="1">
      <c r="A173" s="38"/>
      <c r="B173" s="39"/>
      <c r="C173" s="219" t="s">
        <v>249</v>
      </c>
      <c r="D173" s="219" t="s">
        <v>151</v>
      </c>
      <c r="E173" s="220" t="s">
        <v>1040</v>
      </c>
      <c r="F173" s="221" t="s">
        <v>1041</v>
      </c>
      <c r="G173" s="222" t="s">
        <v>210</v>
      </c>
      <c r="H173" s="223">
        <v>12</v>
      </c>
      <c r="I173" s="224"/>
      <c r="J173" s="223">
        <f>ROUND(I173*H173,2)</f>
        <v>0</v>
      </c>
      <c r="K173" s="225"/>
      <c r="L173" s="44"/>
      <c r="M173" s="226" t="s">
        <v>1</v>
      </c>
      <c r="N173" s="227" t="s">
        <v>41</v>
      </c>
      <c r="O173" s="91"/>
      <c r="P173" s="228">
        <f>O173*H173</f>
        <v>0</v>
      </c>
      <c r="Q173" s="228">
        <v>0.00149</v>
      </c>
      <c r="R173" s="228">
        <f>Q173*H173</f>
        <v>0.01788</v>
      </c>
      <c r="S173" s="228">
        <v>0</v>
      </c>
      <c r="T173" s="22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0" t="s">
        <v>249</v>
      </c>
      <c r="AT173" s="230" t="s">
        <v>151</v>
      </c>
      <c r="AU173" s="230" t="s">
        <v>86</v>
      </c>
      <c r="AY173" s="17" t="s">
        <v>148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7" t="s">
        <v>84</v>
      </c>
      <c r="BK173" s="231">
        <f>ROUND(I173*H173,2)</f>
        <v>0</v>
      </c>
      <c r="BL173" s="17" t="s">
        <v>249</v>
      </c>
      <c r="BM173" s="230" t="s">
        <v>1042</v>
      </c>
    </row>
    <row r="174" s="2" customFormat="1" ht="33" customHeight="1">
      <c r="A174" s="38"/>
      <c r="B174" s="39"/>
      <c r="C174" s="219" t="s">
        <v>266</v>
      </c>
      <c r="D174" s="219" t="s">
        <v>151</v>
      </c>
      <c r="E174" s="220" t="s">
        <v>1043</v>
      </c>
      <c r="F174" s="221" t="s">
        <v>1044</v>
      </c>
      <c r="G174" s="222" t="s">
        <v>412</v>
      </c>
      <c r="H174" s="223">
        <v>4</v>
      </c>
      <c r="I174" s="224"/>
      <c r="J174" s="223">
        <f>ROUND(I174*H174,2)</f>
        <v>0</v>
      </c>
      <c r="K174" s="225"/>
      <c r="L174" s="44"/>
      <c r="M174" s="226" t="s">
        <v>1</v>
      </c>
      <c r="N174" s="227" t="s">
        <v>41</v>
      </c>
      <c r="O174" s="91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0" t="s">
        <v>249</v>
      </c>
      <c r="AT174" s="230" t="s">
        <v>151</v>
      </c>
      <c r="AU174" s="230" t="s">
        <v>86</v>
      </c>
      <c r="AY174" s="17" t="s">
        <v>148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7" t="s">
        <v>84</v>
      </c>
      <c r="BK174" s="231">
        <f>ROUND(I174*H174,2)</f>
        <v>0</v>
      </c>
      <c r="BL174" s="17" t="s">
        <v>249</v>
      </c>
      <c r="BM174" s="230" t="s">
        <v>1045</v>
      </c>
    </row>
    <row r="175" s="2" customFormat="1" ht="33" customHeight="1">
      <c r="A175" s="38"/>
      <c r="B175" s="39"/>
      <c r="C175" s="219" t="s">
        <v>271</v>
      </c>
      <c r="D175" s="219" t="s">
        <v>151</v>
      </c>
      <c r="E175" s="220" t="s">
        <v>1046</v>
      </c>
      <c r="F175" s="221" t="s">
        <v>1047</v>
      </c>
      <c r="G175" s="222" t="s">
        <v>412</v>
      </c>
      <c r="H175" s="223">
        <v>4</v>
      </c>
      <c r="I175" s="224"/>
      <c r="J175" s="223">
        <f>ROUND(I175*H175,2)</f>
        <v>0</v>
      </c>
      <c r="K175" s="225"/>
      <c r="L175" s="44"/>
      <c r="M175" s="226" t="s">
        <v>1</v>
      </c>
      <c r="N175" s="227" t="s">
        <v>41</v>
      </c>
      <c r="O175" s="91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0" t="s">
        <v>249</v>
      </c>
      <c r="AT175" s="230" t="s">
        <v>151</v>
      </c>
      <c r="AU175" s="230" t="s">
        <v>86</v>
      </c>
      <c r="AY175" s="17" t="s">
        <v>148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7" t="s">
        <v>84</v>
      </c>
      <c r="BK175" s="231">
        <f>ROUND(I175*H175,2)</f>
        <v>0</v>
      </c>
      <c r="BL175" s="17" t="s">
        <v>249</v>
      </c>
      <c r="BM175" s="230" t="s">
        <v>1048</v>
      </c>
    </row>
    <row r="176" s="2" customFormat="1" ht="21.75" customHeight="1">
      <c r="A176" s="38"/>
      <c r="B176" s="39"/>
      <c r="C176" s="219" t="s">
        <v>277</v>
      </c>
      <c r="D176" s="219" t="s">
        <v>151</v>
      </c>
      <c r="E176" s="220" t="s">
        <v>1049</v>
      </c>
      <c r="F176" s="221" t="s">
        <v>1050</v>
      </c>
      <c r="G176" s="222" t="s">
        <v>210</v>
      </c>
      <c r="H176" s="223">
        <v>54</v>
      </c>
      <c r="I176" s="224"/>
      <c r="J176" s="223">
        <f>ROUND(I176*H176,2)</f>
        <v>0</v>
      </c>
      <c r="K176" s="225"/>
      <c r="L176" s="44"/>
      <c r="M176" s="226" t="s">
        <v>1</v>
      </c>
      <c r="N176" s="227" t="s">
        <v>41</v>
      </c>
      <c r="O176" s="91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0" t="s">
        <v>249</v>
      </c>
      <c r="AT176" s="230" t="s">
        <v>151</v>
      </c>
      <c r="AU176" s="230" t="s">
        <v>86</v>
      </c>
      <c r="AY176" s="17" t="s">
        <v>148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7" t="s">
        <v>84</v>
      </c>
      <c r="BK176" s="231">
        <f>ROUND(I176*H176,2)</f>
        <v>0</v>
      </c>
      <c r="BL176" s="17" t="s">
        <v>249</v>
      </c>
      <c r="BM176" s="230" t="s">
        <v>1051</v>
      </c>
    </row>
    <row r="177" s="14" customFormat="1">
      <c r="A177" s="14"/>
      <c r="B177" s="243"/>
      <c r="C177" s="244"/>
      <c r="D177" s="234" t="s">
        <v>157</v>
      </c>
      <c r="E177" s="245" t="s">
        <v>1</v>
      </c>
      <c r="F177" s="246" t="s">
        <v>1052</v>
      </c>
      <c r="G177" s="244"/>
      <c r="H177" s="247">
        <v>54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157</v>
      </c>
      <c r="AU177" s="253" t="s">
        <v>86</v>
      </c>
      <c r="AV177" s="14" t="s">
        <v>86</v>
      </c>
      <c r="AW177" s="14" t="s">
        <v>31</v>
      </c>
      <c r="AX177" s="14" t="s">
        <v>76</v>
      </c>
      <c r="AY177" s="253" t="s">
        <v>148</v>
      </c>
    </row>
    <row r="178" s="15" customFormat="1">
      <c r="A178" s="15"/>
      <c r="B178" s="254"/>
      <c r="C178" s="255"/>
      <c r="D178" s="234" t="s">
        <v>157</v>
      </c>
      <c r="E178" s="256" t="s">
        <v>1</v>
      </c>
      <c r="F178" s="257" t="s">
        <v>174</v>
      </c>
      <c r="G178" s="255"/>
      <c r="H178" s="258">
        <v>54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157</v>
      </c>
      <c r="AU178" s="264" t="s">
        <v>86</v>
      </c>
      <c r="AV178" s="15" t="s">
        <v>155</v>
      </c>
      <c r="AW178" s="15" t="s">
        <v>31</v>
      </c>
      <c r="AX178" s="15" t="s">
        <v>84</v>
      </c>
      <c r="AY178" s="264" t="s">
        <v>148</v>
      </c>
    </row>
    <row r="179" s="2" customFormat="1" ht="33" customHeight="1">
      <c r="A179" s="38"/>
      <c r="B179" s="39"/>
      <c r="C179" s="219" t="s">
        <v>283</v>
      </c>
      <c r="D179" s="219" t="s">
        <v>151</v>
      </c>
      <c r="E179" s="220" t="s">
        <v>1053</v>
      </c>
      <c r="F179" s="221" t="s">
        <v>1054</v>
      </c>
      <c r="G179" s="222" t="s">
        <v>210</v>
      </c>
      <c r="H179" s="223">
        <v>12</v>
      </c>
      <c r="I179" s="224"/>
      <c r="J179" s="223">
        <f>ROUND(I179*H179,2)</f>
        <v>0</v>
      </c>
      <c r="K179" s="225"/>
      <c r="L179" s="44"/>
      <c r="M179" s="226" t="s">
        <v>1</v>
      </c>
      <c r="N179" s="227" t="s">
        <v>41</v>
      </c>
      <c r="O179" s="91"/>
      <c r="P179" s="228">
        <f>O179*H179</f>
        <v>0</v>
      </c>
      <c r="Q179" s="228">
        <v>0.00034000000000000002</v>
      </c>
      <c r="R179" s="228">
        <f>Q179*H179</f>
        <v>0.0040800000000000003</v>
      </c>
      <c r="S179" s="228">
        <v>0</v>
      </c>
      <c r="T179" s="22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0" t="s">
        <v>249</v>
      </c>
      <c r="AT179" s="230" t="s">
        <v>151</v>
      </c>
      <c r="AU179" s="230" t="s">
        <v>86</v>
      </c>
      <c r="AY179" s="17" t="s">
        <v>148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7" t="s">
        <v>84</v>
      </c>
      <c r="BK179" s="231">
        <f>ROUND(I179*H179,2)</f>
        <v>0</v>
      </c>
      <c r="BL179" s="17" t="s">
        <v>249</v>
      </c>
      <c r="BM179" s="230" t="s">
        <v>1055</v>
      </c>
    </row>
    <row r="180" s="2" customFormat="1" ht="37.8" customHeight="1">
      <c r="A180" s="38"/>
      <c r="B180" s="39"/>
      <c r="C180" s="219" t="s">
        <v>7</v>
      </c>
      <c r="D180" s="219" t="s">
        <v>151</v>
      </c>
      <c r="E180" s="220" t="s">
        <v>1056</v>
      </c>
      <c r="F180" s="221" t="s">
        <v>1057</v>
      </c>
      <c r="G180" s="222" t="s">
        <v>210</v>
      </c>
      <c r="H180" s="223">
        <v>18</v>
      </c>
      <c r="I180" s="224"/>
      <c r="J180" s="223">
        <f>ROUND(I180*H180,2)</f>
        <v>0</v>
      </c>
      <c r="K180" s="225"/>
      <c r="L180" s="44"/>
      <c r="M180" s="226" t="s">
        <v>1</v>
      </c>
      <c r="N180" s="227" t="s">
        <v>41</v>
      </c>
      <c r="O180" s="91"/>
      <c r="P180" s="228">
        <f>O180*H180</f>
        <v>0</v>
      </c>
      <c r="Q180" s="228">
        <v>0.00010000000000000001</v>
      </c>
      <c r="R180" s="228">
        <f>Q180*H180</f>
        <v>0.0018000000000000002</v>
      </c>
      <c r="S180" s="228">
        <v>0</v>
      </c>
      <c r="T180" s="229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0" t="s">
        <v>249</v>
      </c>
      <c r="AT180" s="230" t="s">
        <v>151</v>
      </c>
      <c r="AU180" s="230" t="s">
        <v>86</v>
      </c>
      <c r="AY180" s="17" t="s">
        <v>148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7" t="s">
        <v>84</v>
      </c>
      <c r="BK180" s="231">
        <f>ROUND(I180*H180,2)</f>
        <v>0</v>
      </c>
      <c r="BL180" s="17" t="s">
        <v>249</v>
      </c>
      <c r="BM180" s="230" t="s">
        <v>1058</v>
      </c>
    </row>
    <row r="181" s="2" customFormat="1" ht="24.15" customHeight="1">
      <c r="A181" s="38"/>
      <c r="B181" s="39"/>
      <c r="C181" s="219" t="s">
        <v>292</v>
      </c>
      <c r="D181" s="219" t="s">
        <v>151</v>
      </c>
      <c r="E181" s="220" t="s">
        <v>1059</v>
      </c>
      <c r="F181" s="221" t="s">
        <v>1060</v>
      </c>
      <c r="G181" s="222" t="s">
        <v>220</v>
      </c>
      <c r="H181" s="223">
        <v>0.070000000000000007</v>
      </c>
      <c r="I181" s="224"/>
      <c r="J181" s="223">
        <f>ROUND(I181*H181,2)</f>
        <v>0</v>
      </c>
      <c r="K181" s="225"/>
      <c r="L181" s="44"/>
      <c r="M181" s="226" t="s">
        <v>1</v>
      </c>
      <c r="N181" s="227" t="s">
        <v>41</v>
      </c>
      <c r="O181" s="91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0" t="s">
        <v>249</v>
      </c>
      <c r="AT181" s="230" t="s">
        <v>151</v>
      </c>
      <c r="AU181" s="230" t="s">
        <v>86</v>
      </c>
      <c r="AY181" s="17" t="s">
        <v>148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7" t="s">
        <v>84</v>
      </c>
      <c r="BK181" s="231">
        <f>ROUND(I181*H181,2)</f>
        <v>0</v>
      </c>
      <c r="BL181" s="17" t="s">
        <v>249</v>
      </c>
      <c r="BM181" s="230" t="s">
        <v>1061</v>
      </c>
    </row>
    <row r="182" s="12" customFormat="1" ht="22.8" customHeight="1">
      <c r="A182" s="12"/>
      <c r="B182" s="203"/>
      <c r="C182" s="204"/>
      <c r="D182" s="205" t="s">
        <v>75</v>
      </c>
      <c r="E182" s="217" t="s">
        <v>1062</v>
      </c>
      <c r="F182" s="217" t="s">
        <v>1063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SUM(P183:P185)</f>
        <v>0</v>
      </c>
      <c r="Q182" s="211"/>
      <c r="R182" s="212">
        <f>SUM(R183:R185)</f>
        <v>0.0033600000000000001</v>
      </c>
      <c r="S182" s="211"/>
      <c r="T182" s="213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86</v>
      </c>
      <c r="AT182" s="215" t="s">
        <v>75</v>
      </c>
      <c r="AU182" s="215" t="s">
        <v>84</v>
      </c>
      <c r="AY182" s="214" t="s">
        <v>148</v>
      </c>
      <c r="BK182" s="216">
        <f>SUM(BK183:BK185)</f>
        <v>0</v>
      </c>
    </row>
    <row r="183" s="2" customFormat="1" ht="24.15" customHeight="1">
      <c r="A183" s="38"/>
      <c r="B183" s="39"/>
      <c r="C183" s="219" t="s">
        <v>299</v>
      </c>
      <c r="D183" s="219" t="s">
        <v>151</v>
      </c>
      <c r="E183" s="220" t="s">
        <v>1064</v>
      </c>
      <c r="F183" s="221" t="s">
        <v>1065</v>
      </c>
      <c r="G183" s="222" t="s">
        <v>412</v>
      </c>
      <c r="H183" s="223">
        <v>4</v>
      </c>
      <c r="I183" s="224"/>
      <c r="J183" s="223">
        <f>ROUND(I183*H183,2)</f>
        <v>0</v>
      </c>
      <c r="K183" s="225"/>
      <c r="L183" s="44"/>
      <c r="M183" s="226" t="s">
        <v>1</v>
      </c>
      <c r="N183" s="227" t="s">
        <v>41</v>
      </c>
      <c r="O183" s="91"/>
      <c r="P183" s="228">
        <f>O183*H183</f>
        <v>0</v>
      </c>
      <c r="Q183" s="228">
        <v>0.00013999999999999999</v>
      </c>
      <c r="R183" s="228">
        <f>Q183*H183</f>
        <v>0.00055999999999999995</v>
      </c>
      <c r="S183" s="228">
        <v>0</v>
      </c>
      <c r="T183" s="22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0" t="s">
        <v>249</v>
      </c>
      <c r="AT183" s="230" t="s">
        <v>151</v>
      </c>
      <c r="AU183" s="230" t="s">
        <v>86</v>
      </c>
      <c r="AY183" s="17" t="s">
        <v>148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7" t="s">
        <v>84</v>
      </c>
      <c r="BK183" s="231">
        <f>ROUND(I183*H183,2)</f>
        <v>0</v>
      </c>
      <c r="BL183" s="17" t="s">
        <v>249</v>
      </c>
      <c r="BM183" s="230" t="s">
        <v>1066</v>
      </c>
    </row>
    <row r="184" s="2" customFormat="1" ht="24.15" customHeight="1">
      <c r="A184" s="38"/>
      <c r="B184" s="39"/>
      <c r="C184" s="219" t="s">
        <v>306</v>
      </c>
      <c r="D184" s="219" t="s">
        <v>151</v>
      </c>
      <c r="E184" s="220" t="s">
        <v>1067</v>
      </c>
      <c r="F184" s="221" t="s">
        <v>1068</v>
      </c>
      <c r="G184" s="222" t="s">
        <v>412</v>
      </c>
      <c r="H184" s="223">
        <v>4</v>
      </c>
      <c r="I184" s="224"/>
      <c r="J184" s="223">
        <f>ROUND(I184*H184,2)</f>
        <v>0</v>
      </c>
      <c r="K184" s="225"/>
      <c r="L184" s="44"/>
      <c r="M184" s="226" t="s">
        <v>1</v>
      </c>
      <c r="N184" s="227" t="s">
        <v>41</v>
      </c>
      <c r="O184" s="91"/>
      <c r="P184" s="228">
        <f>O184*H184</f>
        <v>0</v>
      </c>
      <c r="Q184" s="228">
        <v>0.00069999999999999999</v>
      </c>
      <c r="R184" s="228">
        <f>Q184*H184</f>
        <v>0.0028</v>
      </c>
      <c r="S184" s="228">
        <v>0</v>
      </c>
      <c r="T184" s="22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0" t="s">
        <v>249</v>
      </c>
      <c r="AT184" s="230" t="s">
        <v>151</v>
      </c>
      <c r="AU184" s="230" t="s">
        <v>86</v>
      </c>
      <c r="AY184" s="17" t="s">
        <v>148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7" t="s">
        <v>84</v>
      </c>
      <c r="BK184" s="231">
        <f>ROUND(I184*H184,2)</f>
        <v>0</v>
      </c>
      <c r="BL184" s="17" t="s">
        <v>249</v>
      </c>
      <c r="BM184" s="230" t="s">
        <v>1069</v>
      </c>
    </row>
    <row r="185" s="2" customFormat="1" ht="24.15" customHeight="1">
      <c r="A185" s="38"/>
      <c r="B185" s="39"/>
      <c r="C185" s="219" t="s">
        <v>310</v>
      </c>
      <c r="D185" s="219" t="s">
        <v>151</v>
      </c>
      <c r="E185" s="220" t="s">
        <v>1070</v>
      </c>
      <c r="F185" s="221" t="s">
        <v>1071</v>
      </c>
      <c r="G185" s="222" t="s">
        <v>220</v>
      </c>
      <c r="H185" s="223">
        <v>0.01</v>
      </c>
      <c r="I185" s="224"/>
      <c r="J185" s="223">
        <f>ROUND(I185*H185,2)</f>
        <v>0</v>
      </c>
      <c r="K185" s="225"/>
      <c r="L185" s="44"/>
      <c r="M185" s="226" t="s">
        <v>1</v>
      </c>
      <c r="N185" s="227" t="s">
        <v>41</v>
      </c>
      <c r="O185" s="91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0" t="s">
        <v>249</v>
      </c>
      <c r="AT185" s="230" t="s">
        <v>151</v>
      </c>
      <c r="AU185" s="230" t="s">
        <v>86</v>
      </c>
      <c r="AY185" s="17" t="s">
        <v>148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7" t="s">
        <v>84</v>
      </c>
      <c r="BK185" s="231">
        <f>ROUND(I185*H185,2)</f>
        <v>0</v>
      </c>
      <c r="BL185" s="17" t="s">
        <v>249</v>
      </c>
      <c r="BM185" s="230" t="s">
        <v>1072</v>
      </c>
    </row>
    <row r="186" s="12" customFormat="1" ht="22.8" customHeight="1">
      <c r="A186" s="12"/>
      <c r="B186" s="203"/>
      <c r="C186" s="204"/>
      <c r="D186" s="205" t="s">
        <v>75</v>
      </c>
      <c r="E186" s="217" t="s">
        <v>1073</v>
      </c>
      <c r="F186" s="217" t="s">
        <v>1074</v>
      </c>
      <c r="G186" s="204"/>
      <c r="H186" s="204"/>
      <c r="I186" s="207"/>
      <c r="J186" s="218">
        <f>BK186</f>
        <v>0</v>
      </c>
      <c r="K186" s="204"/>
      <c r="L186" s="209"/>
      <c r="M186" s="210"/>
      <c r="N186" s="211"/>
      <c r="O186" s="211"/>
      <c r="P186" s="212">
        <f>P187+SUM(P188:P190)</f>
        <v>0</v>
      </c>
      <c r="Q186" s="211"/>
      <c r="R186" s="212">
        <f>R187+SUM(R188:R190)</f>
        <v>0.11088000000000001</v>
      </c>
      <c r="S186" s="211"/>
      <c r="T186" s="213">
        <f>T187+SUM(T188:T190)</f>
        <v>0.23600000000000002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86</v>
      </c>
      <c r="AT186" s="215" t="s">
        <v>75</v>
      </c>
      <c r="AU186" s="215" t="s">
        <v>84</v>
      </c>
      <c r="AY186" s="214" t="s">
        <v>148</v>
      </c>
      <c r="BK186" s="216">
        <f>BK187+SUM(BK188:BK190)</f>
        <v>0</v>
      </c>
    </row>
    <row r="187" s="2" customFormat="1" ht="44.25" customHeight="1">
      <c r="A187" s="38"/>
      <c r="B187" s="39"/>
      <c r="C187" s="219" t="s">
        <v>314</v>
      </c>
      <c r="D187" s="219" t="s">
        <v>151</v>
      </c>
      <c r="E187" s="220" t="s">
        <v>1075</v>
      </c>
      <c r="F187" s="221" t="s">
        <v>1076</v>
      </c>
      <c r="G187" s="222" t="s">
        <v>412</v>
      </c>
      <c r="H187" s="223">
        <v>1</v>
      </c>
      <c r="I187" s="224"/>
      <c r="J187" s="223">
        <f>ROUND(I187*H187,2)</f>
        <v>0</v>
      </c>
      <c r="K187" s="225"/>
      <c r="L187" s="44"/>
      <c r="M187" s="226" t="s">
        <v>1</v>
      </c>
      <c r="N187" s="227" t="s">
        <v>41</v>
      </c>
      <c r="O187" s="91"/>
      <c r="P187" s="228">
        <f>O187*H187</f>
        <v>0</v>
      </c>
      <c r="Q187" s="228">
        <v>0.025159999999999998</v>
      </c>
      <c r="R187" s="228">
        <f>Q187*H187</f>
        <v>0.025159999999999998</v>
      </c>
      <c r="S187" s="228">
        <v>0</v>
      </c>
      <c r="T187" s="22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0" t="s">
        <v>249</v>
      </c>
      <c r="AT187" s="230" t="s">
        <v>151</v>
      </c>
      <c r="AU187" s="230" t="s">
        <v>86</v>
      </c>
      <c r="AY187" s="17" t="s">
        <v>148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7" t="s">
        <v>84</v>
      </c>
      <c r="BK187" s="231">
        <f>ROUND(I187*H187,2)</f>
        <v>0</v>
      </c>
      <c r="BL187" s="17" t="s">
        <v>249</v>
      </c>
      <c r="BM187" s="230" t="s">
        <v>1077</v>
      </c>
    </row>
    <row r="188" s="2" customFormat="1" ht="44.25" customHeight="1">
      <c r="A188" s="38"/>
      <c r="B188" s="39"/>
      <c r="C188" s="219" t="s">
        <v>319</v>
      </c>
      <c r="D188" s="219" t="s">
        <v>151</v>
      </c>
      <c r="E188" s="220" t="s">
        <v>1078</v>
      </c>
      <c r="F188" s="221" t="s">
        <v>1079</v>
      </c>
      <c r="G188" s="222" t="s">
        <v>412</v>
      </c>
      <c r="H188" s="223">
        <v>3</v>
      </c>
      <c r="I188" s="224"/>
      <c r="J188" s="223">
        <f>ROUND(I188*H188,2)</f>
        <v>0</v>
      </c>
      <c r="K188" s="225"/>
      <c r="L188" s="44"/>
      <c r="M188" s="226" t="s">
        <v>1</v>
      </c>
      <c r="N188" s="227" t="s">
        <v>41</v>
      </c>
      <c r="O188" s="91"/>
      <c r="P188" s="228">
        <f>O188*H188</f>
        <v>0</v>
      </c>
      <c r="Q188" s="228">
        <v>0.02828</v>
      </c>
      <c r="R188" s="228">
        <f>Q188*H188</f>
        <v>0.084839999999999999</v>
      </c>
      <c r="S188" s="228">
        <v>0</v>
      </c>
      <c r="T188" s="229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0" t="s">
        <v>249</v>
      </c>
      <c r="AT188" s="230" t="s">
        <v>151</v>
      </c>
      <c r="AU188" s="230" t="s">
        <v>86</v>
      </c>
      <c r="AY188" s="17" t="s">
        <v>148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7" t="s">
        <v>84</v>
      </c>
      <c r="BK188" s="231">
        <f>ROUND(I188*H188,2)</f>
        <v>0</v>
      </c>
      <c r="BL188" s="17" t="s">
        <v>249</v>
      </c>
      <c r="BM188" s="230" t="s">
        <v>1080</v>
      </c>
    </row>
    <row r="189" s="2" customFormat="1" ht="24.15" customHeight="1">
      <c r="A189" s="38"/>
      <c r="B189" s="39"/>
      <c r="C189" s="219" t="s">
        <v>324</v>
      </c>
      <c r="D189" s="219" t="s">
        <v>151</v>
      </c>
      <c r="E189" s="220" t="s">
        <v>1081</v>
      </c>
      <c r="F189" s="221" t="s">
        <v>1082</v>
      </c>
      <c r="G189" s="222" t="s">
        <v>220</v>
      </c>
      <c r="H189" s="223">
        <v>0.11</v>
      </c>
      <c r="I189" s="224"/>
      <c r="J189" s="223">
        <f>ROUND(I189*H189,2)</f>
        <v>0</v>
      </c>
      <c r="K189" s="225"/>
      <c r="L189" s="44"/>
      <c r="M189" s="226" t="s">
        <v>1</v>
      </c>
      <c r="N189" s="227" t="s">
        <v>41</v>
      </c>
      <c r="O189" s="91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0" t="s">
        <v>249</v>
      </c>
      <c r="AT189" s="230" t="s">
        <v>151</v>
      </c>
      <c r="AU189" s="230" t="s">
        <v>86</v>
      </c>
      <c r="AY189" s="17" t="s">
        <v>148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7" t="s">
        <v>84</v>
      </c>
      <c r="BK189" s="231">
        <f>ROUND(I189*H189,2)</f>
        <v>0</v>
      </c>
      <c r="BL189" s="17" t="s">
        <v>249</v>
      </c>
      <c r="BM189" s="230" t="s">
        <v>1083</v>
      </c>
    </row>
    <row r="190" s="12" customFormat="1" ht="20.88" customHeight="1">
      <c r="A190" s="12"/>
      <c r="B190" s="203"/>
      <c r="C190" s="204"/>
      <c r="D190" s="205" t="s">
        <v>75</v>
      </c>
      <c r="E190" s="217" t="s">
        <v>1084</v>
      </c>
      <c r="F190" s="217" t="s">
        <v>1085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SUM(P191:P194)</f>
        <v>0</v>
      </c>
      <c r="Q190" s="211"/>
      <c r="R190" s="212">
        <f>SUM(R191:R194)</f>
        <v>0.00088000000000000003</v>
      </c>
      <c r="S190" s="211"/>
      <c r="T190" s="213">
        <f>SUM(T191:T194)</f>
        <v>0.23600000000000002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86</v>
      </c>
      <c r="AT190" s="215" t="s">
        <v>75</v>
      </c>
      <c r="AU190" s="215" t="s">
        <v>86</v>
      </c>
      <c r="AY190" s="214" t="s">
        <v>148</v>
      </c>
      <c r="BK190" s="216">
        <f>SUM(BK191:BK194)</f>
        <v>0</v>
      </c>
    </row>
    <row r="191" s="2" customFormat="1" ht="24.15" customHeight="1">
      <c r="A191" s="38"/>
      <c r="B191" s="39"/>
      <c r="C191" s="219" t="s">
        <v>329</v>
      </c>
      <c r="D191" s="219" t="s">
        <v>151</v>
      </c>
      <c r="E191" s="220" t="s">
        <v>1086</v>
      </c>
      <c r="F191" s="221" t="s">
        <v>1087</v>
      </c>
      <c r="G191" s="222" t="s">
        <v>210</v>
      </c>
      <c r="H191" s="223">
        <v>44</v>
      </c>
      <c r="I191" s="224"/>
      <c r="J191" s="223">
        <f>ROUND(I191*H191,2)</f>
        <v>0</v>
      </c>
      <c r="K191" s="225"/>
      <c r="L191" s="44"/>
      <c r="M191" s="226" t="s">
        <v>1</v>
      </c>
      <c r="N191" s="227" t="s">
        <v>41</v>
      </c>
      <c r="O191" s="91"/>
      <c r="P191" s="228">
        <f>O191*H191</f>
        <v>0</v>
      </c>
      <c r="Q191" s="228">
        <v>2.0000000000000002E-05</v>
      </c>
      <c r="R191" s="228">
        <f>Q191*H191</f>
        <v>0.00088000000000000003</v>
      </c>
      <c r="S191" s="228">
        <v>0.0032000000000000002</v>
      </c>
      <c r="T191" s="229">
        <f>S191*H191</f>
        <v>0.14080000000000001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0" t="s">
        <v>249</v>
      </c>
      <c r="AT191" s="230" t="s">
        <v>151</v>
      </c>
      <c r="AU191" s="230" t="s">
        <v>167</v>
      </c>
      <c r="AY191" s="17" t="s">
        <v>148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7" t="s">
        <v>84</v>
      </c>
      <c r="BK191" s="231">
        <f>ROUND(I191*H191,2)</f>
        <v>0</v>
      </c>
      <c r="BL191" s="17" t="s">
        <v>249</v>
      </c>
      <c r="BM191" s="230" t="s">
        <v>1088</v>
      </c>
    </row>
    <row r="192" s="2" customFormat="1" ht="16.5" customHeight="1">
      <c r="A192" s="38"/>
      <c r="B192" s="39"/>
      <c r="C192" s="219" t="s">
        <v>334</v>
      </c>
      <c r="D192" s="219" t="s">
        <v>151</v>
      </c>
      <c r="E192" s="220" t="s">
        <v>1089</v>
      </c>
      <c r="F192" s="221" t="s">
        <v>1090</v>
      </c>
      <c r="G192" s="222" t="s">
        <v>154</v>
      </c>
      <c r="H192" s="223">
        <v>4</v>
      </c>
      <c r="I192" s="224"/>
      <c r="J192" s="223">
        <f>ROUND(I192*H192,2)</f>
        <v>0</v>
      </c>
      <c r="K192" s="225"/>
      <c r="L192" s="44"/>
      <c r="M192" s="226" t="s">
        <v>1</v>
      </c>
      <c r="N192" s="227" t="s">
        <v>41</v>
      </c>
      <c r="O192" s="91"/>
      <c r="P192" s="228">
        <f>O192*H192</f>
        <v>0</v>
      </c>
      <c r="Q192" s="228">
        <v>0</v>
      </c>
      <c r="R192" s="228">
        <f>Q192*H192</f>
        <v>0</v>
      </c>
      <c r="S192" s="228">
        <v>0.023800000000000002</v>
      </c>
      <c r="T192" s="229">
        <f>S192*H192</f>
        <v>0.095200000000000007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0" t="s">
        <v>249</v>
      </c>
      <c r="AT192" s="230" t="s">
        <v>151</v>
      </c>
      <c r="AU192" s="230" t="s">
        <v>167</v>
      </c>
      <c r="AY192" s="17" t="s">
        <v>148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7" t="s">
        <v>84</v>
      </c>
      <c r="BK192" s="231">
        <f>ROUND(I192*H192,2)</f>
        <v>0</v>
      </c>
      <c r="BL192" s="17" t="s">
        <v>249</v>
      </c>
      <c r="BM192" s="230" t="s">
        <v>1091</v>
      </c>
    </row>
    <row r="193" s="14" customFormat="1">
      <c r="A193" s="14"/>
      <c r="B193" s="243"/>
      <c r="C193" s="244"/>
      <c r="D193" s="234" t="s">
        <v>157</v>
      </c>
      <c r="E193" s="245" t="s">
        <v>1</v>
      </c>
      <c r="F193" s="246" t="s">
        <v>155</v>
      </c>
      <c r="G193" s="244"/>
      <c r="H193" s="247">
        <v>4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157</v>
      </c>
      <c r="AU193" s="253" t="s">
        <v>167</v>
      </c>
      <c r="AV193" s="14" t="s">
        <v>86</v>
      </c>
      <c r="AW193" s="14" t="s">
        <v>31</v>
      </c>
      <c r="AX193" s="14" t="s">
        <v>76</v>
      </c>
      <c r="AY193" s="253" t="s">
        <v>148</v>
      </c>
    </row>
    <row r="194" s="15" customFormat="1">
      <c r="A194" s="15"/>
      <c r="B194" s="254"/>
      <c r="C194" s="255"/>
      <c r="D194" s="234" t="s">
        <v>157</v>
      </c>
      <c r="E194" s="256" t="s">
        <v>1</v>
      </c>
      <c r="F194" s="257" t="s">
        <v>174</v>
      </c>
      <c r="G194" s="255"/>
      <c r="H194" s="258">
        <v>4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4" t="s">
        <v>157</v>
      </c>
      <c r="AU194" s="264" t="s">
        <v>167</v>
      </c>
      <c r="AV194" s="15" t="s">
        <v>155</v>
      </c>
      <c r="AW194" s="15" t="s">
        <v>31</v>
      </c>
      <c r="AX194" s="15" t="s">
        <v>84</v>
      </c>
      <c r="AY194" s="264" t="s">
        <v>148</v>
      </c>
    </row>
    <row r="195" s="12" customFormat="1" ht="25.92" customHeight="1">
      <c r="A195" s="12"/>
      <c r="B195" s="203"/>
      <c r="C195" s="204"/>
      <c r="D195" s="205" t="s">
        <v>75</v>
      </c>
      <c r="E195" s="206" t="s">
        <v>970</v>
      </c>
      <c r="F195" s="206" t="s">
        <v>971</v>
      </c>
      <c r="G195" s="204"/>
      <c r="H195" s="204"/>
      <c r="I195" s="207"/>
      <c r="J195" s="208">
        <f>BK195</f>
        <v>0</v>
      </c>
      <c r="K195" s="204"/>
      <c r="L195" s="209"/>
      <c r="M195" s="210"/>
      <c r="N195" s="211"/>
      <c r="O195" s="211"/>
      <c r="P195" s="212">
        <f>SUM(P196:P198)</f>
        <v>0</v>
      </c>
      <c r="Q195" s="211"/>
      <c r="R195" s="212">
        <f>SUM(R196:R198)</f>
        <v>0</v>
      </c>
      <c r="S195" s="211"/>
      <c r="T195" s="213">
        <f>SUM(T196:T198)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155</v>
      </c>
      <c r="AT195" s="215" t="s">
        <v>75</v>
      </c>
      <c r="AU195" s="215" t="s">
        <v>76</v>
      </c>
      <c r="AY195" s="214" t="s">
        <v>148</v>
      </c>
      <c r="BK195" s="216">
        <f>SUM(BK196:BK198)</f>
        <v>0</v>
      </c>
    </row>
    <row r="196" s="2" customFormat="1" ht="16.5" customHeight="1">
      <c r="A196" s="38"/>
      <c r="B196" s="39"/>
      <c r="C196" s="219" t="s">
        <v>339</v>
      </c>
      <c r="D196" s="219" t="s">
        <v>151</v>
      </c>
      <c r="E196" s="220" t="s">
        <v>972</v>
      </c>
      <c r="F196" s="221" t="s">
        <v>1092</v>
      </c>
      <c r="G196" s="222" t="s">
        <v>456</v>
      </c>
      <c r="H196" s="223">
        <v>1</v>
      </c>
      <c r="I196" s="224"/>
      <c r="J196" s="223">
        <f>ROUND(I196*H196,2)</f>
        <v>0</v>
      </c>
      <c r="K196" s="225"/>
      <c r="L196" s="44"/>
      <c r="M196" s="226" t="s">
        <v>1</v>
      </c>
      <c r="N196" s="227" t="s">
        <v>41</v>
      </c>
      <c r="O196" s="91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0" t="s">
        <v>974</v>
      </c>
      <c r="AT196" s="230" t="s">
        <v>151</v>
      </c>
      <c r="AU196" s="230" t="s">
        <v>84</v>
      </c>
      <c r="AY196" s="17" t="s">
        <v>148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7" t="s">
        <v>84</v>
      </c>
      <c r="BK196" s="231">
        <f>ROUND(I196*H196,2)</f>
        <v>0</v>
      </c>
      <c r="BL196" s="17" t="s">
        <v>974</v>
      </c>
      <c r="BM196" s="230" t="s">
        <v>1093</v>
      </c>
    </row>
    <row r="197" s="2" customFormat="1" ht="24.15" customHeight="1">
      <c r="A197" s="38"/>
      <c r="B197" s="39"/>
      <c r="C197" s="219" t="s">
        <v>296</v>
      </c>
      <c r="D197" s="219" t="s">
        <v>151</v>
      </c>
      <c r="E197" s="220" t="s">
        <v>976</v>
      </c>
      <c r="F197" s="221" t="s">
        <v>1094</v>
      </c>
      <c r="G197" s="222" t="s">
        <v>456</v>
      </c>
      <c r="H197" s="223">
        <v>1</v>
      </c>
      <c r="I197" s="224"/>
      <c r="J197" s="223">
        <f>ROUND(I197*H197,2)</f>
        <v>0</v>
      </c>
      <c r="K197" s="225"/>
      <c r="L197" s="44"/>
      <c r="M197" s="226" t="s">
        <v>1</v>
      </c>
      <c r="N197" s="227" t="s">
        <v>41</v>
      </c>
      <c r="O197" s="91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0" t="s">
        <v>974</v>
      </c>
      <c r="AT197" s="230" t="s">
        <v>151</v>
      </c>
      <c r="AU197" s="230" t="s">
        <v>84</v>
      </c>
      <c r="AY197" s="17" t="s">
        <v>148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7" t="s">
        <v>84</v>
      </c>
      <c r="BK197" s="231">
        <f>ROUND(I197*H197,2)</f>
        <v>0</v>
      </c>
      <c r="BL197" s="17" t="s">
        <v>974</v>
      </c>
      <c r="BM197" s="230" t="s">
        <v>978</v>
      </c>
    </row>
    <row r="198" s="2" customFormat="1" ht="16.5" customHeight="1">
      <c r="A198" s="38"/>
      <c r="B198" s="39"/>
      <c r="C198" s="219" t="s">
        <v>347</v>
      </c>
      <c r="D198" s="219" t="s">
        <v>151</v>
      </c>
      <c r="E198" s="220" t="s">
        <v>979</v>
      </c>
      <c r="F198" s="221" t="s">
        <v>1095</v>
      </c>
      <c r="G198" s="222" t="s">
        <v>456</v>
      </c>
      <c r="H198" s="223">
        <v>1</v>
      </c>
      <c r="I198" s="224"/>
      <c r="J198" s="223">
        <f>ROUND(I198*H198,2)</f>
        <v>0</v>
      </c>
      <c r="K198" s="225"/>
      <c r="L198" s="44"/>
      <c r="M198" s="283" t="s">
        <v>1</v>
      </c>
      <c r="N198" s="284" t="s">
        <v>41</v>
      </c>
      <c r="O198" s="281"/>
      <c r="P198" s="285">
        <f>O198*H198</f>
        <v>0</v>
      </c>
      <c r="Q198" s="285">
        <v>0</v>
      </c>
      <c r="R198" s="285">
        <f>Q198*H198</f>
        <v>0</v>
      </c>
      <c r="S198" s="285">
        <v>0</v>
      </c>
      <c r="T198" s="28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0" t="s">
        <v>974</v>
      </c>
      <c r="AT198" s="230" t="s">
        <v>151</v>
      </c>
      <c r="AU198" s="230" t="s">
        <v>84</v>
      </c>
      <c r="AY198" s="17" t="s">
        <v>148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7" t="s">
        <v>84</v>
      </c>
      <c r="BK198" s="231">
        <f>ROUND(I198*H198,2)</f>
        <v>0</v>
      </c>
      <c r="BL198" s="17" t="s">
        <v>974</v>
      </c>
      <c r="BM198" s="230" t="s">
        <v>981</v>
      </c>
    </row>
    <row r="199" s="2" customFormat="1" ht="6.96" customHeight="1">
      <c r="A199" s="38"/>
      <c r="B199" s="66"/>
      <c r="C199" s="67"/>
      <c r="D199" s="67"/>
      <c r="E199" s="67"/>
      <c r="F199" s="67"/>
      <c r="G199" s="67"/>
      <c r="H199" s="67"/>
      <c r="I199" s="67"/>
      <c r="J199" s="67"/>
      <c r="K199" s="67"/>
      <c r="L199" s="44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sheetProtection sheet="1" autoFilter="0" formatColumns="0" formatRows="0" objects="1" scenarios="1" spinCount="100000" saltValue="68ns9dcc/gUlJpuvi3V2MEGH6XC20s7FpfEufQr1vU7DJBb0YxnCaOGyxyC6j8N0l87dBIy+UyDZVS69gQeevA==" hashValue="rIevHXQGradqojuPlkc9wcMiLSvHiM1xXI1XpYrR/ic9EWkdjQgS34lkVy/pGL5Mn2GM/Igk+YBEWN2bfIjOAw==" algorithmName="SHA-512" password="CC35"/>
  <autoFilter ref="C127:K198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105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6.25" customHeight="1">
      <c r="B7" s="20"/>
      <c r="E7" s="141" t="str">
        <f>'Rekapitulace stavby'!K6</f>
        <v xml:space="preserve">Karlovy Vary, ZŠ 1.Máje  - rekonstrukce kuchyňky - stavební část + EL + VZT + ÚT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1096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20</v>
      </c>
      <c r="G12" s="38"/>
      <c r="H12" s="38"/>
      <c r="I12" s="140" t="s">
        <v>21</v>
      </c>
      <c r="J12" s="144" t="str">
        <f>'Rekapitulace stavby'!AN8</f>
        <v>29. 4. 2025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Karlovy Vary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30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32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33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ROUND((SUM(BE117:BE125)),  2)</f>
        <v>0</v>
      </c>
      <c r="G33" s="38"/>
      <c r="H33" s="38"/>
      <c r="I33" s="155">
        <v>0.20999999999999999</v>
      </c>
      <c r="J33" s="154">
        <f>ROUND(((SUM(BE117:BE125))*I33),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ROUND((SUM(BF117:BF125)),  2)</f>
        <v>0</v>
      </c>
      <c r="G34" s="38"/>
      <c r="H34" s="38"/>
      <c r="I34" s="155">
        <v>0.12</v>
      </c>
      <c r="J34" s="154">
        <f>ROUND(((SUM(BF117:BF125))*I34),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ROUND((SUM(BG117:BG125)),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ROUND((SUM(BH117:BH125)),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ROUND((SUM(BI117:BI125)),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Karlovy Vary, ZŠ 1.Máje  - rekonstrukce kuchyňky - stavební část + EL + VZT + ÚT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1-07 - Vedlejší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40"/>
      <c r="E89" s="40"/>
      <c r="F89" s="27" t="str">
        <f>F12</f>
        <v xml:space="preserve"> </v>
      </c>
      <c r="G89" s="40"/>
      <c r="H89" s="40"/>
      <c r="I89" s="32" t="s">
        <v>21</v>
      </c>
      <c r="J89" s="79" t="str">
        <f>IF(J12="","",J12)</f>
        <v>29. 4. 2025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23</v>
      </c>
      <c r="D91" s="40"/>
      <c r="E91" s="40"/>
      <c r="F91" s="27" t="str">
        <f>E15</f>
        <v>Město Karlovy Vary</v>
      </c>
      <c r="G91" s="40"/>
      <c r="H91" s="40"/>
      <c r="I91" s="32" t="s">
        <v>29</v>
      </c>
      <c r="J91" s="36" t="str">
        <f>E21</f>
        <v>DPT s.r.o.Ostrov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Neubauerová Soňa, SK-Projekt Ostrov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109</v>
      </c>
      <c r="D94" s="176"/>
      <c r="E94" s="176"/>
      <c r="F94" s="176"/>
      <c r="G94" s="176"/>
      <c r="H94" s="176"/>
      <c r="I94" s="176"/>
      <c r="J94" s="177" t="s">
        <v>110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111</v>
      </c>
      <c r="D96" s="40"/>
      <c r="E96" s="40"/>
      <c r="F96" s="40"/>
      <c r="G96" s="40"/>
      <c r="H96" s="40"/>
      <c r="I96" s="40"/>
      <c r="J96" s="110">
        <f>J117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112</v>
      </c>
    </row>
    <row r="97" s="9" customFormat="1" ht="24.96" customHeight="1">
      <c r="A97" s="9"/>
      <c r="B97" s="179"/>
      <c r="C97" s="180"/>
      <c r="D97" s="181" t="s">
        <v>1097</v>
      </c>
      <c r="E97" s="182"/>
      <c r="F97" s="182"/>
      <c r="G97" s="182"/>
      <c r="H97" s="182"/>
      <c r="I97" s="182"/>
      <c r="J97" s="183">
        <f>J118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133</v>
      </c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15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4" t="str">
        <f>E7</f>
        <v xml:space="preserve">Karlovy Vary, ZŠ 1.Máje  - rekonstrukce kuchyňky - stavební část + EL + VZT + ÚT</v>
      </c>
      <c r="F107" s="32"/>
      <c r="G107" s="32"/>
      <c r="H107" s="32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106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1-07 - Vedlejší náklady</v>
      </c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19</v>
      </c>
      <c r="D111" s="40"/>
      <c r="E111" s="40"/>
      <c r="F111" s="27" t="str">
        <f>F12</f>
        <v xml:space="preserve"> </v>
      </c>
      <c r="G111" s="40"/>
      <c r="H111" s="40"/>
      <c r="I111" s="32" t="s">
        <v>21</v>
      </c>
      <c r="J111" s="79" t="str">
        <f>IF(J12="","",J12)</f>
        <v>29. 4. 2025</v>
      </c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23</v>
      </c>
      <c r="D113" s="40"/>
      <c r="E113" s="40"/>
      <c r="F113" s="27" t="str">
        <f>E15</f>
        <v>Město Karlovy Vary</v>
      </c>
      <c r="G113" s="40"/>
      <c r="H113" s="40"/>
      <c r="I113" s="32" t="s">
        <v>29</v>
      </c>
      <c r="J113" s="36" t="str">
        <f>E21</f>
        <v>DPT s.r.o.Ostrov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27</v>
      </c>
      <c r="D114" s="40"/>
      <c r="E114" s="40"/>
      <c r="F114" s="27" t="str">
        <f>IF(E18="","",E18)</f>
        <v>Vyplň údaj</v>
      </c>
      <c r="G114" s="40"/>
      <c r="H114" s="40"/>
      <c r="I114" s="32" t="s">
        <v>32</v>
      </c>
      <c r="J114" s="36" t="str">
        <f>E24</f>
        <v>Neubauerová Soňa, SK-Projekt Ostrov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1"/>
      <c r="B116" s="192"/>
      <c r="C116" s="193" t="s">
        <v>134</v>
      </c>
      <c r="D116" s="194" t="s">
        <v>61</v>
      </c>
      <c r="E116" s="194" t="s">
        <v>57</v>
      </c>
      <c r="F116" s="194" t="s">
        <v>58</v>
      </c>
      <c r="G116" s="194" t="s">
        <v>135</v>
      </c>
      <c r="H116" s="194" t="s">
        <v>136</v>
      </c>
      <c r="I116" s="194" t="s">
        <v>137</v>
      </c>
      <c r="J116" s="195" t="s">
        <v>110</v>
      </c>
      <c r="K116" s="196" t="s">
        <v>138</v>
      </c>
      <c r="L116" s="197"/>
      <c r="M116" s="100" t="s">
        <v>1</v>
      </c>
      <c r="N116" s="101" t="s">
        <v>40</v>
      </c>
      <c r="O116" s="101" t="s">
        <v>139</v>
      </c>
      <c r="P116" s="101" t="s">
        <v>140</v>
      </c>
      <c r="Q116" s="101" t="s">
        <v>141</v>
      </c>
      <c r="R116" s="101" t="s">
        <v>142</v>
      </c>
      <c r="S116" s="101" t="s">
        <v>143</v>
      </c>
      <c r="T116" s="102" t="s">
        <v>144</v>
      </c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</row>
    <row r="117" s="2" customFormat="1" ht="22.8" customHeight="1">
      <c r="A117" s="38"/>
      <c r="B117" s="39"/>
      <c r="C117" s="107" t="s">
        <v>145</v>
      </c>
      <c r="D117" s="40"/>
      <c r="E117" s="40"/>
      <c r="F117" s="40"/>
      <c r="G117" s="40"/>
      <c r="H117" s="40"/>
      <c r="I117" s="40"/>
      <c r="J117" s="198">
        <f>BK117</f>
        <v>0</v>
      </c>
      <c r="K117" s="40"/>
      <c r="L117" s="44"/>
      <c r="M117" s="103"/>
      <c r="N117" s="199"/>
      <c r="O117" s="104"/>
      <c r="P117" s="200">
        <f>P118</f>
        <v>0</v>
      </c>
      <c r="Q117" s="104"/>
      <c r="R117" s="200">
        <f>R118</f>
        <v>0</v>
      </c>
      <c r="S117" s="104"/>
      <c r="T117" s="201">
        <f>T118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112</v>
      </c>
      <c r="BK117" s="202">
        <f>BK118</f>
        <v>0</v>
      </c>
    </row>
    <row r="118" s="12" customFormat="1" ht="25.92" customHeight="1">
      <c r="A118" s="12"/>
      <c r="B118" s="203"/>
      <c r="C118" s="204"/>
      <c r="D118" s="205" t="s">
        <v>75</v>
      </c>
      <c r="E118" s="206" t="s">
        <v>1098</v>
      </c>
      <c r="F118" s="206" t="s">
        <v>1099</v>
      </c>
      <c r="G118" s="204"/>
      <c r="H118" s="204"/>
      <c r="I118" s="207"/>
      <c r="J118" s="208">
        <f>BK118</f>
        <v>0</v>
      </c>
      <c r="K118" s="204"/>
      <c r="L118" s="209"/>
      <c r="M118" s="210"/>
      <c r="N118" s="211"/>
      <c r="O118" s="211"/>
      <c r="P118" s="212">
        <f>SUM(P119:P125)</f>
        <v>0</v>
      </c>
      <c r="Q118" s="211"/>
      <c r="R118" s="212">
        <f>SUM(R119:R125)</f>
        <v>0</v>
      </c>
      <c r="S118" s="211"/>
      <c r="T118" s="213">
        <f>SUM(T119:T125)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4" t="s">
        <v>184</v>
      </c>
      <c r="AT118" s="215" t="s">
        <v>75</v>
      </c>
      <c r="AU118" s="215" t="s">
        <v>76</v>
      </c>
      <c r="AY118" s="214" t="s">
        <v>148</v>
      </c>
      <c r="BK118" s="216">
        <f>SUM(BK119:BK125)</f>
        <v>0</v>
      </c>
    </row>
    <row r="119" s="2" customFormat="1" ht="24.15" customHeight="1">
      <c r="A119" s="38"/>
      <c r="B119" s="39"/>
      <c r="C119" s="219" t="s">
        <v>84</v>
      </c>
      <c r="D119" s="219" t="s">
        <v>151</v>
      </c>
      <c r="E119" s="220" t="s">
        <v>1100</v>
      </c>
      <c r="F119" s="221" t="s">
        <v>1101</v>
      </c>
      <c r="G119" s="222" t="s">
        <v>456</v>
      </c>
      <c r="H119" s="223">
        <v>1</v>
      </c>
      <c r="I119" s="224"/>
      <c r="J119" s="223">
        <f>ROUND(I119*H119,2)</f>
        <v>0</v>
      </c>
      <c r="K119" s="225"/>
      <c r="L119" s="44"/>
      <c r="M119" s="226" t="s">
        <v>1</v>
      </c>
      <c r="N119" s="227" t="s">
        <v>41</v>
      </c>
      <c r="O119" s="91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0" t="s">
        <v>1102</v>
      </c>
      <c r="AT119" s="230" t="s">
        <v>151</v>
      </c>
      <c r="AU119" s="230" t="s">
        <v>84</v>
      </c>
      <c r="AY119" s="17" t="s">
        <v>148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7" t="s">
        <v>84</v>
      </c>
      <c r="BK119" s="231">
        <f>ROUND(I119*H119,2)</f>
        <v>0</v>
      </c>
      <c r="BL119" s="17" t="s">
        <v>1102</v>
      </c>
      <c r="BM119" s="230" t="s">
        <v>1103</v>
      </c>
    </row>
    <row r="120" s="2" customFormat="1">
      <c r="A120" s="38"/>
      <c r="B120" s="39"/>
      <c r="C120" s="40"/>
      <c r="D120" s="234" t="s">
        <v>202</v>
      </c>
      <c r="E120" s="40"/>
      <c r="F120" s="265" t="s">
        <v>1104</v>
      </c>
      <c r="G120" s="40"/>
      <c r="H120" s="40"/>
      <c r="I120" s="266"/>
      <c r="J120" s="40"/>
      <c r="K120" s="40"/>
      <c r="L120" s="44"/>
      <c r="M120" s="267"/>
      <c r="N120" s="268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202</v>
      </c>
      <c r="AU120" s="17" t="s">
        <v>84</v>
      </c>
    </row>
    <row r="121" s="2" customFormat="1" ht="16.5" customHeight="1">
      <c r="A121" s="38"/>
      <c r="B121" s="39"/>
      <c r="C121" s="219" t="s">
        <v>86</v>
      </c>
      <c r="D121" s="219" t="s">
        <v>151</v>
      </c>
      <c r="E121" s="220" t="s">
        <v>1105</v>
      </c>
      <c r="F121" s="221" t="s">
        <v>980</v>
      </c>
      <c r="G121" s="222" t="s">
        <v>456</v>
      </c>
      <c r="H121" s="223">
        <v>1</v>
      </c>
      <c r="I121" s="224"/>
      <c r="J121" s="223">
        <f>ROUND(I121*H121,2)</f>
        <v>0</v>
      </c>
      <c r="K121" s="225"/>
      <c r="L121" s="44"/>
      <c r="M121" s="226" t="s">
        <v>1</v>
      </c>
      <c r="N121" s="227" t="s">
        <v>41</v>
      </c>
      <c r="O121" s="91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0" t="s">
        <v>1102</v>
      </c>
      <c r="AT121" s="230" t="s">
        <v>151</v>
      </c>
      <c r="AU121" s="230" t="s">
        <v>84</v>
      </c>
      <c r="AY121" s="17" t="s">
        <v>148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7" t="s">
        <v>84</v>
      </c>
      <c r="BK121" s="231">
        <f>ROUND(I121*H121,2)</f>
        <v>0</v>
      </c>
      <c r="BL121" s="17" t="s">
        <v>1102</v>
      </c>
      <c r="BM121" s="230" t="s">
        <v>1106</v>
      </c>
    </row>
    <row r="122" s="2" customFormat="1" ht="16.5" customHeight="1">
      <c r="A122" s="38"/>
      <c r="B122" s="39"/>
      <c r="C122" s="219" t="s">
        <v>167</v>
      </c>
      <c r="D122" s="219" t="s">
        <v>151</v>
      </c>
      <c r="E122" s="220" t="s">
        <v>1107</v>
      </c>
      <c r="F122" s="221" t="s">
        <v>1108</v>
      </c>
      <c r="G122" s="222" t="s">
        <v>456</v>
      </c>
      <c r="H122" s="223">
        <v>1</v>
      </c>
      <c r="I122" s="224"/>
      <c r="J122" s="223">
        <f>ROUND(I122*H122,2)</f>
        <v>0</v>
      </c>
      <c r="K122" s="225"/>
      <c r="L122" s="44"/>
      <c r="M122" s="226" t="s">
        <v>1</v>
      </c>
      <c r="N122" s="227" t="s">
        <v>41</v>
      </c>
      <c r="O122" s="91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0" t="s">
        <v>1102</v>
      </c>
      <c r="AT122" s="230" t="s">
        <v>151</v>
      </c>
      <c r="AU122" s="230" t="s">
        <v>84</v>
      </c>
      <c r="AY122" s="17" t="s">
        <v>148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7" t="s">
        <v>84</v>
      </c>
      <c r="BK122" s="231">
        <f>ROUND(I122*H122,2)</f>
        <v>0</v>
      </c>
      <c r="BL122" s="17" t="s">
        <v>1102</v>
      </c>
      <c r="BM122" s="230" t="s">
        <v>1109</v>
      </c>
    </row>
    <row r="123" s="2" customFormat="1">
      <c r="A123" s="38"/>
      <c r="B123" s="39"/>
      <c r="C123" s="40"/>
      <c r="D123" s="234" t="s">
        <v>202</v>
      </c>
      <c r="E123" s="40"/>
      <c r="F123" s="265" t="s">
        <v>1110</v>
      </c>
      <c r="G123" s="40"/>
      <c r="H123" s="40"/>
      <c r="I123" s="266"/>
      <c r="J123" s="40"/>
      <c r="K123" s="40"/>
      <c r="L123" s="44"/>
      <c r="M123" s="267"/>
      <c r="N123" s="268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202</v>
      </c>
      <c r="AU123" s="17" t="s">
        <v>84</v>
      </c>
    </row>
    <row r="124" s="2" customFormat="1" ht="16.5" customHeight="1">
      <c r="A124" s="38"/>
      <c r="B124" s="39"/>
      <c r="C124" s="219" t="s">
        <v>155</v>
      </c>
      <c r="D124" s="219" t="s">
        <v>151</v>
      </c>
      <c r="E124" s="220" t="s">
        <v>1111</v>
      </c>
      <c r="F124" s="221" t="s">
        <v>1112</v>
      </c>
      <c r="G124" s="222" t="s">
        <v>456</v>
      </c>
      <c r="H124" s="223">
        <v>1</v>
      </c>
      <c r="I124" s="224"/>
      <c r="J124" s="223">
        <f>ROUND(I124*H124,2)</f>
        <v>0</v>
      </c>
      <c r="K124" s="225"/>
      <c r="L124" s="44"/>
      <c r="M124" s="226" t="s">
        <v>1</v>
      </c>
      <c r="N124" s="227" t="s">
        <v>41</v>
      </c>
      <c r="O124" s="91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0" t="s">
        <v>1102</v>
      </c>
      <c r="AT124" s="230" t="s">
        <v>151</v>
      </c>
      <c r="AU124" s="230" t="s">
        <v>84</v>
      </c>
      <c r="AY124" s="17" t="s">
        <v>148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7" t="s">
        <v>84</v>
      </c>
      <c r="BK124" s="231">
        <f>ROUND(I124*H124,2)</f>
        <v>0</v>
      </c>
      <c r="BL124" s="17" t="s">
        <v>1102</v>
      </c>
      <c r="BM124" s="230" t="s">
        <v>1113</v>
      </c>
    </row>
    <row r="125" s="2" customFormat="1" ht="16.5" customHeight="1">
      <c r="A125" s="38"/>
      <c r="B125" s="39"/>
      <c r="C125" s="219" t="s">
        <v>184</v>
      </c>
      <c r="D125" s="219" t="s">
        <v>151</v>
      </c>
      <c r="E125" s="220" t="s">
        <v>1114</v>
      </c>
      <c r="F125" s="221" t="s">
        <v>1115</v>
      </c>
      <c r="G125" s="222" t="s">
        <v>456</v>
      </c>
      <c r="H125" s="223">
        <v>1</v>
      </c>
      <c r="I125" s="224"/>
      <c r="J125" s="223">
        <f>ROUND(I125*H125,2)</f>
        <v>0</v>
      </c>
      <c r="K125" s="225"/>
      <c r="L125" s="44"/>
      <c r="M125" s="283" t="s">
        <v>1</v>
      </c>
      <c r="N125" s="284" t="s">
        <v>41</v>
      </c>
      <c r="O125" s="281"/>
      <c r="P125" s="285">
        <f>O125*H125</f>
        <v>0</v>
      </c>
      <c r="Q125" s="285">
        <v>0</v>
      </c>
      <c r="R125" s="285">
        <f>Q125*H125</f>
        <v>0</v>
      </c>
      <c r="S125" s="285">
        <v>0</v>
      </c>
      <c r="T125" s="28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0" t="s">
        <v>1102</v>
      </c>
      <c r="AT125" s="230" t="s">
        <v>151</v>
      </c>
      <c r="AU125" s="230" t="s">
        <v>84</v>
      </c>
      <c r="AY125" s="17" t="s">
        <v>148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7" t="s">
        <v>84</v>
      </c>
      <c r="BK125" s="231">
        <f>ROUND(I125*H125,2)</f>
        <v>0</v>
      </c>
      <c r="BL125" s="17" t="s">
        <v>1102</v>
      </c>
      <c r="BM125" s="230" t="s">
        <v>1116</v>
      </c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44"/>
      <c r="M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</sheetData>
  <sheetProtection sheet="1" autoFilter="0" formatColumns="0" formatRows="0" objects="1" scenarios="1" spinCount="100000" saltValue="75N10sZvydJWspGWogw8EAdH8PhBslaikSgdRjExMqCZ258+592/5DZ5SyBL9wEVDUayQahiuJ0sve6FvD0lkA==" hashValue="BXQKDqZPoXYuXnz6z7KU30qGyd0/0ypXcA2y7OszjSmbA11+/OcDmqlsSEvV+g2Q7iWFQ5JCKXB8iJyAYjQx3Q==" algorithmName="SHA-512" password="CC35"/>
  <autoFilter ref="C116:K12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DESKTOP-MOIN2NS\SN</dc:creator>
  <cp:lastModifiedBy>DESKTOP-MOIN2NS\SN</cp:lastModifiedBy>
  <dcterms:created xsi:type="dcterms:W3CDTF">2026-01-19T07:59:57Z</dcterms:created>
  <dcterms:modified xsi:type="dcterms:W3CDTF">2026-01-19T08:00:01Z</dcterms:modified>
</cp:coreProperties>
</file>