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RI\PŘÍPRAVA NA VYVĚŠENÍ\PDPS Vyhlídka Karla IV\"/>
    </mc:Choice>
  </mc:AlternateContent>
  <bookViews>
    <workbookView xWindow="0" yWindow="0" windowWidth="19200" windowHeight="7050" activeTab="2"/>
  </bookViews>
  <sheets>
    <sheet name="Rekapitulace stavby" sheetId="1" r:id="rId1"/>
    <sheet name="01b - Stavební část - Opr..." sheetId="2" r:id="rId2"/>
    <sheet name="VONb - Vedlejší a ostatní..." sheetId="3" r:id="rId3"/>
    <sheet name="Pokyny pro vyplnění" sheetId="4" r:id="rId4"/>
  </sheets>
  <definedNames>
    <definedName name="_xlnm._FilterDatabase" localSheetId="1" hidden="1">'01b - Stavební část - Opr...'!$C$99:$K$593</definedName>
    <definedName name="_xlnm._FilterDatabase" localSheetId="2" hidden="1">'VONb - Vedlejší a ostatní...'!$C$82:$K$112</definedName>
    <definedName name="_xlnm.Print_Titles" localSheetId="1">'01b - Stavební část - Opr...'!$99:$99</definedName>
    <definedName name="_xlnm.Print_Titles" localSheetId="0">'Rekapitulace stavby'!$52:$52</definedName>
    <definedName name="_xlnm.Print_Titles" localSheetId="2">'VONb - Vedlejší a ostatní...'!$82:$82</definedName>
    <definedName name="_xlnm.Print_Area" localSheetId="1">'01b - Stavební část - Opr...'!$C$4:$J$39,'01b - Stavební část - Opr...'!$C$45:$J$81,'01b - Stavební část - Opr...'!$C$87:$K$593</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Area" localSheetId="2">'VONb - Vedlejší a ostatní...'!$C$4:$J$39,'VONb - Vedlejší a ostatní...'!$C$45:$J$64,'VONb - Vedlejší a ostatní...'!$C$70:$K$112</definedName>
  </definedNames>
  <calcPr calcId="162913"/>
</workbook>
</file>

<file path=xl/calcChain.xml><?xml version="1.0" encoding="utf-8"?>
<calcChain xmlns="http://schemas.openxmlformats.org/spreadsheetml/2006/main">
  <c r="J37" i="3" l="1"/>
  <c r="J36" i="3"/>
  <c r="AY56" i="1"/>
  <c r="J35" i="3"/>
  <c r="AX56" i="1"/>
  <c r="BI110" i="3"/>
  <c r="BH110" i="3"/>
  <c r="BG110" i="3"/>
  <c r="BF110" i="3"/>
  <c r="T110" i="3"/>
  <c r="R110" i="3"/>
  <c r="P110" i="3"/>
  <c r="BI107" i="3"/>
  <c r="BH107" i="3"/>
  <c r="BG107" i="3"/>
  <c r="BF107" i="3"/>
  <c r="T107" i="3"/>
  <c r="R107" i="3"/>
  <c r="P107" i="3"/>
  <c r="BI103" i="3"/>
  <c r="BH103" i="3"/>
  <c r="BG103" i="3"/>
  <c r="BF103" i="3"/>
  <c r="T103" i="3"/>
  <c r="R103" i="3"/>
  <c r="P103" i="3"/>
  <c r="BI100" i="3"/>
  <c r="BH100" i="3"/>
  <c r="BG100" i="3"/>
  <c r="BF100" i="3"/>
  <c r="T100" i="3"/>
  <c r="R100" i="3"/>
  <c r="P100" i="3"/>
  <c r="BI98" i="3"/>
  <c r="BH98" i="3"/>
  <c r="BG98" i="3"/>
  <c r="BF98" i="3"/>
  <c r="T98" i="3"/>
  <c r="R98" i="3"/>
  <c r="P98" i="3"/>
  <c r="BI96" i="3"/>
  <c r="BH96" i="3"/>
  <c r="BG96" i="3"/>
  <c r="BF96" i="3"/>
  <c r="T96" i="3"/>
  <c r="R96" i="3"/>
  <c r="P96" i="3"/>
  <c r="BI93" i="3"/>
  <c r="BH93" i="3"/>
  <c r="BG93" i="3"/>
  <c r="BF93" i="3"/>
  <c r="T93" i="3"/>
  <c r="R93" i="3"/>
  <c r="P93" i="3"/>
  <c r="BI89" i="3"/>
  <c r="BH89" i="3"/>
  <c r="BG89" i="3"/>
  <c r="BF89" i="3"/>
  <c r="T89" i="3"/>
  <c r="R89" i="3"/>
  <c r="P89" i="3"/>
  <c r="BI86" i="3"/>
  <c r="BH86" i="3"/>
  <c r="BG86" i="3"/>
  <c r="BF86" i="3"/>
  <c r="T86" i="3"/>
  <c r="R86" i="3"/>
  <c r="P86" i="3"/>
  <c r="J80" i="3"/>
  <c r="J79" i="3"/>
  <c r="F79" i="3"/>
  <c r="F77" i="3"/>
  <c r="E75" i="3"/>
  <c r="J55" i="3"/>
  <c r="J54" i="3"/>
  <c r="F54" i="3"/>
  <c r="F52" i="3"/>
  <c r="E50" i="3"/>
  <c r="J18" i="3"/>
  <c r="E18" i="3"/>
  <c r="F80" i="3" s="1"/>
  <c r="J17" i="3"/>
  <c r="J12" i="3"/>
  <c r="J77" i="3"/>
  <c r="E7" i="3"/>
  <c r="E73" i="3"/>
  <c r="J37" i="2"/>
  <c r="J36" i="2"/>
  <c r="AY55" i="1" s="1"/>
  <c r="J35" i="2"/>
  <c r="AX55" i="1" s="1"/>
  <c r="BI591" i="2"/>
  <c r="BH591" i="2"/>
  <c r="BG591" i="2"/>
  <c r="BF591" i="2"/>
  <c r="T591" i="2"/>
  <c r="R591" i="2"/>
  <c r="P591" i="2"/>
  <c r="BI589" i="2"/>
  <c r="BH589" i="2"/>
  <c r="BG589" i="2"/>
  <c r="BF589" i="2"/>
  <c r="T589" i="2"/>
  <c r="R589" i="2"/>
  <c r="P589" i="2"/>
  <c r="BI587" i="2"/>
  <c r="BH587" i="2"/>
  <c r="BG587" i="2"/>
  <c r="BF587" i="2"/>
  <c r="T587" i="2"/>
  <c r="R587" i="2"/>
  <c r="P587" i="2"/>
  <c r="BI583" i="2"/>
  <c r="BH583" i="2"/>
  <c r="BG583" i="2"/>
  <c r="BF583" i="2"/>
  <c r="T583" i="2"/>
  <c r="R583" i="2"/>
  <c r="P583" i="2"/>
  <c r="BI581" i="2"/>
  <c r="BH581" i="2"/>
  <c r="BG581" i="2"/>
  <c r="BF581" i="2"/>
  <c r="T581" i="2"/>
  <c r="R581" i="2"/>
  <c r="P581" i="2"/>
  <c r="BI577" i="2"/>
  <c r="BH577" i="2"/>
  <c r="BG577" i="2"/>
  <c r="BF577" i="2"/>
  <c r="T577" i="2"/>
  <c r="R577" i="2"/>
  <c r="P577" i="2"/>
  <c r="BI573" i="2"/>
  <c r="BH573" i="2"/>
  <c r="BG573" i="2"/>
  <c r="BF573" i="2"/>
  <c r="T573" i="2"/>
  <c r="R573" i="2"/>
  <c r="P573" i="2"/>
  <c r="BI566" i="2"/>
  <c r="BH566" i="2"/>
  <c r="BG566" i="2"/>
  <c r="BF566" i="2"/>
  <c r="T566" i="2"/>
  <c r="R566" i="2"/>
  <c r="P566" i="2"/>
  <c r="BI562" i="2"/>
  <c r="BH562" i="2"/>
  <c r="BG562" i="2"/>
  <c r="BF562" i="2"/>
  <c r="T562" i="2"/>
  <c r="R562" i="2"/>
  <c r="P562" i="2"/>
  <c r="BI557" i="2"/>
  <c r="BH557" i="2"/>
  <c r="BG557" i="2"/>
  <c r="BF557" i="2"/>
  <c r="T557" i="2"/>
  <c r="R557" i="2"/>
  <c r="P557" i="2"/>
  <c r="BI553" i="2"/>
  <c r="BH553" i="2"/>
  <c r="BG553" i="2"/>
  <c r="BF553" i="2"/>
  <c r="T553" i="2"/>
  <c r="R553" i="2"/>
  <c r="P553" i="2"/>
  <c r="BI546" i="2"/>
  <c r="BH546" i="2"/>
  <c r="BG546" i="2"/>
  <c r="BF546" i="2"/>
  <c r="T546" i="2"/>
  <c r="R546" i="2"/>
  <c r="P546" i="2"/>
  <c r="BI541" i="2"/>
  <c r="BH541" i="2"/>
  <c r="BG541" i="2"/>
  <c r="BF541" i="2"/>
  <c r="T541" i="2"/>
  <c r="R541" i="2"/>
  <c r="P541" i="2"/>
  <c r="BI536" i="2"/>
  <c r="BH536" i="2"/>
  <c r="BG536" i="2"/>
  <c r="BF536" i="2"/>
  <c r="T536" i="2"/>
  <c r="R536" i="2"/>
  <c r="P536" i="2"/>
  <c r="BI531" i="2"/>
  <c r="BH531" i="2"/>
  <c r="BG531" i="2"/>
  <c r="BF531" i="2"/>
  <c r="T531" i="2"/>
  <c r="R531" i="2"/>
  <c r="P531" i="2"/>
  <c r="BI526" i="2"/>
  <c r="BH526" i="2"/>
  <c r="BG526" i="2"/>
  <c r="BF526" i="2"/>
  <c r="T526" i="2"/>
  <c r="R526" i="2"/>
  <c r="P526" i="2"/>
  <c r="BI519" i="2"/>
  <c r="BH519" i="2"/>
  <c r="BG519" i="2"/>
  <c r="BF519" i="2"/>
  <c r="T519" i="2"/>
  <c r="R519" i="2"/>
  <c r="P519" i="2"/>
  <c r="BI513" i="2"/>
  <c r="BH513" i="2"/>
  <c r="BG513" i="2"/>
  <c r="BF513" i="2"/>
  <c r="T513" i="2"/>
  <c r="R513" i="2"/>
  <c r="P513" i="2"/>
  <c r="BI509" i="2"/>
  <c r="BH509" i="2"/>
  <c r="BG509" i="2"/>
  <c r="BF509" i="2"/>
  <c r="T509" i="2"/>
  <c r="R509" i="2"/>
  <c r="P509" i="2"/>
  <c r="BI504" i="2"/>
  <c r="BH504" i="2"/>
  <c r="BG504" i="2"/>
  <c r="BF504" i="2"/>
  <c r="T504" i="2"/>
  <c r="R504" i="2"/>
  <c r="P504" i="2"/>
  <c r="BI499" i="2"/>
  <c r="BH499" i="2"/>
  <c r="BG499" i="2"/>
  <c r="BF499" i="2"/>
  <c r="T499" i="2"/>
  <c r="R499" i="2"/>
  <c r="P499" i="2"/>
  <c r="BI495" i="2"/>
  <c r="BH495" i="2"/>
  <c r="BG495" i="2"/>
  <c r="BF495" i="2"/>
  <c r="T495" i="2"/>
  <c r="R495" i="2"/>
  <c r="P495" i="2"/>
  <c r="BI492" i="2"/>
  <c r="BH492" i="2"/>
  <c r="BG492" i="2"/>
  <c r="BF492" i="2"/>
  <c r="T492" i="2"/>
  <c r="R492" i="2"/>
  <c r="P492" i="2"/>
  <c r="BI488" i="2"/>
  <c r="BH488" i="2"/>
  <c r="BG488" i="2"/>
  <c r="BF488" i="2"/>
  <c r="T488" i="2"/>
  <c r="R488" i="2"/>
  <c r="P488" i="2"/>
  <c r="BI480" i="2"/>
  <c r="BH480" i="2"/>
  <c r="BG480" i="2"/>
  <c r="BF480" i="2"/>
  <c r="T480" i="2"/>
  <c r="R480" i="2"/>
  <c r="P480" i="2"/>
  <c r="BI474" i="2"/>
  <c r="BH474" i="2"/>
  <c r="BG474" i="2"/>
  <c r="BF474" i="2"/>
  <c r="T474" i="2"/>
  <c r="R474" i="2"/>
  <c r="P474" i="2"/>
  <c r="BI470" i="2"/>
  <c r="BH470" i="2"/>
  <c r="BG470" i="2"/>
  <c r="BF470" i="2"/>
  <c r="T470" i="2"/>
  <c r="R470" i="2"/>
  <c r="P470" i="2"/>
  <c r="BI466" i="2"/>
  <c r="BH466" i="2"/>
  <c r="BG466" i="2"/>
  <c r="BF466" i="2"/>
  <c r="T466" i="2"/>
  <c r="R466" i="2"/>
  <c r="P466" i="2"/>
  <c r="BI461" i="2"/>
  <c r="BH461" i="2"/>
  <c r="BG461" i="2"/>
  <c r="BF461" i="2"/>
  <c r="T461" i="2"/>
  <c r="R461" i="2"/>
  <c r="P461" i="2"/>
  <c r="BI455" i="2"/>
  <c r="BH455" i="2"/>
  <c r="BG455" i="2"/>
  <c r="BF455" i="2"/>
  <c r="T455" i="2"/>
  <c r="R455" i="2"/>
  <c r="P455" i="2"/>
  <c r="BI452" i="2"/>
  <c r="BH452" i="2"/>
  <c r="BG452" i="2"/>
  <c r="BF452" i="2"/>
  <c r="T452" i="2"/>
  <c r="R452" i="2"/>
  <c r="P452" i="2"/>
  <c r="BI448" i="2"/>
  <c r="BH448" i="2"/>
  <c r="BG448" i="2"/>
  <c r="BF448" i="2"/>
  <c r="T448" i="2"/>
  <c r="R448" i="2"/>
  <c r="P448" i="2"/>
  <c r="BI444" i="2"/>
  <c r="BH444" i="2"/>
  <c r="BG444" i="2"/>
  <c r="BF444" i="2"/>
  <c r="T444" i="2"/>
  <c r="R444" i="2"/>
  <c r="P444" i="2"/>
  <c r="BI441" i="2"/>
  <c r="BH441" i="2"/>
  <c r="BG441" i="2"/>
  <c r="BF441" i="2"/>
  <c r="T441" i="2"/>
  <c r="R441" i="2"/>
  <c r="P441" i="2"/>
  <c r="BI437" i="2"/>
  <c r="BH437" i="2"/>
  <c r="BG437" i="2"/>
  <c r="BF437" i="2"/>
  <c r="T437" i="2"/>
  <c r="R437" i="2"/>
  <c r="P437" i="2"/>
  <c r="BI434" i="2"/>
  <c r="BH434" i="2"/>
  <c r="BG434" i="2"/>
  <c r="BF434" i="2"/>
  <c r="T434" i="2"/>
  <c r="R434" i="2"/>
  <c r="P434" i="2"/>
  <c r="BI430" i="2"/>
  <c r="BH430" i="2"/>
  <c r="BG430" i="2"/>
  <c r="BF430" i="2"/>
  <c r="T430" i="2"/>
  <c r="R430" i="2"/>
  <c r="P430" i="2"/>
  <c r="BI427" i="2"/>
  <c r="BH427" i="2"/>
  <c r="BG427" i="2"/>
  <c r="BF427" i="2"/>
  <c r="T427" i="2"/>
  <c r="R427" i="2"/>
  <c r="P427" i="2"/>
  <c r="BI423" i="2"/>
  <c r="BH423" i="2"/>
  <c r="BG423" i="2"/>
  <c r="BF423" i="2"/>
  <c r="T423" i="2"/>
  <c r="R423" i="2"/>
  <c r="P423" i="2"/>
  <c r="BI415" i="2"/>
  <c r="BH415" i="2"/>
  <c r="BG415" i="2"/>
  <c r="BF415" i="2"/>
  <c r="T415" i="2"/>
  <c r="R415" i="2"/>
  <c r="P415" i="2"/>
  <c r="BI409" i="2"/>
  <c r="BH409" i="2"/>
  <c r="BG409" i="2"/>
  <c r="BF409" i="2"/>
  <c r="T409" i="2"/>
  <c r="R409" i="2"/>
  <c r="P409" i="2"/>
  <c r="BI403" i="2"/>
  <c r="BH403" i="2"/>
  <c r="BG403" i="2"/>
  <c r="BF403" i="2"/>
  <c r="T403" i="2"/>
  <c r="R403" i="2"/>
  <c r="P403" i="2"/>
  <c r="BI397" i="2"/>
  <c r="BH397" i="2"/>
  <c r="BG397" i="2"/>
  <c r="BF397" i="2"/>
  <c r="T397" i="2"/>
  <c r="R397" i="2"/>
  <c r="P397" i="2"/>
  <c r="BI392" i="2"/>
  <c r="BH392" i="2"/>
  <c r="BG392" i="2"/>
  <c r="BF392" i="2"/>
  <c r="T392" i="2"/>
  <c r="R392" i="2"/>
  <c r="P392" i="2"/>
  <c r="BI386" i="2"/>
  <c r="BH386" i="2"/>
  <c r="BG386" i="2"/>
  <c r="BF386" i="2"/>
  <c r="T386" i="2"/>
  <c r="R386" i="2"/>
  <c r="P386" i="2"/>
  <c r="BI381" i="2"/>
  <c r="BH381" i="2"/>
  <c r="BG381" i="2"/>
  <c r="BF381" i="2"/>
  <c r="T381" i="2"/>
  <c r="R381" i="2"/>
  <c r="P381" i="2"/>
  <c r="BI376" i="2"/>
  <c r="BH376" i="2"/>
  <c r="BG376" i="2"/>
  <c r="BF376" i="2"/>
  <c r="T376" i="2"/>
  <c r="R376" i="2"/>
  <c r="P376" i="2"/>
  <c r="BI371" i="2"/>
  <c r="BH371" i="2"/>
  <c r="BG371" i="2"/>
  <c r="BF371" i="2"/>
  <c r="T371" i="2"/>
  <c r="T370" i="2"/>
  <c r="R371" i="2"/>
  <c r="R370" i="2"/>
  <c r="P371" i="2"/>
  <c r="P370" i="2"/>
  <c r="BI367" i="2"/>
  <c r="BH367" i="2"/>
  <c r="BG367" i="2"/>
  <c r="BF367" i="2"/>
  <c r="T367" i="2"/>
  <c r="R367" i="2"/>
  <c r="P367" i="2"/>
  <c r="BI362" i="2"/>
  <c r="BH362" i="2"/>
  <c r="BG362" i="2"/>
  <c r="BF362" i="2"/>
  <c r="T362" i="2"/>
  <c r="R362" i="2"/>
  <c r="P362" i="2"/>
  <c r="BI358" i="2"/>
  <c r="BH358" i="2"/>
  <c r="BG358" i="2"/>
  <c r="BF358" i="2"/>
  <c r="T358" i="2"/>
  <c r="R358" i="2"/>
  <c r="P358" i="2"/>
  <c r="BI355" i="2"/>
  <c r="BH355" i="2"/>
  <c r="BG355" i="2"/>
  <c r="BF355" i="2"/>
  <c r="T355" i="2"/>
  <c r="R355" i="2"/>
  <c r="P355" i="2"/>
  <c r="BI352" i="2"/>
  <c r="BH352" i="2"/>
  <c r="BG352" i="2"/>
  <c r="BF352" i="2"/>
  <c r="T352" i="2"/>
  <c r="R352" i="2"/>
  <c r="P352" i="2"/>
  <c r="BI345" i="2"/>
  <c r="BH345" i="2"/>
  <c r="BG345" i="2"/>
  <c r="BF345" i="2"/>
  <c r="T345" i="2"/>
  <c r="R345" i="2"/>
  <c r="P345" i="2"/>
  <c r="BI339" i="2"/>
  <c r="BH339" i="2"/>
  <c r="BG339" i="2"/>
  <c r="BF339" i="2"/>
  <c r="T339" i="2"/>
  <c r="R339" i="2"/>
  <c r="P339" i="2"/>
  <c r="BI333" i="2"/>
  <c r="BH333" i="2"/>
  <c r="BG333" i="2"/>
  <c r="BF333" i="2"/>
  <c r="T333" i="2"/>
  <c r="R333" i="2"/>
  <c r="P333" i="2"/>
  <c r="BI327" i="2"/>
  <c r="BH327" i="2"/>
  <c r="BG327" i="2"/>
  <c r="BF327" i="2"/>
  <c r="T327" i="2"/>
  <c r="R327" i="2"/>
  <c r="P327" i="2"/>
  <c r="BI325" i="2"/>
  <c r="BH325" i="2"/>
  <c r="BG325" i="2"/>
  <c r="BF325" i="2"/>
  <c r="T325" i="2"/>
  <c r="R325" i="2"/>
  <c r="P325" i="2"/>
  <c r="BI318" i="2"/>
  <c r="BH318" i="2"/>
  <c r="BG318" i="2"/>
  <c r="BF318" i="2"/>
  <c r="T318" i="2"/>
  <c r="R318" i="2"/>
  <c r="P318" i="2"/>
  <c r="BI311" i="2"/>
  <c r="BH311" i="2"/>
  <c r="BG311" i="2"/>
  <c r="BF311" i="2"/>
  <c r="T311" i="2"/>
  <c r="R311" i="2"/>
  <c r="P311" i="2"/>
  <c r="BI307" i="2"/>
  <c r="BH307" i="2"/>
  <c r="BG307" i="2"/>
  <c r="BF307" i="2"/>
  <c r="T307" i="2"/>
  <c r="R307" i="2"/>
  <c r="P307" i="2"/>
  <c r="BI303" i="2"/>
  <c r="BH303" i="2"/>
  <c r="BG303" i="2"/>
  <c r="BF303" i="2"/>
  <c r="T303" i="2"/>
  <c r="R303" i="2"/>
  <c r="P303" i="2"/>
  <c r="BI300" i="2"/>
  <c r="BH300" i="2"/>
  <c r="BG300" i="2"/>
  <c r="BF300" i="2"/>
  <c r="T300" i="2"/>
  <c r="R300" i="2"/>
  <c r="P300" i="2"/>
  <c r="BI297" i="2"/>
  <c r="BH297" i="2"/>
  <c r="BG297" i="2"/>
  <c r="BF297" i="2"/>
  <c r="T297" i="2"/>
  <c r="R297" i="2"/>
  <c r="P297" i="2"/>
  <c r="BI292" i="2"/>
  <c r="BH292" i="2"/>
  <c r="BG292" i="2"/>
  <c r="BF292" i="2"/>
  <c r="T292" i="2"/>
  <c r="R292" i="2"/>
  <c r="P292" i="2"/>
  <c r="BI287" i="2"/>
  <c r="BH287" i="2"/>
  <c r="BG287" i="2"/>
  <c r="BF287" i="2"/>
  <c r="T287" i="2"/>
  <c r="R287" i="2"/>
  <c r="P287" i="2"/>
  <c r="BI283" i="2"/>
  <c r="BH283" i="2"/>
  <c r="BG283" i="2"/>
  <c r="BF283" i="2"/>
  <c r="T283" i="2"/>
  <c r="R283" i="2"/>
  <c r="P283" i="2"/>
  <c r="BI275" i="2"/>
  <c r="BH275" i="2"/>
  <c r="BG275" i="2"/>
  <c r="BF275" i="2"/>
  <c r="T275" i="2"/>
  <c r="R275" i="2"/>
  <c r="P275" i="2"/>
  <c r="BI266" i="2"/>
  <c r="BH266" i="2"/>
  <c r="BG266" i="2"/>
  <c r="BF266" i="2"/>
  <c r="T266" i="2"/>
  <c r="T265" i="2" s="1"/>
  <c r="R266" i="2"/>
  <c r="R265" i="2" s="1"/>
  <c r="P266" i="2"/>
  <c r="P265" i="2" s="1"/>
  <c r="BI261" i="2"/>
  <c r="BH261" i="2"/>
  <c r="BG261" i="2"/>
  <c r="BF261" i="2"/>
  <c r="T261" i="2"/>
  <c r="R261" i="2"/>
  <c r="P261" i="2"/>
  <c r="BI258" i="2"/>
  <c r="BH258" i="2"/>
  <c r="BG258" i="2"/>
  <c r="BF258" i="2"/>
  <c r="T258" i="2"/>
  <c r="R258" i="2"/>
  <c r="P258" i="2"/>
  <c r="BI253" i="2"/>
  <c r="BH253" i="2"/>
  <c r="BG253" i="2"/>
  <c r="BF253" i="2"/>
  <c r="T253" i="2"/>
  <c r="R253" i="2"/>
  <c r="P253" i="2"/>
  <c r="BI249" i="2"/>
  <c r="BH249" i="2"/>
  <c r="BG249" i="2"/>
  <c r="BF249" i="2"/>
  <c r="T249" i="2"/>
  <c r="R249" i="2"/>
  <c r="P249" i="2"/>
  <c r="BI246" i="2"/>
  <c r="BH246" i="2"/>
  <c r="BG246" i="2"/>
  <c r="BF246" i="2"/>
  <c r="T246" i="2"/>
  <c r="R246" i="2"/>
  <c r="P246" i="2"/>
  <c r="BI241" i="2"/>
  <c r="BH241" i="2"/>
  <c r="BG241" i="2"/>
  <c r="BF241" i="2"/>
  <c r="T241" i="2"/>
  <c r="R241" i="2"/>
  <c r="P241" i="2"/>
  <c r="BI237" i="2"/>
  <c r="BH237" i="2"/>
  <c r="BG237" i="2"/>
  <c r="BF237" i="2"/>
  <c r="T237" i="2"/>
  <c r="R237" i="2"/>
  <c r="P237" i="2"/>
  <c r="BI231" i="2"/>
  <c r="BH231" i="2"/>
  <c r="BG231" i="2"/>
  <c r="BF231" i="2"/>
  <c r="T231" i="2"/>
  <c r="R231" i="2"/>
  <c r="P231" i="2"/>
  <c r="BI225" i="2"/>
  <c r="BH225" i="2"/>
  <c r="BG225" i="2"/>
  <c r="BF225" i="2"/>
  <c r="T225" i="2"/>
  <c r="R225" i="2"/>
  <c r="P225" i="2"/>
  <c r="BI221" i="2"/>
  <c r="BH221" i="2"/>
  <c r="BG221" i="2"/>
  <c r="BF221" i="2"/>
  <c r="T221" i="2"/>
  <c r="R221" i="2"/>
  <c r="P221" i="2"/>
  <c r="BI216" i="2"/>
  <c r="BH216" i="2"/>
  <c r="BG216" i="2"/>
  <c r="BF216" i="2"/>
  <c r="T216" i="2"/>
  <c r="R216" i="2"/>
  <c r="P216" i="2"/>
  <c r="BI210" i="2"/>
  <c r="BH210" i="2"/>
  <c r="BG210" i="2"/>
  <c r="BF210" i="2"/>
  <c r="T210" i="2"/>
  <c r="R210" i="2"/>
  <c r="P210" i="2"/>
  <c r="BI207" i="2"/>
  <c r="BH207" i="2"/>
  <c r="BG207" i="2"/>
  <c r="BF207" i="2"/>
  <c r="T207" i="2"/>
  <c r="R207" i="2"/>
  <c r="P207" i="2"/>
  <c r="BI203" i="2"/>
  <c r="BH203" i="2"/>
  <c r="BG203" i="2"/>
  <c r="BF203" i="2"/>
  <c r="T203" i="2"/>
  <c r="R203" i="2"/>
  <c r="P203" i="2"/>
  <c r="BI200" i="2"/>
  <c r="BH200" i="2"/>
  <c r="BG200" i="2"/>
  <c r="BF200" i="2"/>
  <c r="T200" i="2"/>
  <c r="R200" i="2"/>
  <c r="P200" i="2"/>
  <c r="BI196" i="2"/>
  <c r="BH196" i="2"/>
  <c r="BG196" i="2"/>
  <c r="BF196" i="2"/>
  <c r="T196" i="2"/>
  <c r="R196" i="2"/>
  <c r="P196" i="2"/>
  <c r="BI190" i="2"/>
  <c r="BH190" i="2"/>
  <c r="BG190" i="2"/>
  <c r="BF190" i="2"/>
  <c r="T190" i="2"/>
  <c r="R190" i="2"/>
  <c r="P190" i="2"/>
  <c r="BI177" i="2"/>
  <c r="BH177" i="2"/>
  <c r="BG177" i="2"/>
  <c r="BF177" i="2"/>
  <c r="T177" i="2"/>
  <c r="R177" i="2"/>
  <c r="P177" i="2"/>
  <c r="BI173" i="2"/>
  <c r="BH173" i="2"/>
  <c r="BG173" i="2"/>
  <c r="BF173" i="2"/>
  <c r="T173" i="2"/>
  <c r="R173" i="2"/>
  <c r="P173" i="2"/>
  <c r="BI170" i="2"/>
  <c r="BH170" i="2"/>
  <c r="BG170" i="2"/>
  <c r="BF170" i="2"/>
  <c r="T170" i="2"/>
  <c r="R170" i="2"/>
  <c r="P170" i="2"/>
  <c r="BI162" i="2"/>
  <c r="BH162" i="2"/>
  <c r="BG162" i="2"/>
  <c r="BF162" i="2"/>
  <c r="T162" i="2"/>
  <c r="R162" i="2"/>
  <c r="P162" i="2"/>
  <c r="BI159" i="2"/>
  <c r="BH159" i="2"/>
  <c r="BG159" i="2"/>
  <c r="BF159" i="2"/>
  <c r="T159" i="2"/>
  <c r="R159" i="2"/>
  <c r="P159" i="2"/>
  <c r="BI155" i="2"/>
  <c r="BH155" i="2"/>
  <c r="BG155" i="2"/>
  <c r="BF155" i="2"/>
  <c r="T155" i="2"/>
  <c r="R155" i="2"/>
  <c r="P155" i="2"/>
  <c r="BI147" i="2"/>
  <c r="BH147" i="2"/>
  <c r="BG147" i="2"/>
  <c r="BF147" i="2"/>
  <c r="T147" i="2"/>
  <c r="R147" i="2"/>
  <c r="P147" i="2"/>
  <c r="BI139" i="2"/>
  <c r="BH139" i="2"/>
  <c r="BG139" i="2"/>
  <c r="BF139" i="2"/>
  <c r="T139" i="2"/>
  <c r="R139" i="2"/>
  <c r="P139" i="2"/>
  <c r="BI134" i="2"/>
  <c r="BH134" i="2"/>
  <c r="BG134" i="2"/>
  <c r="BF134" i="2"/>
  <c r="T134" i="2"/>
  <c r="R134" i="2"/>
  <c r="P134" i="2"/>
  <c r="BI129" i="2"/>
  <c r="BH129" i="2"/>
  <c r="BG129" i="2"/>
  <c r="BF129" i="2"/>
  <c r="T129" i="2"/>
  <c r="R129" i="2"/>
  <c r="P129" i="2"/>
  <c r="BI126" i="2"/>
  <c r="BH126" i="2"/>
  <c r="BG126" i="2"/>
  <c r="BF126" i="2"/>
  <c r="T126" i="2"/>
  <c r="R126" i="2"/>
  <c r="P126" i="2"/>
  <c r="BI123" i="2"/>
  <c r="BH123" i="2"/>
  <c r="BG123" i="2"/>
  <c r="BF123" i="2"/>
  <c r="T123" i="2"/>
  <c r="R123" i="2"/>
  <c r="P123" i="2"/>
  <c r="BI118" i="2"/>
  <c r="BH118" i="2"/>
  <c r="BG118" i="2"/>
  <c r="BF118" i="2"/>
  <c r="T118" i="2"/>
  <c r="R118" i="2"/>
  <c r="P118" i="2"/>
  <c r="BI113" i="2"/>
  <c r="BH113" i="2"/>
  <c r="BG113" i="2"/>
  <c r="BF113" i="2"/>
  <c r="T113" i="2"/>
  <c r="R113" i="2"/>
  <c r="P113" i="2"/>
  <c r="BI109" i="2"/>
  <c r="BH109" i="2"/>
  <c r="BG109" i="2"/>
  <c r="BF109" i="2"/>
  <c r="T109" i="2"/>
  <c r="R109" i="2"/>
  <c r="P109" i="2"/>
  <c r="BI107" i="2"/>
  <c r="BH107" i="2"/>
  <c r="BG107" i="2"/>
  <c r="BF107" i="2"/>
  <c r="T107" i="2"/>
  <c r="R107" i="2"/>
  <c r="P107" i="2"/>
  <c r="BI103" i="2"/>
  <c r="BH103" i="2"/>
  <c r="BG103" i="2"/>
  <c r="BF103" i="2"/>
  <c r="T103" i="2"/>
  <c r="R103" i="2"/>
  <c r="P103" i="2"/>
  <c r="J97" i="2"/>
  <c r="J96" i="2"/>
  <c r="F96" i="2"/>
  <c r="F94" i="2"/>
  <c r="E92" i="2"/>
  <c r="J55" i="2"/>
  <c r="J54" i="2"/>
  <c r="F54" i="2"/>
  <c r="F52" i="2"/>
  <c r="E50" i="2"/>
  <c r="J18" i="2"/>
  <c r="E18" i="2"/>
  <c r="F55" i="2" s="1"/>
  <c r="J17" i="2"/>
  <c r="J12" i="2"/>
  <c r="J94" i="2" s="1"/>
  <c r="E7" i="2"/>
  <c r="E48" i="2" s="1"/>
  <c r="L50" i="1"/>
  <c r="AM50" i="1"/>
  <c r="AM49" i="1"/>
  <c r="L49" i="1"/>
  <c r="AM47" i="1"/>
  <c r="L47" i="1"/>
  <c r="L45" i="1"/>
  <c r="L44" i="1"/>
  <c r="J103" i="3"/>
  <c r="BK589" i="2"/>
  <c r="BK409" i="2"/>
  <c r="BK311" i="2"/>
  <c r="J504" i="2"/>
  <c r="J362" i="2"/>
  <c r="BK216" i="2"/>
  <c r="J196" i="2"/>
  <c r="J536" i="2"/>
  <c r="BK98" i="3"/>
  <c r="J581" i="2"/>
  <c r="BK427" i="2"/>
  <c r="J170" i="2"/>
  <c r="BK591" i="2"/>
  <c r="J455" i="2"/>
  <c r="BK358" i="2"/>
  <c r="BK173" i="2"/>
  <c r="J573" i="2"/>
  <c r="BK541" i="2"/>
  <c r="J415" i="2"/>
  <c r="BK200" i="2"/>
  <c r="BK553" i="2"/>
  <c r="J386" i="2"/>
  <c r="J311" i="2"/>
  <c r="J139" i="2"/>
  <c r="J461" i="2"/>
  <c r="BK362" i="2"/>
  <c r="BK287" i="2"/>
  <c r="BK241" i="2"/>
  <c r="BK103" i="3"/>
  <c r="BK452" i="2"/>
  <c r="J355" i="2"/>
  <c r="J297" i="2"/>
  <c r="J118" i="2"/>
  <c r="J509" i="2"/>
  <c r="J307" i="2"/>
  <c r="J241" i="2"/>
  <c r="AS54" i="1"/>
  <c r="BK96" i="3"/>
  <c r="BK434" i="2"/>
  <c r="J327" i="2"/>
  <c r="BK159" i="2"/>
  <c r="J89" i="3"/>
  <c r="BK492" i="2"/>
  <c r="J249" i="2"/>
  <c r="J107" i="2"/>
  <c r="J466" i="2"/>
  <c r="BK381" i="2"/>
  <c r="BK210" i="2"/>
  <c r="BK118" i="2"/>
  <c r="BK376" i="2"/>
  <c r="BK249" i="2"/>
  <c r="BK196" i="2"/>
  <c r="J441" i="2"/>
  <c r="J371" i="2"/>
  <c r="J300" i="2"/>
  <c r="BK190" i="2"/>
  <c r="BK110" i="3"/>
  <c r="J492" i="2"/>
  <c r="BK367" i="2"/>
  <c r="J283" i="2"/>
  <c r="BK107" i="2"/>
  <c r="BK455" i="2"/>
  <c r="J303" i="2"/>
  <c r="BK170" i="2"/>
  <c r="J86" i="3"/>
  <c r="J480" i="2"/>
  <c r="BK89" i="3"/>
  <c r="BK526" i="2"/>
  <c r="BK403" i="2"/>
  <c r="J258" i="2"/>
  <c r="BK583" i="2"/>
  <c r="BK430" i="2"/>
  <c r="J225" i="2"/>
  <c r="J577" i="2"/>
  <c r="BK536" i="2"/>
  <c r="J292" i="2"/>
  <c r="J190" i="2"/>
  <c r="BK519" i="2"/>
  <c r="BK371" i="2"/>
  <c r="J275" i="2"/>
  <c r="J129" i="2"/>
  <c r="BK488" i="2"/>
  <c r="BK386" i="2"/>
  <c r="BK292" i="2"/>
  <c r="J246" i="2"/>
  <c r="BK139" i="2"/>
  <c r="BK107" i="3"/>
  <c r="BK566" i="2"/>
  <c r="J403" i="2"/>
  <c r="BK333" i="2"/>
  <c r="J173" i="2"/>
  <c r="J513" i="2"/>
  <c r="BK392" i="2"/>
  <c r="BK266" i="2"/>
  <c r="J203" i="2"/>
  <c r="BK93" i="3"/>
  <c r="BK495" i="2"/>
  <c r="J93" i="3"/>
  <c r="BK562" i="2"/>
  <c r="J381" i="2"/>
  <c r="J253" i="2"/>
  <c r="F36" i="3"/>
  <c r="BK444" i="2"/>
  <c r="BK246" i="2"/>
  <c r="J162" i="2"/>
  <c r="J488" i="2"/>
  <c r="BK237" i="2"/>
  <c r="BK126" i="2"/>
  <c r="BK480" i="2"/>
  <c r="BK318" i="2"/>
  <c r="BK261" i="2"/>
  <c r="J159" i="2"/>
  <c r="BK100" i="3"/>
  <c r="BK577" i="2"/>
  <c r="J444" i="2"/>
  <c r="J325" i="2"/>
  <c r="BK155" i="2"/>
  <c r="J499" i="2"/>
  <c r="BK297" i="2"/>
  <c r="J109" i="2"/>
  <c r="J526" i="2"/>
  <c r="BK441" i="2"/>
  <c r="J587" i="2"/>
  <c r="J495" i="2"/>
  <c r="BK303" i="2"/>
  <c r="J147" i="2"/>
  <c r="BK509" i="2"/>
  <c r="J397" i="2"/>
  <c r="J231" i="2"/>
  <c r="J110" i="3"/>
  <c r="J553" i="2"/>
  <c r="BK437" i="2"/>
  <c r="J237" i="2"/>
  <c r="BK147" i="2"/>
  <c r="J474" i="2"/>
  <c r="BK345" i="2"/>
  <c r="J200" i="2"/>
  <c r="BK109" i="2"/>
  <c r="J430" i="2"/>
  <c r="J333" i="2"/>
  <c r="BK258" i="2"/>
  <c r="J126" i="2"/>
  <c r="J100" i="3"/>
  <c r="J562" i="2"/>
  <c r="J434" i="2"/>
  <c r="BK231" i="2"/>
  <c r="J557" i="2"/>
  <c r="BK448" i="2"/>
  <c r="BK283" i="2"/>
  <c r="BK103" i="2"/>
  <c r="BK581" i="2"/>
  <c r="BK474" i="2"/>
  <c r="BK86" i="3"/>
  <c r="J546" i="2"/>
  <c r="BK325" i="2"/>
  <c r="BK134" i="2"/>
  <c r="BK513" i="2"/>
  <c r="J376" i="2"/>
  <c r="BK129" i="2"/>
  <c r="BK557" i="2"/>
  <c r="BK461" i="2"/>
  <c r="J216" i="2"/>
  <c r="BK587" i="2"/>
  <c r="BK466" i="2"/>
  <c r="BK327" i="2"/>
  <c r="BK162" i="2"/>
  <c r="BK415" i="2"/>
  <c r="J367" i="2"/>
  <c r="J266" i="2"/>
  <c r="BK203" i="2"/>
  <c r="J107" i="3"/>
  <c r="BK352" i="2"/>
  <c r="BK177" i="2"/>
  <c r="J541" i="2"/>
  <c r="BK397" i="2"/>
  <c r="BK221" i="2"/>
  <c r="BK123" i="2"/>
  <c r="J583" i="2"/>
  <c r="J452" i="2"/>
  <c r="J591" i="2"/>
  <c r="J470" i="2"/>
  <c r="BK300" i="2"/>
  <c r="BK573" i="2"/>
  <c r="J423" i="2"/>
  <c r="J221" i="2"/>
  <c r="J566" i="2"/>
  <c r="BK504" i="2"/>
  <c r="BK355" i="2"/>
  <c r="J134" i="2"/>
  <c r="BK423" i="2"/>
  <c r="J339" i="2"/>
  <c r="J123" i="2"/>
  <c r="J437" i="2"/>
  <c r="BK339" i="2"/>
  <c r="BK275" i="2"/>
  <c r="J210" i="2"/>
  <c r="J98" i="3"/>
  <c r="J96" i="3"/>
  <c r="J448" i="2"/>
  <c r="J345" i="2"/>
  <c r="J287" i="2"/>
  <c r="J103" i="2"/>
  <c r="BK470" i="2"/>
  <c r="J318" i="2"/>
  <c r="BK207" i="2"/>
  <c r="J177" i="2"/>
  <c r="J531" i="2"/>
  <c r="J427" i="2"/>
  <c r="J519" i="2"/>
  <c r="J352" i="2"/>
  <c r="J155" i="2"/>
  <c r="BK499" i="2"/>
  <c r="J261" i="2"/>
  <c r="J589" i="2"/>
  <c r="BK546" i="2"/>
  <c r="J392" i="2"/>
  <c r="J207" i="2"/>
  <c r="BK531" i="2"/>
  <c r="J358" i="2"/>
  <c r="BK225" i="2"/>
  <c r="J113" i="2"/>
  <c r="J409" i="2"/>
  <c r="BK307" i="2"/>
  <c r="BK253" i="2"/>
  <c r="BK113" i="2"/>
  <c r="R106" i="3" l="1"/>
  <c r="T102" i="2"/>
  <c r="BK138" i="2"/>
  <c r="R189" i="2"/>
  <c r="BK282" i="2"/>
  <c r="J282" i="2" s="1"/>
  <c r="J70" i="2" s="1"/>
  <c r="BK351" i="2"/>
  <c r="J351" i="2" s="1"/>
  <c r="J72" i="2" s="1"/>
  <c r="R102" i="2"/>
  <c r="R117" i="2"/>
  <c r="R116" i="2" s="1"/>
  <c r="BK189" i="2"/>
  <c r="J189" i="2" s="1"/>
  <c r="J66" i="2" s="1"/>
  <c r="T236" i="2"/>
  <c r="R282" i="2"/>
  <c r="T332" i="2"/>
  <c r="BK375" i="2"/>
  <c r="J375" i="2" s="1"/>
  <c r="J75" i="2" s="1"/>
  <c r="BK451" i="2"/>
  <c r="J451" i="2"/>
  <c r="J77" i="2" s="1"/>
  <c r="BK102" i="2"/>
  <c r="J102" i="2"/>
  <c r="J61" i="2"/>
  <c r="T138" i="2"/>
  <c r="BK236" i="2"/>
  <c r="J236" i="2" s="1"/>
  <c r="J68" i="2" s="1"/>
  <c r="BK332" i="2"/>
  <c r="J332" i="2" s="1"/>
  <c r="J71" i="2" s="1"/>
  <c r="R351" i="2"/>
  <c r="T375" i="2"/>
  <c r="R426" i="2"/>
  <c r="R451" i="2"/>
  <c r="T498" i="2"/>
  <c r="T556" i="2"/>
  <c r="R576" i="2"/>
  <c r="P102" i="2"/>
  <c r="T117" i="2"/>
  <c r="T116" i="2" s="1"/>
  <c r="T189" i="2"/>
  <c r="P282" i="2"/>
  <c r="R332" i="2"/>
  <c r="T426" i="2"/>
  <c r="BK498" i="2"/>
  <c r="J498" i="2" s="1"/>
  <c r="J78" i="2" s="1"/>
  <c r="BK556" i="2"/>
  <c r="J556" i="2" s="1"/>
  <c r="J79" i="2" s="1"/>
  <c r="BK576" i="2"/>
  <c r="J576" i="2" s="1"/>
  <c r="J80" i="2" s="1"/>
  <c r="R85" i="3"/>
  <c r="P117" i="2"/>
  <c r="P116" i="2" s="1"/>
  <c r="P138" i="2"/>
  <c r="P137" i="2" s="1"/>
  <c r="P189" i="2"/>
  <c r="P236" i="2"/>
  <c r="P235" i="2" s="1"/>
  <c r="P332" i="2"/>
  <c r="P351" i="2"/>
  <c r="R375" i="2"/>
  <c r="P426" i="2"/>
  <c r="T451" i="2"/>
  <c r="P498" i="2"/>
  <c r="P556" i="2"/>
  <c r="P576" i="2"/>
  <c r="BK117" i="2"/>
  <c r="J117" i="2"/>
  <c r="J63" i="2" s="1"/>
  <c r="R138" i="2"/>
  <c r="R137" i="2" s="1"/>
  <c r="R236" i="2"/>
  <c r="R235" i="2" s="1"/>
  <c r="T282" i="2"/>
  <c r="T351" i="2"/>
  <c r="P375" i="2"/>
  <c r="BK426" i="2"/>
  <c r="J426" i="2" s="1"/>
  <c r="J76" i="2" s="1"/>
  <c r="P451" i="2"/>
  <c r="R498" i="2"/>
  <c r="R556" i="2"/>
  <c r="T576" i="2"/>
  <c r="BK85" i="3"/>
  <c r="J85" i="3" s="1"/>
  <c r="J61" i="3" s="1"/>
  <c r="P85" i="3"/>
  <c r="T85" i="3"/>
  <c r="BK92" i="3"/>
  <c r="J92" i="3" s="1"/>
  <c r="J62" i="3" s="1"/>
  <c r="P92" i="3"/>
  <c r="R92" i="3"/>
  <c r="T92" i="3"/>
  <c r="BK106" i="3"/>
  <c r="J106" i="3"/>
  <c r="J63" i="3" s="1"/>
  <c r="P106" i="3"/>
  <c r="T106" i="3"/>
  <c r="E90" i="2"/>
  <c r="BE162" i="2"/>
  <c r="BE170" i="2"/>
  <c r="BE173" i="2"/>
  <c r="BE177" i="2"/>
  <c r="BE221" i="2"/>
  <c r="BE231" i="2"/>
  <c r="BE237" i="2"/>
  <c r="BE444" i="2"/>
  <c r="BE470" i="2"/>
  <c r="BE107" i="2"/>
  <c r="BE190" i="2"/>
  <c r="BE241" i="2"/>
  <c r="BE367" i="2"/>
  <c r="BE392" i="2"/>
  <c r="BE397" i="2"/>
  <c r="BE461" i="2"/>
  <c r="BE499" i="2"/>
  <c r="BE546" i="2"/>
  <c r="BE562" i="2"/>
  <c r="BE566" i="2"/>
  <c r="BE589" i="2"/>
  <c r="BE591" i="2"/>
  <c r="F97" i="2"/>
  <c r="BE103" i="2"/>
  <c r="BE123" i="2"/>
  <c r="BE139" i="2"/>
  <c r="BE196" i="2"/>
  <c r="BE258" i="2"/>
  <c r="BE261" i="2"/>
  <c r="BE283" i="2"/>
  <c r="BE287" i="2"/>
  <c r="BE352" i="2"/>
  <c r="BE362" i="2"/>
  <c r="BE526" i="2"/>
  <c r="BE531" i="2"/>
  <c r="BE583" i="2"/>
  <c r="BK370" i="2"/>
  <c r="J370" i="2" s="1"/>
  <c r="J73" i="2" s="1"/>
  <c r="J52" i="2"/>
  <c r="BE155" i="2"/>
  <c r="BE159" i="2"/>
  <c r="BE210" i="2"/>
  <c r="BE216" i="2"/>
  <c r="BE307" i="2"/>
  <c r="BE311" i="2"/>
  <c r="BE318" i="2"/>
  <c r="BE333" i="2"/>
  <c r="BE386" i="2"/>
  <c r="BE409" i="2"/>
  <c r="BE437" i="2"/>
  <c r="BE488" i="2"/>
  <c r="BE536" i="2"/>
  <c r="BE541" i="2"/>
  <c r="BE577" i="2"/>
  <c r="BE581" i="2"/>
  <c r="BK265" i="2"/>
  <c r="J265" i="2" s="1"/>
  <c r="J69" i="2" s="1"/>
  <c r="BE109" i="2"/>
  <c r="BE118" i="2"/>
  <c r="BE126" i="2"/>
  <c r="BE129" i="2"/>
  <c r="BE200" i="2"/>
  <c r="BE266" i="2"/>
  <c r="BE275" i="2"/>
  <c r="BE292" i="2"/>
  <c r="BE297" i="2"/>
  <c r="BE376" i="2"/>
  <c r="BE427" i="2"/>
  <c r="BE448" i="2"/>
  <c r="BE452" i="2"/>
  <c r="BE455" i="2"/>
  <c r="BE466" i="2"/>
  <c r="BE504" i="2"/>
  <c r="BE509" i="2"/>
  <c r="BE513" i="2"/>
  <c r="BE96" i="3"/>
  <c r="BE430" i="2"/>
  <c r="BE434" i="2"/>
  <c r="BE553" i="2"/>
  <c r="E48" i="3"/>
  <c r="J52" i="3"/>
  <c r="F55" i="3"/>
  <c r="BE86" i="3"/>
  <c r="BE89" i="3"/>
  <c r="BE134" i="2"/>
  <c r="BE147" i="2"/>
  <c r="BE246" i="2"/>
  <c r="BE325" i="2"/>
  <c r="BE327" i="2"/>
  <c r="BE339" i="2"/>
  <c r="BE345" i="2"/>
  <c r="BE355" i="2"/>
  <c r="BE358" i="2"/>
  <c r="BE371" i="2"/>
  <c r="BE403" i="2"/>
  <c r="BE415" i="2"/>
  <c r="BE441" i="2"/>
  <c r="BE474" i="2"/>
  <c r="BE480" i="2"/>
  <c r="BE492" i="2"/>
  <c r="BE495" i="2"/>
  <c r="BE519" i="2"/>
  <c r="BE113" i="2"/>
  <c r="BE203" i="2"/>
  <c r="BE207" i="2"/>
  <c r="BE225" i="2"/>
  <c r="BE249" i="2"/>
  <c r="BE253" i="2"/>
  <c r="BE300" i="2"/>
  <c r="BE303" i="2"/>
  <c r="BE381" i="2"/>
  <c r="BE423" i="2"/>
  <c r="BE557" i="2"/>
  <c r="BE573" i="2"/>
  <c r="BE587" i="2"/>
  <c r="BE93" i="3"/>
  <c r="BE98" i="3"/>
  <c r="BE100" i="3"/>
  <c r="BE103" i="3"/>
  <c r="BE107" i="3"/>
  <c r="BE110" i="3"/>
  <c r="BC56" i="1"/>
  <c r="F34" i="3"/>
  <c r="BA56" i="1" s="1"/>
  <c r="F35" i="2"/>
  <c r="BB55" i="1"/>
  <c r="F37" i="2"/>
  <c r="BD55" i="1" s="1"/>
  <c r="F37" i="3"/>
  <c r="BD56" i="1"/>
  <c r="F36" i="2"/>
  <c r="BC55" i="1" s="1"/>
  <c r="J34" i="3"/>
  <c r="AW56" i="1"/>
  <c r="J34" i="2"/>
  <c r="AW55" i="1" s="1"/>
  <c r="F35" i="3"/>
  <c r="BB56" i="1"/>
  <c r="F34" i="2"/>
  <c r="BA55" i="1" s="1"/>
  <c r="P84" i="3" l="1"/>
  <c r="P83" i="3" s="1"/>
  <c r="AU56" i="1" s="1"/>
  <c r="T84" i="3"/>
  <c r="T83" i="3" s="1"/>
  <c r="R84" i="3"/>
  <c r="R83" i="3"/>
  <c r="T137" i="2"/>
  <c r="T374" i="2"/>
  <c r="P101" i="2"/>
  <c r="BK137" i="2"/>
  <c r="J137" i="2"/>
  <c r="J64" i="2" s="1"/>
  <c r="T235" i="2"/>
  <c r="R101" i="2"/>
  <c r="T101" i="2"/>
  <c r="T100" i="2" s="1"/>
  <c r="P374" i="2"/>
  <c r="R374" i="2"/>
  <c r="BK116" i="2"/>
  <c r="J116" i="2" s="1"/>
  <c r="J62" i="2" s="1"/>
  <c r="J138" i="2"/>
  <c r="J65" i="2"/>
  <c r="BK235" i="2"/>
  <c r="J235" i="2" s="1"/>
  <c r="J67" i="2" s="1"/>
  <c r="BK374" i="2"/>
  <c r="J374" i="2" s="1"/>
  <c r="J74" i="2" s="1"/>
  <c r="BK84" i="3"/>
  <c r="J84" i="3"/>
  <c r="J60" i="3" s="1"/>
  <c r="BC54" i="1"/>
  <c r="W32" i="1" s="1"/>
  <c r="F33" i="2"/>
  <c r="AZ55" i="1" s="1"/>
  <c r="J33" i="3"/>
  <c r="AV56" i="1" s="1"/>
  <c r="AT56" i="1" s="1"/>
  <c r="BB54" i="1"/>
  <c r="AX54" i="1" s="1"/>
  <c r="F33" i="3"/>
  <c r="AZ56" i="1"/>
  <c r="BD54" i="1"/>
  <c r="W33" i="1" s="1"/>
  <c r="BA54" i="1"/>
  <c r="W30" i="1"/>
  <c r="J33" i="2"/>
  <c r="AV55" i="1" s="1"/>
  <c r="AT55" i="1" s="1"/>
  <c r="R100" i="2" l="1"/>
  <c r="P100" i="2"/>
  <c r="AU55" i="1"/>
  <c r="AU54" i="1" s="1"/>
  <c r="BK101" i="2"/>
  <c r="J101" i="2" s="1"/>
  <c r="J60" i="2" s="1"/>
  <c r="BK83" i="3"/>
  <c r="J83" i="3"/>
  <c r="J59" i="3" s="1"/>
  <c r="W31" i="1"/>
  <c r="AW54" i="1"/>
  <c r="AK30" i="1" s="1"/>
  <c r="AZ54" i="1"/>
  <c r="AV54" i="1"/>
  <c r="AK29" i="1"/>
  <c r="AY54" i="1"/>
  <c r="BK100" i="2" l="1"/>
  <c r="J100" i="2" s="1"/>
  <c r="J59" i="2" s="1"/>
  <c r="W29" i="1"/>
  <c r="J30" i="3"/>
  <c r="AG56" i="1" s="1"/>
  <c r="AN56" i="1" s="1"/>
  <c r="AT54" i="1"/>
  <c r="J39" i="3" l="1"/>
  <c r="J30" i="2"/>
  <c r="AG55" i="1"/>
  <c r="AN55" i="1"/>
  <c r="J39" i="2" l="1"/>
  <c r="AG54" i="1"/>
  <c r="AN54" i="1"/>
  <c r="AK26" i="1" l="1"/>
  <c r="AK35" i="1" s="1"/>
</calcChain>
</file>

<file path=xl/sharedStrings.xml><?xml version="1.0" encoding="utf-8"?>
<sst xmlns="http://schemas.openxmlformats.org/spreadsheetml/2006/main" count="5078" uniqueCount="1082">
  <si>
    <t>Export Komplet</t>
  </si>
  <si>
    <t>VZ</t>
  </si>
  <si>
    <t>2.0</t>
  </si>
  <si>
    <t>ZAMOK</t>
  </si>
  <si>
    <t>False</t>
  </si>
  <si>
    <t>{4dd3fb04-c2e2-484f-b339-cf2a918b17a3}</t>
  </si>
  <si>
    <t>0,01</t>
  </si>
  <si>
    <t>21</t>
  </si>
  <si>
    <t>15</t>
  </si>
  <si>
    <t>REKAPITULACE STAVBY</t>
  </si>
  <si>
    <t>v ---  níže se nacházejí doplnkové a pomocné údaje k sestavám  --- v</t>
  </si>
  <si>
    <t>Návod na vyplnění</t>
  </si>
  <si>
    <t>0,001</t>
  </si>
  <si>
    <t>Kód:</t>
  </si>
  <si>
    <t>21h073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</si>
  <si>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</si>
  <si>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</si>
  <si>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Vyhlídka Karla IV. - oprava pochozích střech - II. Etapa</t>
  </si>
  <si>
    <t>KSO:</t>
  </si>
  <si>
    <t>815 99 1</t>
  </si>
  <si>
    <t>CC-CZ:</t>
  </si>
  <si>
    <t/>
  </si>
  <si>
    <t>Místo:</t>
  </si>
  <si>
    <t>Karlovy Vary</t>
  </si>
  <si>
    <t>Datum:</t>
  </si>
  <si>
    <t>28. 5. 2021</t>
  </si>
  <si>
    <t>Zadavatel:</t>
  </si>
  <si>
    <t>IČ:</t>
  </si>
  <si>
    <t>Statutární město Karlovy Vary</t>
  </si>
  <si>
    <t>DIČ:</t>
  </si>
  <si>
    <t>Uchazeč:</t>
  </si>
  <si>
    <t>Vyplň údaj</t>
  </si>
  <si>
    <t>Projektant:</t>
  </si>
  <si>
    <t>Ing. Kubíček, Ing. Redl</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</si>
  <si>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</si>
  <si>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</si>
  <si>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</si>
  <si>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</si>
  <si>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</si>
  <si>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</si>
  <si>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</si>
  <si>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</si>
  <si>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</si>
  <si>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</si>
  <si>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</si>
  <si>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</si>
  <si>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</si>
  <si>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</si>
  <si>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</si>
  <si>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</si>
  <si>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</si>
  <si>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</si>
  <si>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</si>
  <si>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</si>
  <si>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</si>
  <si>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</si>
  <si>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</si>
  <si>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</si>
  <si>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</si>
  <si>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</si>
  <si>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</si>
  <si>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</si>
  <si>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</si>
  <si>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</si>
  <si>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</si>
  <si>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</si>
  <si>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</si>
  <si>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</si>
  <si>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</si>
  <si>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</si>
  <si>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</si>
  <si>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</si>
  <si>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</si>
  <si>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</si>
  <si>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</si>
  <si>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</si>
  <si>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</si>
  <si>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</si>
  <si>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01b</t>
  </si>
  <si>
    <t>Stavební část - Oprava pochozích střech</t>
  </si>
  <si>
    <t>STA</t>
  </si>
  <si>
    <t>1</t>
  </si>
  <si>
    <t>{e2ef4052-f9e1-4ae8-9ffe-9c14cc6baa9e}</t>
  </si>
  <si>
    <t>2</t>
  </si>
  <si>
    <t>VONb</t>
  </si>
  <si>
    <t>Vedlejší a ostatní náklady - II. Etapa</t>
  </si>
  <si>
    <t>VON</t>
  </si>
  <si>
    <t>{a85b1c6a-8b9f-4e34-af4e-aa00b0d2c428}</t>
  </si>
  <si>
    <t>KRYCÍ LIST SOUPISU PRACÍ</t>
  </si>
  <si>
    <t>Objekt:</t>
  </si>
  <si>
    <t>01b - Stavební část - Oprava pochozích střech</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</si>
  <si>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</si>
  <si>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</si>
  <si>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</si>
  <si>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</si>
  <si>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</si>
  <si>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</si>
  <si>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</si>
  <si>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43 - Schodišťové konstrukce a rampy</t>
  </si>
  <si>
    <t xml:space="preserve">    6 - Úpravy povrchů, podlahy a osazování výplní</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</si>
  <si>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</si>
  <si>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</si>
  <si>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</si>
  <si>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</si>
  <si>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</si>
  <si>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</si>
  <si>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98 - Sanace</t>
  </si>
  <si>
    <t xml:space="preserve">    997 - Přesun sutě</t>
  </si>
  <si>
    <t xml:space="preserve">    998 - Přesun hmot</t>
  </si>
  <si>
    <t>PSV - Práce a dodávky PSV</t>
  </si>
  <si>
    <t xml:space="preserve">    711 - Izolace proti vodě, vlhkosti a plynům</t>
  </si>
  <si>
    <t xml:space="preserve">    764 - Konstrukce klempířské</t>
  </si>
  <si>
    <t xml:space="preserve">    767 - Konstrukce zámečnické</t>
  </si>
  <si>
    <t xml:space="preserve">    771 - Podlahy z dlaždic</t>
  </si>
  <si>
    <t xml:space="preserve">    782 - Dokončovací práce - obklady z kamene</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</si>
  <si>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</si>
  <si>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</si>
  <si>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</si>
  <si>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</si>
  <si>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</si>
  <si>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</si>
  <si>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</si>
  <si>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</si>
  <si>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</si>
  <si>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</si>
  <si>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</si>
  <si>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</si>
  <si>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</si>
  <si>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</si>
  <si>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</si>
  <si>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</si>
  <si>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</si>
  <si>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</si>
  <si>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</si>
  <si>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</si>
  <si>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311261111</t>
  </si>
  <si>
    <t>Osazování betonových bloků objemu přes 0,06 do 0,10 m3 na MC 25</t>
  </si>
  <si>
    <t>kus</t>
  </si>
  <si>
    <t>CS ÚRS 2021 01</t>
  </si>
  <si>
    <t>4</t>
  </si>
  <si>
    <t>153791026</t>
  </si>
  <si>
    <t>PP</t>
  </si>
  <si>
    <t>Osazování betonových bloků prostého, lehkého nebo železového na maltu MC-25, objemu přes 0,06 do 0,10 m3</t>
  </si>
  <si>
    <t>PSC</t>
  </si>
  <si>
    <t xml:space="preserve">Poznámka k souboru cen:_x000D_
1. Při rozměru dílců na konstrukční výšku podlaží anebo na konstrukční šířku modulu objektu (k osám podpor) platí ceny katalogu 801-2 Budovy a haly - montované._x000D_
2. Dodávka bloků se oceňuje ve specifikaci._x000D_
3. Ztratné lze stanovit u bloků lehčených (např. pórobetonových) ve výši 3 %._x000D_
</t>
  </si>
  <si>
    <t>VV</t>
  </si>
  <si>
    <t>" doplňované ŽB prvky v místech probouraného cimbuří 1. vyhlídky" 4</t>
  </si>
  <si>
    <t>M</t>
  </si>
  <si>
    <t>5921273R</t>
  </si>
  <si>
    <t>doplňované ŽB prvky 460/320/194-115</t>
  </si>
  <si>
    <t>8</t>
  </si>
  <si>
    <t>-1779740644</t>
  </si>
  <si>
    <t>doplňované ŽB prvky v místech probouraného cimbuří 1. vyhlídky 460/320/194-115</t>
  </si>
  <si>
    <t>953962113</t>
  </si>
  <si>
    <t>Kotvy chemickým tmelem M 12 hl 80 mm do zdiva z plných cihel s vyvrtáním otvoru</t>
  </si>
  <si>
    <t>1470996342</t>
  </si>
  <si>
    <t>Kotvy chemické s vyvrtáním otvoru do zdiva z plných cihel tmel, hloubka 80 mm, velikost M 12</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</si>
  <si>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náklady na dodání a zasunutí kotevního šroubu do otvoru vyplněného chemickým tmelem nebo patronou a dotažení matice._x000D_
</t>
  </si>
  <si>
    <t>" doplňované ŽB prvky - natrnování" 4*4</t>
  </si>
  <si>
    <t>953965121</t>
  </si>
  <si>
    <t>Kotevní šroub pro chemické kotvy M 12 dl 160 mm</t>
  </si>
  <si>
    <t>-51055240</t>
  </si>
  <si>
    <t>Kotvy chemické s vyvrtáním otvoru kotevní šrouby pro chemické kotvy, velikost M 12, délka 160 mm</t>
  </si>
  <si>
    <t>Vodorovné konstrukce</t>
  </si>
  <si>
    <t>43</t>
  </si>
  <si>
    <t>Schodišťové konstrukce a rampy</t>
  </si>
  <si>
    <t>5</t>
  </si>
  <si>
    <t>434191452R</t>
  </si>
  <si>
    <t>Osazení schodišťových stupňů kamenných pemrlovaných oboustranně do otvorů se zazděním</t>
  </si>
  <si>
    <t>m</t>
  </si>
  <si>
    <t>168615218</t>
  </si>
  <si>
    <t>Osazování schodišťových stupňů kamenných s vyspárováním styčných spár, s provizorním dřevěným zábradlím a dočasným zakrytím stupnic prkny do připravených otvorů, rovných, kosých nebo vřetenových oboustranně zazděných, stupňů pemrlovaných nebo ostatních</t>
  </si>
  <si>
    <t xml:space="preserve">Poznámka k souboru cen:_x000D_
1. U cen -1441, -1443, -1461, -1462 je započtena podpěrná konstrukce visuté části stupňů._x000D_
2. Množství měrných jednotek se určuje v m délky stupňů včetně uložení._x000D_
3. Dodávka stupňů se oceňuje ve specifikaci._x000D_
</t>
  </si>
  <si>
    <t>" 1.vyhl - jalový S3" 0,62</t>
  </si>
  <si>
    <t>" 2.vyhl - jalový S4" 0,9</t>
  </si>
  <si>
    <t>6</t>
  </si>
  <si>
    <t>5838801R</t>
  </si>
  <si>
    <t>stupeň schodišťový žulový plný rovný tryskaný</t>
  </si>
  <si>
    <t>-283097773</t>
  </si>
  <si>
    <t>stupeň schodišťový žulový plný 150x670x620mm rovný tryskaný</t>
  </si>
  <si>
    <t>P</t>
  </si>
  <si>
    <t>Poznámka k položce:_x000D_
ozn. S3</t>
  </si>
  <si>
    <t>7</t>
  </si>
  <si>
    <t>5838802R1</t>
  </si>
  <si>
    <t>stupeň schodišťový žulový snímaný s drážkou - pemrlovaný</t>
  </si>
  <si>
    <t>133986928</t>
  </si>
  <si>
    <t>stupeň schodišťový žulový snímaný s drážkou 220x400-50x900mm - pemrlovaný</t>
  </si>
  <si>
    <t>Poznámka k položce:_x000D_
ozn. S4</t>
  </si>
  <si>
    <t>433121125</t>
  </si>
  <si>
    <t>Osazení ŽB podestových nosníků a nosníků ramp</t>
  </si>
  <si>
    <t>826485766</t>
  </si>
  <si>
    <t>Osazování schodišťových konstrukcí a ramp železobetonových nosníků</t>
  </si>
  <si>
    <t xml:space="preserve">Poznámka k souboru cen:_x000D_
1. Dodávka dílců se oceňuje ve specifikaci._x000D_
</t>
  </si>
  <si>
    <t>Poznámka k položce:_x000D_
srovnatelné pro patku vřetene</t>
  </si>
  <si>
    <t>"2.v S5 patka vřetene" 1</t>
  </si>
  <si>
    <t>9</t>
  </si>
  <si>
    <t>583881R1</t>
  </si>
  <si>
    <t>Patka vřetene pr. 360mm žula pemrl. tl. 80mm</t>
  </si>
  <si>
    <t>1572121821</t>
  </si>
  <si>
    <t>Poznámka k položce:_x000D_
S5</t>
  </si>
  <si>
    <t>Úpravy povrchů, podlahy a osazování výplní</t>
  </si>
  <si>
    <t>62</t>
  </si>
  <si>
    <t>Úprava povrchů vnějších</t>
  </si>
  <si>
    <t>10</t>
  </si>
  <si>
    <t>622821031</t>
  </si>
  <si>
    <t>Vnější vyrovnávací sanační omítka prováděná ručně</t>
  </si>
  <si>
    <t>m2</t>
  </si>
  <si>
    <t>516687055</t>
  </si>
  <si>
    <t>Sanační omítka vnějších ploch stěn vyrovnávací vrstva, prováděná v tl. do 20 mm ručně</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</si>
  <si>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příslušnými cenami části A07 katalogu 800-783 Nátěry._x000D_
4. V cenách štukových omítek nejsou započteny náklady na případné povrchové úpravy nátěry; tyto se oceňují příslušnými cenami části A07 katalogu 800-783 Nátěry._x000D_
5. Ceny -1031 a -1041 jsou určeny pro vyrovnání nerovností vlhkého nebo zasoleného podkladu ( zdiva ) nebo v případě požadované větší tloušťky omítky._x000D_
</t>
  </si>
  <si>
    <t>" 1.v . - u cimb." 0,3*3,1*8</t>
  </si>
  <si>
    <t>" vně cimbuří" 0,3*3,904*8</t>
  </si>
  <si>
    <t>" u tubusu" 0,5*1,22*8</t>
  </si>
  <si>
    <t>" 2.vyhl - u cimb." 0,3*0,9*8</t>
  </si>
  <si>
    <t>" 2.vyhl - u schod + čelo"  2,6+0,5</t>
  </si>
  <si>
    <t>11</t>
  </si>
  <si>
    <t>622821012</t>
  </si>
  <si>
    <t>Vnější sanační štuková omítka pro vlhké a zasolené zdivo prováděná ručně</t>
  </si>
  <si>
    <t>549955092</t>
  </si>
  <si>
    <t>Sanační omítka vnějších ploch stěn pro vlhké a zasolené zdivo, prováděná ve dvou vrstvách, tl. jádrové omítky do 30 mm ručně štuková</t>
  </si>
  <si>
    <t>12</t>
  </si>
  <si>
    <t>622142001</t>
  </si>
  <si>
    <t>Potažení vnějších stěn sklovláknitým pletivem vtlačeným do tenkovrstvé hmoty</t>
  </si>
  <si>
    <t>-2001991345</t>
  </si>
  <si>
    <t>Potažení vnějších ploch pletivem v ploše nebo pruzích, na plném podkladu sklovláknitým vtlačením do tmelu stěn</t>
  </si>
  <si>
    <t xml:space="preserve">Poznámka k souboru cen:_x000D_
1. V cenách -2001 jsou započteny i náklady na tmel._x000D_
</t>
  </si>
  <si>
    <t>"1.vyhl - u tubusu - přechod na původní" 0,15*1,22*8</t>
  </si>
  <si>
    <t>13</t>
  </si>
  <si>
    <t>622311131</t>
  </si>
  <si>
    <t>Potažení vnějších stěn vápenným štukem tloušťky do 3 mm</t>
  </si>
  <si>
    <t>-53970501</t>
  </si>
  <si>
    <t>Potažení vnějších ploch štukem vápenným, tloušťky do 3 mm stěn</t>
  </si>
  <si>
    <t>" neopravovaná část tubusu" 53,0</t>
  </si>
  <si>
    <t>14</t>
  </si>
  <si>
    <t>783801201</t>
  </si>
  <si>
    <t>Obroušení omítek před provedením nátěru</t>
  </si>
  <si>
    <t>-2020470078</t>
  </si>
  <si>
    <t>Příprava podkladu omítek před provedením nátěru obroušení</t>
  </si>
  <si>
    <t>621325201</t>
  </si>
  <si>
    <t>Oprava vnější vápenocementové štukové omítky složitosti 1 podhledů v rozsahu do 10%</t>
  </si>
  <si>
    <t>-1282823498</t>
  </si>
  <si>
    <t>Oprava vápenocementové omítky vnějších ploch stupně členitosti 1 štukové podhledů, v rozsahu opravované plochy do 10%</t>
  </si>
  <si>
    <t>" přízemí uvnitř" (2,98+1,22)/2*2,0*8</t>
  </si>
  <si>
    <t>16</t>
  </si>
  <si>
    <t>622325201</t>
  </si>
  <si>
    <t>Oprava vnější vápenocementové štukové omítky složitosti 1 stěn v rozsahu do 10%</t>
  </si>
  <si>
    <t>852382241</t>
  </si>
  <si>
    <t>Oprava vápenocementové omítky vnějších ploch stupně členitosti 1 štukové stěn, v rozsahu opravované plochy do 10%</t>
  </si>
  <si>
    <t>" přízemí uvnitř" (2,98+1,22)*4,7*8-(2,31*3,0*7+2,58*4,0+0,7*2,5)</t>
  </si>
  <si>
    <t>" přízemí  vně" 3,518*4,5*8-(2,3*3,0*7+2,58*3,0)</t>
  </si>
  <si>
    <t>17</t>
  </si>
  <si>
    <t>783827423R</t>
  </si>
  <si>
    <t>Krycí dvojnásobný silikátový nátěr omítek stupně členitosti 1 a 2 - vysoce difúzní - na sanační omítky !!!</t>
  </si>
  <si>
    <t>-2147218190</t>
  </si>
  <si>
    <t>Krycí (ochranný ) nátěr omítek dvojnásobný hladkých omítek hladkých, zrnitých tenkovrstvých nebo štukových stupně členitosti 1 a 2 silikátový - vysoce difúzní - na sanační omítky !!!</t>
  </si>
  <si>
    <t>Poznámka k položce:_x000D_
- vysoce difúzní - na sanační omítky !!!</t>
  </si>
  <si>
    <t>" přízemí uvnitř strop " (2,98+1,22)/2*2,0*8</t>
  </si>
  <si>
    <t>63</t>
  </si>
  <si>
    <t>Podlahy a podlahové konstrukce</t>
  </si>
  <si>
    <t>18</t>
  </si>
  <si>
    <t>632452511</t>
  </si>
  <si>
    <t>Cementový rychletuhnoucí potěr ze suchých směsí tl 10 mm</t>
  </si>
  <si>
    <t>1741107420</t>
  </si>
  <si>
    <t>Potěr rychletuhnoucí ze suchých směsí na bázi hydraulických pojiv, tloušťky 10 mm</t>
  </si>
  <si>
    <t xml:space="preserve">Poznámka k souboru cen:_x000D_
1. V cenách jsou započteny i náklady na základní stržení povrchu potěru s urovnáním vibrační lištou nebo dřevěným hladítkem._x000D_
</t>
  </si>
  <si>
    <t>Poznámka k položce:_x000D_
vyrovnání po vybourání, včetně vytvyrování rohů pro izolační pás</t>
  </si>
  <si>
    <t>" 1. vyhl." 40,0</t>
  </si>
  <si>
    <t>" 2.vyhl." 3,0</t>
  </si>
  <si>
    <t>19</t>
  </si>
  <si>
    <t>631311125</t>
  </si>
  <si>
    <t>Mazanina tl do 120 mm z betonu prostého bez zvýšených nároků na prostředí tř. C 20/25</t>
  </si>
  <si>
    <t>m3</t>
  </si>
  <si>
    <t>2081184914</t>
  </si>
  <si>
    <t>Mazanina z betonu prostého bez zvýšených nároků na prostředí tl. přes 80 do 120 mm tř. C 20/25</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</si>
  <si>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</si>
  <si>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 1. vyhl." 40,0*(0,1+0,12)/2</t>
  </si>
  <si>
    <t>20</t>
  </si>
  <si>
    <t>631319022</t>
  </si>
  <si>
    <t>Příplatek k mazanině tl do 120 mm za přehlazení s poprášením cementem</t>
  </si>
  <si>
    <t>959240892</t>
  </si>
  <si>
    <t>Příplatek k cenám mazanin za úpravu povrchu mazaniny přehlazením s poprášením cementem pro konečnou úpravu, mazanina tl. přes 80 do 120 mm (20 kg/m3)</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</si>
  <si>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</si>
  <si>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631311116</t>
  </si>
  <si>
    <t>Mazanina tl do 80 mm z betonu prostého bez zvýšených nároků na prostředí tř. C 25/30</t>
  </si>
  <si>
    <t>-1971210106</t>
  </si>
  <si>
    <t>Mazanina z betonu prostého bez zvýšených nároků na prostředí tl. přes 50 do 80 mm tř. C 25/30</t>
  </si>
  <si>
    <t>" 2.vyhl." 3,0*0,08</t>
  </si>
  <si>
    <t>22</t>
  </si>
  <si>
    <t>631319021</t>
  </si>
  <si>
    <t>Příplatek k mazanině tl do 80 mm za přehlazení s poprášením cementem</t>
  </si>
  <si>
    <t>-1738704036</t>
  </si>
  <si>
    <t>Příplatek k cenám mazanin za úpravu povrchu mazaniny přehlazením s poprášením cementem pro konečnou úpravu, mazanina tl. přes 50 do 80 mm (40 kg/m3)</t>
  </si>
  <si>
    <t>23</t>
  </si>
  <si>
    <t>631319183R</t>
  </si>
  <si>
    <t>Příplatek k mazanině tl do 120 mm za sklon do 2°</t>
  </si>
  <si>
    <t>-689889199</t>
  </si>
  <si>
    <t>Příplatek k cenám mazanin za sklon 2° od vodorovné roviny mazanina tl. přes 80 do 120 mm</t>
  </si>
  <si>
    <t>Poznámka k položce:_x000D_
vyspádování od příčných dilatacečních spar k odvodnění u cimbuří</t>
  </si>
  <si>
    <t>24</t>
  </si>
  <si>
    <t>631319111</t>
  </si>
  <si>
    <t>Příplatek k mazanině za provedení odtokového žlábku do 200x100 mm</t>
  </si>
  <si>
    <t>51249074</t>
  </si>
  <si>
    <t>Příplatek k cenám mazanin za vytvoření odtokového žlábku v prádelnách, ve dně kanálu pro rozvody apod. š x v = do 200x100 mm</t>
  </si>
  <si>
    <t>Poznámka k položce:_x000D_
srovnatelné pro vytvoření vyspádování k odtokům u cimbuří</t>
  </si>
  <si>
    <t>" 1.vyhl" 3,1*8+0,46*4</t>
  </si>
  <si>
    <t>25</t>
  </si>
  <si>
    <t>631319195</t>
  </si>
  <si>
    <t>Příplatek k mazanině tl do 80 mm za plochu do 5 m2</t>
  </si>
  <si>
    <t>-1428918406</t>
  </si>
  <si>
    <t>Příplatek k cenám mazanin za malou plochu do 5 m2 jednotlivě mazanina tl. přes 50 do 80 mm</t>
  </si>
  <si>
    <t>26</t>
  </si>
  <si>
    <t>634911112</t>
  </si>
  <si>
    <t>Řezání dilatačních spár š 5 mm hl do 20 mm v čerstvé betonové mazanině</t>
  </si>
  <si>
    <t>-1603779348</t>
  </si>
  <si>
    <t>Řezání dilatačních nebo smršťovacích spár v čerstvé betonové mazanině nebo potěru šířky do 5 mm, hloubky přes 10 do 20 mm</t>
  </si>
  <si>
    <t xml:space="preserve">Poznámka k souboru cen:_x000D_
1. V cenách jsou započteny i náklady na vyčištění spár po řezání._x000D_
</t>
  </si>
  <si>
    <t>Poznámka k položce:_x000D_
pro dilatace</t>
  </si>
  <si>
    <t>" 1.vyhl" 55</t>
  </si>
  <si>
    <t>"2. vyhl" 7,8</t>
  </si>
  <si>
    <t>27</t>
  </si>
  <si>
    <t>634663111</t>
  </si>
  <si>
    <t>Výplň dilatačních spar šířky do 10 mm v mazaninách polyuretovou samonivelační hmotou</t>
  </si>
  <si>
    <t>1300563819</t>
  </si>
  <si>
    <t>Výplň dilatačních spar mazanin polyuretanovou samonivelační hmotou, šířka spáry do 10 mm</t>
  </si>
  <si>
    <t xml:space="preserve">Poznámka k souboru cen:_x000D_
1. V cenách jsou započteny i náklady na ochranu okrajů spáry papírovou páskou._x000D_
2. V cenách 634 66-21.. a 634 66-31.. jsou započteny i náklady na těsnící provazec z pěnového polyetylénu._x000D_
</t>
  </si>
  <si>
    <t>Ostatní konstrukce a práce, bourání</t>
  </si>
  <si>
    <t>94</t>
  </si>
  <si>
    <t>Lešení a stavební výtahy</t>
  </si>
  <si>
    <t>28</t>
  </si>
  <si>
    <t>941111121</t>
  </si>
  <si>
    <t>Montáž lešení řadového trubkového lehkého s podlahami zatížení do 200 kg/m2 š do 1,2 m v do 10 m</t>
  </si>
  <si>
    <t>1382708031</t>
  </si>
  <si>
    <t>Montáž lešení řadového trubkového lehkého pracovního s podlahami s provozním zatížením tř. 3 do 200 kg/m2 šířky tř. W09 přes 0,9 do 1,2 m, výšky do 10 m</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</si>
  <si>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</si>
  <si>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 pro opravu nátěru přízemí"  8,0*(4,0+1,5)*8</t>
  </si>
  <si>
    <t>29</t>
  </si>
  <si>
    <t>941111221</t>
  </si>
  <si>
    <t>Příplatek k lešení řadovému trubkovému lehkému s podlahami š 1,2 m v 10 m za první a ZKD den použití</t>
  </si>
  <si>
    <t>-2124637680</t>
  </si>
  <si>
    <t>Montáž lešení řadového trubkového lehkého pracovního s podlahami s provozním zatížením tř. 3 do 200 kg/m2 Příplatek za první a každý další den použití lešení k ceně -1121</t>
  </si>
  <si>
    <t>Poznámka k položce:_x000D_
na 2 měsíce</t>
  </si>
  <si>
    <t>352*30*2</t>
  </si>
  <si>
    <t>30</t>
  </si>
  <si>
    <t>941111821</t>
  </si>
  <si>
    <t>Demontáž lešení řadového trubkového lehkého s podlahami zatížení do 200 kg/m2 š do 1,2 m v do 10 m</t>
  </si>
  <si>
    <t>-1874247086</t>
  </si>
  <si>
    <t>Demontáž lešení řadového trubkového lehkého pracovního s podlahami s provozním zatížením tř. 3 do 200 kg/m2 šířky tř. W09 přes 0,9 do 1,2 m, výšky do 10 m</t>
  </si>
  <si>
    <t xml:space="preserve">Poznámka k souboru cen:_x000D_
1. Demontáž lešení řadového trubkového lehkého výšky přes 25 m se oceňuje individuálně._x000D_
</t>
  </si>
  <si>
    <t>31</t>
  </si>
  <si>
    <t>941111111</t>
  </si>
  <si>
    <t>Montáž lešení řadového trubkového lehkého s podlahami zatížení do 200 kg/m2 š do 0,9 m v do 10 m</t>
  </si>
  <si>
    <t>1071060434</t>
  </si>
  <si>
    <t>Montáž lešení řadového trubkového lehkého pracovního s podlahami s provozním zatížením tř. 3 do 200 kg/m2 šířky tř. W06 od 0,6 do 0,9 m, výšky do 10 m</t>
  </si>
  <si>
    <t>" 2. vyhl" 7,2*(1,2+0,5)*8</t>
  </si>
  <si>
    <t>32</t>
  </si>
  <si>
    <t>941111211</t>
  </si>
  <si>
    <t>Příplatek k lešení řadovému trubkovému lehkému s podlahami š 0,9 m v 10 m za první a ZKD den použití</t>
  </si>
  <si>
    <t>-576623373</t>
  </si>
  <si>
    <t>Montáž lešení řadového trubkového lehkého pracovního s podlahami s provozním zatížením tř. 3 do 200 kg/m2 Příplatek za první a každý další den použití lešení k ceně -1111</t>
  </si>
  <si>
    <t>Poznámka k položce:_x000D_
na 1 měsíc</t>
  </si>
  <si>
    <t>97,92*30*1</t>
  </si>
  <si>
    <t>33</t>
  </si>
  <si>
    <t>941111811</t>
  </si>
  <si>
    <t>Demontáž lešení řadového trubkového lehkého s podlahami zatížení do 200 kg/m2 š do 0,9 m v do 10 m</t>
  </si>
  <si>
    <t>1085205823</t>
  </si>
  <si>
    <t>Demontáž lešení řadového trubkového lehkého pracovního s podlahami s provozním zatížením tř. 3 do 200 kg/m2 šířky tř. W06 od 0,6 do 0,9 m, výšky do 10 m</t>
  </si>
  <si>
    <t>34</t>
  </si>
  <si>
    <t>949101112</t>
  </si>
  <si>
    <t>Lešení pomocné pro objekty pozemních staveb s lešeňovou podlahou v do 3,5 m zatížení do 150 kg/m2</t>
  </si>
  <si>
    <t>-474900573</t>
  </si>
  <si>
    <t>Lešení pomocné pracovní pro objekty pozemních staveb pro zatížení do 150 kg/m2, o výšce lešeňové podlahy přes 1,9 do 3,5 m</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</si>
  <si>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</si>
  <si>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95</t>
  </si>
  <si>
    <t>Různé dokončovací konstrukce a práce pozemních staveb</t>
  </si>
  <si>
    <t>35</t>
  </si>
  <si>
    <t>952902121</t>
  </si>
  <si>
    <t>Čištění budov zametení drsných podlah</t>
  </si>
  <si>
    <t>113426077</t>
  </si>
  <si>
    <t>Čištění budov při provádění oprav a udržovacích prací podlah drsných nebo chodníků zametením</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</si>
  <si>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</si>
  <si>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Poznámka k položce:_x000D_
průběžný úklid</t>
  </si>
  <si>
    <t>" ostatní plochy" 20</t>
  </si>
  <si>
    <t>" přízemí uvnitř  " (2,98+1,22)/2*2,0*8</t>
  </si>
  <si>
    <t>96,6*3 'Přepočtené koeficientem množství</t>
  </si>
  <si>
    <t>36</t>
  </si>
  <si>
    <t>952902131</t>
  </si>
  <si>
    <t>Čištění budov omytí drsných podlah</t>
  </si>
  <si>
    <t>1618587764</t>
  </si>
  <si>
    <t>Čištění budov při provádění oprav a udržovacích prací podlah drsných nebo chodníků omytím</t>
  </si>
  <si>
    <t>96</t>
  </si>
  <si>
    <t>Bourání konstrukcí</t>
  </si>
  <si>
    <t>37</t>
  </si>
  <si>
    <t>965043421</t>
  </si>
  <si>
    <t>Bourání podkladů pod dlažby betonových s potěrem nebo teracem tl do 150 mm pl do 1 m2</t>
  </si>
  <si>
    <t>-1089585928</t>
  </si>
  <si>
    <t>Bourání mazanin betonových s potěrem nebo teracem tl. do 150 mm, plochy do 1 m2</t>
  </si>
  <si>
    <t>" 1.vyhlídka - pro jalový stupeň S3" 0,62*0,617*0,15</t>
  </si>
  <si>
    <t>" 2.vyhlídka - pro jalový stupeň " 0,8*0,2*0,25</t>
  </si>
  <si>
    <t>38</t>
  </si>
  <si>
    <t>965081213</t>
  </si>
  <si>
    <t>Bourání podlah z dlaždic keramických nebo xylolitových tl do 10 mm plochy přes 1 m2</t>
  </si>
  <si>
    <t>-1655639156</t>
  </si>
  <si>
    <t>Bourání podlah z dlaždic bez podkladního lože nebo mazaniny, s jakoukoliv výplní spár keramických nebo xylolitových tl. do 10 mm, plochy přes 1 m2</t>
  </si>
  <si>
    <t xml:space="preserve">Poznámka k souboru cen:_x000D_
1. Odsekání soklíků se oceňuje cenami souboru cen 965 08._x000D_
</t>
  </si>
  <si>
    <t>39</t>
  </si>
  <si>
    <t>771471810</t>
  </si>
  <si>
    <t>Demontáž soklíků z dlaždic keramických kladených do malty rovných</t>
  </si>
  <si>
    <t>-1450240424</t>
  </si>
  <si>
    <t xml:space="preserve">Poznámka k položce:_x000D_
včetně provizorních z první etapy_x000D_
</t>
  </si>
  <si>
    <t>" 1.v" 3,1*8+1,22*8-0,62</t>
  </si>
  <si>
    <t>" 2.v" 0,9*8</t>
  </si>
  <si>
    <t>40</t>
  </si>
  <si>
    <t>965042131</t>
  </si>
  <si>
    <t>Bourání podkladů pod dlažby nebo mazanin betonových nebo z litého asfaltu tl do 100 mm pl do 4 m2</t>
  </si>
  <si>
    <t>1620469406</t>
  </si>
  <si>
    <t>Bourání mazanin betonových nebo z litého asfaltu tl. do 100 mm, plochy do 4 m2</t>
  </si>
  <si>
    <t>" 2.v" 3,0*0,08</t>
  </si>
  <si>
    <t>41</t>
  </si>
  <si>
    <t>965042241</t>
  </si>
  <si>
    <t>Bourání podkladů pod dlažby nebo mazanin betonových nebo z litého asfaltu tl přes 100 mm pl přes 4 m2</t>
  </si>
  <si>
    <t>-1042882693</t>
  </si>
  <si>
    <t>Bourání mazanin betonových nebo z litého asfaltu tl. přes 100 mm, plochy přes 4 m2</t>
  </si>
  <si>
    <t>" 1.vyhl" 40*(0,1+0,12)/2</t>
  </si>
  <si>
    <t>42</t>
  </si>
  <si>
    <t>977151119</t>
  </si>
  <si>
    <t>Jádrové vrty diamantovými korunkami do D 110 mm do stavebních materiálů</t>
  </si>
  <si>
    <t>-2103803540</t>
  </si>
  <si>
    <t>Jádrové vrty diamantovými korunkami do stavebních materiálů (železobetonu, betonu, cihel, obkladů, dlažeb, kamene) průměru přes 100 do 110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</si>
  <si>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</si>
  <si>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 2.vyhl - pro odtok" 0,41*4</t>
  </si>
  <si>
    <t>978015321</t>
  </si>
  <si>
    <t>Otlučení (osekání) vnější vápenné nebo vápenocementové omítky stupně členitosti 1 a 2 rozsahu do 10%</t>
  </si>
  <si>
    <t>1212958444</t>
  </si>
  <si>
    <t>Otlučení vápenných nebo vápenocementových omítek vnějších ploch s vyškrabáním spar a s očištěním zdiva stupně členitosti 1 a 2, v rozsahu do 10 %</t>
  </si>
  <si>
    <t>" přízemí uvnitř" (2,98+1,22)*4,7*8+(2,98+1,22)/2*2,0*8-(2,31*3,0*7+2,58*4,0+0,7*2,5)</t>
  </si>
  <si>
    <t>44</t>
  </si>
  <si>
    <t>978015391</t>
  </si>
  <si>
    <t>Otlučení (osekání) vnější vápenné nebo vápenocementové omítky stupně členitosti 1 a 2 do 100%</t>
  </si>
  <si>
    <t>-3108644</t>
  </si>
  <si>
    <t>Otlučení vápenných nebo vápenocementových omítek vnějších ploch s vyškrabáním spar a s očištěním zdiva stupně členitosti 1 a 2, v rozsahu přes 80 do 100 %</t>
  </si>
  <si>
    <t>" 1.v . - u cimb." 0</t>
  </si>
  <si>
    <t>" vně cimbuří" 0</t>
  </si>
  <si>
    <t>45</t>
  </si>
  <si>
    <t>783806811</t>
  </si>
  <si>
    <t>Odstranění nátěrů z omítek oškrábáním</t>
  </si>
  <si>
    <t>2015377974</t>
  </si>
  <si>
    <t>" 1.v - cimbuří" 0</t>
  </si>
  <si>
    <t>" 2.vyhl - cimbuří" (0,15*0,41+0,41*0,1/2*2)*2*8</t>
  </si>
  <si>
    <t>46</t>
  </si>
  <si>
    <t>764541365R</t>
  </si>
  <si>
    <t>Demontáž - Kotlík hranatý pro podokapní žlaby 400/250/120 mm</t>
  </si>
  <si>
    <t>-1669522419</t>
  </si>
  <si>
    <t>Demontáž - kotlík hranatý, rš žlabu/průměr svodu 400/250/120 mm</t>
  </si>
  <si>
    <t>47</t>
  </si>
  <si>
    <t>764004861</t>
  </si>
  <si>
    <t>Demontáž svodu do suti</t>
  </si>
  <si>
    <t>1820038384</t>
  </si>
  <si>
    <t>Demontáž klempířských konstrukcí svodu do suti</t>
  </si>
  <si>
    <t>" svislé" 8,5*4</t>
  </si>
  <si>
    <t>" 1.v -  vodorovné" 1,3*4</t>
  </si>
  <si>
    <t>"2.vyhl - vodorovné" 0,9*1</t>
  </si>
  <si>
    <t>98</t>
  </si>
  <si>
    <t>Sanace</t>
  </si>
  <si>
    <t>48</t>
  </si>
  <si>
    <t>985131111</t>
  </si>
  <si>
    <t>Očištění ploch stěn, rubu kleneb a podlah tlakovou vodou</t>
  </si>
  <si>
    <t>-2088090101</t>
  </si>
  <si>
    <t xml:space="preserve">Poznámka k souboru cen:_x000D_
1. V cenách jsou započteny i náklady na dodání všech hmot._x000D_
2. V cenách očištění ploch pískem jsou započteny i náklady smetení písku dohromady nebo naložení na dopravní prostředek._x000D_
3. V cenách očištění ploch pískem nejsou započteny náklady na odvoz písku, které se oceňují cenami odvozu suti příslušného katalogu pro objekt, na kterém se práce provádí._x000D_
</t>
  </si>
  <si>
    <t>" 1. vyhl - cimbuří" (1,0+0,46+1,2+0,5)*3,904*8</t>
  </si>
  <si>
    <t>" 2.vyhl - cimbuří" (0,7+0,41+0,85)*1,4*8</t>
  </si>
  <si>
    <t>" kamenné prvky přízemí" (0,2*2+0,4)*(2,58+2*4,0)+(0,15*2+0,4)*(2,331+3*3,5)*7+1,0*(3,518*7+0,5*2)</t>
  </si>
  <si>
    <t>49</t>
  </si>
  <si>
    <t>985131311</t>
  </si>
  <si>
    <t>Ruční dočištění ploch stěn, rubu kleneb a podlah ocelových kartáči</t>
  </si>
  <si>
    <t>-2090660762</t>
  </si>
  <si>
    <t>Očištění ploch stěn, rubu kleneb a podlah ruční dočištění ocelovými kartáči</t>
  </si>
  <si>
    <t>" kamenné prvky přízemí" ((0,2*2+0,4)*(2,58+2*4,0)+(0,15*2+0,4)*(2,331+3*3,5)*7+1,0*(3,518*7+0,5*2))*0,3</t>
  </si>
  <si>
    <t>50</t>
  </si>
  <si>
    <t>985324111</t>
  </si>
  <si>
    <t>Impregnační nátěr betonu dvojnásobný (OS-A)</t>
  </si>
  <si>
    <t>1014646701</t>
  </si>
  <si>
    <t>Ochranný nátěr betonu na bázi silanu impregnační dvojnásobný (OS-A)</t>
  </si>
  <si>
    <t>Poznámka k položce:_x000D_
hydrofobizace povrchu kamenných očištěných prvků</t>
  </si>
  <si>
    <t>997</t>
  </si>
  <si>
    <t>Přesun sutě</t>
  </si>
  <si>
    <t>51</t>
  </si>
  <si>
    <t>997013214</t>
  </si>
  <si>
    <t>Vnitrostaveništní doprava suti a vybouraných hmot pro budovy v do 15 m ručně</t>
  </si>
  <si>
    <t>t</t>
  </si>
  <si>
    <t>-1434734084</t>
  </si>
  <si>
    <t>Vnitrostaveništní doprava suti a vybouraných hmot vodorovně do 50 m svisle ručně pro budovy a haly výšky přes 12 do 15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</si>
  <si>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</si>
  <si>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52</t>
  </si>
  <si>
    <t>997013501R</t>
  </si>
  <si>
    <t>Odvoz suti a vybouraných hmot na skládku nebo meziskládku do 1 km se složením - po lesní cestě - např. čtyřkolka</t>
  </si>
  <si>
    <t>-883498131</t>
  </si>
  <si>
    <t>Odvoz suti a vybouraných hmot na skládku nebo meziskládku se složením, na vzdálenost do 1,5 km - po lesní cestě - např. čtyřkolka</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</si>
  <si>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</si>
  <si>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53</t>
  </si>
  <si>
    <t>997013511</t>
  </si>
  <si>
    <t>Odvoz suti a vybouraných hmot z meziskládky na skládku do 1 km s naložením a se složením</t>
  </si>
  <si>
    <t>-1672752392</t>
  </si>
  <si>
    <t>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</si>
  <si>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skládce._x000D_
2. V ceně jsou započteny i náklady na naložení suti na dopravní prostředek a její složení na skládku._x000D_
3. Cena je určena pro odvoz suti na skládku jakýmkoliv způsobem silniční dopravy (i prostřednictvím kontejnerů)._x000D_
4. Příplatek k ceně za každý další i započatý 1 km přes 1 km se oceňuje cenou 997 01-3509 souboru cen Odvoz suti a vybouraných hmot na skládku nebo meziskládku._x000D_
</t>
  </si>
  <si>
    <t>Poznámka k položce:_x000D_
z meziskládky na skládku</t>
  </si>
  <si>
    <t>54</t>
  </si>
  <si>
    <t>997013509</t>
  </si>
  <si>
    <t>Příplatek k odvozu suti a vybouraných hmot na skládku ZKD 1 km přes 1 km</t>
  </si>
  <si>
    <t>1446432731</t>
  </si>
  <si>
    <t>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</si>
  <si>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 souboru cen Odvoz suti a vybouraných hmot z meziskládky na skládku._x000D_
</t>
  </si>
  <si>
    <t>Poznámka k položce:_x000D_
celkem 16Km</t>
  </si>
  <si>
    <t>17,528*15 'Přepočtené koeficientem množství</t>
  </si>
  <si>
    <t>55</t>
  </si>
  <si>
    <t>997013631</t>
  </si>
  <si>
    <t>Poplatek za uložení na skládce (skládkovné) stavebního odpadu směsného kód odpadu 17 09 04</t>
  </si>
  <si>
    <t>913159689</t>
  </si>
  <si>
    <t>Poplatek za uložení stavebního odpadu na skládce (skládkovné) směsného stavebního a demoličního zatříděného do Katalogu odpadů pod kódem 17 09 04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</si>
  <si>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</si>
  <si>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</si>
  <si>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</si>
  <si>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56</t>
  </si>
  <si>
    <t>998018003</t>
  </si>
  <si>
    <t>Přesun hmot ruční pro budovy v do 24 m</t>
  </si>
  <si>
    <t>1757635133</t>
  </si>
  <si>
    <t>Přesun hmot pro budovy občanské výstavby, bydlení, výrobu a služby ruční - bez užití mechanizace vodorovná dopravní vzdálenost do 100 m pro budovy s jakoukoliv nosnou konstrukcí výšky přes 12 do 24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</si>
  <si>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</si>
  <si>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</si>
  <si>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</si>
  <si>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</si>
  <si>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</si>
  <si>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57</t>
  </si>
  <si>
    <t>711111001</t>
  </si>
  <si>
    <t>Provedení izolace proti zemní vlhkosti vodorovné za studena nátěrem penetračním</t>
  </si>
  <si>
    <t>673279806</t>
  </si>
  <si>
    <t>Provedení izolace proti zemní vlhkosti natěradly a tmely za studena na ploše vodorovné V nátěrem penetračním</t>
  </si>
  <si>
    <t xml:space="preserve">Poznámka k souboru cen:_x000D_
1. Izolace plochy jednotlivě do 10 m2 se oceňují skladebně cenou příslušné izolace a cenou 711 19-9095 Příplatek za plochu do 10 m2._x000D_
</t>
  </si>
  <si>
    <t>58</t>
  </si>
  <si>
    <t>711112001</t>
  </si>
  <si>
    <t>Provedení izolace proti zemní vlhkosti svislé za studena nátěrem penetračním</t>
  </si>
  <si>
    <t>2085087758</t>
  </si>
  <si>
    <t>Provedení izolace proti zemní vlhkosti natěradly a tmely za studena na ploše svislé S nátěrem penetračním</t>
  </si>
  <si>
    <t>" 1. vyhl." 0,12*1,22*8+0,1*3,1*8</t>
  </si>
  <si>
    <t>" 2.vyhl." 0,08*0,9*8</t>
  </si>
  <si>
    <t>59</t>
  </si>
  <si>
    <t>11163150</t>
  </si>
  <si>
    <t>lak penetrační asfaltový</t>
  </si>
  <si>
    <t>403461342</t>
  </si>
  <si>
    <t>" 1. vyhl." 40,0*0,0003</t>
  </si>
  <si>
    <t>" 2.vyhl." 3,0*0,0003</t>
  </si>
  <si>
    <t>" 1. vyhl." (0,12*1,22*8+0,1*3,1*8)*0,00035</t>
  </si>
  <si>
    <t>" 2.vyhl." 0,08*0,9*8*0,00035</t>
  </si>
  <si>
    <t>60</t>
  </si>
  <si>
    <t>711141559</t>
  </si>
  <si>
    <t>Provedení izolace proti zemní vlhkosti pásy přitavením vodorovné NAIP</t>
  </si>
  <si>
    <t>-2105071551</t>
  </si>
  <si>
    <t>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</si>
  <si>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m2._x000D_
</t>
  </si>
  <si>
    <t>61</t>
  </si>
  <si>
    <t>711142559</t>
  </si>
  <si>
    <t>Provedení izolace proti zemní vlhkosti pásy přitavením svislé NAIP</t>
  </si>
  <si>
    <t>1916309785</t>
  </si>
  <si>
    <t>Provedení izolace proti zemní vlhkosti pásy přitavením NAIP na ploše svislé S</t>
  </si>
  <si>
    <t>62832001</t>
  </si>
  <si>
    <t>pás asfaltový natavitelný oxidovaný tl 3,5mm typu V60 S35 s vložkou ze skleněné rohože, s jemnozrnným minerálním posypem</t>
  </si>
  <si>
    <t>1391933597</t>
  </si>
  <si>
    <t>" 1. vyhl." 40,0*1,15</t>
  </si>
  <si>
    <t>" 2.vyhl." 3,0*1,15</t>
  </si>
  <si>
    <t>" 1. vyhl." (0,12*1,22*8+0,1*3,1*8)*1,2</t>
  </si>
  <si>
    <t>" 2.vyhl." 0,08*0,9*8*1,2</t>
  </si>
  <si>
    <t>711113111</t>
  </si>
  <si>
    <t>Izolace proti vlhkosti na vodorovné ploše za studena těsnicím nátěrem na bázi pryže (latexu) a bitumenů</t>
  </si>
  <si>
    <t>-63948841</t>
  </si>
  <si>
    <t>Izolace proti zemní vlhkosti natěradly a tmely za studena na ploše vodorovné V těsnícím nátěrem na bázi pryže (latexu) a bitumenů</t>
  </si>
  <si>
    <t>Poznámka k položce:_x000D_
dvojnásobný !!!_x000D_
Proti vodě pro terasy a balkony.</t>
  </si>
  <si>
    <t>43*2 'Přepočtené koeficientem množství</t>
  </si>
  <si>
    <t>64</t>
  </si>
  <si>
    <t>711113121</t>
  </si>
  <si>
    <t>Izolace proti vlhkosti na svislé ploše za studena těsnicím nátěrem na bázi pryže (latexu) a bitumenů</t>
  </si>
  <si>
    <t>900087283</t>
  </si>
  <si>
    <t>Izolace proti zemní vlhkosti natěradly a tmely za studena na ploše svislé S těsnícím nátěrem na bázi pryže (latexu) a bitumenů</t>
  </si>
  <si>
    <t>" 1.vyhlídka - u tubusu" 0,5*1,22*8</t>
  </si>
  <si>
    <t>"cimbuří" (0,3+0,46+0,3)*3,9*8</t>
  </si>
  <si>
    <t>" u schodu" 0,15*0,6*8</t>
  </si>
  <si>
    <t>" cimbuří" 0,45*0,9*8+0,41*0,2*2*8</t>
  </si>
  <si>
    <t>43,224*2 'Přepočtené koeficientem množství</t>
  </si>
  <si>
    <t>65</t>
  </si>
  <si>
    <t>998711103</t>
  </si>
  <si>
    <t>Přesun hmot tonážní pro izolace proti vodě, vlhkosti a plynům v objektech výšky do 60 m</t>
  </si>
  <si>
    <t>-1776983958</t>
  </si>
  <si>
    <t>Přesun hmot pro izolace proti vodě, vlhkosti a plynům stanovený z hmotnosti přesunovaného materiálu vodorovná dopravní vzdálenost do 50 m v objektech výšky přes 12 do 60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</si>
  <si>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</si>
  <si>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764</t>
  </si>
  <si>
    <t>Konstrukce klempířské</t>
  </si>
  <si>
    <t>66</t>
  </si>
  <si>
    <t>76454136R1</t>
  </si>
  <si>
    <t>Kotlík hranatý pro podokapní žlaby z TiZn lesklého plechu 400/250/120 mm</t>
  </si>
  <si>
    <t>2061766050</t>
  </si>
  <si>
    <t>Kotlík hranatý, rš žlabu/průměr svodu 400/250/120 mm, včetně síťky</t>
  </si>
  <si>
    <t>Poznámka k položce:_x000D_
ozn: K1</t>
  </si>
  <si>
    <t>67</t>
  </si>
  <si>
    <t>953961117</t>
  </si>
  <si>
    <t>Kotvy chemickým tmelem M 27 hl 240 mm do betonu, ŽB nebo kamene s vyvrtáním otvoru</t>
  </si>
  <si>
    <t>968775513</t>
  </si>
  <si>
    <t>Kotvy chemické s vyvrtáním otvoru do betonu, železobetonu nebo tvrdého kamene tmel, velikost M 27, hloubka 240 mm</t>
  </si>
  <si>
    <t>" pro osazení kotlíků" 4</t>
  </si>
  <si>
    <t>68</t>
  </si>
  <si>
    <t>953965151</t>
  </si>
  <si>
    <t>Kotevní šroub pro chemické kotvy M 24 dl 290 mm</t>
  </si>
  <si>
    <t>-1262170332</t>
  </si>
  <si>
    <t>Kotvy chemické s vyvrtáním otvoru kotevní šrouby pro chemické kotvy, velikost M 24, délka 290 mm</t>
  </si>
  <si>
    <t>69</t>
  </si>
  <si>
    <t>764548324</t>
  </si>
  <si>
    <t>Svody kruhové včetně objímek, kolen, odskoků z TiZn lesklého plechu průměru 120 mm</t>
  </si>
  <si>
    <t>-1092382004</t>
  </si>
  <si>
    <t>Svod z titanzinkového lesklého válcovaného plechu včetně objímek, kolen a odskoků kruhový, průměru 120 mm</t>
  </si>
  <si>
    <t>Poznámka k položce:_x000D_
ozn: K2</t>
  </si>
  <si>
    <t>8,5*4</t>
  </si>
  <si>
    <t>70</t>
  </si>
  <si>
    <t>76454531R2</t>
  </si>
  <si>
    <t>Žlaby mezistřešní nebo zaatikové uložené v lůžku z TiZn lesklého plechu - atyp dle det. D1</t>
  </si>
  <si>
    <t>ks</t>
  </si>
  <si>
    <t>1246430416</t>
  </si>
  <si>
    <t>Žlab mezistřešní nebo zaatikový z titanzinkového lesklého válcovaného plechu - atyp dle det. D1</t>
  </si>
  <si>
    <t>Poznámka k položce:_x000D_
ozn: K5</t>
  </si>
  <si>
    <t>71</t>
  </si>
  <si>
    <t>76454830R</t>
  </si>
  <si>
    <t>Hranatý svod z TiZn lesklého plechu o straně 40/60 mm</t>
  </si>
  <si>
    <t>-1055133446</t>
  </si>
  <si>
    <t>Svod z titanzinkového lesklého válcovaného plechu hranatý, o straně 40/60 mm</t>
  </si>
  <si>
    <t>Poznámka k položce:_x000D_
ozn: K6 - chrliče</t>
  </si>
  <si>
    <t>0,9*4</t>
  </si>
  <si>
    <t>72</t>
  </si>
  <si>
    <t>998764103</t>
  </si>
  <si>
    <t>Přesun hmot tonážní pro konstrukce klempířské v objektech v do 24 m</t>
  </si>
  <si>
    <t>-503187147</t>
  </si>
  <si>
    <t>Přesun hmot pro konstrukce klempířské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</si>
  <si>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</si>
  <si>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767</t>
  </si>
  <si>
    <t>Konstrukce zámečnické</t>
  </si>
  <si>
    <t>73</t>
  </si>
  <si>
    <t>767161850</t>
  </si>
  <si>
    <t>Demontáž madel rovných do suti</t>
  </si>
  <si>
    <t>-1240910854</t>
  </si>
  <si>
    <t>Demontáž zábradlí do suti madel rovných</t>
  </si>
  <si>
    <t>" 2.vyhl - srovnatelné pro šetrné vytažení" 1,2*8</t>
  </si>
  <si>
    <t>74</t>
  </si>
  <si>
    <t>966071711</t>
  </si>
  <si>
    <t>Bourání sloupků a vzpěr plotových ocelových do 2,5 m zabetonovaných</t>
  </si>
  <si>
    <t>819889831</t>
  </si>
  <si>
    <t>Bourání plotových sloupků a vzpěr ocelových trubkových nebo profilovaných výšky do 2,50 m zabetonovaných</t>
  </si>
  <si>
    <t xml:space="preserve">Poznámka k souboru cen:_x000D_
1. V cenách jsou započteny i náklady na odklizení materiálu na vzdálenost do 20 m nebo naložení na dopravní prostředek._x000D_
</t>
  </si>
  <si>
    <t>Poznámka k položce:_x000D_
srovnatelné pro sloupky zábradlí</t>
  </si>
  <si>
    <t>" 2.v. sloupky zábradlí" 16</t>
  </si>
  <si>
    <t>" 2.v. sloupky zábradlí do podahy" 2+1</t>
  </si>
  <si>
    <t>75</t>
  </si>
  <si>
    <t>341121122</t>
  </si>
  <si>
    <t>Oprava panelu s pevnostním můstkem při hloubce poškozeného místa přes 50 mm</t>
  </si>
  <si>
    <t>179303299</t>
  </si>
  <si>
    <t>Oprava železobetonových panelů vyplněním trhliny speciální maltou, s úpravou povrchu hloubka trhliny přes 50 mm s pevnostním můstkem</t>
  </si>
  <si>
    <t xml:space="preserve">Poznámka k souboru cen:_x000D_
1. Ceny lze užít pro velikost správkového kusu zhruba do 0,125 m2, tj. asi 200 x 200 mm. Při větší správkové ploše je tuto třeba ocenit individuálně._x000D_
2. Ošetření výztuže je provedeno nátěrem určeným k vytvoření pevnostního můstku._x000D_
</t>
  </si>
  <si>
    <t>Poznámka k položce:_x000D_
restaurátorské vyplnění otvorů v kameni</t>
  </si>
  <si>
    <t>76</t>
  </si>
  <si>
    <t>767220410</t>
  </si>
  <si>
    <t>Montáž zábradlí schodišťového z profilové oceli do zdi hmotnosti do 20 kg</t>
  </si>
  <si>
    <t>452274951</t>
  </si>
  <si>
    <t>Montáž schodišťového zábradlí z profilové oceli do zdiva, hmotnosti 1 m zábradlí do 20 kg</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</si>
  <si>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konstrukcí._x000D_
2. V cenách nejsou započteny náklady na:_x000D_
a) vytvoření ohybu nebo ohybníku; tyto práce se oceňují cenou 767 22-0191 nebo -0490 Příplatek za vytvoření ohybu,_x000D_
b) montáž hliníkových krycích lišt; tyto práce se oceňují cenami 767 89-6110 až -6115 Montáž lišt a okopových plechů,_x000D_
c) montáž výplně tvarovaným plechem._x000D_
3. Montáž madel se oceňuje cenami souboru cen 767 16- . . Montáž zábradlí rovného; množství se určuje v m v ose madla._x000D_
</t>
  </si>
  <si>
    <t>" podesta" 1,1</t>
  </si>
  <si>
    <t>77</t>
  </si>
  <si>
    <t>767220550</t>
  </si>
  <si>
    <t>Montáž zábradlí osazení samostatného sloupku</t>
  </si>
  <si>
    <t>-71364877</t>
  </si>
  <si>
    <t>Montáž schodišťového zábradlí osazení samostatného sloupku</t>
  </si>
  <si>
    <t>" 2.v vřetenový sloupek" 1</t>
  </si>
  <si>
    <t>78</t>
  </si>
  <si>
    <t>767220191</t>
  </si>
  <si>
    <t>Příplatek k montáži zábradlí z trubek za vytvoření ohybu</t>
  </si>
  <si>
    <t>1498452185</t>
  </si>
  <si>
    <t>Montáž schodišťového zábradlí z trubek nebo tenkostěnných profilů Příplatek k cenám za vytvoření ohybu, oblouku nebo lomu</t>
  </si>
  <si>
    <t>" 2.v prodloužení sch. madla stáv." 1</t>
  </si>
  <si>
    <t>" napojení zábr. podesty na zábr. vyhlídky" 2*2</t>
  </si>
  <si>
    <t>" ohyb zábr. vyhlídky" 7</t>
  </si>
  <si>
    <t>79</t>
  </si>
  <si>
    <t>553970001</t>
  </si>
  <si>
    <t xml:space="preserve">Atypické kovové výrobky </t>
  </si>
  <si>
    <t>kg</t>
  </si>
  <si>
    <t>1456086300</t>
  </si>
  <si>
    <t>Atypické kovové výrobky</t>
  </si>
  <si>
    <t>" 2.v zábradlí madlo 40/8" 10,0*2,51</t>
  </si>
  <si>
    <t>" 2.v zábradlí  sloupky 60/12 " 0,975*5,65*8</t>
  </si>
  <si>
    <t>" 2.v zábradlí  vřetenový sloupek DN100 a zakončení " 1,3*12,1</t>
  </si>
  <si>
    <t>" 2.v zábradlí  podesty 12/12 výplň a pásovina oboustr. 40/8 " 0,98*1,13*8+1,1*2,51*2*2</t>
  </si>
  <si>
    <t>" 2.v zábradlí  prodloužení schod. madla tr. DN 15 " 1,3*1,22</t>
  </si>
  <si>
    <t>" drobný mat. a prořez" 15</t>
  </si>
  <si>
    <t>80</t>
  </si>
  <si>
    <t>953961113</t>
  </si>
  <si>
    <t>Kotvy chemickým tmelem M 12 hl 110 mm do betonu, ŽB nebo kamene s vyvrtáním otvoru</t>
  </si>
  <si>
    <t>953984735</t>
  </si>
  <si>
    <t>Kotvy chemické s vyvrtáním otvoru do betonu, železobetonu nebo tvrdého kamene tmel, velikost M 12, hloubka 110 mm</t>
  </si>
  <si>
    <t>" 2.v zábradlí do cimb." 2*8+1</t>
  </si>
  <si>
    <t>81</t>
  </si>
  <si>
    <t>-1371237342</t>
  </si>
  <si>
    <t>82</t>
  </si>
  <si>
    <t>998767103</t>
  </si>
  <si>
    <t>Přesun hmot tonážní pro zámečnické konstrukce v objektech v do 24 m</t>
  </si>
  <si>
    <t>-549840314</t>
  </si>
  <si>
    <t>Přesun hmot pro zámečnické konstrukce stanovený z hmotnosti přesunovaného materiálu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</si>
  <si>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</si>
  <si>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</si>
  <si>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</si>
  <si>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83</t>
  </si>
  <si>
    <t>931994142</t>
  </si>
  <si>
    <t>Těsnění dilatační spáry betonové konstrukce polyuretanovým tmelem do pl 4,0 cm2</t>
  </si>
  <si>
    <t>-1480685517</t>
  </si>
  <si>
    <t>Těsnění spáry betonové konstrukce pásy, profily, tmely tmelem polyuretanovým spáry dilatační do 4,0 cm2</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</si>
  <si>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spáry._x000D_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objektů._x000D_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tmelu._x000D_
4. Těsnění spárovým profilem ze silikonu nebo uretanu jako náhrada za pohledové výplně obsahuje nastříhaní a slepení pásů na potřebnou délku, vložení do spáry vytvořené lištami, zkosení čela spáry do 20/20 mm nebo do 40/40 mm._x000D_
5. Těsnění smrštitelné (pseudo) spáry obsahuje těsnění lícové tmelem a rubové povrchovým pásem dilatačním, vložení extrudovaného polystyrenu v 1/3 plochy tloušťky betonové stěny._x000D_
6. V cenách nejsou započteny náklady na:_x000D_
a) bednění pracovních a dilatačních čel, bednění podpěr těsnicího pásu svisle uložených, tyto se oceňují cenou 327 35-3112,_x000D_
b) bednění podpěr těsnicího pásu vodorovně uložených, tyto se oceňují cenou 421 35-3112,_x000D_
c) vložení polystyrenu do dilatačních spár, tyto se oceňují souborem cen 931 99-21 Výplň dilatačních spár z polystyrenu,_x000D_
d) u cen -4171 a -4172 na tmelení spáry pod izolačním pásem, tyto se oceňují cenami -4131 až -4142,_x000D_
e) u cen -4171 a -4172 na penetrační nátěr betonu, tyto se oceňují cenami katalogu 800-711 Izolace proti vodě, vlhkosti a plynům._x000D_
</t>
  </si>
  <si>
    <t>" 1.vyhl v ploše" 55</t>
  </si>
  <si>
    <t>"2. vyhl - koutové" 7,8</t>
  </si>
  <si>
    <t>84</t>
  </si>
  <si>
    <t>771474111</t>
  </si>
  <si>
    <t>Montáž soklů z dlaždic keramických rovných flexibilní lepidlo v do 65 mm</t>
  </si>
  <si>
    <t>541598153</t>
  </si>
  <si>
    <t>Montáž soklů z dlaždic keramických lepených flexibilním lepidlem rovných, výšky do 65 mm</t>
  </si>
  <si>
    <t>Poznámka k položce:_x000D_
srovnatelné pro cihelnou dlažbu</t>
  </si>
  <si>
    <t>" 1.vyhl" (1,22*8-0,62)+(3,1*8-0,32*4)</t>
  </si>
  <si>
    <t>" 2.vyhl" 0,9*8</t>
  </si>
  <si>
    <t>85</t>
  </si>
  <si>
    <t>77153105R</t>
  </si>
  <si>
    <t>Montáž podlahy z cihelných dlaždic lepením flexibilním lepidlem do 55 ks/m2</t>
  </si>
  <si>
    <t>-1452051782</t>
  </si>
  <si>
    <t>Montáž podlahy z dlaždic cihelných tloušťky do 30 mm lepených flexibilním lepidlem přes 45 do 55 ks/m2</t>
  </si>
  <si>
    <t>86</t>
  </si>
  <si>
    <t>771577154</t>
  </si>
  <si>
    <t>Příplatek k montáži podlah keramických do malty za spárování tmelem dvousložkovým</t>
  </si>
  <si>
    <t>869698798</t>
  </si>
  <si>
    <t>Montáž podlah z dlaždic keramických kladených do malty Příplatek k cenám za dvousložkový spárovací tmel</t>
  </si>
  <si>
    <t xml:space="preserve">Poznámka k souboru cen:_x000D_
1. Položky jsou určeny pro všechny druhy povrchových úprav._x000D_
</t>
  </si>
  <si>
    <t>87</t>
  </si>
  <si>
    <t>59623114R</t>
  </si>
  <si>
    <t>pásek obkladový cihlový s nízkou nasákavostí 240-29x55-65x10mm</t>
  </si>
  <si>
    <t>-1403094423</t>
  </si>
  <si>
    <t>pásek obkladový cihlový s nízkou nasákavostí 240-290x55-65x10mm</t>
  </si>
  <si>
    <t>Poznámka k položce:_x000D_
- cihelná dlažba do exteriéru, mrazuvzdorná, neglazovaná_x000D_
- barva tradiční červená cihlová_x000D_
- 240-290/65/10mm</t>
  </si>
  <si>
    <t>" 1. vyhl." 40,0*1,5</t>
  </si>
  <si>
    <t>" 1.vyhl" ((1,22*8-0,62)+(3,1*8-0,32*4))*0,065*1,2</t>
  </si>
  <si>
    <t>" 2.vyhl" 0,9*8*0,065*1,2</t>
  </si>
  <si>
    <t>63,109*45 'Přepočtené koeficientem množství</t>
  </si>
  <si>
    <t>88</t>
  </si>
  <si>
    <t>59623114R1</t>
  </si>
  <si>
    <t>Dlažba cihlová s nízkou nasákavostí 240-29x55-65x55-65mm</t>
  </si>
  <si>
    <t>-1079372370</t>
  </si>
  <si>
    <t>Dlažba cihlová s nízkou nasákavostí 240-290x55-65x55-65mm</t>
  </si>
  <si>
    <t>" 2.vyhl." 3,0*1,5</t>
  </si>
  <si>
    <t>4,5*45 'Přepočtené koeficientem množství</t>
  </si>
  <si>
    <t>89</t>
  </si>
  <si>
    <t>771591192</t>
  </si>
  <si>
    <t>Příplatek k podlahám za parketový vzor dlažby</t>
  </si>
  <si>
    <t>1104898332</t>
  </si>
  <si>
    <t>Podlahy - dokončovací práce Příplatek k cenám za parketový vzor dlažby</t>
  </si>
  <si>
    <t xml:space="preserve">Poznámka k souboru cen:_x000D_
1. Množství měrných jednotek u ceny -1185 se stanoví podle počtu řezaných dlaždic, nezávisle na jejich velikosti._x000D_
2. Ceny 771 59-1115 až -1123 obsahují náklady i na materiál._x000D_
3. Položku -1185 lze použít při nuceném použítí jiného nástroje než řezačky._x000D_
</t>
  </si>
  <si>
    <t>90</t>
  </si>
  <si>
    <t>771591185</t>
  </si>
  <si>
    <t>Podlahy pracnější řezání keramických dlaždic rovné</t>
  </si>
  <si>
    <t>2048074971</t>
  </si>
  <si>
    <t>Podlahy - dokončovací práce pracnější řezání dlaždic keramických rovné</t>
  </si>
  <si>
    <t>" 1.vyhl" 22*3*8+8*8</t>
  </si>
  <si>
    <t>" 2.vyhl" 4*8+10*2*3</t>
  </si>
  <si>
    <t>91</t>
  </si>
  <si>
    <t>771591186</t>
  </si>
  <si>
    <t>Podlahy pracnější řezání keramických dlaždic do oblouku</t>
  </si>
  <si>
    <t>1003887133</t>
  </si>
  <si>
    <t>Podlahy - dokončovací práce pracnější řezání dlaždic keramických do oblouku</t>
  </si>
  <si>
    <t>" 2.vyhl - oblouk" 10*8</t>
  </si>
  <si>
    <t>" 2.vyhl - okapní drážka" 10*8</t>
  </si>
  <si>
    <t>92</t>
  </si>
  <si>
    <t>-24200794</t>
  </si>
  <si>
    <t>Poznámka k položce:_x000D_
pro dlažbu</t>
  </si>
  <si>
    <t xml:space="preserve">" srovnatelné pro dlažbu " </t>
  </si>
  <si>
    <t>" 1.vyhl" 1,22*2*8+3,1*2*8</t>
  </si>
  <si>
    <t>" 2.vyhl" 0,9*2*8</t>
  </si>
  <si>
    <t>93</t>
  </si>
  <si>
    <t>998771103</t>
  </si>
  <si>
    <t>Přesun hmot tonážní pro podlahy z dlaždic v objektech v do 24 m</t>
  </si>
  <si>
    <t>-1404890391</t>
  </si>
  <si>
    <t>Přesun hmot pro podlahy z dlaždic stanovený z hmotnosti přesunovaného materiálu vodorovná dopravní vzdálenost do 50 m v objektech výšky přes 12 do 24 m</t>
  </si>
  <si>
    <t>782</t>
  </si>
  <si>
    <t>Dokončovací práce - obklady z kamene</t>
  </si>
  <si>
    <t>782612113</t>
  </si>
  <si>
    <t>Montáž obkladů parapetů z pravoúhlých desek z měkkého kamene do lepidla tl do 50 mm</t>
  </si>
  <si>
    <t>1736467923</t>
  </si>
  <si>
    <t>Montáž obkladů parapetů z měkkých kamenů kladených do lepidla z nejvýše dvou rozdílných druhů pravoúhlých desek ve skladbě se pravidelně opakujících tl. přes 30 do 50 mm</t>
  </si>
  <si>
    <t>Poznámka k položce:_x000D_
- mrazuvzdorné lepidlo</t>
  </si>
  <si>
    <t>" 1.vyh S1" 0,52*0,3*32</t>
  </si>
  <si>
    <t>" 2.vyh S2" 0,35*0,16*16</t>
  </si>
  <si>
    <t>58381913</t>
  </si>
  <si>
    <t>deska dlažební smirkovaná pískovec tl 40mm</t>
  </si>
  <si>
    <t>958808068</t>
  </si>
  <si>
    <t>Poznámka k položce:_x000D_
- včetně zaoblení a odkapové drážky</t>
  </si>
  <si>
    <t>5,888*1,2 'Přepočtené koeficientem množství</t>
  </si>
  <si>
    <t>634663113</t>
  </si>
  <si>
    <t>Výplň dilatačních spar šířky do 20 mm v mazaninách polyuretovou samonivelační hmotou</t>
  </si>
  <si>
    <t>1974083055</t>
  </si>
  <si>
    <t>Výplň dilatačních spar mazanin polyuretanovou samonivelační hmotou, šířka spáry přes 15 do 20 mm</t>
  </si>
  <si>
    <t>Poznámka k položce:_x000D_
pro desky</t>
  </si>
  <si>
    <t xml:space="preserve">" srovnatelné pro desku " </t>
  </si>
  <si>
    <t>" 1.vyhl" 0,3*2*32+0,62*2</t>
  </si>
  <si>
    <t>" 2.vyhl" 0,16*2*16+1,0*8</t>
  </si>
  <si>
    <t>97</t>
  </si>
  <si>
    <t>998782103</t>
  </si>
  <si>
    <t>Přesun hmot tonážní pro obklady kamenné v objektech v do 60 m</t>
  </si>
  <si>
    <t>555175022</t>
  </si>
  <si>
    <t>Přesun hmot pro obklady kamenné stanovený z hmotnosti přesunovaného materiálu vodorovná dopravní vzdálenost do 50 m v objektech výšky přes 12 do 60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</si>
  <si>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</si>
  <si>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783</t>
  </si>
  <si>
    <t>Dokončovací práce - nátěry</t>
  </si>
  <si>
    <t>783306809</t>
  </si>
  <si>
    <t>Odstranění nátěru ze zámečnických konstrukcí okartáčováním</t>
  </si>
  <si>
    <t>-865768673</t>
  </si>
  <si>
    <t>Odstranění nátěrů ze zámečnických konstrukcí okartáčováním</t>
  </si>
  <si>
    <t>" 2.v zábradlí - grafitová barva" 121,389*32*0,001</t>
  </si>
  <si>
    <t>"1.v zábradlí stávající pásovina 50/10" (3,1*8+0,1*32)*3,93*32*0,001</t>
  </si>
  <si>
    <t>99</t>
  </si>
  <si>
    <t>783301303</t>
  </si>
  <si>
    <t>Bezoplachové odrezivění zámečnických konstrukcí</t>
  </si>
  <si>
    <t>-708022593</t>
  </si>
  <si>
    <t>Příprava podkladu zámečnických konstrukcí před provedením nátěru odrezivění odrezovačem bezoplachovým</t>
  </si>
  <si>
    <t>100</t>
  </si>
  <si>
    <t>783301311</t>
  </si>
  <si>
    <t>Odmaštění zámečnických konstrukcí vodou ředitelným odmašťovačem</t>
  </si>
  <si>
    <t>1390250548</t>
  </si>
  <si>
    <t>Příprava podkladu zámečnických konstrukcí před provedením nátěru odmaštění odmašťovačem vodou ředitelným</t>
  </si>
  <si>
    <t>101</t>
  </si>
  <si>
    <t>789325110</t>
  </si>
  <si>
    <t>Nátěr ocelových konstrukcí třídy I jednosložkový alkydový základní tl do 40 µm</t>
  </si>
  <si>
    <t>-1052691645</t>
  </si>
  <si>
    <t>Nátěr ocelových konstrukcí třídy I jednosložkový alkydový základní, tloušťky do 40 μm</t>
  </si>
  <si>
    <t>102</t>
  </si>
  <si>
    <t>789325115</t>
  </si>
  <si>
    <t>Nátěr ocelových konstrukcí třídy I jednosložkový alkydový mezivrstva tl do 40 µm</t>
  </si>
  <si>
    <t>951622320</t>
  </si>
  <si>
    <t>Nátěr ocelových konstrukcí třídy I jednosložkový alkydový mezivrstva, tloušťky do 40 μm</t>
  </si>
  <si>
    <t>103</t>
  </si>
  <si>
    <t>789325121</t>
  </si>
  <si>
    <t>Nátěr ocelových konstrukcí třídy I jednosložkový alkydový krycí (vrchní) tl do 80 µm</t>
  </si>
  <si>
    <t>-787285017</t>
  </si>
  <si>
    <t>Nátěr ocelových konstrukcí třídy I jednosložkový alkydový krycí (vrchní), tloušťky do 80 μm</t>
  </si>
  <si>
    <t>Poznámka k položce:_x000D_
nátěr grafitováním</t>
  </si>
  <si>
    <t>VONb - Vedlejší a ostatní náklady - II. Etapa</t>
  </si>
  <si>
    <t>VRN - Vedlejší rozpočtové náklady</t>
  </si>
  <si>
    <t xml:space="preserve">    VRN1 - Průzkumné, geodetické a projektové práce</t>
  </si>
  <si>
    <t xml:space="preserve">    VRN3 - Zařízení staveniště</t>
  </si>
  <si>
    <t xml:space="preserve">    VRN6 - Územní vlivy</t>
  </si>
  <si>
    <t>VRN</t>
  </si>
  <si>
    <t>Vedlejší rozpočtové náklady</t>
  </si>
  <si>
    <t>VRN1</t>
  </si>
  <si>
    <t>Průzkumné, geodetické a projektové práce</t>
  </si>
  <si>
    <t>011514000</t>
  </si>
  <si>
    <t>Stavebně-statický průzkum</t>
  </si>
  <si>
    <t>soubor</t>
  </si>
  <si>
    <t>1024</t>
  </si>
  <si>
    <t>-875785657</t>
  </si>
  <si>
    <t>Poznámka k položce:_x000D_
sondy skutečných skladeb pochozích střech</t>
  </si>
  <si>
    <t>013254000</t>
  </si>
  <si>
    <t>Dokumentace skutečného provedení stavby</t>
  </si>
  <si>
    <t>1056904237</t>
  </si>
  <si>
    <t>Poznámka k položce:_x000D_
včetně fotodokumentace</t>
  </si>
  <si>
    <t>VRN3</t>
  </si>
  <si>
    <t>Zařízení staveniště</t>
  </si>
  <si>
    <t>032903000</t>
  </si>
  <si>
    <t>Náklady na provoz a údržbu vybavení staveniště</t>
  </si>
  <si>
    <t>1776214768</t>
  </si>
  <si>
    <t>Poznámka k položce:_x000D_
včetně elektro-centrály, nádrže na vody a pod. - stavba v těžko dostupném terénu, bez připojení na sítě</t>
  </si>
  <si>
    <t>034103000</t>
  </si>
  <si>
    <t>Oplocení staveniště</t>
  </si>
  <si>
    <t>-1412776458</t>
  </si>
  <si>
    <t>034503000</t>
  </si>
  <si>
    <t>Informační tabule na staveništi</t>
  </si>
  <si>
    <t>1944502820</t>
  </si>
  <si>
    <t>035103001</t>
  </si>
  <si>
    <t>Pronájem ploch</t>
  </si>
  <si>
    <t>1112805595</t>
  </si>
  <si>
    <t>Poznámka k položce:_x000D_
zábor pozemků včetně všech nutných poplatků</t>
  </si>
  <si>
    <t>039103000</t>
  </si>
  <si>
    <t>Rozebrání, bourání a odvoz zařízení staveniště</t>
  </si>
  <si>
    <t>-1281748828</t>
  </si>
  <si>
    <t>Poznámka k položce:_x000D_
uvedení všech ploch do původního stavu</t>
  </si>
  <si>
    <t>VRN6</t>
  </si>
  <si>
    <t>Územní vlivy</t>
  </si>
  <si>
    <t>062103000</t>
  </si>
  <si>
    <t>Překládání nákladu</t>
  </si>
  <si>
    <t>-1455148346</t>
  </si>
  <si>
    <t>Poznámka k položce:_x000D_
přeprava po lesních cestách</t>
  </si>
  <si>
    <t>062303000</t>
  </si>
  <si>
    <t>Použití nezvyklých dopravních prostředků</t>
  </si>
  <si>
    <t>2106859495</t>
  </si>
  <si>
    <t>Poznámka k položce:_x000D_
transport po lesních cestách - např. čtyřkolky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</si>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</sst>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4"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7" fillId="0" borderId="15"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6" xfId="0" applyNumberFormat="1" applyFont="1" applyBorder="1" applyAlignment="1" applyProtection="1">
      <alignment vertical="center"/>
    </xf>
    <xf numFmtId="0" fontId="5" fillId="0" borderId="0" xfId="0" applyFont="1" applyAlignment="1">
      <alignment horizontal="left" vertical="center"/>
    </xf>
    <xf numFmtId="4"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166" fontId="27" fillId="0" borderId="21" xfId="0" applyNumberFormat="1" applyFont="1" applyBorder="1" applyAlignment="1" applyProtection="1">
      <alignment vertical="center"/>
    </xf>
    <xf numFmtId="4" fontId="27" fillId="0" borderId="22" xfId="0" applyNumberFormat="1" applyFont="1" applyBorder="1" applyAlignment="1" applyProtection="1">
      <alignment vertical="center"/>
    </xf>
    <xf numFmtId="0" fontId="0" fillId="0" borderId="2" xfId="0" applyBorder="1"/>
    <xf numFmtId="0" fontId="0" fillId="0" borderId="3" xfId="0" applyBorder="1"/>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20"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2" fillId="0" borderId="0" xfId="0" applyNumberFormat="1" applyFont="1" applyAlignment="1" applyProtection="1"/>
    <xf numFmtId="0" fontId="0" fillId="0" borderId="13" xfId="0" applyBorder="1" applyAlignment="1" applyProtection="1">
      <alignment vertical="center"/>
    </xf>
    <xf numFmtId="166" fontId="30" fillId="0" borderId="13" xfId="0" applyNumberFormat="1" applyFont="1" applyBorder="1" applyAlignment="1" applyProtection="1"/>
    <xf numFmtId="166" fontId="30" fillId="0" borderId="14" xfId="0" applyNumberFormat="1" applyFont="1" applyBorder="1" applyAlignment="1" applyProtection="1"/>
    <xf numFmtId="4" fontId="31"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3" xfId="0" applyFont="1" applyBorder="1" applyAlignment="1" applyProtection="1">
      <alignment horizontal="center" vertical="center"/>
    </xf>
    <xf numFmtId="49" fontId="20" fillId="0" borderId="23" xfId="0" applyNumberFormat="1"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67" fontId="20" fillId="0" borderId="23" xfId="0" applyNumberFormat="1" applyFont="1" applyBorder="1" applyAlignment="1" applyProtection="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xf>
    <xf numFmtId="0" fontId="21" fillId="2" borderId="15"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6"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4"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1"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2"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3"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5" fillId="0" borderId="1" xfId="0" applyFont="1" applyBorder="1" applyAlignment="1">
      <alignment horizontal="left" vertical="center"/>
    </xf>
    <xf numFmtId="0" fontId="40" fillId="0" borderId="1" xfId="0" applyFont="1" applyBorder="1" applyAlignment="1">
      <alignment horizontal="center" vertical="center"/>
    </xf>
    <xf numFmtId="0" fontId="40" fillId="0" borderId="0" xfId="0" applyFont="1" applyAlignment="1">
      <alignment horizontal="left" vertical="center"/>
    </xf>
    <xf numFmtId="0" fontId="41"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2"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7"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1" xfId="0" applyFont="1" applyBorder="1" applyAlignment="1">
      <alignment horizontal="left" vertical="center"/>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center" vertical="center"/>
    </xf>
    <xf numFmtId="0" fontId="43" fillId="0" borderId="0" xfId="0" applyFont="1" applyAlignment="1">
      <alignment vertical="center"/>
    </xf>
    <xf numFmtId="0" fontId="39" fillId="0" borderId="1" xfId="0" applyFont="1" applyBorder="1" applyAlignment="1">
      <alignment vertical="center"/>
    </xf>
    <xf numFmtId="0" fontId="43" fillId="0" borderId="29" xfId="0" applyFont="1" applyBorder="1" applyAlignment="1">
      <alignment vertical="center"/>
    </xf>
    <xf numFmtId="0" fontId="39" fillId="0" borderId="29" xfId="0" applyFont="1" applyBorder="1" applyAlignment="1">
      <alignment vertical="center"/>
    </xf>
    <xf numFmtId="0" fontId="40" fillId="0" borderId="1" xfId="0" applyFont="1"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3"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6"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7"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lef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right" vertical="center"/>
    </xf>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29" xfId="0" applyFont="1" applyBorder="1" applyAlignment="1">
      <alignment horizontal="left"/>
    </xf>
    <xf numFmtId="0" fontId="40" fillId="0" borderId="1" xfId="0" applyFont="1" applyBorder="1" applyAlignment="1">
      <alignment horizontal="left" vertical="center"/>
    </xf>
    <xf numFmtId="0" fontId="40" fillId="0" borderId="1" xfId="0" applyFont="1" applyBorder="1" applyAlignment="1">
      <alignment horizontal="left" vertical="top"/>
    </xf>
    <xf numFmtId="0" fontId="40" fillId="0" borderId="1" xfId="0" applyFont="1" applyBorder="1" applyAlignment="1">
      <alignment horizontal="left" vertical="center" wrapText="1"/>
    </xf>
    <xf numFmtId="0" fontId="39" fillId="0" borderId="29" xfId="0" applyFont="1" applyBorder="1" applyAlignment="1">
      <alignment horizontal="left" wrapText="1"/>
    </xf>
    <xf numFmtId="49" fontId="40"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opLeftCell="A46" workbookViewId="0"/>
  </sheetViews>
  <sheetFormatPr defaultRowHeight="14.5"/>
  <cols>
    <col min="1" max="1" width="8.33203125" style="1" customWidth="1"/>
    <col min="2" max="2" width="1.6640625" style="1" customWidth="1"/>
    <col min="3" max="3" width="4.109375" style="1" customWidth="1"/>
    <col min="4" max="33" width="2.6640625" style="1" customWidth="1"/>
    <col min="34" max="34" width="3.33203125" style="1" customWidth="1"/>
    <col min="35" max="35" width="31.6640625" style="1" customWidth="1"/>
    <col min="36" max="37" width="2.44140625" style="1" customWidth="1"/>
    <col min="38" max="38" width="8.33203125" style="1" customWidth="1"/>
    <col min="39" max="39" width="3.33203125" style="1" customWidth="1"/>
    <col min="40" max="40" width="13.33203125" style="1" customWidth="1"/>
    <col min="41" max="41" width="7.44140625" style="1" customWidth="1"/>
    <col min="42" max="42" width="4.109375" style="1" customWidth="1"/>
    <col min="43" max="43" width="15.6640625" style="1" customWidth="1"/>
    <col min="44" max="44" width="13.6640625" style="1" customWidth="1"/>
    <col min="45" max="47" width="25.77734375" style="1" hidden="1" customWidth="1"/>
    <col min="48" max="49" width="21.6640625" style="1" hidden="1" customWidth="1"/>
    <col min="50" max="51" width="25" style="1" hidden="1" customWidth="1"/>
    <col min="52" max="52" width="21.6640625" style="1" hidden="1" customWidth="1"/>
    <col min="53" max="53" width="19.109375" style="1" hidden="1" customWidth="1"/>
    <col min="54" max="54" width="25" style="1" hidden="1" customWidth="1"/>
    <col min="55" max="55" width="21.6640625" style="1" hidden="1" customWidth="1"/>
    <col min="56" max="56" width="19.109375" style="1" hidden="1" customWidth="1"/>
    <col min="57" max="57" width="66.44140625" style="1" customWidth="1"/>
    <col min="71" max="91" width="9.33203125" style="1" hidden="1"/>
  </cols>
  <sheetData>
    <row r="1" spans="1:74" ht="10">
      <c r="A1" s="16" t="s">
        <v>0</v>
      </c>
      <c r="AZ1" s="16" t="s">
        <v>1</v>
      </c>
      <c r="BA1" s="16" t="s">
        <v>2</v>
      </c>
      <c r="BB1" s="16" t="s">
        <v>3</v>
      </c>
      <c r="BT1" s="16" t="s">
        <v>4</v>
      </c>
      <c r="BU1" s="16" t="s">
        <v>4</v>
      </c>
      <c r="BV1" s="16" t="s">
        <v>5</v>
      </c>
    </row>
    <row r="2" spans="1:74" s="1" customFormat="1" ht="37" customHeight="1">
      <c r="AR2" s="347"/>
      <c r="AS2" s="347"/>
      <c r="AT2" s="347"/>
      <c r="AU2" s="347"/>
      <c r="AV2" s="347"/>
      <c r="AW2" s="347"/>
      <c r="AX2" s="347"/>
      <c r="AY2" s="347"/>
      <c r="AZ2" s="347"/>
      <c r="BA2" s="347"/>
      <c r="BB2" s="347"/>
      <c r="BC2" s="347"/>
      <c r="BD2" s="347"/>
      <c r="BE2" s="347"/>
      <c r="BS2" s="17" t="s">
        <v>6</v>
      </c>
      <c r="BT2" s="17" t="s">
        <v>7</v>
      </c>
    </row>
    <row r="3" spans="1:74" s="1" customFormat="1"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311" t="s">
        <v>14</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22"/>
      <c r="AQ5" s="22"/>
      <c r="AR5" s="20"/>
      <c r="BE5" s="308" t="s">
        <v>15</v>
      </c>
      <c r="BS5" s="17" t="s">
        <v>6</v>
      </c>
    </row>
    <row r="6" spans="1:74" s="1" customFormat="1" ht="37" customHeight="1">
      <c r="B6" s="21"/>
      <c r="C6" s="22"/>
      <c r="D6" s="28" t="s">
        <v>16</v>
      </c>
      <c r="E6" s="22"/>
      <c r="F6" s="22"/>
      <c r="G6" s="22"/>
      <c r="H6" s="22"/>
      <c r="I6" s="22"/>
      <c r="J6" s="22"/>
      <c r="K6" s="313" t="s">
        <v>17</v>
      </c>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22"/>
      <c r="AQ6" s="22"/>
      <c r="AR6" s="20"/>
      <c r="BE6" s="309"/>
      <c r="BS6" s="17" t="s">
        <v>6</v>
      </c>
    </row>
    <row r="7" spans="1:74"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309"/>
      <c r="BS7" s="17" t="s">
        <v>6</v>
      </c>
    </row>
    <row r="8" spans="1:74" s="1" customFormat="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309"/>
      <c r="BS8" s="17" t="s">
        <v>6</v>
      </c>
    </row>
    <row r="9" spans="1:74"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09"/>
      <c r="BS9" s="17" t="s">
        <v>6</v>
      </c>
    </row>
    <row r="10" spans="1:74" s="1" customFormat="1" ht="12" customHeight="1">
      <c r="B10" s="21"/>
      <c r="C10" s="22"/>
      <c r="D10" s="29"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27</v>
      </c>
      <c r="AL10" s="22"/>
      <c r="AM10" s="22"/>
      <c r="AN10" s="27" t="s">
        <v>21</v>
      </c>
      <c r="AO10" s="22"/>
      <c r="AP10" s="22"/>
      <c r="AQ10" s="22"/>
      <c r="AR10" s="20"/>
      <c r="BE10" s="309"/>
      <c r="BS10" s="17" t="s">
        <v>6</v>
      </c>
    </row>
    <row r="11" spans="1:74" s="1" customFormat="1" ht="18.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21</v>
      </c>
      <c r="AO11" s="22"/>
      <c r="AP11" s="22"/>
      <c r="AQ11" s="22"/>
      <c r="AR11" s="20"/>
      <c r="BE11" s="309"/>
      <c r="BS11" s="17" t="s">
        <v>6</v>
      </c>
    </row>
    <row r="12" spans="1:74" s="1" customFormat="1" ht="7"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09"/>
      <c r="BS12" s="17" t="s">
        <v>6</v>
      </c>
    </row>
    <row r="13" spans="1:74"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27</v>
      </c>
      <c r="AL13" s="22"/>
      <c r="AM13" s="22"/>
      <c r="AN13" s="31" t="s">
        <v>31</v>
      </c>
      <c r="AO13" s="22"/>
      <c r="AP13" s="22"/>
      <c r="AQ13" s="22"/>
      <c r="AR13" s="20"/>
      <c r="BE13" s="309"/>
      <c r="BS13" s="17" t="s">
        <v>6</v>
      </c>
    </row>
    <row r="14" spans="1:74" ht="12.5">
      <c r="B14" s="21"/>
      <c r="C14" s="22"/>
      <c r="D14" s="22"/>
      <c r="E14" s="314" t="s">
        <v>31</v>
      </c>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29" t="s">
        <v>29</v>
      </c>
      <c r="AL14" s="22"/>
      <c r="AM14" s="22"/>
      <c r="AN14" s="31" t="s">
        <v>31</v>
      </c>
      <c r="AO14" s="22"/>
      <c r="AP14" s="22"/>
      <c r="AQ14" s="22"/>
      <c r="AR14" s="20"/>
      <c r="BE14" s="309"/>
      <c r="BS14" s="17" t="s">
        <v>6</v>
      </c>
    </row>
    <row r="15" spans="1:74" s="1" customFormat="1" ht="7"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09"/>
      <c r="BS15" s="17" t="s">
        <v>4</v>
      </c>
    </row>
    <row r="16" spans="1:74"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27</v>
      </c>
      <c r="AL16" s="22"/>
      <c r="AM16" s="22"/>
      <c r="AN16" s="27" t="s">
        <v>21</v>
      </c>
      <c r="AO16" s="22"/>
      <c r="AP16" s="22"/>
      <c r="AQ16" s="22"/>
      <c r="AR16" s="20"/>
      <c r="BE16" s="309"/>
      <c r="BS16" s="17" t="s">
        <v>4</v>
      </c>
    </row>
    <row r="17" spans="1:71" s="1" customFormat="1" ht="18.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21</v>
      </c>
      <c r="AO17" s="22"/>
      <c r="AP17" s="22"/>
      <c r="AQ17" s="22"/>
      <c r="AR17" s="20"/>
      <c r="BE17" s="309"/>
      <c r="BS17" s="17" t="s">
        <v>34</v>
      </c>
    </row>
    <row r="18" spans="1:71" s="1" customFormat="1" ht="7"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09"/>
      <c r="BS18" s="17" t="s">
        <v>6</v>
      </c>
    </row>
    <row r="19" spans="1:71" s="1" customFormat="1" ht="12" customHeight="1">
      <c r="B19" s="21"/>
      <c r="C19" s="22"/>
      <c r="D19" s="29"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27</v>
      </c>
      <c r="AL19" s="22"/>
      <c r="AM19" s="22"/>
      <c r="AN19" s="27" t="s">
        <v>21</v>
      </c>
      <c r="AO19" s="22"/>
      <c r="AP19" s="22"/>
      <c r="AQ19" s="22"/>
      <c r="AR19" s="20"/>
      <c r="BE19" s="309"/>
      <c r="BS19" s="17" t="s">
        <v>6</v>
      </c>
    </row>
    <row r="20" spans="1:71" s="1" customFormat="1" ht="18.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21</v>
      </c>
      <c r="AO20" s="22"/>
      <c r="AP20" s="22"/>
      <c r="AQ20" s="22"/>
      <c r="AR20" s="20"/>
      <c r="BE20" s="309"/>
      <c r="BS20" s="17" t="s">
        <v>34</v>
      </c>
    </row>
    <row r="21" spans="1:71" s="1" customFormat="1" ht="7"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09"/>
    </row>
    <row r="22" spans="1:71" s="1" customFormat="1" ht="12" customHeight="1">
      <c r="B22" s="21"/>
      <c r="C22" s="22"/>
      <c r="D22" s="29"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09"/>
    </row>
    <row r="23" spans="1:71" s="1" customFormat="1" ht="47.25" customHeight="1">
      <c r="B23" s="21"/>
      <c r="C23" s="22"/>
      <c r="D23" s="22"/>
      <c r="E23" s="316" t="s">
        <v>38</v>
      </c>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22"/>
      <c r="AP23" s="22"/>
      <c r="AQ23" s="22"/>
      <c r="AR23" s="20"/>
      <c r="BE23" s="309"/>
    </row>
    <row r="24" spans="1:71" s="1" customFormat="1" ht="7"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09"/>
    </row>
    <row r="25" spans="1:71" s="1" customFormat="1" ht="7"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09"/>
    </row>
    <row r="26" spans="1:71" s="2" customFormat="1" ht="25.9" customHeight="1">
      <c r="A26" s="34"/>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17">
        <f>ROUND(AG54,2)</f>
        <v>0</v>
      </c>
      <c r="AL26" s="318"/>
      <c r="AM26" s="318"/>
      <c r="AN26" s="318"/>
      <c r="AO26" s="318"/>
      <c r="AP26" s="36"/>
      <c r="AQ26" s="36"/>
      <c r="AR26" s="39"/>
      <c r="BE26" s="309"/>
    </row>
    <row r="27" spans="1:71" s="2" customFormat="1" ht="7"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09"/>
    </row>
    <row r="28" spans="1:71" s="2" customFormat="1" ht="12.5">
      <c r="A28" s="34"/>
      <c r="B28" s="35"/>
      <c r="C28" s="36"/>
      <c r="D28" s="36"/>
      <c r="E28" s="36"/>
      <c r="F28" s="36"/>
      <c r="G28" s="36"/>
      <c r="H28" s="36"/>
      <c r="I28" s="36"/>
      <c r="J28" s="36"/>
      <c r="K28" s="36"/>
      <c r="L28" s="319" t="s">
        <v>40</v>
      </c>
      <c r="M28" s="319"/>
      <c r="N28" s="319"/>
      <c r="O28" s="319"/>
      <c r="P28" s="319"/>
      <c r="Q28" s="36"/>
      <c r="R28" s="36"/>
      <c r="S28" s="36"/>
      <c r="T28" s="36"/>
      <c r="U28" s="36"/>
      <c r="V28" s="36"/>
      <c r="W28" s="319" t="s">
        <v>41</v>
      </c>
      <c r="X28" s="319"/>
      <c r="Y28" s="319"/>
      <c r="Z28" s="319"/>
      <c r="AA28" s="319"/>
      <c r="AB28" s="319"/>
      <c r="AC28" s="319"/>
      <c r="AD28" s="319"/>
      <c r="AE28" s="319"/>
      <c r="AF28" s="36"/>
      <c r="AG28" s="36"/>
      <c r="AH28" s="36"/>
      <c r="AI28" s="36"/>
      <c r="AJ28" s="36"/>
      <c r="AK28" s="319" t="s">
        <v>42</v>
      </c>
      <c r="AL28" s="319"/>
      <c r="AM28" s="319"/>
      <c r="AN28" s="319"/>
      <c r="AO28" s="319"/>
      <c r="AP28" s="36"/>
      <c r="AQ28" s="36"/>
      <c r="AR28" s="39"/>
      <c r="BE28" s="309"/>
    </row>
    <row r="29" spans="1:71" s="3" customFormat="1" ht="14.4" customHeight="1">
      <c r="B29" s="40"/>
      <c r="C29" s="41"/>
      <c r="D29" s="29" t="s">
        <v>43</v>
      </c>
      <c r="E29" s="41"/>
      <c r="F29" s="29" t="s">
        <v>44</v>
      </c>
      <c r="G29" s="41"/>
      <c r="H29" s="41"/>
      <c r="I29" s="41"/>
      <c r="J29" s="41"/>
      <c r="K29" s="41"/>
      <c r="L29" s="322">
        <v>0.21</v>
      </c>
      <c r="M29" s="321"/>
      <c r="N29" s="321"/>
      <c r="O29" s="321"/>
      <c r="P29" s="321"/>
      <c r="Q29" s="41"/>
      <c r="R29" s="41"/>
      <c r="S29" s="41"/>
      <c r="T29" s="41"/>
      <c r="U29" s="41"/>
      <c r="V29" s="41"/>
      <c r="W29" s="320">
        <f>ROUND(AZ54, 2)</f>
        <v>0</v>
      </c>
      <c r="X29" s="321"/>
      <c r="Y29" s="321"/>
      <c r="Z29" s="321"/>
      <c r="AA29" s="321"/>
      <c r="AB29" s="321"/>
      <c r="AC29" s="321"/>
      <c r="AD29" s="321"/>
      <c r="AE29" s="321"/>
      <c r="AF29" s="41"/>
      <c r="AG29" s="41"/>
      <c r="AH29" s="41"/>
      <c r="AI29" s="41"/>
      <c r="AJ29" s="41"/>
      <c r="AK29" s="320">
        <f>ROUND(AV54, 2)</f>
        <v>0</v>
      </c>
      <c r="AL29" s="321"/>
      <c r="AM29" s="321"/>
      <c r="AN29" s="321"/>
      <c r="AO29" s="321"/>
      <c r="AP29" s="41"/>
      <c r="AQ29" s="41"/>
      <c r="AR29" s="42"/>
      <c r="BE29" s="310"/>
    </row>
    <row r="30" spans="1:71" s="3" customFormat="1" ht="14.4" customHeight="1">
      <c r="B30" s="40"/>
      <c r="C30" s="41"/>
      <c r="D30" s="41"/>
      <c r="E30" s="41"/>
      <c r="F30" s="29" t="s">
        <v>45</v>
      </c>
      <c r="G30" s="41"/>
      <c r="H30" s="41"/>
      <c r="I30" s="41"/>
      <c r="J30" s="41"/>
      <c r="K30" s="41"/>
      <c r="L30" s="322">
        <v>0.15</v>
      </c>
      <c r="M30" s="321"/>
      <c r="N30" s="321"/>
      <c r="O30" s="321"/>
      <c r="P30" s="321"/>
      <c r="Q30" s="41"/>
      <c r="R30" s="41"/>
      <c r="S30" s="41"/>
      <c r="T30" s="41"/>
      <c r="U30" s="41"/>
      <c r="V30" s="41"/>
      <c r="W30" s="320">
        <f>ROUND(BA54, 2)</f>
        <v>0</v>
      </c>
      <c r="X30" s="321"/>
      <c r="Y30" s="321"/>
      <c r="Z30" s="321"/>
      <c r="AA30" s="321"/>
      <c r="AB30" s="321"/>
      <c r="AC30" s="321"/>
      <c r="AD30" s="321"/>
      <c r="AE30" s="321"/>
      <c r="AF30" s="41"/>
      <c r="AG30" s="41"/>
      <c r="AH30" s="41"/>
      <c r="AI30" s="41"/>
      <c r="AJ30" s="41"/>
      <c r="AK30" s="320">
        <f>ROUND(AW54, 2)</f>
        <v>0</v>
      </c>
      <c r="AL30" s="321"/>
      <c r="AM30" s="321"/>
      <c r="AN30" s="321"/>
      <c r="AO30" s="321"/>
      <c r="AP30" s="41"/>
      <c r="AQ30" s="41"/>
      <c r="AR30" s="42"/>
      <c r="BE30" s="310"/>
    </row>
    <row r="31" spans="1:71" s="3" customFormat="1" ht="14.4" hidden="1" customHeight="1">
      <c r="B31" s="40"/>
      <c r="C31" s="41"/>
      <c r="D31" s="41"/>
      <c r="E31" s="41"/>
      <c r="F31" s="29" t="s">
        <v>46</v>
      </c>
      <c r="G31" s="41"/>
      <c r="H31" s="41"/>
      <c r="I31" s="41"/>
      <c r="J31" s="41"/>
      <c r="K31" s="41"/>
      <c r="L31" s="322">
        <v>0.21</v>
      </c>
      <c r="M31" s="321"/>
      <c r="N31" s="321"/>
      <c r="O31" s="321"/>
      <c r="P31" s="321"/>
      <c r="Q31" s="41"/>
      <c r="R31" s="41"/>
      <c r="S31" s="41"/>
      <c r="T31" s="41"/>
      <c r="U31" s="41"/>
      <c r="V31" s="41"/>
      <c r="W31" s="320">
        <f>ROUND(BB54, 2)</f>
        <v>0</v>
      </c>
      <c r="X31" s="321"/>
      <c r="Y31" s="321"/>
      <c r="Z31" s="321"/>
      <c r="AA31" s="321"/>
      <c r="AB31" s="321"/>
      <c r="AC31" s="321"/>
      <c r="AD31" s="321"/>
      <c r="AE31" s="321"/>
      <c r="AF31" s="41"/>
      <c r="AG31" s="41"/>
      <c r="AH31" s="41"/>
      <c r="AI31" s="41"/>
      <c r="AJ31" s="41"/>
      <c r="AK31" s="320">
        <v>0</v>
      </c>
      <c r="AL31" s="321"/>
      <c r="AM31" s="321"/>
      <c r="AN31" s="321"/>
      <c r="AO31" s="321"/>
      <c r="AP31" s="41"/>
      <c r="AQ31" s="41"/>
      <c r="AR31" s="42"/>
      <c r="BE31" s="310"/>
    </row>
    <row r="32" spans="1:71" s="3" customFormat="1" ht="14.4" hidden="1" customHeight="1">
      <c r="B32" s="40"/>
      <c r="C32" s="41"/>
      <c r="D32" s="41"/>
      <c r="E32" s="41"/>
      <c r="F32" s="29" t="s">
        <v>47</v>
      </c>
      <c r="G32" s="41"/>
      <c r="H32" s="41"/>
      <c r="I32" s="41"/>
      <c r="J32" s="41"/>
      <c r="K32" s="41"/>
      <c r="L32" s="322">
        <v>0.15</v>
      </c>
      <c r="M32" s="321"/>
      <c r="N32" s="321"/>
      <c r="O32" s="321"/>
      <c r="P32" s="321"/>
      <c r="Q32" s="41"/>
      <c r="R32" s="41"/>
      <c r="S32" s="41"/>
      <c r="T32" s="41"/>
      <c r="U32" s="41"/>
      <c r="V32" s="41"/>
      <c r="W32" s="320">
        <f>ROUND(BC54, 2)</f>
        <v>0</v>
      </c>
      <c r="X32" s="321"/>
      <c r="Y32" s="321"/>
      <c r="Z32" s="321"/>
      <c r="AA32" s="321"/>
      <c r="AB32" s="321"/>
      <c r="AC32" s="321"/>
      <c r="AD32" s="321"/>
      <c r="AE32" s="321"/>
      <c r="AF32" s="41"/>
      <c r="AG32" s="41"/>
      <c r="AH32" s="41"/>
      <c r="AI32" s="41"/>
      <c r="AJ32" s="41"/>
      <c r="AK32" s="320">
        <v>0</v>
      </c>
      <c r="AL32" s="321"/>
      <c r="AM32" s="321"/>
      <c r="AN32" s="321"/>
      <c r="AO32" s="321"/>
      <c r="AP32" s="41"/>
      <c r="AQ32" s="41"/>
      <c r="AR32" s="42"/>
      <c r="BE32" s="310"/>
    </row>
    <row r="33" spans="1:57" s="3" customFormat="1" ht="14.4" hidden="1" customHeight="1">
      <c r="B33" s="40"/>
      <c r="C33" s="41"/>
      <c r="D33" s="41"/>
      <c r="E33" s="41"/>
      <c r="F33" s="29" t="s">
        <v>48</v>
      </c>
      <c r="G33" s="41"/>
      <c r="H33" s="41"/>
      <c r="I33" s="41"/>
      <c r="J33" s="41"/>
      <c r="K33" s="41"/>
      <c r="L33" s="322">
        <v>0</v>
      </c>
      <c r="M33" s="321"/>
      <c r="N33" s="321"/>
      <c r="O33" s="321"/>
      <c r="P33" s="321"/>
      <c r="Q33" s="41"/>
      <c r="R33" s="41"/>
      <c r="S33" s="41"/>
      <c r="T33" s="41"/>
      <c r="U33" s="41"/>
      <c r="V33" s="41"/>
      <c r="W33" s="320">
        <f>ROUND(BD54, 2)</f>
        <v>0</v>
      </c>
      <c r="X33" s="321"/>
      <c r="Y33" s="321"/>
      <c r="Z33" s="321"/>
      <c r="AA33" s="321"/>
      <c r="AB33" s="321"/>
      <c r="AC33" s="321"/>
      <c r="AD33" s="321"/>
      <c r="AE33" s="321"/>
      <c r="AF33" s="41"/>
      <c r="AG33" s="41"/>
      <c r="AH33" s="41"/>
      <c r="AI33" s="41"/>
      <c r="AJ33" s="41"/>
      <c r="AK33" s="320">
        <v>0</v>
      </c>
      <c r="AL33" s="321"/>
      <c r="AM33" s="321"/>
      <c r="AN33" s="321"/>
      <c r="AO33" s="321"/>
      <c r="AP33" s="41"/>
      <c r="AQ33" s="41"/>
      <c r="AR33" s="42"/>
    </row>
    <row r="34" spans="1:57" s="2" customFormat="1" ht="7"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49</v>
      </c>
      <c r="E35" s="45"/>
      <c r="F35" s="45"/>
      <c r="G35" s="45"/>
      <c r="H35" s="45"/>
      <c r="I35" s="45"/>
      <c r="J35" s="45"/>
      <c r="K35" s="45"/>
      <c r="L35" s="45"/>
      <c r="M35" s="45"/>
      <c r="N35" s="45"/>
      <c r="O35" s="45"/>
      <c r="P35" s="45"/>
      <c r="Q35" s="45"/>
      <c r="R35" s="45"/>
      <c r="S35" s="45"/>
      <c r="T35" s="46" t="s">
        <v>50</v>
      </c>
      <c r="U35" s="45"/>
      <c r="V35" s="45"/>
      <c r="W35" s="45"/>
      <c r="X35" s="323" t="s">
        <v>51</v>
      </c>
      <c r="Y35" s="324"/>
      <c r="Z35" s="324"/>
      <c r="AA35" s="324"/>
      <c r="AB35" s="324"/>
      <c r="AC35" s="45"/>
      <c r="AD35" s="45"/>
      <c r="AE35" s="45"/>
      <c r="AF35" s="45"/>
      <c r="AG35" s="45"/>
      <c r="AH35" s="45"/>
      <c r="AI35" s="45"/>
      <c r="AJ35" s="45"/>
      <c r="AK35" s="325">
        <f>SUM(AK26:AK33)</f>
        <v>0</v>
      </c>
      <c r="AL35" s="324"/>
      <c r="AM35" s="324"/>
      <c r="AN35" s="324"/>
      <c r="AO35" s="326"/>
      <c r="AP35" s="43"/>
      <c r="AQ35" s="43"/>
      <c r="AR35" s="39"/>
      <c r="BE35" s="34"/>
    </row>
    <row r="36" spans="1:57" s="2" customFormat="1" ht="7"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7"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7"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5" customHeight="1">
      <c r="A42" s="34"/>
      <c r="B42" s="35"/>
      <c r="C42" s="23" t="s">
        <v>52</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7"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1:57" s="4" customFormat="1" ht="12" customHeight="1">
      <c r="B44" s="51"/>
      <c r="C44" s="29" t="s">
        <v>13</v>
      </c>
      <c r="D44" s="52"/>
      <c r="E44" s="52"/>
      <c r="F44" s="52"/>
      <c r="G44" s="52"/>
      <c r="H44" s="52"/>
      <c r="I44" s="52"/>
      <c r="J44" s="52"/>
      <c r="K44" s="52"/>
      <c r="L44" s="52" t="str">
        <f>K5</f>
        <v>21h073</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1:57" s="5" customFormat="1" ht="37" customHeight="1">
      <c r="B45" s="54"/>
      <c r="C45" s="55" t="s">
        <v>16</v>
      </c>
      <c r="D45" s="56"/>
      <c r="E45" s="56"/>
      <c r="F45" s="56"/>
      <c r="G45" s="56"/>
      <c r="H45" s="56"/>
      <c r="I45" s="56"/>
      <c r="J45" s="56"/>
      <c r="K45" s="56"/>
      <c r="L45" s="327" t="str">
        <f>K6</f>
        <v>Vyhlídka Karla IV. - oprava pochozích střech - II. Etapa</v>
      </c>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56"/>
      <c r="AQ45" s="56"/>
      <c r="AR45" s="57"/>
    </row>
    <row r="46" spans="1:57" s="2" customFormat="1" ht="7"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22</v>
      </c>
      <c r="D47" s="36"/>
      <c r="E47" s="36"/>
      <c r="F47" s="36"/>
      <c r="G47" s="36"/>
      <c r="H47" s="36"/>
      <c r="I47" s="36"/>
      <c r="J47" s="36"/>
      <c r="K47" s="36"/>
      <c r="L47" s="58" t="str">
        <f>IF(K8="","",K8)</f>
        <v>Karlovy Vary</v>
      </c>
      <c r="M47" s="36"/>
      <c r="N47" s="36"/>
      <c r="O47" s="36"/>
      <c r="P47" s="36"/>
      <c r="Q47" s="36"/>
      <c r="R47" s="36"/>
      <c r="S47" s="36"/>
      <c r="T47" s="36"/>
      <c r="U47" s="36"/>
      <c r="V47" s="36"/>
      <c r="W47" s="36"/>
      <c r="X47" s="36"/>
      <c r="Y47" s="36"/>
      <c r="Z47" s="36"/>
      <c r="AA47" s="36"/>
      <c r="AB47" s="36"/>
      <c r="AC47" s="36"/>
      <c r="AD47" s="36"/>
      <c r="AE47" s="36"/>
      <c r="AF47" s="36"/>
      <c r="AG47" s="36"/>
      <c r="AH47" s="36"/>
      <c r="AI47" s="29" t="s">
        <v>24</v>
      </c>
      <c r="AJ47" s="36"/>
      <c r="AK47" s="36"/>
      <c r="AL47" s="36"/>
      <c r="AM47" s="329" t="str">
        <f>IF(AN8= "","",AN8)</f>
        <v>28. 5. 2021</v>
      </c>
      <c r="AN47" s="329"/>
      <c r="AO47" s="36"/>
      <c r="AP47" s="36"/>
      <c r="AQ47" s="36"/>
      <c r="AR47" s="39"/>
      <c r="BE47" s="34"/>
    </row>
    <row r="48" spans="1:57" s="2" customFormat="1" ht="7"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91" s="2" customFormat="1" ht="15.15" customHeight="1">
      <c r="A49" s="34"/>
      <c r="B49" s="35"/>
      <c r="C49" s="29" t="s">
        <v>26</v>
      </c>
      <c r="D49" s="36"/>
      <c r="E49" s="36"/>
      <c r="F49" s="36"/>
      <c r="G49" s="36"/>
      <c r="H49" s="36"/>
      <c r="I49" s="36"/>
      <c r="J49" s="36"/>
      <c r="K49" s="36"/>
      <c r="L49" s="52" t="str">
        <f>IF(E11= "","",E11)</f>
        <v>Statutární město Karlovy Vary</v>
      </c>
      <c r="M49" s="36"/>
      <c r="N49" s="36"/>
      <c r="O49" s="36"/>
      <c r="P49" s="36"/>
      <c r="Q49" s="36"/>
      <c r="R49" s="36"/>
      <c r="S49" s="36"/>
      <c r="T49" s="36"/>
      <c r="U49" s="36"/>
      <c r="V49" s="36"/>
      <c r="W49" s="36"/>
      <c r="X49" s="36"/>
      <c r="Y49" s="36"/>
      <c r="Z49" s="36"/>
      <c r="AA49" s="36"/>
      <c r="AB49" s="36"/>
      <c r="AC49" s="36"/>
      <c r="AD49" s="36"/>
      <c r="AE49" s="36"/>
      <c r="AF49" s="36"/>
      <c r="AG49" s="36"/>
      <c r="AH49" s="36"/>
      <c r="AI49" s="29" t="s">
        <v>32</v>
      </c>
      <c r="AJ49" s="36"/>
      <c r="AK49" s="36"/>
      <c r="AL49" s="36"/>
      <c r="AM49" s="330" t="str">
        <f>IF(E17="","",E17)</f>
        <v>Ing. Kubíček, Ing. Redl</v>
      </c>
      <c r="AN49" s="331"/>
      <c r="AO49" s="331"/>
      <c r="AP49" s="331"/>
      <c r="AQ49" s="36"/>
      <c r="AR49" s="39"/>
      <c r="AS49" s="332" t="s">
        <v>53</v>
      </c>
      <c r="AT49" s="333"/>
      <c r="AU49" s="60"/>
      <c r="AV49" s="60"/>
      <c r="AW49" s="60"/>
      <c r="AX49" s="60"/>
      <c r="AY49" s="60"/>
      <c r="AZ49" s="60"/>
      <c r="BA49" s="60"/>
      <c r="BB49" s="60"/>
      <c r="BC49" s="60"/>
      <c r="BD49" s="61"/>
      <c r="BE49" s="34"/>
    </row>
    <row r="50" spans="1:91" s="2" customFormat="1" ht="15.15" customHeight="1">
      <c r="A50" s="34"/>
      <c r="B50" s="35"/>
      <c r="C50" s="29" t="s">
        <v>30</v>
      </c>
      <c r="D50" s="36"/>
      <c r="E50" s="36"/>
      <c r="F50" s="36"/>
      <c r="G50" s="36"/>
      <c r="H50" s="36"/>
      <c r="I50" s="36"/>
      <c r="J50" s="36"/>
      <c r="K50" s="36"/>
      <c r="L50" s="52" t="str">
        <f>IF(E14= "Vyplň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35</v>
      </c>
      <c r="AJ50" s="36"/>
      <c r="AK50" s="36"/>
      <c r="AL50" s="36"/>
      <c r="AM50" s="330" t="str">
        <f>IF(E20="","",E20)</f>
        <v>Daniela Hahnová</v>
      </c>
      <c r="AN50" s="331"/>
      <c r="AO50" s="331"/>
      <c r="AP50" s="331"/>
      <c r="AQ50" s="36"/>
      <c r="AR50" s="39"/>
      <c r="AS50" s="334"/>
      <c r="AT50" s="335"/>
      <c r="AU50" s="62"/>
      <c r="AV50" s="62"/>
      <c r="AW50" s="62"/>
      <c r="AX50" s="62"/>
      <c r="AY50" s="62"/>
      <c r="AZ50" s="62"/>
      <c r="BA50" s="62"/>
      <c r="BB50" s="62"/>
      <c r="BC50" s="62"/>
      <c r="BD50" s="63"/>
      <c r="BE50" s="34"/>
    </row>
    <row r="51" spans="1:91" s="2" customFormat="1" ht="10.75"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6"/>
      <c r="AT51" s="337"/>
      <c r="AU51" s="64"/>
      <c r="AV51" s="64"/>
      <c r="AW51" s="64"/>
      <c r="AX51" s="64"/>
      <c r="AY51" s="64"/>
      <c r="AZ51" s="64"/>
      <c r="BA51" s="64"/>
      <c r="BB51" s="64"/>
      <c r="BC51" s="64"/>
      <c r="BD51" s="65"/>
      <c r="BE51" s="34"/>
    </row>
    <row r="52" spans="1:91" s="2" customFormat="1" ht="29.25" customHeight="1">
      <c r="A52" s="34"/>
      <c r="B52" s="35"/>
      <c r="C52" s="338" t="s">
        <v>54</v>
      </c>
      <c r="D52" s="339"/>
      <c r="E52" s="339"/>
      <c r="F52" s="339"/>
      <c r="G52" s="339"/>
      <c r="H52" s="66"/>
      <c r="I52" s="340" t="s">
        <v>55</v>
      </c>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1" t="s">
        <v>56</v>
      </c>
      <c r="AH52" s="339"/>
      <c r="AI52" s="339"/>
      <c r="AJ52" s="339"/>
      <c r="AK52" s="339"/>
      <c r="AL52" s="339"/>
      <c r="AM52" s="339"/>
      <c r="AN52" s="340" t="s">
        <v>57</v>
      </c>
      <c r="AO52" s="339"/>
      <c r="AP52" s="339"/>
      <c r="AQ52" s="67" t="s">
        <v>58</v>
      </c>
      <c r="AR52" s="39"/>
      <c r="AS52" s="68" t="s">
        <v>59</v>
      </c>
      <c r="AT52" s="69" t="s">
        <v>60</v>
      </c>
      <c r="AU52" s="69" t="s">
        <v>61</v>
      </c>
      <c r="AV52" s="69" t="s">
        <v>62</v>
      </c>
      <c r="AW52" s="69" t="s">
        <v>63</v>
      </c>
      <c r="AX52" s="69" t="s">
        <v>64</v>
      </c>
      <c r="AY52" s="69" t="s">
        <v>65</v>
      </c>
      <c r="AZ52" s="69" t="s">
        <v>66</v>
      </c>
      <c r="BA52" s="69" t="s">
        <v>67</v>
      </c>
      <c r="BB52" s="69" t="s">
        <v>68</v>
      </c>
      <c r="BC52" s="69" t="s">
        <v>69</v>
      </c>
      <c r="BD52" s="70" t="s">
        <v>70</v>
      </c>
      <c r="BE52" s="34"/>
    </row>
    <row r="53" spans="1:91" s="2" customFormat="1" ht="10.75"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1:91" s="6" customFormat="1" ht="32.4" customHeight="1">
      <c r="B54" s="74"/>
      <c r="C54" s="75" t="s">
        <v>71</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45">
        <f>ROUND(SUM(AG55:AG56),2)</f>
        <v>0</v>
      </c>
      <c r="AH54" s="345"/>
      <c r="AI54" s="345"/>
      <c r="AJ54" s="345"/>
      <c r="AK54" s="345"/>
      <c r="AL54" s="345"/>
      <c r="AM54" s="345"/>
      <c r="AN54" s="346">
        <f>SUM(AG54,AT54)</f>
        <v>0</v>
      </c>
      <c r="AO54" s="346"/>
      <c r="AP54" s="346"/>
      <c r="AQ54" s="78" t="s">
        <v>21</v>
      </c>
      <c r="AR54" s="79"/>
      <c r="AS54" s="80">
        <f>ROUND(SUM(AS55:AS56),2)</f>
        <v>0</v>
      </c>
      <c r="AT54" s="81">
        <f>ROUND(SUM(AV54:AW54),2)</f>
        <v>0</v>
      </c>
      <c r="AU54" s="82">
        <f>ROUND(SUM(AU55:AU56),5)</f>
        <v>0</v>
      </c>
      <c r="AV54" s="81">
        <f>ROUND(AZ54*L29,2)</f>
        <v>0</v>
      </c>
      <c r="AW54" s="81">
        <f>ROUND(BA54*L30,2)</f>
        <v>0</v>
      </c>
      <c r="AX54" s="81">
        <f>ROUND(BB54*L29,2)</f>
        <v>0</v>
      </c>
      <c r="AY54" s="81">
        <f>ROUND(BC54*L30,2)</f>
        <v>0</v>
      </c>
      <c r="AZ54" s="81">
        <f>ROUND(SUM(AZ55:AZ56),2)</f>
        <v>0</v>
      </c>
      <c r="BA54" s="81">
        <f>ROUND(SUM(BA55:BA56),2)</f>
        <v>0</v>
      </c>
      <c r="BB54" s="81">
        <f>ROUND(SUM(BB55:BB56),2)</f>
        <v>0</v>
      </c>
      <c r="BC54" s="81">
        <f>ROUND(SUM(BC55:BC56),2)</f>
        <v>0</v>
      </c>
      <c r="BD54" s="83">
        <f>ROUND(SUM(BD55:BD56),2)</f>
        <v>0</v>
      </c>
      <c r="BS54" s="84" t="s">
        <v>72</v>
      </c>
      <c r="BT54" s="84" t="s">
        <v>73</v>
      </c>
      <c r="BU54" s="85" t="s">
        <v>74</v>
      </c>
      <c r="BV54" s="84" t="s">
        <v>75</v>
      </c>
      <c r="BW54" s="84" t="s">
        <v>5</v>
      </c>
      <c r="BX54" s="84" t="s">
        <v>76</v>
      </c>
      <c r="CL54" s="84" t="s">
        <v>19</v>
      </c>
    </row>
    <row r="55" spans="1:91" s="7" customFormat="1" ht="24.75" customHeight="1">
      <c r="A55" s="86" t="s">
        <v>77</v>
      </c>
      <c r="B55" s="87"/>
      <c r="C55" s="88"/>
      <c r="D55" s="344" t="s">
        <v>78</v>
      </c>
      <c r="E55" s="344"/>
      <c r="F55" s="344"/>
      <c r="G55" s="344"/>
      <c r="H55" s="344"/>
      <c r="I55" s="89"/>
      <c r="J55" s="344" t="s">
        <v>79</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2">
        <f>'01b - Stavební část - Opr...'!J30</f>
        <v>0</v>
      </c>
      <c r="AH55" s="343"/>
      <c r="AI55" s="343"/>
      <c r="AJ55" s="343"/>
      <c r="AK55" s="343"/>
      <c r="AL55" s="343"/>
      <c r="AM55" s="343"/>
      <c r="AN55" s="342">
        <f>SUM(AG55,AT55)</f>
        <v>0</v>
      </c>
      <c r="AO55" s="343"/>
      <c r="AP55" s="343"/>
      <c r="AQ55" s="90" t="s">
        <v>80</v>
      </c>
      <c r="AR55" s="91"/>
      <c r="AS55" s="92">
        <v>0</v>
      </c>
      <c r="AT55" s="93">
        <f>ROUND(SUM(AV55:AW55),2)</f>
        <v>0</v>
      </c>
      <c r="AU55" s="94">
        <f>'01b - Stavební část - Opr...'!P100</f>
        <v>0</v>
      </c>
      <c r="AV55" s="93">
        <f>'01b - Stavební část - Opr...'!J33</f>
        <v>0</v>
      </c>
      <c r="AW55" s="93">
        <f>'01b - Stavební část - Opr...'!J34</f>
        <v>0</v>
      </c>
      <c r="AX55" s="93">
        <f>'01b - Stavební část - Opr...'!J35</f>
        <v>0</v>
      </c>
      <c r="AY55" s="93">
        <f>'01b - Stavební část - Opr...'!J36</f>
        <v>0</v>
      </c>
      <c r="AZ55" s="93">
        <f>'01b - Stavební část - Opr...'!F33</f>
        <v>0</v>
      </c>
      <c r="BA55" s="93">
        <f>'01b - Stavební část - Opr...'!F34</f>
        <v>0</v>
      </c>
      <c r="BB55" s="93">
        <f>'01b - Stavební část - Opr...'!F35</f>
        <v>0</v>
      </c>
      <c r="BC55" s="93">
        <f>'01b - Stavební část - Opr...'!F36</f>
        <v>0</v>
      </c>
      <c r="BD55" s="95">
        <f>'01b - Stavební část - Opr...'!F37</f>
        <v>0</v>
      </c>
      <c r="BT55" s="96" t="s">
        <v>81</v>
      </c>
      <c r="BV55" s="96" t="s">
        <v>75</v>
      </c>
      <c r="BW55" s="96" t="s">
        <v>82</v>
      </c>
      <c r="BX55" s="96" t="s">
        <v>5</v>
      </c>
      <c r="CL55" s="96" t="s">
        <v>19</v>
      </c>
      <c r="CM55" s="96" t="s">
        <v>83</v>
      </c>
    </row>
    <row r="56" spans="1:91" s="7" customFormat="1" ht="16.5" customHeight="1">
      <c r="A56" s="86" t="s">
        <v>77</v>
      </c>
      <c r="B56" s="87"/>
      <c r="C56" s="88"/>
      <c r="D56" s="344" t="s">
        <v>84</v>
      </c>
      <c r="E56" s="344"/>
      <c r="F56" s="344"/>
      <c r="G56" s="344"/>
      <c r="H56" s="344"/>
      <c r="I56" s="89"/>
      <c r="J56" s="344" t="s">
        <v>85</v>
      </c>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2">
        <f>'VONb - Vedlejší a ostatní...'!J30</f>
        <v>0</v>
      </c>
      <c r="AH56" s="343"/>
      <c r="AI56" s="343"/>
      <c r="AJ56" s="343"/>
      <c r="AK56" s="343"/>
      <c r="AL56" s="343"/>
      <c r="AM56" s="343"/>
      <c r="AN56" s="342">
        <f>SUM(AG56,AT56)</f>
        <v>0</v>
      </c>
      <c r="AO56" s="343"/>
      <c r="AP56" s="343"/>
      <c r="AQ56" s="90" t="s">
        <v>86</v>
      </c>
      <c r="AR56" s="91"/>
      <c r="AS56" s="97">
        <v>0</v>
      </c>
      <c r="AT56" s="98">
        <f>ROUND(SUM(AV56:AW56),2)</f>
        <v>0</v>
      </c>
      <c r="AU56" s="99">
        <f>'VONb - Vedlejší a ostatní...'!P83</f>
        <v>0</v>
      </c>
      <c r="AV56" s="98">
        <f>'VONb - Vedlejší a ostatní...'!J33</f>
        <v>0</v>
      </c>
      <c r="AW56" s="98">
        <f>'VONb - Vedlejší a ostatní...'!J34</f>
        <v>0</v>
      </c>
      <c r="AX56" s="98">
        <f>'VONb - Vedlejší a ostatní...'!J35</f>
        <v>0</v>
      </c>
      <c r="AY56" s="98">
        <f>'VONb - Vedlejší a ostatní...'!J36</f>
        <v>0</v>
      </c>
      <c r="AZ56" s="98">
        <f>'VONb - Vedlejší a ostatní...'!F33</f>
        <v>0</v>
      </c>
      <c r="BA56" s="98">
        <f>'VONb - Vedlejší a ostatní...'!F34</f>
        <v>0</v>
      </c>
      <c r="BB56" s="98">
        <f>'VONb - Vedlejší a ostatní...'!F35</f>
        <v>0</v>
      </c>
      <c r="BC56" s="98">
        <f>'VONb - Vedlejší a ostatní...'!F36</f>
        <v>0</v>
      </c>
      <c r="BD56" s="100">
        <f>'VONb - Vedlejší a ostatní...'!F37</f>
        <v>0</v>
      </c>
      <c r="BT56" s="96" t="s">
        <v>81</v>
      </c>
      <c r="BV56" s="96" t="s">
        <v>75</v>
      </c>
      <c r="BW56" s="96" t="s">
        <v>87</v>
      </c>
      <c r="BX56" s="96" t="s">
        <v>5</v>
      </c>
      <c r="CL56" s="96" t="s">
        <v>19</v>
      </c>
      <c r="CM56" s="96" t="s">
        <v>83</v>
      </c>
    </row>
    <row r="57" spans="1:91" s="2" customFormat="1" ht="30" customHeight="1">
      <c r="A57" s="34"/>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9"/>
      <c r="AS57" s="34"/>
      <c r="AT57" s="34"/>
      <c r="AU57" s="34"/>
      <c r="AV57" s="34"/>
      <c r="AW57" s="34"/>
      <c r="AX57" s="34"/>
      <c r="AY57" s="34"/>
      <c r="AZ57" s="34"/>
      <c r="BA57" s="34"/>
      <c r="BB57" s="34"/>
      <c r="BC57" s="34"/>
      <c r="BD57" s="34"/>
      <c r="BE57" s="34"/>
    </row>
    <row r="58" spans="1:91" s="2" customFormat="1" ht="7" customHeight="1">
      <c r="A58" s="34"/>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39"/>
      <c r="AS58" s="34"/>
      <c r="AT58" s="34"/>
      <c r="AU58" s="34"/>
      <c r="AV58" s="34"/>
      <c r="AW58" s="34"/>
      <c r="AX58" s="34"/>
      <c r="AY58" s="34"/>
      <c r="AZ58" s="34"/>
      <c r="BA58" s="34"/>
      <c r="BB58" s="34"/>
      <c r="BC58" s="34"/>
      <c r="BD58" s="34"/>
      <c r="BE58" s="34"/>
    </row>
  </sheetData>
  <sheetProtection algorithmName="SHA-512" hashValue="R2JercLMZK2Cr2Y3Y0y4IYIgc4isJZghGy5ke2HmHM6lh9otOmcyKWTX1WX53/Yl/YBsWHWnY7QcIlgtc0OrGQ==" saltValue="GKe2MoCwhJI6A4pIY4cIdNprQFtDEFCiytGLZfO29X3c1ZUFb6HrKA6byRTBLKo3QavXrQv2LsIjDlju6BxX3w=="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b - Stavební část - Opr...'!C2" display="/"/>
    <hyperlink ref="A56" location="'VONb - Vedlejší a ostatní...'!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94"/>
  <sheetViews>
    <sheetView showGridLines="0" workbookViewId="0"/>
  </sheetViews>
  <sheetFormatPr defaultRowHeight="14.5"/>
  <cols>
    <col min="1" max="1" width="8.33203125" style="1" customWidth="1"/>
    <col min="2" max="2" width="1.21875" style="1" customWidth="1"/>
    <col min="3" max="3" width="4.109375" style="1" customWidth="1"/>
    <col min="4" max="4" width="4.33203125" style="1" customWidth="1"/>
    <col min="5" max="5" width="17.109375" style="1" customWidth="1"/>
    <col min="6" max="6" width="50.77734375" style="1" customWidth="1"/>
    <col min="7" max="7" width="7.44140625" style="1" customWidth="1"/>
    <col min="8" max="8" width="14" style="1" customWidth="1"/>
    <col min="9" max="9" width="15.77734375" style="1" customWidth="1"/>
    <col min="10" max="11" width="22.33203125" style="1" customWidth="1"/>
    <col min="12" max="12" width="9.33203125" style="1" customWidth="1"/>
    <col min="13" max="13" width="10.77734375" style="1" hidden="1" customWidth="1"/>
    <col min="14" max="14" width="9.33203125" style="1" hidden="1"/>
    <col min="15" max="20" width="14.10937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7" customHeight="1">
      <c r="L2" s="347"/>
      <c r="M2" s="347"/>
      <c r="N2" s="347"/>
      <c r="O2" s="347"/>
      <c r="P2" s="347"/>
      <c r="Q2" s="347"/>
      <c r="R2" s="347"/>
      <c r="S2" s="347"/>
      <c r="T2" s="347"/>
      <c r="U2" s="347"/>
      <c r="V2" s="347"/>
      <c r="AT2" s="17" t="s">
        <v>82</v>
      </c>
    </row>
    <row r="3" spans="1:46" s="1" customFormat="1" ht="7" customHeight="1">
      <c r="B3" s="101"/>
      <c r="C3" s="102"/>
      <c r="D3" s="102"/>
      <c r="E3" s="102"/>
      <c r="F3" s="102"/>
      <c r="G3" s="102"/>
      <c r="H3" s="102"/>
      <c r="I3" s="102"/>
      <c r="J3" s="102"/>
      <c r="K3" s="102"/>
      <c r="L3" s="20"/>
      <c r="AT3" s="17" t="s">
        <v>83</v>
      </c>
    </row>
    <row r="4" spans="1:46" s="1" customFormat="1" ht="25" customHeight="1">
      <c r="B4" s="20"/>
      <c r="D4" s="103" t="s">
        <v>88</v>
      </c>
      <c r="L4" s="20"/>
      <c r="M4" s="104" t="s">
        <v>10</v>
      </c>
      <c r="AT4" s="17" t="s">
        <v>4</v>
      </c>
    </row>
    <row r="5" spans="1:46" s="1" customFormat="1" ht="7" customHeight="1">
      <c r="B5" s="20"/>
      <c r="L5" s="20"/>
    </row>
    <row r="6" spans="1:46" s="1" customFormat="1" ht="12" customHeight="1">
      <c r="B6" s="20"/>
      <c r="D6" s="105" t="s">
        <v>16</v>
      </c>
      <c r="L6" s="20"/>
    </row>
    <row r="7" spans="1:46" s="1" customFormat="1" ht="16.5" customHeight="1">
      <c r="B7" s="20"/>
      <c r="E7" s="348" t="str">
        <f>'Rekapitulace stavby'!K6</f>
        <v>Vyhlídka Karla IV. - oprava pochozích střech - II. Etapa</v>
      </c>
      <c r="F7" s="349"/>
      <c r="G7" s="349"/>
      <c r="H7" s="349"/>
      <c r="L7" s="20"/>
    </row>
    <row r="8" spans="1:46" s="2" customFormat="1" ht="12" customHeight="1">
      <c r="A8" s="34"/>
      <c r="B8" s="39"/>
      <c r="C8" s="34"/>
      <c r="D8" s="105" t="s">
        <v>89</v>
      </c>
      <c r="E8" s="34"/>
      <c r="F8" s="34"/>
      <c r="G8" s="34"/>
      <c r="H8" s="34"/>
      <c r="I8" s="34"/>
      <c r="J8" s="34"/>
      <c r="K8" s="34"/>
      <c r="L8" s="106"/>
      <c r="S8" s="34"/>
      <c r="T8" s="34"/>
      <c r="U8" s="34"/>
      <c r="V8" s="34"/>
      <c r="W8" s="34"/>
      <c r="X8" s="34"/>
      <c r="Y8" s="34"/>
      <c r="Z8" s="34"/>
      <c r="AA8" s="34"/>
      <c r="AB8" s="34"/>
      <c r="AC8" s="34"/>
      <c r="AD8" s="34"/>
      <c r="AE8" s="34"/>
    </row>
    <row r="9" spans="1:46" s="2" customFormat="1" ht="16.5" customHeight="1">
      <c r="A9" s="34"/>
      <c r="B9" s="39"/>
      <c r="C9" s="34"/>
      <c r="D9" s="34"/>
      <c r="E9" s="350" t="s">
        <v>90</v>
      </c>
      <c r="F9" s="351"/>
      <c r="G9" s="351"/>
      <c r="H9" s="351"/>
      <c r="I9" s="34"/>
      <c r="J9" s="34"/>
      <c r="K9" s="34"/>
      <c r="L9" s="106"/>
      <c r="S9" s="34"/>
      <c r="T9" s="34"/>
      <c r="U9" s="34"/>
      <c r="V9" s="34"/>
      <c r="W9" s="34"/>
      <c r="X9" s="34"/>
      <c r="Y9" s="34"/>
      <c r="Z9" s="34"/>
      <c r="AA9" s="34"/>
      <c r="AB9" s="34"/>
      <c r="AC9" s="34"/>
      <c r="AD9" s="34"/>
      <c r="AE9" s="34"/>
    </row>
    <row r="10" spans="1:46" s="2" customFormat="1" ht="10">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46" s="2" customFormat="1" ht="12" customHeight="1">
      <c r="A11" s="34"/>
      <c r="B11" s="39"/>
      <c r="C11" s="34"/>
      <c r="D11" s="105" t="s">
        <v>18</v>
      </c>
      <c r="E11" s="34"/>
      <c r="F11" s="107" t="s">
        <v>19</v>
      </c>
      <c r="G11" s="34"/>
      <c r="H11" s="34"/>
      <c r="I11" s="105" t="s">
        <v>20</v>
      </c>
      <c r="J11" s="107" t="s">
        <v>21</v>
      </c>
      <c r="K11" s="34"/>
      <c r="L11" s="106"/>
      <c r="S11" s="34"/>
      <c r="T11" s="34"/>
      <c r="U11" s="34"/>
      <c r="V11" s="34"/>
      <c r="W11" s="34"/>
      <c r="X11" s="34"/>
      <c r="Y11" s="34"/>
      <c r="Z11" s="34"/>
      <c r="AA11" s="34"/>
      <c r="AB11" s="34"/>
      <c r="AC11" s="34"/>
      <c r="AD11" s="34"/>
      <c r="AE11" s="34"/>
    </row>
    <row r="12" spans="1:46" s="2" customFormat="1" ht="12" customHeight="1">
      <c r="A12" s="34"/>
      <c r="B12" s="39"/>
      <c r="C12" s="34"/>
      <c r="D12" s="105" t="s">
        <v>22</v>
      </c>
      <c r="E12" s="34"/>
      <c r="F12" s="107" t="s">
        <v>23</v>
      </c>
      <c r="G12" s="34"/>
      <c r="H12" s="34"/>
      <c r="I12" s="105" t="s">
        <v>24</v>
      </c>
      <c r="J12" s="108" t="str">
        <f>'Rekapitulace stavby'!AN8</f>
        <v>28. 5. 2021</v>
      </c>
      <c r="K12" s="34"/>
      <c r="L12" s="106"/>
      <c r="S12" s="34"/>
      <c r="T12" s="34"/>
      <c r="U12" s="34"/>
      <c r="V12" s="34"/>
      <c r="W12" s="34"/>
      <c r="X12" s="34"/>
      <c r="Y12" s="34"/>
      <c r="Z12" s="34"/>
      <c r="AA12" s="34"/>
      <c r="AB12" s="34"/>
      <c r="AC12" s="34"/>
      <c r="AD12" s="34"/>
      <c r="AE12" s="34"/>
    </row>
    <row r="13" spans="1:46" s="2" customFormat="1" ht="10.75"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46" s="2" customFormat="1" ht="12" customHeight="1">
      <c r="A14" s="34"/>
      <c r="B14" s="39"/>
      <c r="C14" s="34"/>
      <c r="D14" s="105" t="s">
        <v>26</v>
      </c>
      <c r="E14" s="34"/>
      <c r="F14" s="34"/>
      <c r="G14" s="34"/>
      <c r="H14" s="34"/>
      <c r="I14" s="105" t="s">
        <v>27</v>
      </c>
      <c r="J14" s="107" t="s">
        <v>21</v>
      </c>
      <c r="K14" s="34"/>
      <c r="L14" s="106"/>
      <c r="S14" s="34"/>
      <c r="T14" s="34"/>
      <c r="U14" s="34"/>
      <c r="V14" s="34"/>
      <c r="W14" s="34"/>
      <c r="X14" s="34"/>
      <c r="Y14" s="34"/>
      <c r="Z14" s="34"/>
      <c r="AA14" s="34"/>
      <c r="AB14" s="34"/>
      <c r="AC14" s="34"/>
      <c r="AD14" s="34"/>
      <c r="AE14" s="34"/>
    </row>
    <row r="15" spans="1:46" s="2" customFormat="1" ht="18" customHeight="1">
      <c r="A15" s="34"/>
      <c r="B15" s="39"/>
      <c r="C15" s="34"/>
      <c r="D15" s="34"/>
      <c r="E15" s="107" t="s">
        <v>28</v>
      </c>
      <c r="F15" s="34"/>
      <c r="G15" s="34"/>
      <c r="H15" s="34"/>
      <c r="I15" s="105" t="s">
        <v>29</v>
      </c>
      <c r="J15" s="107" t="s">
        <v>21</v>
      </c>
      <c r="K15" s="34"/>
      <c r="L15" s="106"/>
      <c r="S15" s="34"/>
      <c r="T15" s="34"/>
      <c r="U15" s="34"/>
      <c r="V15" s="34"/>
      <c r="W15" s="34"/>
      <c r="X15" s="34"/>
      <c r="Y15" s="34"/>
      <c r="Z15" s="34"/>
      <c r="AA15" s="34"/>
      <c r="AB15" s="34"/>
      <c r="AC15" s="34"/>
      <c r="AD15" s="34"/>
      <c r="AE15" s="34"/>
    </row>
    <row r="16" spans="1:46" s="2" customFormat="1" ht="7"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30</v>
      </c>
      <c r="E17" s="34"/>
      <c r="F17" s="34"/>
      <c r="G17" s="34"/>
      <c r="H17" s="34"/>
      <c r="I17" s="105" t="s">
        <v>27</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2" t="str">
        <f>'Rekapitulace stavby'!E14</f>
        <v>Vyplň údaj</v>
      </c>
      <c r="F18" s="353"/>
      <c r="G18" s="353"/>
      <c r="H18" s="353"/>
      <c r="I18" s="105" t="s">
        <v>29</v>
      </c>
      <c r="J18" s="30" t="str">
        <f>'Rekapitulace stavby'!AN14</f>
        <v>Vyplň údaj</v>
      </c>
      <c r="K18" s="34"/>
      <c r="L18" s="106"/>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32</v>
      </c>
      <c r="E20" s="34"/>
      <c r="F20" s="34"/>
      <c r="G20" s="34"/>
      <c r="H20" s="34"/>
      <c r="I20" s="105" t="s">
        <v>27</v>
      </c>
      <c r="J20" s="107" t="s">
        <v>21</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33</v>
      </c>
      <c r="F21" s="34"/>
      <c r="G21" s="34"/>
      <c r="H21" s="34"/>
      <c r="I21" s="105" t="s">
        <v>29</v>
      </c>
      <c r="J21" s="107" t="s">
        <v>21</v>
      </c>
      <c r="K21" s="34"/>
      <c r="L21" s="106"/>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35</v>
      </c>
      <c r="E23" s="34"/>
      <c r="F23" s="34"/>
      <c r="G23" s="34"/>
      <c r="H23" s="34"/>
      <c r="I23" s="105" t="s">
        <v>27</v>
      </c>
      <c r="J23" s="107" t="s">
        <v>21</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36</v>
      </c>
      <c r="F24" s="34"/>
      <c r="G24" s="34"/>
      <c r="H24" s="34"/>
      <c r="I24" s="105" t="s">
        <v>29</v>
      </c>
      <c r="J24" s="107" t="s">
        <v>21</v>
      </c>
      <c r="K24" s="34"/>
      <c r="L24" s="106"/>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37</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71.25" customHeight="1">
      <c r="A27" s="109"/>
      <c r="B27" s="110"/>
      <c r="C27" s="109"/>
      <c r="D27" s="109"/>
      <c r="E27" s="354" t="s">
        <v>38</v>
      </c>
      <c r="F27" s="354"/>
      <c r="G27" s="354"/>
      <c r="H27" s="354"/>
      <c r="I27" s="109"/>
      <c r="J27" s="109"/>
      <c r="K27" s="109"/>
      <c r="L27" s="111"/>
      <c r="S27" s="109"/>
      <c r="T27" s="109"/>
      <c r="U27" s="109"/>
      <c r="V27" s="109"/>
      <c r="W27" s="109"/>
      <c r="X27" s="109"/>
      <c r="Y27" s="109"/>
      <c r="Z27" s="109"/>
      <c r="AA27" s="109"/>
      <c r="AB27" s="109"/>
      <c r="AC27" s="109"/>
      <c r="AD27" s="109"/>
      <c r="AE27" s="109"/>
    </row>
    <row r="28" spans="1:31" s="2" customFormat="1" ht="7"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7"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4" customHeight="1">
      <c r="A30" s="34"/>
      <c r="B30" s="39"/>
      <c r="C30" s="34"/>
      <c r="D30" s="113" t="s">
        <v>39</v>
      </c>
      <c r="E30" s="34"/>
      <c r="F30" s="34"/>
      <c r="G30" s="34"/>
      <c r="H30" s="34"/>
      <c r="I30" s="34"/>
      <c r="J30" s="114">
        <f>ROUND(J100, 2)</f>
        <v>0</v>
      </c>
      <c r="K30" s="34"/>
      <c r="L30" s="106"/>
      <c r="S30" s="34"/>
      <c r="T30" s="34"/>
      <c r="U30" s="34"/>
      <c r="V30" s="34"/>
      <c r="W30" s="34"/>
      <c r="X30" s="34"/>
      <c r="Y30" s="34"/>
      <c r="Z30" s="34"/>
      <c r="AA30" s="34"/>
      <c r="AB30" s="34"/>
      <c r="AC30" s="34"/>
      <c r="AD30" s="34"/>
      <c r="AE30" s="34"/>
    </row>
    <row r="31" spans="1:31" s="2" customFormat="1" ht="7"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c r="A32" s="34"/>
      <c r="B32" s="39"/>
      <c r="C32" s="34"/>
      <c r="D32" s="34"/>
      <c r="E32" s="34"/>
      <c r="F32" s="115" t="s">
        <v>41</v>
      </c>
      <c r="G32" s="34"/>
      <c r="H32" s="34"/>
      <c r="I32" s="115" t="s">
        <v>40</v>
      </c>
      <c r="J32" s="115" t="s">
        <v>42</v>
      </c>
      <c r="K32" s="34"/>
      <c r="L32" s="106"/>
      <c r="S32" s="34"/>
      <c r="T32" s="34"/>
      <c r="U32" s="34"/>
      <c r="V32" s="34"/>
      <c r="W32" s="34"/>
      <c r="X32" s="34"/>
      <c r="Y32" s="34"/>
      <c r="Z32" s="34"/>
      <c r="AA32" s="34"/>
      <c r="AB32" s="34"/>
      <c r="AC32" s="34"/>
      <c r="AD32" s="34"/>
      <c r="AE32" s="34"/>
    </row>
    <row r="33" spans="1:31" s="2" customFormat="1" ht="14.4" customHeight="1">
      <c r="A33" s="34"/>
      <c r="B33" s="39"/>
      <c r="C33" s="34"/>
      <c r="D33" s="116" t="s">
        <v>43</v>
      </c>
      <c r="E33" s="105" t="s">
        <v>44</v>
      </c>
      <c r="F33" s="117">
        <f>ROUND((SUM(BE100:BE593)),  2)</f>
        <v>0</v>
      </c>
      <c r="G33" s="34"/>
      <c r="H33" s="34"/>
      <c r="I33" s="118">
        <v>0.21</v>
      </c>
      <c r="J33" s="117">
        <f>ROUND(((SUM(BE100:BE593))*I33),  2)</f>
        <v>0</v>
      </c>
      <c r="K33" s="34"/>
      <c r="L33" s="106"/>
      <c r="S33" s="34"/>
      <c r="T33" s="34"/>
      <c r="U33" s="34"/>
      <c r="V33" s="34"/>
      <c r="W33" s="34"/>
      <c r="X33" s="34"/>
      <c r="Y33" s="34"/>
      <c r="Z33" s="34"/>
      <c r="AA33" s="34"/>
      <c r="AB33" s="34"/>
      <c r="AC33" s="34"/>
      <c r="AD33" s="34"/>
      <c r="AE33" s="34"/>
    </row>
    <row r="34" spans="1:31" s="2" customFormat="1" ht="14.4" customHeight="1">
      <c r="A34" s="34"/>
      <c r="B34" s="39"/>
      <c r="C34" s="34"/>
      <c r="D34" s="34"/>
      <c r="E34" s="105" t="s">
        <v>45</v>
      </c>
      <c r="F34" s="117">
        <f>ROUND((SUM(BF100:BF593)),  2)</f>
        <v>0</v>
      </c>
      <c r="G34" s="34"/>
      <c r="H34" s="34"/>
      <c r="I34" s="118">
        <v>0.15</v>
      </c>
      <c r="J34" s="117">
        <f>ROUND(((SUM(BF100:BF593))*I34),  2)</f>
        <v>0</v>
      </c>
      <c r="K34" s="34"/>
      <c r="L34" s="106"/>
      <c r="S34" s="34"/>
      <c r="T34" s="34"/>
      <c r="U34" s="34"/>
      <c r="V34" s="34"/>
      <c r="W34" s="34"/>
      <c r="X34" s="34"/>
      <c r="Y34" s="34"/>
      <c r="Z34" s="34"/>
      <c r="AA34" s="34"/>
      <c r="AB34" s="34"/>
      <c r="AC34" s="34"/>
      <c r="AD34" s="34"/>
      <c r="AE34" s="34"/>
    </row>
    <row r="35" spans="1:31" s="2" customFormat="1" ht="14.4" hidden="1" customHeight="1">
      <c r="A35" s="34"/>
      <c r="B35" s="39"/>
      <c r="C35" s="34"/>
      <c r="D35" s="34"/>
      <c r="E35" s="105" t="s">
        <v>46</v>
      </c>
      <c r="F35" s="117">
        <f>ROUND((SUM(BG100:BG593)),  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hidden="1" customHeight="1">
      <c r="A36" s="34"/>
      <c r="B36" s="39"/>
      <c r="C36" s="34"/>
      <c r="D36" s="34"/>
      <c r="E36" s="105" t="s">
        <v>47</v>
      </c>
      <c r="F36" s="117">
        <f>ROUND((SUM(BH100:BH593)),  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hidden="1" customHeight="1">
      <c r="A37" s="34"/>
      <c r="B37" s="39"/>
      <c r="C37" s="34"/>
      <c r="D37" s="34"/>
      <c r="E37" s="105" t="s">
        <v>48</v>
      </c>
      <c r="F37" s="117">
        <f>ROUND((SUM(BI100:BI593)),  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4" customHeight="1">
      <c r="A39" s="34"/>
      <c r="B39" s="39"/>
      <c r="C39" s="119"/>
      <c r="D39" s="120" t="s">
        <v>49</v>
      </c>
      <c r="E39" s="121"/>
      <c r="F39" s="121"/>
      <c r="G39" s="122" t="s">
        <v>50</v>
      </c>
      <c r="H39" s="123" t="s">
        <v>51</v>
      </c>
      <c r="I39" s="121"/>
      <c r="J39" s="124">
        <f>SUM(J30:J37)</f>
        <v>0</v>
      </c>
      <c r="K39" s="125"/>
      <c r="L39" s="106"/>
      <c r="S39" s="34"/>
      <c r="T39" s="34"/>
      <c r="U39" s="34"/>
      <c r="V39" s="34"/>
      <c r="W39" s="34"/>
      <c r="X39" s="34"/>
      <c r="Y39" s="34"/>
      <c r="Z39" s="34"/>
      <c r="AA39" s="34"/>
      <c r="AB39" s="34"/>
      <c r="AC39" s="34"/>
      <c r="AD39" s="34"/>
      <c r="AE39" s="34"/>
    </row>
    <row r="40" spans="1:31" s="2" customFormat="1" ht="14.4"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7"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5" customHeight="1">
      <c r="A45" s="34"/>
      <c r="B45" s="35"/>
      <c r="C45" s="23" t="s">
        <v>91</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7"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5" t="str">
        <f>E7</f>
        <v>Vyhlídka Karla IV. - oprava pochozích střech - II. Etapa</v>
      </c>
      <c r="F48" s="356"/>
      <c r="G48" s="356"/>
      <c r="H48" s="356"/>
      <c r="I48" s="36"/>
      <c r="J48" s="36"/>
      <c r="K48" s="36"/>
      <c r="L48" s="106"/>
      <c r="S48" s="34"/>
      <c r="T48" s="34"/>
      <c r="U48" s="34"/>
      <c r="V48" s="34"/>
      <c r="W48" s="34"/>
      <c r="X48" s="34"/>
      <c r="Y48" s="34"/>
      <c r="Z48" s="34"/>
      <c r="AA48" s="34"/>
      <c r="AB48" s="34"/>
      <c r="AC48" s="34"/>
      <c r="AD48" s="34"/>
      <c r="AE48" s="34"/>
    </row>
    <row r="49" spans="1:47" s="2" customFormat="1" ht="12" customHeight="1">
      <c r="A49" s="34"/>
      <c r="B49" s="35"/>
      <c r="C49" s="29" t="s">
        <v>89</v>
      </c>
      <c r="D49" s="36"/>
      <c r="E49" s="36"/>
      <c r="F49" s="36"/>
      <c r="G49" s="36"/>
      <c r="H49" s="36"/>
      <c r="I49" s="36"/>
      <c r="J49" s="36"/>
      <c r="K49" s="36"/>
      <c r="L49" s="106"/>
      <c r="S49" s="34"/>
      <c r="T49" s="34"/>
      <c r="U49" s="34"/>
      <c r="V49" s="34"/>
      <c r="W49" s="34"/>
      <c r="X49" s="34"/>
      <c r="Y49" s="34"/>
      <c r="Z49" s="34"/>
      <c r="AA49" s="34"/>
      <c r="AB49" s="34"/>
      <c r="AC49" s="34"/>
      <c r="AD49" s="34"/>
      <c r="AE49" s="34"/>
    </row>
    <row r="50" spans="1:47" s="2" customFormat="1" ht="16.5" customHeight="1">
      <c r="A50" s="34"/>
      <c r="B50" s="35"/>
      <c r="C50" s="36"/>
      <c r="D50" s="36"/>
      <c r="E50" s="327" t="str">
        <f>E9</f>
        <v>01b - Stavební část - Oprava pochozích střech</v>
      </c>
      <c r="F50" s="357"/>
      <c r="G50" s="357"/>
      <c r="H50" s="357"/>
      <c r="I50" s="36"/>
      <c r="J50" s="36"/>
      <c r="K50" s="36"/>
      <c r="L50" s="106"/>
      <c r="S50" s="34"/>
      <c r="T50" s="34"/>
      <c r="U50" s="34"/>
      <c r="V50" s="34"/>
      <c r="W50" s="34"/>
      <c r="X50" s="34"/>
      <c r="Y50" s="34"/>
      <c r="Z50" s="34"/>
      <c r="AA50" s="34"/>
      <c r="AB50" s="34"/>
      <c r="AC50" s="34"/>
      <c r="AD50" s="34"/>
      <c r="AE50" s="34"/>
    </row>
    <row r="51" spans="1:47" s="2" customFormat="1" ht="7"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47" s="2" customFormat="1" ht="12" customHeight="1">
      <c r="A52" s="34"/>
      <c r="B52" s="35"/>
      <c r="C52" s="29" t="s">
        <v>22</v>
      </c>
      <c r="D52" s="36"/>
      <c r="E52" s="36"/>
      <c r="F52" s="27" t="str">
        <f>F12</f>
        <v>Karlovy Vary</v>
      </c>
      <c r="G52" s="36"/>
      <c r="H52" s="36"/>
      <c r="I52" s="29" t="s">
        <v>24</v>
      </c>
      <c r="J52" s="59" t="str">
        <f>IF(J12="","",J12)</f>
        <v>28. 5. 2021</v>
      </c>
      <c r="K52" s="36"/>
      <c r="L52" s="106"/>
      <c r="S52" s="34"/>
      <c r="T52" s="34"/>
      <c r="U52" s="34"/>
      <c r="V52" s="34"/>
      <c r="W52" s="34"/>
      <c r="X52" s="34"/>
      <c r="Y52" s="34"/>
      <c r="Z52" s="34"/>
      <c r="AA52" s="34"/>
      <c r="AB52" s="34"/>
      <c r="AC52" s="34"/>
      <c r="AD52" s="34"/>
      <c r="AE52" s="34"/>
    </row>
    <row r="53" spans="1:47" s="2" customFormat="1" ht="7"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47" s="2" customFormat="1" ht="25.65" customHeight="1">
      <c r="A54" s="34"/>
      <c r="B54" s="35"/>
      <c r="C54" s="29" t="s">
        <v>26</v>
      </c>
      <c r="D54" s="36"/>
      <c r="E54" s="36"/>
      <c r="F54" s="27" t="str">
        <f>E15</f>
        <v>Statutární město Karlovy Vary</v>
      </c>
      <c r="G54" s="36"/>
      <c r="H54" s="36"/>
      <c r="I54" s="29" t="s">
        <v>32</v>
      </c>
      <c r="J54" s="32" t="str">
        <f>E21</f>
        <v>Ing. Kubíček, Ing. Redl</v>
      </c>
      <c r="K54" s="36"/>
      <c r="L54" s="106"/>
      <c r="S54" s="34"/>
      <c r="T54" s="34"/>
      <c r="U54" s="34"/>
      <c r="V54" s="34"/>
      <c r="W54" s="34"/>
      <c r="X54" s="34"/>
      <c r="Y54" s="34"/>
      <c r="Z54" s="34"/>
      <c r="AA54" s="34"/>
      <c r="AB54" s="34"/>
      <c r="AC54" s="34"/>
      <c r="AD54" s="34"/>
      <c r="AE54" s="34"/>
    </row>
    <row r="55" spans="1:47" s="2" customFormat="1" ht="15.15" customHeight="1">
      <c r="A55" s="34"/>
      <c r="B55" s="35"/>
      <c r="C55" s="29" t="s">
        <v>30</v>
      </c>
      <c r="D55" s="36"/>
      <c r="E55" s="36"/>
      <c r="F55" s="27" t="str">
        <f>IF(E18="","",E18)</f>
        <v>Vyplň údaj</v>
      </c>
      <c r="G55" s="36"/>
      <c r="H55" s="36"/>
      <c r="I55" s="29" t="s">
        <v>35</v>
      </c>
      <c r="J55" s="32" t="str">
        <f>E24</f>
        <v>Daniela Hahnová</v>
      </c>
      <c r="K55" s="36"/>
      <c r="L55" s="106"/>
      <c r="S55" s="34"/>
      <c r="T55" s="34"/>
      <c r="U55" s="34"/>
      <c r="V55" s="34"/>
      <c r="W55" s="34"/>
      <c r="X55" s="34"/>
      <c r="Y55" s="34"/>
      <c r="Z55" s="34"/>
      <c r="AA55" s="34"/>
      <c r="AB55" s="34"/>
      <c r="AC55" s="34"/>
      <c r="AD55" s="34"/>
      <c r="AE55" s="34"/>
    </row>
    <row r="56" spans="1:47" s="2" customFormat="1" ht="10.2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47" s="2" customFormat="1" ht="29.25" customHeight="1">
      <c r="A57" s="34"/>
      <c r="B57" s="35"/>
      <c r="C57" s="130" t="s">
        <v>92</v>
      </c>
      <c r="D57" s="131"/>
      <c r="E57" s="131"/>
      <c r="F57" s="131"/>
      <c r="G57" s="131"/>
      <c r="H57" s="131"/>
      <c r="I57" s="131"/>
      <c r="J57" s="132" t="s">
        <v>93</v>
      </c>
      <c r="K57" s="131"/>
      <c r="L57" s="106"/>
      <c r="S57" s="34"/>
      <c r="T57" s="34"/>
      <c r="U57" s="34"/>
      <c r="V57" s="34"/>
      <c r="W57" s="34"/>
      <c r="X57" s="34"/>
      <c r="Y57" s="34"/>
      <c r="Z57" s="34"/>
      <c r="AA57" s="34"/>
      <c r="AB57" s="34"/>
      <c r="AC57" s="34"/>
      <c r="AD57" s="34"/>
      <c r="AE57" s="34"/>
    </row>
    <row r="58" spans="1:47" s="2" customFormat="1" ht="10.2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75" customHeight="1">
      <c r="A59" s="34"/>
      <c r="B59" s="35"/>
      <c r="C59" s="133" t="s">
        <v>71</v>
      </c>
      <c r="D59" s="36"/>
      <c r="E59" s="36"/>
      <c r="F59" s="36"/>
      <c r="G59" s="36"/>
      <c r="H59" s="36"/>
      <c r="I59" s="36"/>
      <c r="J59" s="77">
        <f>J100</f>
        <v>0</v>
      </c>
      <c r="K59" s="36"/>
      <c r="L59" s="106"/>
      <c r="S59" s="34"/>
      <c r="T59" s="34"/>
      <c r="U59" s="34"/>
      <c r="V59" s="34"/>
      <c r="W59" s="34"/>
      <c r="X59" s="34"/>
      <c r="Y59" s="34"/>
      <c r="Z59" s="34"/>
      <c r="AA59" s="34"/>
      <c r="AB59" s="34"/>
      <c r="AC59" s="34"/>
      <c r="AD59" s="34"/>
      <c r="AE59" s="34"/>
      <c r="AU59" s="17" t="s">
        <v>94</v>
      </c>
    </row>
    <row r="60" spans="1:47" s="9" customFormat="1" ht="25" customHeight="1">
      <c r="B60" s="134"/>
      <c r="C60" s="135"/>
      <c r="D60" s="136" t="s">
        <v>95</v>
      </c>
      <c r="E60" s="137"/>
      <c r="F60" s="137"/>
      <c r="G60" s="137"/>
      <c r="H60" s="137"/>
      <c r="I60" s="137"/>
      <c r="J60" s="138">
        <f>J101</f>
        <v>0</v>
      </c>
      <c r="K60" s="135"/>
      <c r="L60" s="139"/>
    </row>
    <row r="61" spans="1:47" s="10" customFormat="1" ht="19.899999999999999" customHeight="1">
      <c r="B61" s="140"/>
      <c r="C61" s="141"/>
      <c r="D61" s="142" t="s">
        <v>96</v>
      </c>
      <c r="E61" s="143"/>
      <c r="F61" s="143"/>
      <c r="G61" s="143"/>
      <c r="H61" s="143"/>
      <c r="I61" s="143"/>
      <c r="J61" s="144">
        <f>J102</f>
        <v>0</v>
      </c>
      <c r="K61" s="141"/>
      <c r="L61" s="145"/>
    </row>
    <row r="62" spans="1:47" s="10" customFormat="1" ht="19.899999999999999" customHeight="1">
      <c r="B62" s="140"/>
      <c r="C62" s="141"/>
      <c r="D62" s="142" t="s">
        <v>97</v>
      </c>
      <c r="E62" s="143"/>
      <c r="F62" s="143"/>
      <c r="G62" s="143"/>
      <c r="H62" s="143"/>
      <c r="I62" s="143"/>
      <c r="J62" s="144">
        <f>J116</f>
        <v>0</v>
      </c>
      <c r="K62" s="141"/>
      <c r="L62" s="145"/>
    </row>
    <row r="63" spans="1:47" s="10" customFormat="1" ht="14.9" customHeight="1">
      <c r="B63" s="140"/>
      <c r="C63" s="141"/>
      <c r="D63" s="142" t="s">
        <v>98</v>
      </c>
      <c r="E63" s="143"/>
      <c r="F63" s="143"/>
      <c r="G63" s="143"/>
      <c r="H63" s="143"/>
      <c r="I63" s="143"/>
      <c r="J63" s="144">
        <f>J117</f>
        <v>0</v>
      </c>
      <c r="K63" s="141"/>
      <c r="L63" s="145"/>
    </row>
    <row r="64" spans="1:47" s="10" customFormat="1" ht="19.899999999999999" customHeight="1">
      <c r="B64" s="140"/>
      <c r="C64" s="141"/>
      <c r="D64" s="142" t="s">
        <v>99</v>
      </c>
      <c r="E64" s="143"/>
      <c r="F64" s="143"/>
      <c r="G64" s="143"/>
      <c r="H64" s="143"/>
      <c r="I64" s="143"/>
      <c r="J64" s="144">
        <f>J137</f>
        <v>0</v>
      </c>
      <c r="K64" s="141"/>
      <c r="L64" s="145"/>
    </row>
    <row r="65" spans="2:12" s="10" customFormat="1" ht="14.9" customHeight="1">
      <c r="B65" s="140"/>
      <c r="C65" s="141"/>
      <c r="D65" s="142" t="s">
        <v>100</v>
      </c>
      <c r="E65" s="143"/>
      <c r="F65" s="143"/>
      <c r="G65" s="143"/>
      <c r="H65" s="143"/>
      <c r="I65" s="143"/>
      <c r="J65" s="144">
        <f>J138</f>
        <v>0</v>
      </c>
      <c r="K65" s="141"/>
      <c r="L65" s="145"/>
    </row>
    <row r="66" spans="2:12" s="10" customFormat="1" ht="14.9" customHeight="1">
      <c r="B66" s="140"/>
      <c r="C66" s="141"/>
      <c r="D66" s="142" t="s">
        <v>101</v>
      </c>
      <c r="E66" s="143"/>
      <c r="F66" s="143"/>
      <c r="G66" s="143"/>
      <c r="H66" s="143"/>
      <c r="I66" s="143"/>
      <c r="J66" s="144">
        <f>J189</f>
        <v>0</v>
      </c>
      <c r="K66" s="141"/>
      <c r="L66" s="145"/>
    </row>
    <row r="67" spans="2:12" s="10" customFormat="1" ht="19.899999999999999" customHeight="1">
      <c r="B67" s="140"/>
      <c r="C67" s="141"/>
      <c r="D67" s="142" t="s">
        <v>102</v>
      </c>
      <c r="E67" s="143"/>
      <c r="F67" s="143"/>
      <c r="G67" s="143"/>
      <c r="H67" s="143"/>
      <c r="I67" s="143"/>
      <c r="J67" s="144">
        <f>J235</f>
        <v>0</v>
      </c>
      <c r="K67" s="141"/>
      <c r="L67" s="145"/>
    </row>
    <row r="68" spans="2:12" s="10" customFormat="1" ht="14.9" customHeight="1">
      <c r="B68" s="140"/>
      <c r="C68" s="141"/>
      <c r="D68" s="142" t="s">
        <v>103</v>
      </c>
      <c r="E68" s="143"/>
      <c r="F68" s="143"/>
      <c r="G68" s="143"/>
      <c r="H68" s="143"/>
      <c r="I68" s="143"/>
      <c r="J68" s="144">
        <f>J236</f>
        <v>0</v>
      </c>
      <c r="K68" s="141"/>
      <c r="L68" s="145"/>
    </row>
    <row r="69" spans="2:12" s="10" customFormat="1" ht="14.9" customHeight="1">
      <c r="B69" s="140"/>
      <c r="C69" s="141"/>
      <c r="D69" s="142" t="s">
        <v>104</v>
      </c>
      <c r="E69" s="143"/>
      <c r="F69" s="143"/>
      <c r="G69" s="143"/>
      <c r="H69" s="143"/>
      <c r="I69" s="143"/>
      <c r="J69" s="144">
        <f>J265</f>
        <v>0</v>
      </c>
      <c r="K69" s="141"/>
      <c r="L69" s="145"/>
    </row>
    <row r="70" spans="2:12" s="10" customFormat="1" ht="14.9" customHeight="1">
      <c r="B70" s="140"/>
      <c r="C70" s="141"/>
      <c r="D70" s="142" t="s">
        <v>105</v>
      </c>
      <c r="E70" s="143"/>
      <c r="F70" s="143"/>
      <c r="G70" s="143"/>
      <c r="H70" s="143"/>
      <c r="I70" s="143"/>
      <c r="J70" s="144">
        <f>J282</f>
        <v>0</v>
      </c>
      <c r="K70" s="141"/>
      <c r="L70" s="145"/>
    </row>
    <row r="71" spans="2:12" s="10" customFormat="1" ht="14.9" customHeight="1">
      <c r="B71" s="140"/>
      <c r="C71" s="141"/>
      <c r="D71" s="142" t="s">
        <v>106</v>
      </c>
      <c r="E71" s="143"/>
      <c r="F71" s="143"/>
      <c r="G71" s="143"/>
      <c r="H71" s="143"/>
      <c r="I71" s="143"/>
      <c r="J71" s="144">
        <f>J332</f>
        <v>0</v>
      </c>
      <c r="K71" s="141"/>
      <c r="L71" s="145"/>
    </row>
    <row r="72" spans="2:12" s="10" customFormat="1" ht="19.899999999999999" customHeight="1">
      <c r="B72" s="140"/>
      <c r="C72" s="141"/>
      <c r="D72" s="142" t="s">
        <v>107</v>
      </c>
      <c r="E72" s="143"/>
      <c r="F72" s="143"/>
      <c r="G72" s="143"/>
      <c r="H72" s="143"/>
      <c r="I72" s="143"/>
      <c r="J72" s="144">
        <f>J351</f>
        <v>0</v>
      </c>
      <c r="K72" s="141"/>
      <c r="L72" s="145"/>
    </row>
    <row r="73" spans="2:12" s="10" customFormat="1" ht="19.899999999999999" customHeight="1">
      <c r="B73" s="140"/>
      <c r="C73" s="141"/>
      <c r="D73" s="142" t="s">
        <v>108</v>
      </c>
      <c r="E73" s="143"/>
      <c r="F73" s="143"/>
      <c r="G73" s="143"/>
      <c r="H73" s="143"/>
      <c r="I73" s="143"/>
      <c r="J73" s="144">
        <f>J370</f>
        <v>0</v>
      </c>
      <c r="K73" s="141"/>
      <c r="L73" s="145"/>
    </row>
    <row r="74" spans="2:12" s="9" customFormat="1" ht="25" customHeight="1">
      <c r="B74" s="134"/>
      <c r="C74" s="135"/>
      <c r="D74" s="136" t="s">
        <v>109</v>
      </c>
      <c r="E74" s="137"/>
      <c r="F74" s="137"/>
      <c r="G74" s="137"/>
      <c r="H74" s="137"/>
      <c r="I74" s="137"/>
      <c r="J74" s="138">
        <f>J374</f>
        <v>0</v>
      </c>
      <c r="K74" s="135"/>
      <c r="L74" s="139"/>
    </row>
    <row r="75" spans="2:12" s="10" customFormat="1" ht="19.899999999999999" customHeight="1">
      <c r="B75" s="140"/>
      <c r="C75" s="141"/>
      <c r="D75" s="142" t="s">
        <v>110</v>
      </c>
      <c r="E75" s="143"/>
      <c r="F75" s="143"/>
      <c r="G75" s="143"/>
      <c r="H75" s="143"/>
      <c r="I75" s="143"/>
      <c r="J75" s="144">
        <f>J375</f>
        <v>0</v>
      </c>
      <c r="K75" s="141"/>
      <c r="L75" s="145"/>
    </row>
    <row r="76" spans="2:12" s="10" customFormat="1" ht="19.899999999999999" customHeight="1">
      <c r="B76" s="140"/>
      <c r="C76" s="141"/>
      <c r="D76" s="142" t="s">
        <v>111</v>
      </c>
      <c r="E76" s="143"/>
      <c r="F76" s="143"/>
      <c r="G76" s="143"/>
      <c r="H76" s="143"/>
      <c r="I76" s="143"/>
      <c r="J76" s="144">
        <f>J426</f>
        <v>0</v>
      </c>
      <c r="K76" s="141"/>
      <c r="L76" s="145"/>
    </row>
    <row r="77" spans="2:12" s="10" customFormat="1" ht="19.899999999999999" customHeight="1">
      <c r="B77" s="140"/>
      <c r="C77" s="141"/>
      <c r="D77" s="142" t="s">
        <v>112</v>
      </c>
      <c r="E77" s="143"/>
      <c r="F77" s="143"/>
      <c r="G77" s="143"/>
      <c r="H77" s="143"/>
      <c r="I77" s="143"/>
      <c r="J77" s="144">
        <f>J451</f>
        <v>0</v>
      </c>
      <c r="K77" s="141"/>
      <c r="L77" s="145"/>
    </row>
    <row r="78" spans="2:12" s="10" customFormat="1" ht="19.899999999999999" customHeight="1">
      <c r="B78" s="140"/>
      <c r="C78" s="141"/>
      <c r="D78" s="142" t="s">
        <v>113</v>
      </c>
      <c r="E78" s="143"/>
      <c r="F78" s="143"/>
      <c r="G78" s="143"/>
      <c r="H78" s="143"/>
      <c r="I78" s="143"/>
      <c r="J78" s="144">
        <f>J498</f>
        <v>0</v>
      </c>
      <c r="K78" s="141"/>
      <c r="L78" s="145"/>
    </row>
    <row r="79" spans="2:12" s="10" customFormat="1" ht="19.899999999999999" customHeight="1">
      <c r="B79" s="140"/>
      <c r="C79" s="141"/>
      <c r="D79" s="142" t="s">
        <v>114</v>
      </c>
      <c r="E79" s="143"/>
      <c r="F79" s="143"/>
      <c r="G79" s="143"/>
      <c r="H79" s="143"/>
      <c r="I79" s="143"/>
      <c r="J79" s="144">
        <f>J556</f>
        <v>0</v>
      </c>
      <c r="K79" s="141"/>
      <c r="L79" s="145"/>
    </row>
    <row r="80" spans="2:12" s="10" customFormat="1" ht="19.899999999999999" customHeight="1">
      <c r="B80" s="140"/>
      <c r="C80" s="141"/>
      <c r="D80" s="142" t="s">
        <v>115</v>
      </c>
      <c r="E80" s="143"/>
      <c r="F80" s="143"/>
      <c r="G80" s="143"/>
      <c r="H80" s="143"/>
      <c r="I80" s="143"/>
      <c r="J80" s="144">
        <f>J576</f>
        <v>0</v>
      </c>
      <c r="K80" s="141"/>
      <c r="L80" s="145"/>
    </row>
    <row r="81" spans="1:31" s="2" customFormat="1" ht="21.75" customHeight="1">
      <c r="A81" s="34"/>
      <c r="B81" s="35"/>
      <c r="C81" s="36"/>
      <c r="D81" s="36"/>
      <c r="E81" s="36"/>
      <c r="F81" s="36"/>
      <c r="G81" s="36"/>
      <c r="H81" s="36"/>
      <c r="I81" s="36"/>
      <c r="J81" s="36"/>
      <c r="K81" s="36"/>
      <c r="L81" s="106"/>
      <c r="S81" s="34"/>
      <c r="T81" s="34"/>
      <c r="U81" s="34"/>
      <c r="V81" s="34"/>
      <c r="W81" s="34"/>
      <c r="X81" s="34"/>
      <c r="Y81" s="34"/>
      <c r="Z81" s="34"/>
      <c r="AA81" s="34"/>
      <c r="AB81" s="34"/>
      <c r="AC81" s="34"/>
      <c r="AD81" s="34"/>
      <c r="AE81" s="34"/>
    </row>
    <row r="82" spans="1:31" s="2" customFormat="1" ht="7" customHeight="1">
      <c r="A82" s="34"/>
      <c r="B82" s="47"/>
      <c r="C82" s="48"/>
      <c r="D82" s="48"/>
      <c r="E82" s="48"/>
      <c r="F82" s="48"/>
      <c r="G82" s="48"/>
      <c r="H82" s="48"/>
      <c r="I82" s="48"/>
      <c r="J82" s="48"/>
      <c r="K82" s="48"/>
      <c r="L82" s="106"/>
      <c r="S82" s="34"/>
      <c r="T82" s="34"/>
      <c r="U82" s="34"/>
      <c r="V82" s="34"/>
      <c r="W82" s="34"/>
      <c r="X82" s="34"/>
      <c r="Y82" s="34"/>
      <c r="Z82" s="34"/>
      <c r="AA82" s="34"/>
      <c r="AB82" s="34"/>
      <c r="AC82" s="34"/>
      <c r="AD82" s="34"/>
      <c r="AE82" s="34"/>
    </row>
    <row r="86" spans="1:31" s="2" customFormat="1" ht="7" customHeight="1">
      <c r="A86" s="34"/>
      <c r="B86" s="49"/>
      <c r="C86" s="50"/>
      <c r="D86" s="50"/>
      <c r="E86" s="50"/>
      <c r="F86" s="50"/>
      <c r="G86" s="50"/>
      <c r="H86" s="50"/>
      <c r="I86" s="50"/>
      <c r="J86" s="50"/>
      <c r="K86" s="50"/>
      <c r="L86" s="106"/>
      <c r="S86" s="34"/>
      <c r="T86" s="34"/>
      <c r="U86" s="34"/>
      <c r="V86" s="34"/>
      <c r="W86" s="34"/>
      <c r="X86" s="34"/>
      <c r="Y86" s="34"/>
      <c r="Z86" s="34"/>
      <c r="AA86" s="34"/>
      <c r="AB86" s="34"/>
      <c r="AC86" s="34"/>
      <c r="AD86" s="34"/>
      <c r="AE86" s="34"/>
    </row>
    <row r="87" spans="1:31" s="2" customFormat="1" ht="25" customHeight="1">
      <c r="A87" s="34"/>
      <c r="B87" s="35"/>
      <c r="C87" s="23" t="s">
        <v>116</v>
      </c>
      <c r="D87" s="36"/>
      <c r="E87" s="36"/>
      <c r="F87" s="36"/>
      <c r="G87" s="36"/>
      <c r="H87" s="36"/>
      <c r="I87" s="36"/>
      <c r="J87" s="36"/>
      <c r="K87" s="36"/>
      <c r="L87" s="106"/>
      <c r="S87" s="34"/>
      <c r="T87" s="34"/>
      <c r="U87" s="34"/>
      <c r="V87" s="34"/>
      <c r="W87" s="34"/>
      <c r="X87" s="34"/>
      <c r="Y87" s="34"/>
      <c r="Z87" s="34"/>
      <c r="AA87" s="34"/>
      <c r="AB87" s="34"/>
      <c r="AC87" s="34"/>
      <c r="AD87" s="34"/>
      <c r="AE87" s="34"/>
    </row>
    <row r="88" spans="1:31" s="2" customFormat="1" ht="7" customHeight="1">
      <c r="A88" s="34"/>
      <c r="B88" s="35"/>
      <c r="C88" s="36"/>
      <c r="D88" s="36"/>
      <c r="E88" s="36"/>
      <c r="F88" s="36"/>
      <c r="G88" s="36"/>
      <c r="H88" s="36"/>
      <c r="I88" s="36"/>
      <c r="J88" s="36"/>
      <c r="K88" s="36"/>
      <c r="L88" s="106"/>
      <c r="S88" s="34"/>
      <c r="T88" s="34"/>
      <c r="U88" s="34"/>
      <c r="V88" s="34"/>
      <c r="W88" s="34"/>
      <c r="X88" s="34"/>
      <c r="Y88" s="34"/>
      <c r="Z88" s="34"/>
      <c r="AA88" s="34"/>
      <c r="AB88" s="34"/>
      <c r="AC88" s="34"/>
      <c r="AD88" s="34"/>
      <c r="AE88" s="34"/>
    </row>
    <row r="89" spans="1:31" s="2" customFormat="1" ht="12" customHeight="1">
      <c r="A89" s="34"/>
      <c r="B89" s="35"/>
      <c r="C89" s="29" t="s">
        <v>16</v>
      </c>
      <c r="D89" s="36"/>
      <c r="E89" s="36"/>
      <c r="F89" s="36"/>
      <c r="G89" s="36"/>
      <c r="H89" s="36"/>
      <c r="I89" s="36"/>
      <c r="J89" s="36"/>
      <c r="K89" s="36"/>
      <c r="L89" s="106"/>
      <c r="S89" s="34"/>
      <c r="T89" s="34"/>
      <c r="U89" s="34"/>
      <c r="V89" s="34"/>
      <c r="W89" s="34"/>
      <c r="X89" s="34"/>
      <c r="Y89" s="34"/>
      <c r="Z89" s="34"/>
      <c r="AA89" s="34"/>
      <c r="AB89" s="34"/>
      <c r="AC89" s="34"/>
      <c r="AD89" s="34"/>
      <c r="AE89" s="34"/>
    </row>
    <row r="90" spans="1:31" s="2" customFormat="1" ht="16.5" customHeight="1">
      <c r="A90" s="34"/>
      <c r="B90" s="35"/>
      <c r="C90" s="36"/>
      <c r="D90" s="36"/>
      <c r="E90" s="355" t="str">
        <f>E7</f>
        <v>Vyhlídka Karla IV. - oprava pochozích střech - II. Etapa</v>
      </c>
      <c r="F90" s="356"/>
      <c r="G90" s="356"/>
      <c r="H90" s="356"/>
      <c r="I90" s="36"/>
      <c r="J90" s="36"/>
      <c r="K90" s="36"/>
      <c r="L90" s="106"/>
      <c r="S90" s="34"/>
      <c r="T90" s="34"/>
      <c r="U90" s="34"/>
      <c r="V90" s="34"/>
      <c r="W90" s="34"/>
      <c r="X90" s="34"/>
      <c r="Y90" s="34"/>
      <c r="Z90" s="34"/>
      <c r="AA90" s="34"/>
      <c r="AB90" s="34"/>
      <c r="AC90" s="34"/>
      <c r="AD90" s="34"/>
      <c r="AE90" s="34"/>
    </row>
    <row r="91" spans="1:31" s="2" customFormat="1" ht="12" customHeight="1">
      <c r="A91" s="34"/>
      <c r="B91" s="35"/>
      <c r="C91" s="29" t="s">
        <v>89</v>
      </c>
      <c r="D91" s="36"/>
      <c r="E91" s="36"/>
      <c r="F91" s="36"/>
      <c r="G91" s="36"/>
      <c r="H91" s="36"/>
      <c r="I91" s="36"/>
      <c r="J91" s="36"/>
      <c r="K91" s="36"/>
      <c r="L91" s="106"/>
      <c r="S91" s="34"/>
      <c r="T91" s="34"/>
      <c r="U91" s="34"/>
      <c r="V91" s="34"/>
      <c r="W91" s="34"/>
      <c r="X91" s="34"/>
      <c r="Y91" s="34"/>
      <c r="Z91" s="34"/>
      <c r="AA91" s="34"/>
      <c r="AB91" s="34"/>
      <c r="AC91" s="34"/>
      <c r="AD91" s="34"/>
      <c r="AE91" s="34"/>
    </row>
    <row r="92" spans="1:31" s="2" customFormat="1" ht="16.5" customHeight="1">
      <c r="A92" s="34"/>
      <c r="B92" s="35"/>
      <c r="C92" s="36"/>
      <c r="D92" s="36"/>
      <c r="E92" s="327" t="str">
        <f>E9</f>
        <v>01b - Stavební část - Oprava pochozích střech</v>
      </c>
      <c r="F92" s="357"/>
      <c r="G92" s="357"/>
      <c r="H92" s="357"/>
      <c r="I92" s="36"/>
      <c r="J92" s="36"/>
      <c r="K92" s="36"/>
      <c r="L92" s="106"/>
      <c r="S92" s="34"/>
      <c r="T92" s="34"/>
      <c r="U92" s="34"/>
      <c r="V92" s="34"/>
      <c r="W92" s="34"/>
      <c r="X92" s="34"/>
      <c r="Y92" s="34"/>
      <c r="Z92" s="34"/>
      <c r="AA92" s="34"/>
      <c r="AB92" s="34"/>
      <c r="AC92" s="34"/>
      <c r="AD92" s="34"/>
      <c r="AE92" s="34"/>
    </row>
    <row r="93" spans="1:31" s="2" customFormat="1" ht="7" customHeight="1">
      <c r="A93" s="34"/>
      <c r="B93" s="35"/>
      <c r="C93" s="36"/>
      <c r="D93" s="36"/>
      <c r="E93" s="36"/>
      <c r="F93" s="36"/>
      <c r="G93" s="36"/>
      <c r="H93" s="36"/>
      <c r="I93" s="36"/>
      <c r="J93" s="36"/>
      <c r="K93" s="36"/>
      <c r="L93" s="106"/>
      <c r="S93" s="34"/>
      <c r="T93" s="34"/>
      <c r="U93" s="34"/>
      <c r="V93" s="34"/>
      <c r="W93" s="34"/>
      <c r="X93" s="34"/>
      <c r="Y93" s="34"/>
      <c r="Z93" s="34"/>
      <c r="AA93" s="34"/>
      <c r="AB93" s="34"/>
      <c r="AC93" s="34"/>
      <c r="AD93" s="34"/>
      <c r="AE93" s="34"/>
    </row>
    <row r="94" spans="1:31" s="2" customFormat="1" ht="12" customHeight="1">
      <c r="A94" s="34"/>
      <c r="B94" s="35"/>
      <c r="C94" s="29" t="s">
        <v>22</v>
      </c>
      <c r="D94" s="36"/>
      <c r="E94" s="36"/>
      <c r="F94" s="27" t="str">
        <f>F12</f>
        <v>Karlovy Vary</v>
      </c>
      <c r="G94" s="36"/>
      <c r="H94" s="36"/>
      <c r="I94" s="29" t="s">
        <v>24</v>
      </c>
      <c r="J94" s="59" t="str">
        <f>IF(J12="","",J12)</f>
        <v>28. 5. 2021</v>
      </c>
      <c r="K94" s="36"/>
      <c r="L94" s="106"/>
      <c r="S94" s="34"/>
      <c r="T94" s="34"/>
      <c r="U94" s="34"/>
      <c r="V94" s="34"/>
      <c r="W94" s="34"/>
      <c r="X94" s="34"/>
      <c r="Y94" s="34"/>
      <c r="Z94" s="34"/>
      <c r="AA94" s="34"/>
      <c r="AB94" s="34"/>
      <c r="AC94" s="34"/>
      <c r="AD94" s="34"/>
      <c r="AE94" s="34"/>
    </row>
    <row r="95" spans="1:31" s="2" customFormat="1" ht="7" customHeight="1">
      <c r="A95" s="34"/>
      <c r="B95" s="35"/>
      <c r="C95" s="36"/>
      <c r="D95" s="36"/>
      <c r="E95" s="36"/>
      <c r="F95" s="36"/>
      <c r="G95" s="36"/>
      <c r="H95" s="36"/>
      <c r="I95" s="36"/>
      <c r="J95" s="36"/>
      <c r="K95" s="36"/>
      <c r="L95" s="106"/>
      <c r="S95" s="34"/>
      <c r="T95" s="34"/>
      <c r="U95" s="34"/>
      <c r="V95" s="34"/>
      <c r="W95" s="34"/>
      <c r="X95" s="34"/>
      <c r="Y95" s="34"/>
      <c r="Z95" s="34"/>
      <c r="AA95" s="34"/>
      <c r="AB95" s="34"/>
      <c r="AC95" s="34"/>
      <c r="AD95" s="34"/>
      <c r="AE95" s="34"/>
    </row>
    <row r="96" spans="1:31" s="2" customFormat="1" ht="25.65" customHeight="1">
      <c r="A96" s="34"/>
      <c r="B96" s="35"/>
      <c r="C96" s="29" t="s">
        <v>26</v>
      </c>
      <c r="D96" s="36"/>
      <c r="E96" s="36"/>
      <c r="F96" s="27" t="str">
        <f>E15</f>
        <v>Statutární město Karlovy Vary</v>
      </c>
      <c r="G96" s="36"/>
      <c r="H96" s="36"/>
      <c r="I96" s="29" t="s">
        <v>32</v>
      </c>
      <c r="J96" s="32" t="str">
        <f>E21</f>
        <v>Ing. Kubíček, Ing. Redl</v>
      </c>
      <c r="K96" s="36"/>
      <c r="L96" s="106"/>
      <c r="S96" s="34"/>
      <c r="T96" s="34"/>
      <c r="U96" s="34"/>
      <c r="V96" s="34"/>
      <c r="W96" s="34"/>
      <c r="X96" s="34"/>
      <c r="Y96" s="34"/>
      <c r="Z96" s="34"/>
      <c r="AA96" s="34"/>
      <c r="AB96" s="34"/>
      <c r="AC96" s="34"/>
      <c r="AD96" s="34"/>
      <c r="AE96" s="34"/>
    </row>
    <row r="97" spans="1:65" s="2" customFormat="1" ht="15.15" customHeight="1">
      <c r="A97" s="34"/>
      <c r="B97" s="35"/>
      <c r="C97" s="29" t="s">
        <v>30</v>
      </c>
      <c r="D97" s="36"/>
      <c r="E97" s="36"/>
      <c r="F97" s="27" t="str">
        <f>IF(E18="","",E18)</f>
        <v>Vyplň údaj</v>
      </c>
      <c r="G97" s="36"/>
      <c r="H97" s="36"/>
      <c r="I97" s="29" t="s">
        <v>35</v>
      </c>
      <c r="J97" s="32" t="str">
        <f>E24</f>
        <v>Daniela Hahnová</v>
      </c>
      <c r="K97" s="36"/>
      <c r="L97" s="106"/>
      <c r="S97" s="34"/>
      <c r="T97" s="34"/>
      <c r="U97" s="34"/>
      <c r="V97" s="34"/>
      <c r="W97" s="34"/>
      <c r="X97" s="34"/>
      <c r="Y97" s="34"/>
      <c r="Z97" s="34"/>
      <c r="AA97" s="34"/>
      <c r="AB97" s="34"/>
      <c r="AC97" s="34"/>
      <c r="AD97" s="34"/>
      <c r="AE97" s="34"/>
    </row>
    <row r="98" spans="1:65" s="2" customFormat="1" ht="10.25" customHeight="1">
      <c r="A98" s="34"/>
      <c r="B98" s="35"/>
      <c r="C98" s="36"/>
      <c r="D98" s="36"/>
      <c r="E98" s="36"/>
      <c r="F98" s="36"/>
      <c r="G98" s="36"/>
      <c r="H98" s="36"/>
      <c r="I98" s="36"/>
      <c r="J98" s="36"/>
      <c r="K98" s="36"/>
      <c r="L98" s="106"/>
      <c r="S98" s="34"/>
      <c r="T98" s="34"/>
      <c r="U98" s="34"/>
      <c r="V98" s="34"/>
      <c r="W98" s="34"/>
      <c r="X98" s="34"/>
      <c r="Y98" s="34"/>
      <c r="Z98" s="34"/>
      <c r="AA98" s="34"/>
      <c r="AB98" s="34"/>
      <c r="AC98" s="34"/>
      <c r="AD98" s="34"/>
      <c r="AE98" s="34"/>
    </row>
    <row r="99" spans="1:65" s="11" customFormat="1" ht="29.25" customHeight="1">
      <c r="A99" s="146"/>
      <c r="B99" s="147"/>
      <c r="C99" s="148" t="s">
        <v>117</v>
      </c>
      <c r="D99" s="149" t="s">
        <v>58</v>
      </c>
      <c r="E99" s="149" t="s">
        <v>54</v>
      </c>
      <c r="F99" s="149" t="s">
        <v>55</v>
      </c>
      <c r="G99" s="149" t="s">
        <v>118</v>
      </c>
      <c r="H99" s="149" t="s">
        <v>119</v>
      </c>
      <c r="I99" s="149" t="s">
        <v>120</v>
      </c>
      <c r="J99" s="149" t="s">
        <v>93</v>
      </c>
      <c r="K99" s="150" t="s">
        <v>121</v>
      </c>
      <c r="L99" s="151"/>
      <c r="M99" s="68" t="s">
        <v>21</v>
      </c>
      <c r="N99" s="69" t="s">
        <v>43</v>
      </c>
      <c r="O99" s="69" t="s">
        <v>122</v>
      </c>
      <c r="P99" s="69" t="s">
        <v>123</v>
      </c>
      <c r="Q99" s="69" t="s">
        <v>124</v>
      </c>
      <c r="R99" s="69" t="s">
        <v>125</v>
      </c>
      <c r="S99" s="69" t="s">
        <v>126</v>
      </c>
      <c r="T99" s="70" t="s">
        <v>127</v>
      </c>
      <c r="U99" s="146"/>
      <c r="V99" s="146"/>
      <c r="W99" s="146"/>
      <c r="X99" s="146"/>
      <c r="Y99" s="146"/>
      <c r="Z99" s="146"/>
      <c r="AA99" s="146"/>
      <c r="AB99" s="146"/>
      <c r="AC99" s="146"/>
      <c r="AD99" s="146"/>
      <c r="AE99" s="146"/>
    </row>
    <row r="100" spans="1:65" s="2" customFormat="1" ht="22.75" customHeight="1">
      <c r="A100" s="34"/>
      <c r="B100" s="35"/>
      <c r="C100" s="75" t="s">
        <v>128</v>
      </c>
      <c r="D100" s="36"/>
      <c r="E100" s="36"/>
      <c r="F100" s="36"/>
      <c r="G100" s="36"/>
      <c r="H100" s="36"/>
      <c r="I100" s="36"/>
      <c r="J100" s="152">
        <f>BK100</f>
        <v>0</v>
      </c>
      <c r="K100" s="36"/>
      <c r="L100" s="39"/>
      <c r="M100" s="71"/>
      <c r="N100" s="153"/>
      <c r="O100" s="72"/>
      <c r="P100" s="154">
        <f>P101+P374</f>
        <v>0</v>
      </c>
      <c r="Q100" s="72"/>
      <c r="R100" s="154">
        <f>R101+R374</f>
        <v>71.568321210000008</v>
      </c>
      <c r="S100" s="72"/>
      <c r="T100" s="155">
        <f>T101+T374</f>
        <v>17.528297600000002</v>
      </c>
      <c r="U100" s="34"/>
      <c r="V100" s="34"/>
      <c r="W100" s="34"/>
      <c r="X100" s="34"/>
      <c r="Y100" s="34"/>
      <c r="Z100" s="34"/>
      <c r="AA100" s="34"/>
      <c r="AB100" s="34"/>
      <c r="AC100" s="34"/>
      <c r="AD100" s="34"/>
      <c r="AE100" s="34"/>
      <c r="AT100" s="17" t="s">
        <v>72</v>
      </c>
      <c r="AU100" s="17" t="s">
        <v>94</v>
      </c>
      <c r="BK100" s="156">
        <f>BK101+BK374</f>
        <v>0</v>
      </c>
    </row>
    <row r="101" spans="1:65" s="12" customFormat="1" ht="25.9" customHeight="1">
      <c r="B101" s="157"/>
      <c r="C101" s="158"/>
      <c r="D101" s="159" t="s">
        <v>72</v>
      </c>
      <c r="E101" s="160" t="s">
        <v>129</v>
      </c>
      <c r="F101" s="160" t="s">
        <v>130</v>
      </c>
      <c r="G101" s="158"/>
      <c r="H101" s="158"/>
      <c r="I101" s="161"/>
      <c r="J101" s="162">
        <f>BK101</f>
        <v>0</v>
      </c>
      <c r="K101" s="158"/>
      <c r="L101" s="163"/>
      <c r="M101" s="164"/>
      <c r="N101" s="165"/>
      <c r="O101" s="165"/>
      <c r="P101" s="166">
        <f>P102+P116+P137+P235+P351+P370</f>
        <v>0</v>
      </c>
      <c r="Q101" s="165"/>
      <c r="R101" s="166">
        <f>R102+R116+R137+R235+R351+R370</f>
        <v>16.758177619999998</v>
      </c>
      <c r="S101" s="165"/>
      <c r="T101" s="167">
        <f>T102+T116+T137+T235+T351+T370</f>
        <v>14.239697600000001</v>
      </c>
      <c r="AR101" s="168" t="s">
        <v>81</v>
      </c>
      <c r="AT101" s="169" t="s">
        <v>72</v>
      </c>
      <c r="AU101" s="169" t="s">
        <v>73</v>
      </c>
      <c r="AY101" s="168" t="s">
        <v>131</v>
      </c>
      <c r="BK101" s="170">
        <f>BK102+BK116+BK137+BK235+BK351+BK370</f>
        <v>0</v>
      </c>
    </row>
    <row r="102" spans="1:65" s="12" customFormat="1" ht="22.75" customHeight="1">
      <c r="B102" s="157"/>
      <c r="C102" s="158"/>
      <c r="D102" s="159" t="s">
        <v>72</v>
      </c>
      <c r="E102" s="171" t="s">
        <v>132</v>
      </c>
      <c r="F102" s="171" t="s">
        <v>133</v>
      </c>
      <c r="G102" s="158"/>
      <c r="H102" s="158"/>
      <c r="I102" s="161"/>
      <c r="J102" s="172">
        <f>BK102</f>
        <v>0</v>
      </c>
      <c r="K102" s="158"/>
      <c r="L102" s="163"/>
      <c r="M102" s="164"/>
      <c r="N102" s="165"/>
      <c r="O102" s="165"/>
      <c r="P102" s="166">
        <f>SUM(P103:P115)</f>
        <v>0</v>
      </c>
      <c r="Q102" s="165"/>
      <c r="R102" s="166">
        <f>SUM(R103:R115)</f>
        <v>1.29704</v>
      </c>
      <c r="S102" s="165"/>
      <c r="T102" s="167">
        <f>SUM(T103:T115)</f>
        <v>0</v>
      </c>
      <c r="AR102" s="168" t="s">
        <v>81</v>
      </c>
      <c r="AT102" s="169" t="s">
        <v>72</v>
      </c>
      <c r="AU102" s="169" t="s">
        <v>81</v>
      </c>
      <c r="AY102" s="168" t="s">
        <v>131</v>
      </c>
      <c r="BK102" s="170">
        <f>SUM(BK103:BK115)</f>
        <v>0</v>
      </c>
    </row>
    <row r="103" spans="1:65" s="2" customFormat="1" ht="24.15" customHeight="1">
      <c r="A103" s="34"/>
      <c r="B103" s="35"/>
      <c r="C103" s="173" t="s">
        <v>81</v>
      </c>
      <c r="D103" s="173" t="s">
        <v>134</v>
      </c>
      <c r="E103" s="174" t="s">
        <v>135</v>
      </c>
      <c r="F103" s="175" t="s">
        <v>136</v>
      </c>
      <c r="G103" s="176" t="s">
        <v>137</v>
      </c>
      <c r="H103" s="177">
        <v>4</v>
      </c>
      <c r="I103" s="178"/>
      <c r="J103" s="179">
        <f>ROUND(I103*H103,2)</f>
        <v>0</v>
      </c>
      <c r="K103" s="175" t="s">
        <v>138</v>
      </c>
      <c r="L103" s="39"/>
      <c r="M103" s="180" t="s">
        <v>21</v>
      </c>
      <c r="N103" s="181" t="s">
        <v>44</v>
      </c>
      <c r="O103" s="64"/>
      <c r="P103" s="182">
        <f>O103*H103</f>
        <v>0</v>
      </c>
      <c r="Q103" s="182">
        <v>0.12845999999999999</v>
      </c>
      <c r="R103" s="182">
        <f>Q103*H103</f>
        <v>0.51383999999999996</v>
      </c>
      <c r="S103" s="182">
        <v>0</v>
      </c>
      <c r="T103" s="183">
        <f>S103*H103</f>
        <v>0</v>
      </c>
      <c r="U103" s="34"/>
      <c r="V103" s="34"/>
      <c r="W103" s="34"/>
      <c r="X103" s="34"/>
      <c r="Y103" s="34"/>
      <c r="Z103" s="34"/>
      <c r="AA103" s="34"/>
      <c r="AB103" s="34"/>
      <c r="AC103" s="34"/>
      <c r="AD103" s="34"/>
      <c r="AE103" s="34"/>
      <c r="AR103" s="184" t="s">
        <v>139</v>
      </c>
      <c r="AT103" s="184" t="s">
        <v>134</v>
      </c>
      <c r="AU103" s="184" t="s">
        <v>83</v>
      </c>
      <c r="AY103" s="17" t="s">
        <v>131</v>
      </c>
      <c r="BE103" s="185">
        <f>IF(N103="základní",J103,0)</f>
        <v>0</v>
      </c>
      <c r="BF103" s="185">
        <f>IF(N103="snížená",J103,0)</f>
        <v>0</v>
      </c>
      <c r="BG103" s="185">
        <f>IF(N103="zákl. přenesená",J103,0)</f>
        <v>0</v>
      </c>
      <c r="BH103" s="185">
        <f>IF(N103="sníž. přenesená",J103,0)</f>
        <v>0</v>
      </c>
      <c r="BI103" s="185">
        <f>IF(N103="nulová",J103,0)</f>
        <v>0</v>
      </c>
      <c r="BJ103" s="17" t="s">
        <v>81</v>
      </c>
      <c r="BK103" s="185">
        <f>ROUND(I103*H103,2)</f>
        <v>0</v>
      </c>
      <c r="BL103" s="17" t="s">
        <v>139</v>
      </c>
      <c r="BM103" s="184" t="s">
        <v>140</v>
      </c>
    </row>
    <row r="104" spans="1:65" s="2" customFormat="1" ht="18">
      <c r="A104" s="34"/>
      <c r="B104" s="35"/>
      <c r="C104" s="36"/>
      <c r="D104" s="186" t="s">
        <v>141</v>
      </c>
      <c r="E104" s="36"/>
      <c r="F104" s="187" t="s">
        <v>142</v>
      </c>
      <c r="G104" s="36"/>
      <c r="H104" s="36"/>
      <c r="I104" s="188"/>
      <c r="J104" s="36"/>
      <c r="K104" s="36"/>
      <c r="L104" s="39"/>
      <c r="M104" s="189"/>
      <c r="N104" s="190"/>
      <c r="O104" s="64"/>
      <c r="P104" s="64"/>
      <c r="Q104" s="64"/>
      <c r="R104" s="64"/>
      <c r="S104" s="64"/>
      <c r="T104" s="65"/>
      <c r="U104" s="34"/>
      <c r="V104" s="34"/>
      <c r="W104" s="34"/>
      <c r="X104" s="34"/>
      <c r="Y104" s="34"/>
      <c r="Z104" s="34"/>
      <c r="AA104" s="34"/>
      <c r="AB104" s="34"/>
      <c r="AC104" s="34"/>
      <c r="AD104" s="34"/>
      <c r="AE104" s="34"/>
      <c r="AT104" s="17" t="s">
        <v>141</v>
      </c>
      <c r="AU104" s="17" t="s">
        <v>83</v>
      </c>
    </row>
    <row r="105" spans="1:65" s="2" customFormat="1" ht="72">
      <c r="A105" s="34"/>
      <c r="B105" s="35"/>
      <c r="C105" s="36"/>
      <c r="D105" s="186" t="s">
        <v>143</v>
      </c>
      <c r="E105" s="36"/>
      <c r="F105" s="191" t="s">
        <v>144</v>
      </c>
      <c r="G105" s="36"/>
      <c r="H105" s="36"/>
      <c r="I105" s="188"/>
      <c r="J105" s="36"/>
      <c r="K105" s="36"/>
      <c r="L105" s="39"/>
      <c r="M105" s="189"/>
      <c r="N105" s="190"/>
      <c r="O105" s="64"/>
      <c r="P105" s="64"/>
      <c r="Q105" s="64"/>
      <c r="R105" s="64"/>
      <c r="S105" s="64"/>
      <c r="T105" s="65"/>
      <c r="U105" s="34"/>
      <c r="V105" s="34"/>
      <c r="W105" s="34"/>
      <c r="X105" s="34"/>
      <c r="Y105" s="34"/>
      <c r="Z105" s="34"/>
      <c r="AA105" s="34"/>
      <c r="AB105" s="34"/>
      <c r="AC105" s="34"/>
      <c r="AD105" s="34"/>
      <c r="AE105" s="34"/>
      <c r="AT105" s="17" t="s">
        <v>143</v>
      </c>
      <c r="AU105" s="17" t="s">
        <v>83</v>
      </c>
    </row>
    <row r="106" spans="1:65" s="13" customFormat="1" ht="20">
      <c r="B106" s="192"/>
      <c r="C106" s="193"/>
      <c r="D106" s="186" t="s">
        <v>145</v>
      </c>
      <c r="E106" s="194" t="s">
        <v>21</v>
      </c>
      <c r="F106" s="195" t="s">
        <v>146</v>
      </c>
      <c r="G106" s="193"/>
      <c r="H106" s="196">
        <v>4</v>
      </c>
      <c r="I106" s="197"/>
      <c r="J106" s="193"/>
      <c r="K106" s="193"/>
      <c r="L106" s="198"/>
      <c r="M106" s="199"/>
      <c r="N106" s="200"/>
      <c r="O106" s="200"/>
      <c r="P106" s="200"/>
      <c r="Q106" s="200"/>
      <c r="R106" s="200"/>
      <c r="S106" s="200"/>
      <c r="T106" s="201"/>
      <c r="AT106" s="202" t="s">
        <v>145</v>
      </c>
      <c r="AU106" s="202" t="s">
        <v>83</v>
      </c>
      <c r="AV106" s="13" t="s">
        <v>83</v>
      </c>
      <c r="AW106" s="13" t="s">
        <v>34</v>
      </c>
      <c r="AX106" s="13" t="s">
        <v>73</v>
      </c>
      <c r="AY106" s="202" t="s">
        <v>131</v>
      </c>
    </row>
    <row r="107" spans="1:65" s="2" customFormat="1" ht="14.4" customHeight="1">
      <c r="A107" s="34"/>
      <c r="B107" s="35"/>
      <c r="C107" s="203" t="s">
        <v>83</v>
      </c>
      <c r="D107" s="203" t="s">
        <v>147</v>
      </c>
      <c r="E107" s="204" t="s">
        <v>148</v>
      </c>
      <c r="F107" s="205" t="s">
        <v>149</v>
      </c>
      <c r="G107" s="206" t="s">
        <v>137</v>
      </c>
      <c r="H107" s="207">
        <v>4</v>
      </c>
      <c r="I107" s="208"/>
      <c r="J107" s="209">
        <f>ROUND(I107*H107,2)</f>
        <v>0</v>
      </c>
      <c r="K107" s="205" t="s">
        <v>21</v>
      </c>
      <c r="L107" s="210"/>
      <c r="M107" s="211" t="s">
        <v>21</v>
      </c>
      <c r="N107" s="212" t="s">
        <v>44</v>
      </c>
      <c r="O107" s="64"/>
      <c r="P107" s="182">
        <f>O107*H107</f>
        <v>0</v>
      </c>
      <c r="Q107" s="182">
        <v>0.19500000000000001</v>
      </c>
      <c r="R107" s="182">
        <f>Q107*H107</f>
        <v>0.78</v>
      </c>
      <c r="S107" s="182">
        <v>0</v>
      </c>
      <c r="T107" s="183">
        <f>S107*H107</f>
        <v>0</v>
      </c>
      <c r="U107" s="34"/>
      <c r="V107" s="34"/>
      <c r="W107" s="34"/>
      <c r="X107" s="34"/>
      <c r="Y107" s="34"/>
      <c r="Z107" s="34"/>
      <c r="AA107" s="34"/>
      <c r="AB107" s="34"/>
      <c r="AC107" s="34"/>
      <c r="AD107" s="34"/>
      <c r="AE107" s="34"/>
      <c r="AR107" s="184" t="s">
        <v>150</v>
      </c>
      <c r="AT107" s="184" t="s">
        <v>147</v>
      </c>
      <c r="AU107" s="184" t="s">
        <v>83</v>
      </c>
      <c r="AY107" s="17" t="s">
        <v>131</v>
      </c>
      <c r="BE107" s="185">
        <f>IF(N107="základní",J107,0)</f>
        <v>0</v>
      </c>
      <c r="BF107" s="185">
        <f>IF(N107="snížená",J107,0)</f>
        <v>0</v>
      </c>
      <c r="BG107" s="185">
        <f>IF(N107="zákl. přenesená",J107,0)</f>
        <v>0</v>
      </c>
      <c r="BH107" s="185">
        <f>IF(N107="sníž. přenesená",J107,0)</f>
        <v>0</v>
      </c>
      <c r="BI107" s="185">
        <f>IF(N107="nulová",J107,0)</f>
        <v>0</v>
      </c>
      <c r="BJ107" s="17" t="s">
        <v>81</v>
      </c>
      <c r="BK107" s="185">
        <f>ROUND(I107*H107,2)</f>
        <v>0</v>
      </c>
      <c r="BL107" s="17" t="s">
        <v>139</v>
      </c>
      <c r="BM107" s="184" t="s">
        <v>151</v>
      </c>
    </row>
    <row r="108" spans="1:65" s="2" customFormat="1" ht="18">
      <c r="A108" s="34"/>
      <c r="B108" s="35"/>
      <c r="C108" s="36"/>
      <c r="D108" s="186" t="s">
        <v>141</v>
      </c>
      <c r="E108" s="36"/>
      <c r="F108" s="187" t="s">
        <v>152</v>
      </c>
      <c r="G108" s="36"/>
      <c r="H108" s="36"/>
      <c r="I108" s="188"/>
      <c r="J108" s="36"/>
      <c r="K108" s="36"/>
      <c r="L108" s="39"/>
      <c r="M108" s="189"/>
      <c r="N108" s="190"/>
      <c r="O108" s="64"/>
      <c r="P108" s="64"/>
      <c r="Q108" s="64"/>
      <c r="R108" s="64"/>
      <c r="S108" s="64"/>
      <c r="T108" s="65"/>
      <c r="U108" s="34"/>
      <c r="V108" s="34"/>
      <c r="W108" s="34"/>
      <c r="X108" s="34"/>
      <c r="Y108" s="34"/>
      <c r="Z108" s="34"/>
      <c r="AA108" s="34"/>
      <c r="AB108" s="34"/>
      <c r="AC108" s="34"/>
      <c r="AD108" s="34"/>
      <c r="AE108" s="34"/>
      <c r="AT108" s="17" t="s">
        <v>141</v>
      </c>
      <c r="AU108" s="17" t="s">
        <v>83</v>
      </c>
    </row>
    <row r="109" spans="1:65" s="2" customFormat="1" ht="24.15" customHeight="1">
      <c r="A109" s="34"/>
      <c r="B109" s="35"/>
      <c r="C109" s="173" t="s">
        <v>132</v>
      </c>
      <c r="D109" s="173" t="s">
        <v>134</v>
      </c>
      <c r="E109" s="174" t="s">
        <v>153</v>
      </c>
      <c r="F109" s="175" t="s">
        <v>154</v>
      </c>
      <c r="G109" s="176" t="s">
        <v>137</v>
      </c>
      <c r="H109" s="177">
        <v>16</v>
      </c>
      <c r="I109" s="178"/>
      <c r="J109" s="179">
        <f>ROUND(I109*H109,2)</f>
        <v>0</v>
      </c>
      <c r="K109" s="175" t="s">
        <v>138</v>
      </c>
      <c r="L109" s="39"/>
      <c r="M109" s="180" t="s">
        <v>21</v>
      </c>
      <c r="N109" s="181" t="s">
        <v>44</v>
      </c>
      <c r="O109" s="64"/>
      <c r="P109" s="182">
        <f>O109*H109</f>
        <v>0</v>
      </c>
      <c r="Q109" s="182">
        <v>2.0000000000000002E-5</v>
      </c>
      <c r="R109" s="182">
        <f>Q109*H109</f>
        <v>3.2000000000000003E-4</v>
      </c>
      <c r="S109" s="182">
        <v>0</v>
      </c>
      <c r="T109" s="183">
        <f>S109*H109</f>
        <v>0</v>
      </c>
      <c r="U109" s="34"/>
      <c r="V109" s="34"/>
      <c r="W109" s="34"/>
      <c r="X109" s="34"/>
      <c r="Y109" s="34"/>
      <c r="Z109" s="34"/>
      <c r="AA109" s="34"/>
      <c r="AB109" s="34"/>
      <c r="AC109" s="34"/>
      <c r="AD109" s="34"/>
      <c r="AE109" s="34"/>
      <c r="AR109" s="184" t="s">
        <v>139</v>
      </c>
      <c r="AT109" s="184" t="s">
        <v>134</v>
      </c>
      <c r="AU109" s="184" t="s">
        <v>83</v>
      </c>
      <c r="AY109" s="17" t="s">
        <v>131</v>
      </c>
      <c r="BE109" s="185">
        <f>IF(N109="základní",J109,0)</f>
        <v>0</v>
      </c>
      <c r="BF109" s="185">
        <f>IF(N109="snížená",J109,0)</f>
        <v>0</v>
      </c>
      <c r="BG109" s="185">
        <f>IF(N109="zákl. přenesená",J109,0)</f>
        <v>0</v>
      </c>
      <c r="BH109" s="185">
        <f>IF(N109="sníž. přenesená",J109,0)</f>
        <v>0</v>
      </c>
      <c r="BI109" s="185">
        <f>IF(N109="nulová",J109,0)</f>
        <v>0</v>
      </c>
      <c r="BJ109" s="17" t="s">
        <v>81</v>
      </c>
      <c r="BK109" s="185">
        <f>ROUND(I109*H109,2)</f>
        <v>0</v>
      </c>
      <c r="BL109" s="17" t="s">
        <v>139</v>
      </c>
      <c r="BM109" s="184" t="s">
        <v>155</v>
      </c>
    </row>
    <row r="110" spans="1:65" s="2" customFormat="1" ht="18">
      <c r="A110" s="34"/>
      <c r="B110" s="35"/>
      <c r="C110" s="36"/>
      <c r="D110" s="186" t="s">
        <v>141</v>
      </c>
      <c r="E110" s="36"/>
      <c r="F110" s="187" t="s">
        <v>156</v>
      </c>
      <c r="G110" s="36"/>
      <c r="H110" s="36"/>
      <c r="I110" s="188"/>
      <c r="J110" s="36"/>
      <c r="K110" s="36"/>
      <c r="L110" s="39"/>
      <c r="M110" s="189"/>
      <c r="N110" s="190"/>
      <c r="O110" s="64"/>
      <c r="P110" s="64"/>
      <c r="Q110" s="64"/>
      <c r="R110" s="64"/>
      <c r="S110" s="64"/>
      <c r="T110" s="65"/>
      <c r="U110" s="34"/>
      <c r="V110" s="34"/>
      <c r="W110" s="34"/>
      <c r="X110" s="34"/>
      <c r="Y110" s="34"/>
      <c r="Z110" s="34"/>
      <c r="AA110" s="34"/>
      <c r="AB110" s="34"/>
      <c r="AC110" s="34"/>
      <c r="AD110" s="34"/>
      <c r="AE110" s="34"/>
      <c r="AT110" s="17" t="s">
        <v>141</v>
      </c>
      <c r="AU110" s="17" t="s">
        <v>83</v>
      </c>
    </row>
    <row r="111" spans="1:65" s="2" customFormat="1" ht="108">
      <c r="A111" s="34"/>
      <c r="B111" s="35"/>
      <c r="C111" s="36"/>
      <c r="D111" s="186" t="s">
        <v>143</v>
      </c>
      <c r="E111" s="36"/>
      <c r="F111" s="191" t="s">
        <v>157</v>
      </c>
      <c r="G111" s="36"/>
      <c r="H111" s="36"/>
      <c r="I111" s="188"/>
      <c r="J111" s="36"/>
      <c r="K111" s="36"/>
      <c r="L111" s="39"/>
      <c r="M111" s="189"/>
      <c r="N111" s="190"/>
      <c r="O111" s="64"/>
      <c r="P111" s="64"/>
      <c r="Q111" s="64"/>
      <c r="R111" s="64"/>
      <c r="S111" s="64"/>
      <c r="T111" s="65"/>
      <c r="U111" s="34"/>
      <c r="V111" s="34"/>
      <c r="W111" s="34"/>
      <c r="X111" s="34"/>
      <c r="Y111" s="34"/>
      <c r="Z111" s="34"/>
      <c r="AA111" s="34"/>
      <c r="AB111" s="34"/>
      <c r="AC111" s="34"/>
      <c r="AD111" s="34"/>
      <c r="AE111" s="34"/>
      <c r="AT111" s="17" t="s">
        <v>143</v>
      </c>
      <c r="AU111" s="17" t="s">
        <v>83</v>
      </c>
    </row>
    <row r="112" spans="1:65" s="13" customFormat="1" ht="10">
      <c r="B112" s="192"/>
      <c r="C112" s="193"/>
      <c r="D112" s="186" t="s">
        <v>145</v>
      </c>
      <c r="E112" s="194" t="s">
        <v>21</v>
      </c>
      <c r="F112" s="195" t="s">
        <v>158</v>
      </c>
      <c r="G112" s="193"/>
      <c r="H112" s="196">
        <v>16</v>
      </c>
      <c r="I112" s="197"/>
      <c r="J112" s="193"/>
      <c r="K112" s="193"/>
      <c r="L112" s="198"/>
      <c r="M112" s="199"/>
      <c r="N112" s="200"/>
      <c r="O112" s="200"/>
      <c r="P112" s="200"/>
      <c r="Q112" s="200"/>
      <c r="R112" s="200"/>
      <c r="S112" s="200"/>
      <c r="T112" s="201"/>
      <c r="AT112" s="202" t="s">
        <v>145</v>
      </c>
      <c r="AU112" s="202" t="s">
        <v>83</v>
      </c>
      <c r="AV112" s="13" t="s">
        <v>83</v>
      </c>
      <c r="AW112" s="13" t="s">
        <v>34</v>
      </c>
      <c r="AX112" s="13" t="s">
        <v>73</v>
      </c>
      <c r="AY112" s="202" t="s">
        <v>131</v>
      </c>
    </row>
    <row r="113" spans="1:65" s="2" customFormat="1" ht="14.4" customHeight="1">
      <c r="A113" s="34"/>
      <c r="B113" s="35"/>
      <c r="C113" s="173" t="s">
        <v>139</v>
      </c>
      <c r="D113" s="173" t="s">
        <v>134</v>
      </c>
      <c r="E113" s="174" t="s">
        <v>159</v>
      </c>
      <c r="F113" s="175" t="s">
        <v>160</v>
      </c>
      <c r="G113" s="176" t="s">
        <v>137</v>
      </c>
      <c r="H113" s="177">
        <v>16</v>
      </c>
      <c r="I113" s="178"/>
      <c r="J113" s="179">
        <f>ROUND(I113*H113,2)</f>
        <v>0</v>
      </c>
      <c r="K113" s="175" t="s">
        <v>138</v>
      </c>
      <c r="L113" s="39"/>
      <c r="M113" s="180" t="s">
        <v>21</v>
      </c>
      <c r="N113" s="181" t="s">
        <v>44</v>
      </c>
      <c r="O113" s="64"/>
      <c r="P113" s="182">
        <f>O113*H113</f>
        <v>0</v>
      </c>
      <c r="Q113" s="182">
        <v>1.8000000000000001E-4</v>
      </c>
      <c r="R113" s="182">
        <f>Q113*H113</f>
        <v>2.8800000000000002E-3</v>
      </c>
      <c r="S113" s="182">
        <v>0</v>
      </c>
      <c r="T113" s="183">
        <f>S113*H113</f>
        <v>0</v>
      </c>
      <c r="U113" s="34"/>
      <c r="V113" s="34"/>
      <c r="W113" s="34"/>
      <c r="X113" s="34"/>
      <c r="Y113" s="34"/>
      <c r="Z113" s="34"/>
      <c r="AA113" s="34"/>
      <c r="AB113" s="34"/>
      <c r="AC113" s="34"/>
      <c r="AD113" s="34"/>
      <c r="AE113" s="34"/>
      <c r="AR113" s="184" t="s">
        <v>139</v>
      </c>
      <c r="AT113" s="184" t="s">
        <v>134</v>
      </c>
      <c r="AU113" s="184" t="s">
        <v>83</v>
      </c>
      <c r="AY113" s="17" t="s">
        <v>131</v>
      </c>
      <c r="BE113" s="185">
        <f>IF(N113="základní",J113,0)</f>
        <v>0</v>
      </c>
      <c r="BF113" s="185">
        <f>IF(N113="snížená",J113,0)</f>
        <v>0</v>
      </c>
      <c r="BG113" s="185">
        <f>IF(N113="zákl. přenesená",J113,0)</f>
        <v>0</v>
      </c>
      <c r="BH113" s="185">
        <f>IF(N113="sníž. přenesená",J113,0)</f>
        <v>0</v>
      </c>
      <c r="BI113" s="185">
        <f>IF(N113="nulová",J113,0)</f>
        <v>0</v>
      </c>
      <c r="BJ113" s="17" t="s">
        <v>81</v>
      </c>
      <c r="BK113" s="185">
        <f>ROUND(I113*H113,2)</f>
        <v>0</v>
      </c>
      <c r="BL113" s="17" t="s">
        <v>139</v>
      </c>
      <c r="BM113" s="184" t="s">
        <v>161</v>
      </c>
    </row>
    <row r="114" spans="1:65" s="2" customFormat="1" ht="18">
      <c r="A114" s="34"/>
      <c r="B114" s="35"/>
      <c r="C114" s="36"/>
      <c r="D114" s="186" t="s">
        <v>141</v>
      </c>
      <c r="E114" s="36"/>
      <c r="F114" s="187" t="s">
        <v>162</v>
      </c>
      <c r="G114" s="36"/>
      <c r="H114" s="36"/>
      <c r="I114" s="188"/>
      <c r="J114" s="36"/>
      <c r="K114" s="36"/>
      <c r="L114" s="39"/>
      <c r="M114" s="189"/>
      <c r="N114" s="190"/>
      <c r="O114" s="64"/>
      <c r="P114" s="64"/>
      <c r="Q114" s="64"/>
      <c r="R114" s="64"/>
      <c r="S114" s="64"/>
      <c r="T114" s="65"/>
      <c r="U114" s="34"/>
      <c r="V114" s="34"/>
      <c r="W114" s="34"/>
      <c r="X114" s="34"/>
      <c r="Y114" s="34"/>
      <c r="Z114" s="34"/>
      <c r="AA114" s="34"/>
      <c r="AB114" s="34"/>
      <c r="AC114" s="34"/>
      <c r="AD114" s="34"/>
      <c r="AE114" s="34"/>
      <c r="AT114" s="17" t="s">
        <v>141</v>
      </c>
      <c r="AU114" s="17" t="s">
        <v>83</v>
      </c>
    </row>
    <row r="115" spans="1:65" s="2" customFormat="1" ht="108">
      <c r="A115" s="34"/>
      <c r="B115" s="35"/>
      <c r="C115" s="36"/>
      <c r="D115" s="186" t="s">
        <v>143</v>
      </c>
      <c r="E115" s="36"/>
      <c r="F115" s="191" t="s">
        <v>157</v>
      </c>
      <c r="G115" s="36"/>
      <c r="H115" s="36"/>
      <c r="I115" s="188"/>
      <c r="J115" s="36"/>
      <c r="K115" s="36"/>
      <c r="L115" s="39"/>
      <c r="M115" s="189"/>
      <c r="N115" s="190"/>
      <c r="O115" s="64"/>
      <c r="P115" s="64"/>
      <c r="Q115" s="64"/>
      <c r="R115" s="64"/>
      <c r="S115" s="64"/>
      <c r="T115" s="65"/>
      <c r="U115" s="34"/>
      <c r="V115" s="34"/>
      <c r="W115" s="34"/>
      <c r="X115" s="34"/>
      <c r="Y115" s="34"/>
      <c r="Z115" s="34"/>
      <c r="AA115" s="34"/>
      <c r="AB115" s="34"/>
      <c r="AC115" s="34"/>
      <c r="AD115" s="34"/>
      <c r="AE115" s="34"/>
      <c r="AT115" s="17" t="s">
        <v>143</v>
      </c>
      <c r="AU115" s="17" t="s">
        <v>83</v>
      </c>
    </row>
    <row r="116" spans="1:65" s="12" customFormat="1" ht="22.75" customHeight="1">
      <c r="B116" s="157"/>
      <c r="C116" s="158"/>
      <c r="D116" s="159" t="s">
        <v>72</v>
      </c>
      <c r="E116" s="171" t="s">
        <v>139</v>
      </c>
      <c r="F116" s="171" t="s">
        <v>163</v>
      </c>
      <c r="G116" s="158"/>
      <c r="H116" s="158"/>
      <c r="I116" s="161"/>
      <c r="J116" s="172">
        <f>BK116</f>
        <v>0</v>
      </c>
      <c r="K116" s="158"/>
      <c r="L116" s="163"/>
      <c r="M116" s="164"/>
      <c r="N116" s="165"/>
      <c r="O116" s="165"/>
      <c r="P116" s="166">
        <f>P117</f>
        <v>0</v>
      </c>
      <c r="Q116" s="165"/>
      <c r="R116" s="166">
        <f>R117</f>
        <v>0.3631376</v>
      </c>
      <c r="S116" s="165"/>
      <c r="T116" s="167">
        <f>T117</f>
        <v>0</v>
      </c>
      <c r="AR116" s="168" t="s">
        <v>81</v>
      </c>
      <c r="AT116" s="169" t="s">
        <v>72</v>
      </c>
      <c r="AU116" s="169" t="s">
        <v>81</v>
      </c>
      <c r="AY116" s="168" t="s">
        <v>131</v>
      </c>
      <c r="BK116" s="170">
        <f>BK117</f>
        <v>0</v>
      </c>
    </row>
    <row r="117" spans="1:65" s="12" customFormat="1" ht="20.9" customHeight="1">
      <c r="B117" s="157"/>
      <c r="C117" s="158"/>
      <c r="D117" s="159" t="s">
        <v>72</v>
      </c>
      <c r="E117" s="171" t="s">
        <v>164</v>
      </c>
      <c r="F117" s="171" t="s">
        <v>165</v>
      </c>
      <c r="G117" s="158"/>
      <c r="H117" s="158"/>
      <c r="I117" s="161"/>
      <c r="J117" s="172">
        <f>BK117</f>
        <v>0</v>
      </c>
      <c r="K117" s="158"/>
      <c r="L117" s="163"/>
      <c r="M117" s="164"/>
      <c r="N117" s="165"/>
      <c r="O117" s="165"/>
      <c r="P117" s="166">
        <f>SUM(P118:P136)</f>
        <v>0</v>
      </c>
      <c r="Q117" s="165"/>
      <c r="R117" s="166">
        <f>SUM(R118:R136)</f>
        <v>0.3631376</v>
      </c>
      <c r="S117" s="165"/>
      <c r="T117" s="167">
        <f>SUM(T118:T136)</f>
        <v>0</v>
      </c>
      <c r="AR117" s="168" t="s">
        <v>81</v>
      </c>
      <c r="AT117" s="169" t="s">
        <v>72</v>
      </c>
      <c r="AU117" s="169" t="s">
        <v>83</v>
      </c>
      <c r="AY117" s="168" t="s">
        <v>131</v>
      </c>
      <c r="BK117" s="170">
        <f>SUM(BK118:BK136)</f>
        <v>0</v>
      </c>
    </row>
    <row r="118" spans="1:65" s="2" customFormat="1" ht="24.15" customHeight="1">
      <c r="A118" s="34"/>
      <c r="B118" s="35"/>
      <c r="C118" s="173" t="s">
        <v>166</v>
      </c>
      <c r="D118" s="173" t="s">
        <v>134</v>
      </c>
      <c r="E118" s="174" t="s">
        <v>167</v>
      </c>
      <c r="F118" s="175" t="s">
        <v>168</v>
      </c>
      <c r="G118" s="176" t="s">
        <v>169</v>
      </c>
      <c r="H118" s="177">
        <v>1.52</v>
      </c>
      <c r="I118" s="178"/>
      <c r="J118" s="179">
        <f>ROUND(I118*H118,2)</f>
        <v>0</v>
      </c>
      <c r="K118" s="175" t="s">
        <v>21</v>
      </c>
      <c r="L118" s="39"/>
      <c r="M118" s="180" t="s">
        <v>21</v>
      </c>
      <c r="N118" s="181" t="s">
        <v>44</v>
      </c>
      <c r="O118" s="64"/>
      <c r="P118" s="182">
        <f>O118*H118</f>
        <v>0</v>
      </c>
      <c r="Q118" s="182">
        <v>3.8629999999999998E-2</v>
      </c>
      <c r="R118" s="182">
        <f>Q118*H118</f>
        <v>5.8717599999999995E-2</v>
      </c>
      <c r="S118" s="182">
        <v>0</v>
      </c>
      <c r="T118" s="183">
        <f>S118*H118</f>
        <v>0</v>
      </c>
      <c r="U118" s="34"/>
      <c r="V118" s="34"/>
      <c r="W118" s="34"/>
      <c r="X118" s="34"/>
      <c r="Y118" s="34"/>
      <c r="Z118" s="34"/>
      <c r="AA118" s="34"/>
      <c r="AB118" s="34"/>
      <c r="AC118" s="34"/>
      <c r="AD118" s="34"/>
      <c r="AE118" s="34"/>
      <c r="AR118" s="184" t="s">
        <v>139</v>
      </c>
      <c r="AT118" s="184" t="s">
        <v>134</v>
      </c>
      <c r="AU118" s="184" t="s">
        <v>132</v>
      </c>
      <c r="AY118" s="17" t="s">
        <v>131</v>
      </c>
      <c r="BE118" s="185">
        <f>IF(N118="základní",J118,0)</f>
        <v>0</v>
      </c>
      <c r="BF118" s="185">
        <f>IF(N118="snížená",J118,0)</f>
        <v>0</v>
      </c>
      <c r="BG118" s="185">
        <f>IF(N118="zákl. přenesená",J118,0)</f>
        <v>0</v>
      </c>
      <c r="BH118" s="185">
        <f>IF(N118="sníž. přenesená",J118,0)</f>
        <v>0</v>
      </c>
      <c r="BI118" s="185">
        <f>IF(N118="nulová",J118,0)</f>
        <v>0</v>
      </c>
      <c r="BJ118" s="17" t="s">
        <v>81</v>
      </c>
      <c r="BK118" s="185">
        <f>ROUND(I118*H118,2)</f>
        <v>0</v>
      </c>
      <c r="BL118" s="17" t="s">
        <v>139</v>
      </c>
      <c r="BM118" s="184" t="s">
        <v>170</v>
      </c>
    </row>
    <row r="119" spans="1:65" s="2" customFormat="1" ht="45">
      <c r="A119" s="34"/>
      <c r="B119" s="35"/>
      <c r="C119" s="36"/>
      <c r="D119" s="186" t="s">
        <v>141</v>
      </c>
      <c r="E119" s="36"/>
      <c r="F119" s="187" t="s">
        <v>171</v>
      </c>
      <c r="G119" s="36"/>
      <c r="H119" s="36"/>
      <c r="I119" s="188"/>
      <c r="J119" s="36"/>
      <c r="K119" s="36"/>
      <c r="L119" s="39"/>
      <c r="M119" s="189"/>
      <c r="N119" s="190"/>
      <c r="O119" s="64"/>
      <c r="P119" s="64"/>
      <c r="Q119" s="64"/>
      <c r="R119" s="64"/>
      <c r="S119" s="64"/>
      <c r="T119" s="65"/>
      <c r="U119" s="34"/>
      <c r="V119" s="34"/>
      <c r="W119" s="34"/>
      <c r="X119" s="34"/>
      <c r="Y119" s="34"/>
      <c r="Z119" s="34"/>
      <c r="AA119" s="34"/>
      <c r="AB119" s="34"/>
      <c r="AC119" s="34"/>
      <c r="AD119" s="34"/>
      <c r="AE119" s="34"/>
      <c r="AT119" s="17" t="s">
        <v>141</v>
      </c>
      <c r="AU119" s="17" t="s">
        <v>132</v>
      </c>
    </row>
    <row r="120" spans="1:65" s="2" customFormat="1" ht="63">
      <c r="A120" s="34"/>
      <c r="B120" s="35"/>
      <c r="C120" s="36"/>
      <c r="D120" s="186" t="s">
        <v>143</v>
      </c>
      <c r="E120" s="36"/>
      <c r="F120" s="191" t="s">
        <v>172</v>
      </c>
      <c r="G120" s="36"/>
      <c r="H120" s="36"/>
      <c r="I120" s="188"/>
      <c r="J120" s="36"/>
      <c r="K120" s="36"/>
      <c r="L120" s="39"/>
      <c r="M120" s="189"/>
      <c r="N120" s="190"/>
      <c r="O120" s="64"/>
      <c r="P120" s="64"/>
      <c r="Q120" s="64"/>
      <c r="R120" s="64"/>
      <c r="S120" s="64"/>
      <c r="T120" s="65"/>
      <c r="U120" s="34"/>
      <c r="V120" s="34"/>
      <c r="W120" s="34"/>
      <c r="X120" s="34"/>
      <c r="Y120" s="34"/>
      <c r="Z120" s="34"/>
      <c r="AA120" s="34"/>
      <c r="AB120" s="34"/>
      <c r="AC120" s="34"/>
      <c r="AD120" s="34"/>
      <c r="AE120" s="34"/>
      <c r="AT120" s="17" t="s">
        <v>143</v>
      </c>
      <c r="AU120" s="17" t="s">
        <v>132</v>
      </c>
    </row>
    <row r="121" spans="1:65" s="13" customFormat="1" ht="10">
      <c r="B121" s="192"/>
      <c r="C121" s="193"/>
      <c r="D121" s="186" t="s">
        <v>145</v>
      </c>
      <c r="E121" s="194" t="s">
        <v>21</v>
      </c>
      <c r="F121" s="195" t="s">
        <v>173</v>
      </c>
      <c r="G121" s="193"/>
      <c r="H121" s="196">
        <v>0.62</v>
      </c>
      <c r="I121" s="197"/>
      <c r="J121" s="193"/>
      <c r="K121" s="193"/>
      <c r="L121" s="198"/>
      <c r="M121" s="199"/>
      <c r="N121" s="200"/>
      <c r="O121" s="200"/>
      <c r="P121" s="200"/>
      <c r="Q121" s="200"/>
      <c r="R121" s="200"/>
      <c r="S121" s="200"/>
      <c r="T121" s="201"/>
      <c r="AT121" s="202" t="s">
        <v>145</v>
      </c>
      <c r="AU121" s="202" t="s">
        <v>132</v>
      </c>
      <c r="AV121" s="13" t="s">
        <v>83</v>
      </c>
      <c r="AW121" s="13" t="s">
        <v>34</v>
      </c>
      <c r="AX121" s="13" t="s">
        <v>73</v>
      </c>
      <c r="AY121" s="202" t="s">
        <v>131</v>
      </c>
    </row>
    <row r="122" spans="1:65" s="13" customFormat="1" ht="10">
      <c r="B122" s="192"/>
      <c r="C122" s="193"/>
      <c r="D122" s="186" t="s">
        <v>145</v>
      </c>
      <c r="E122" s="194" t="s">
        <v>21</v>
      </c>
      <c r="F122" s="195" t="s">
        <v>174</v>
      </c>
      <c r="G122" s="193"/>
      <c r="H122" s="196">
        <v>0.9</v>
      </c>
      <c r="I122" s="197"/>
      <c r="J122" s="193"/>
      <c r="K122" s="193"/>
      <c r="L122" s="198"/>
      <c r="M122" s="199"/>
      <c r="N122" s="200"/>
      <c r="O122" s="200"/>
      <c r="P122" s="200"/>
      <c r="Q122" s="200"/>
      <c r="R122" s="200"/>
      <c r="S122" s="200"/>
      <c r="T122" s="201"/>
      <c r="AT122" s="202" t="s">
        <v>145</v>
      </c>
      <c r="AU122" s="202" t="s">
        <v>132</v>
      </c>
      <c r="AV122" s="13" t="s">
        <v>83</v>
      </c>
      <c r="AW122" s="13" t="s">
        <v>34</v>
      </c>
      <c r="AX122" s="13" t="s">
        <v>73</v>
      </c>
      <c r="AY122" s="202" t="s">
        <v>131</v>
      </c>
    </row>
    <row r="123" spans="1:65" s="2" customFormat="1" ht="14.4" customHeight="1">
      <c r="A123" s="34"/>
      <c r="B123" s="35"/>
      <c r="C123" s="203" t="s">
        <v>175</v>
      </c>
      <c r="D123" s="203" t="s">
        <v>147</v>
      </c>
      <c r="E123" s="204" t="s">
        <v>176</v>
      </c>
      <c r="F123" s="205" t="s">
        <v>177</v>
      </c>
      <c r="G123" s="206" t="s">
        <v>137</v>
      </c>
      <c r="H123" s="207">
        <v>1</v>
      </c>
      <c r="I123" s="208"/>
      <c r="J123" s="209">
        <f>ROUND(I123*H123,2)</f>
        <v>0</v>
      </c>
      <c r="K123" s="205" t="s">
        <v>21</v>
      </c>
      <c r="L123" s="210"/>
      <c r="M123" s="211" t="s">
        <v>21</v>
      </c>
      <c r="N123" s="212" t="s">
        <v>44</v>
      </c>
      <c r="O123" s="64"/>
      <c r="P123" s="182">
        <f>O123*H123</f>
        <v>0</v>
      </c>
      <c r="Q123" s="182">
        <v>0.13800000000000001</v>
      </c>
      <c r="R123" s="182">
        <f>Q123*H123</f>
        <v>0.13800000000000001</v>
      </c>
      <c r="S123" s="182">
        <v>0</v>
      </c>
      <c r="T123" s="183">
        <f>S123*H123</f>
        <v>0</v>
      </c>
      <c r="U123" s="34"/>
      <c r="V123" s="34"/>
      <c r="W123" s="34"/>
      <c r="X123" s="34"/>
      <c r="Y123" s="34"/>
      <c r="Z123" s="34"/>
      <c r="AA123" s="34"/>
      <c r="AB123" s="34"/>
      <c r="AC123" s="34"/>
      <c r="AD123" s="34"/>
      <c r="AE123" s="34"/>
      <c r="AR123" s="184" t="s">
        <v>150</v>
      </c>
      <c r="AT123" s="184" t="s">
        <v>147</v>
      </c>
      <c r="AU123" s="184" t="s">
        <v>132</v>
      </c>
      <c r="AY123" s="17" t="s">
        <v>131</v>
      </c>
      <c r="BE123" s="185">
        <f>IF(N123="základní",J123,0)</f>
        <v>0</v>
      </c>
      <c r="BF123" s="185">
        <f>IF(N123="snížená",J123,0)</f>
        <v>0</v>
      </c>
      <c r="BG123" s="185">
        <f>IF(N123="zákl. přenesená",J123,0)</f>
        <v>0</v>
      </c>
      <c r="BH123" s="185">
        <f>IF(N123="sníž. přenesená",J123,0)</f>
        <v>0</v>
      </c>
      <c r="BI123" s="185">
        <f>IF(N123="nulová",J123,0)</f>
        <v>0</v>
      </c>
      <c r="BJ123" s="17" t="s">
        <v>81</v>
      </c>
      <c r="BK123" s="185">
        <f>ROUND(I123*H123,2)</f>
        <v>0</v>
      </c>
      <c r="BL123" s="17" t="s">
        <v>139</v>
      </c>
      <c r="BM123" s="184" t="s">
        <v>178</v>
      </c>
    </row>
    <row r="124" spans="1:65" s="2" customFormat="1" ht="10">
      <c r="A124" s="34"/>
      <c r="B124" s="35"/>
      <c r="C124" s="36"/>
      <c r="D124" s="186" t="s">
        <v>141</v>
      </c>
      <c r="E124" s="36"/>
      <c r="F124" s="187" t="s">
        <v>179</v>
      </c>
      <c r="G124" s="36"/>
      <c r="H124" s="36"/>
      <c r="I124" s="188"/>
      <c r="J124" s="36"/>
      <c r="K124" s="36"/>
      <c r="L124" s="39"/>
      <c r="M124" s="189"/>
      <c r="N124" s="190"/>
      <c r="O124" s="64"/>
      <c r="P124" s="64"/>
      <c r="Q124" s="64"/>
      <c r="R124" s="64"/>
      <c r="S124" s="64"/>
      <c r="T124" s="65"/>
      <c r="U124" s="34"/>
      <c r="V124" s="34"/>
      <c r="W124" s="34"/>
      <c r="X124" s="34"/>
      <c r="Y124" s="34"/>
      <c r="Z124" s="34"/>
      <c r="AA124" s="34"/>
      <c r="AB124" s="34"/>
      <c r="AC124" s="34"/>
      <c r="AD124" s="34"/>
      <c r="AE124" s="34"/>
      <c r="AT124" s="17" t="s">
        <v>141</v>
      </c>
      <c r="AU124" s="17" t="s">
        <v>132</v>
      </c>
    </row>
    <row r="125" spans="1:65" s="2" customFormat="1" ht="18">
      <c r="A125" s="34"/>
      <c r="B125" s="35"/>
      <c r="C125" s="36"/>
      <c r="D125" s="186" t="s">
        <v>180</v>
      </c>
      <c r="E125" s="36"/>
      <c r="F125" s="191" t="s">
        <v>181</v>
      </c>
      <c r="G125" s="36"/>
      <c r="H125" s="36"/>
      <c r="I125" s="188"/>
      <c r="J125" s="36"/>
      <c r="K125" s="36"/>
      <c r="L125" s="39"/>
      <c r="M125" s="189"/>
      <c r="N125" s="190"/>
      <c r="O125" s="64"/>
      <c r="P125" s="64"/>
      <c r="Q125" s="64"/>
      <c r="R125" s="64"/>
      <c r="S125" s="64"/>
      <c r="T125" s="65"/>
      <c r="U125" s="34"/>
      <c r="V125" s="34"/>
      <c r="W125" s="34"/>
      <c r="X125" s="34"/>
      <c r="Y125" s="34"/>
      <c r="Z125" s="34"/>
      <c r="AA125" s="34"/>
      <c r="AB125" s="34"/>
      <c r="AC125" s="34"/>
      <c r="AD125" s="34"/>
      <c r="AE125" s="34"/>
      <c r="AT125" s="17" t="s">
        <v>180</v>
      </c>
      <c r="AU125" s="17" t="s">
        <v>132</v>
      </c>
    </row>
    <row r="126" spans="1:65" s="2" customFormat="1" ht="24.15" customHeight="1">
      <c r="A126" s="34"/>
      <c r="B126" s="35"/>
      <c r="C126" s="203" t="s">
        <v>182</v>
      </c>
      <c r="D126" s="203" t="s">
        <v>147</v>
      </c>
      <c r="E126" s="204" t="s">
        <v>183</v>
      </c>
      <c r="F126" s="205" t="s">
        <v>184</v>
      </c>
      <c r="G126" s="206" t="s">
        <v>137</v>
      </c>
      <c r="H126" s="207">
        <v>1</v>
      </c>
      <c r="I126" s="208"/>
      <c r="J126" s="209">
        <f>ROUND(I126*H126,2)</f>
        <v>0</v>
      </c>
      <c r="K126" s="205" t="s">
        <v>21</v>
      </c>
      <c r="L126" s="210"/>
      <c r="M126" s="211" t="s">
        <v>21</v>
      </c>
      <c r="N126" s="212" t="s">
        <v>44</v>
      </c>
      <c r="O126" s="64"/>
      <c r="P126" s="182">
        <f>O126*H126</f>
        <v>0</v>
      </c>
      <c r="Q126" s="182">
        <v>0.112</v>
      </c>
      <c r="R126" s="182">
        <f>Q126*H126</f>
        <v>0.112</v>
      </c>
      <c r="S126" s="182">
        <v>0</v>
      </c>
      <c r="T126" s="183">
        <f>S126*H126</f>
        <v>0</v>
      </c>
      <c r="U126" s="34"/>
      <c r="V126" s="34"/>
      <c r="W126" s="34"/>
      <c r="X126" s="34"/>
      <c r="Y126" s="34"/>
      <c r="Z126" s="34"/>
      <c r="AA126" s="34"/>
      <c r="AB126" s="34"/>
      <c r="AC126" s="34"/>
      <c r="AD126" s="34"/>
      <c r="AE126" s="34"/>
      <c r="AR126" s="184" t="s">
        <v>150</v>
      </c>
      <c r="AT126" s="184" t="s">
        <v>147</v>
      </c>
      <c r="AU126" s="184" t="s">
        <v>132</v>
      </c>
      <c r="AY126" s="17" t="s">
        <v>131</v>
      </c>
      <c r="BE126" s="185">
        <f>IF(N126="základní",J126,0)</f>
        <v>0</v>
      </c>
      <c r="BF126" s="185">
        <f>IF(N126="snížená",J126,0)</f>
        <v>0</v>
      </c>
      <c r="BG126" s="185">
        <f>IF(N126="zákl. přenesená",J126,0)</f>
        <v>0</v>
      </c>
      <c r="BH126" s="185">
        <f>IF(N126="sníž. přenesená",J126,0)</f>
        <v>0</v>
      </c>
      <c r="BI126" s="185">
        <f>IF(N126="nulová",J126,0)</f>
        <v>0</v>
      </c>
      <c r="BJ126" s="17" t="s">
        <v>81</v>
      </c>
      <c r="BK126" s="185">
        <f>ROUND(I126*H126,2)</f>
        <v>0</v>
      </c>
      <c r="BL126" s="17" t="s">
        <v>139</v>
      </c>
      <c r="BM126" s="184" t="s">
        <v>185</v>
      </c>
    </row>
    <row r="127" spans="1:65" s="2" customFormat="1" ht="18">
      <c r="A127" s="34"/>
      <c r="B127" s="35"/>
      <c r="C127" s="36"/>
      <c r="D127" s="186" t="s">
        <v>141</v>
      </c>
      <c r="E127" s="36"/>
      <c r="F127" s="187" t="s">
        <v>186</v>
      </c>
      <c r="G127" s="36"/>
      <c r="H127" s="36"/>
      <c r="I127" s="188"/>
      <c r="J127" s="36"/>
      <c r="K127" s="36"/>
      <c r="L127" s="39"/>
      <c r="M127" s="189"/>
      <c r="N127" s="190"/>
      <c r="O127" s="64"/>
      <c r="P127" s="64"/>
      <c r="Q127" s="64"/>
      <c r="R127" s="64"/>
      <c r="S127" s="64"/>
      <c r="T127" s="65"/>
      <c r="U127" s="34"/>
      <c r="V127" s="34"/>
      <c r="W127" s="34"/>
      <c r="X127" s="34"/>
      <c r="Y127" s="34"/>
      <c r="Z127" s="34"/>
      <c r="AA127" s="34"/>
      <c r="AB127" s="34"/>
      <c r="AC127" s="34"/>
      <c r="AD127" s="34"/>
      <c r="AE127" s="34"/>
      <c r="AT127" s="17" t="s">
        <v>141</v>
      </c>
      <c r="AU127" s="17" t="s">
        <v>132</v>
      </c>
    </row>
    <row r="128" spans="1:65" s="2" customFormat="1" ht="18">
      <c r="A128" s="34"/>
      <c r="B128" s="35"/>
      <c r="C128" s="36"/>
      <c r="D128" s="186" t="s">
        <v>180</v>
      </c>
      <c r="E128" s="36"/>
      <c r="F128" s="191" t="s">
        <v>187</v>
      </c>
      <c r="G128" s="36"/>
      <c r="H128" s="36"/>
      <c r="I128" s="188"/>
      <c r="J128" s="36"/>
      <c r="K128" s="36"/>
      <c r="L128" s="39"/>
      <c r="M128" s="189"/>
      <c r="N128" s="190"/>
      <c r="O128" s="64"/>
      <c r="P128" s="64"/>
      <c r="Q128" s="64"/>
      <c r="R128" s="64"/>
      <c r="S128" s="64"/>
      <c r="T128" s="65"/>
      <c r="U128" s="34"/>
      <c r="V128" s="34"/>
      <c r="W128" s="34"/>
      <c r="X128" s="34"/>
      <c r="Y128" s="34"/>
      <c r="Z128" s="34"/>
      <c r="AA128" s="34"/>
      <c r="AB128" s="34"/>
      <c r="AC128" s="34"/>
      <c r="AD128" s="34"/>
      <c r="AE128" s="34"/>
      <c r="AT128" s="17" t="s">
        <v>180</v>
      </c>
      <c r="AU128" s="17" t="s">
        <v>132</v>
      </c>
    </row>
    <row r="129" spans="1:65" s="2" customFormat="1" ht="14.4" customHeight="1">
      <c r="A129" s="34"/>
      <c r="B129" s="35"/>
      <c r="C129" s="173" t="s">
        <v>150</v>
      </c>
      <c r="D129" s="173" t="s">
        <v>134</v>
      </c>
      <c r="E129" s="174" t="s">
        <v>188</v>
      </c>
      <c r="F129" s="175" t="s">
        <v>189</v>
      </c>
      <c r="G129" s="176" t="s">
        <v>137</v>
      </c>
      <c r="H129" s="177">
        <v>1</v>
      </c>
      <c r="I129" s="178"/>
      <c r="J129" s="179">
        <f>ROUND(I129*H129,2)</f>
        <v>0</v>
      </c>
      <c r="K129" s="175" t="s">
        <v>138</v>
      </c>
      <c r="L129" s="39"/>
      <c r="M129" s="180" t="s">
        <v>21</v>
      </c>
      <c r="N129" s="181" t="s">
        <v>44</v>
      </c>
      <c r="O129" s="64"/>
      <c r="P129" s="182">
        <f>O129*H129</f>
        <v>0</v>
      </c>
      <c r="Q129" s="182">
        <v>3.0419999999999999E-2</v>
      </c>
      <c r="R129" s="182">
        <f>Q129*H129</f>
        <v>3.0419999999999999E-2</v>
      </c>
      <c r="S129" s="182">
        <v>0</v>
      </c>
      <c r="T129" s="183">
        <f>S129*H129</f>
        <v>0</v>
      </c>
      <c r="U129" s="34"/>
      <c r="V129" s="34"/>
      <c r="W129" s="34"/>
      <c r="X129" s="34"/>
      <c r="Y129" s="34"/>
      <c r="Z129" s="34"/>
      <c r="AA129" s="34"/>
      <c r="AB129" s="34"/>
      <c r="AC129" s="34"/>
      <c r="AD129" s="34"/>
      <c r="AE129" s="34"/>
      <c r="AR129" s="184" t="s">
        <v>139</v>
      </c>
      <c r="AT129" s="184" t="s">
        <v>134</v>
      </c>
      <c r="AU129" s="184" t="s">
        <v>132</v>
      </c>
      <c r="AY129" s="17" t="s">
        <v>131</v>
      </c>
      <c r="BE129" s="185">
        <f>IF(N129="základní",J129,0)</f>
        <v>0</v>
      </c>
      <c r="BF129" s="185">
        <f>IF(N129="snížená",J129,0)</f>
        <v>0</v>
      </c>
      <c r="BG129" s="185">
        <f>IF(N129="zákl. přenesená",J129,0)</f>
        <v>0</v>
      </c>
      <c r="BH129" s="185">
        <f>IF(N129="sníž. přenesená",J129,0)</f>
        <v>0</v>
      </c>
      <c r="BI129" s="185">
        <f>IF(N129="nulová",J129,0)</f>
        <v>0</v>
      </c>
      <c r="BJ129" s="17" t="s">
        <v>81</v>
      </c>
      <c r="BK129" s="185">
        <f>ROUND(I129*H129,2)</f>
        <v>0</v>
      </c>
      <c r="BL129" s="17" t="s">
        <v>139</v>
      </c>
      <c r="BM129" s="184" t="s">
        <v>190</v>
      </c>
    </row>
    <row r="130" spans="1:65" s="2" customFormat="1" ht="18">
      <c r="A130" s="34"/>
      <c r="B130" s="35"/>
      <c r="C130" s="36"/>
      <c r="D130" s="186" t="s">
        <v>141</v>
      </c>
      <c r="E130" s="36"/>
      <c r="F130" s="187" t="s">
        <v>191</v>
      </c>
      <c r="G130" s="36"/>
      <c r="H130" s="36"/>
      <c r="I130" s="188"/>
      <c r="J130" s="36"/>
      <c r="K130" s="36"/>
      <c r="L130" s="39"/>
      <c r="M130" s="189"/>
      <c r="N130" s="190"/>
      <c r="O130" s="64"/>
      <c r="P130" s="64"/>
      <c r="Q130" s="64"/>
      <c r="R130" s="64"/>
      <c r="S130" s="64"/>
      <c r="T130" s="65"/>
      <c r="U130" s="34"/>
      <c r="V130" s="34"/>
      <c r="W130" s="34"/>
      <c r="X130" s="34"/>
      <c r="Y130" s="34"/>
      <c r="Z130" s="34"/>
      <c r="AA130" s="34"/>
      <c r="AB130" s="34"/>
      <c r="AC130" s="34"/>
      <c r="AD130" s="34"/>
      <c r="AE130" s="34"/>
      <c r="AT130" s="17" t="s">
        <v>141</v>
      </c>
      <c r="AU130" s="17" t="s">
        <v>132</v>
      </c>
    </row>
    <row r="131" spans="1:65" s="2" customFormat="1" ht="27">
      <c r="A131" s="34"/>
      <c r="B131" s="35"/>
      <c r="C131" s="36"/>
      <c r="D131" s="186" t="s">
        <v>143</v>
      </c>
      <c r="E131" s="36"/>
      <c r="F131" s="191" t="s">
        <v>192</v>
      </c>
      <c r="G131" s="36"/>
      <c r="H131" s="36"/>
      <c r="I131" s="188"/>
      <c r="J131" s="36"/>
      <c r="K131" s="36"/>
      <c r="L131" s="39"/>
      <c r="M131" s="189"/>
      <c r="N131" s="190"/>
      <c r="O131" s="64"/>
      <c r="P131" s="64"/>
      <c r="Q131" s="64"/>
      <c r="R131" s="64"/>
      <c r="S131" s="64"/>
      <c r="T131" s="65"/>
      <c r="U131" s="34"/>
      <c r="V131" s="34"/>
      <c r="W131" s="34"/>
      <c r="X131" s="34"/>
      <c r="Y131" s="34"/>
      <c r="Z131" s="34"/>
      <c r="AA131" s="34"/>
      <c r="AB131" s="34"/>
      <c r="AC131" s="34"/>
      <c r="AD131" s="34"/>
      <c r="AE131" s="34"/>
      <c r="AT131" s="17" t="s">
        <v>143</v>
      </c>
      <c r="AU131" s="17" t="s">
        <v>132</v>
      </c>
    </row>
    <row r="132" spans="1:65" s="2" customFormat="1" ht="18">
      <c r="A132" s="34"/>
      <c r="B132" s="35"/>
      <c r="C132" s="36"/>
      <c r="D132" s="186" t="s">
        <v>180</v>
      </c>
      <c r="E132" s="36"/>
      <c r="F132" s="191" t="s">
        <v>193</v>
      </c>
      <c r="G132" s="36"/>
      <c r="H132" s="36"/>
      <c r="I132" s="188"/>
      <c r="J132" s="36"/>
      <c r="K132" s="36"/>
      <c r="L132" s="39"/>
      <c r="M132" s="189"/>
      <c r="N132" s="190"/>
      <c r="O132" s="64"/>
      <c r="P132" s="64"/>
      <c r="Q132" s="64"/>
      <c r="R132" s="64"/>
      <c r="S132" s="64"/>
      <c r="T132" s="65"/>
      <c r="U132" s="34"/>
      <c r="V132" s="34"/>
      <c r="W132" s="34"/>
      <c r="X132" s="34"/>
      <c r="Y132" s="34"/>
      <c r="Z132" s="34"/>
      <c r="AA132" s="34"/>
      <c r="AB132" s="34"/>
      <c r="AC132" s="34"/>
      <c r="AD132" s="34"/>
      <c r="AE132" s="34"/>
      <c r="AT132" s="17" t="s">
        <v>180</v>
      </c>
      <c r="AU132" s="17" t="s">
        <v>132</v>
      </c>
    </row>
    <row r="133" spans="1:65" s="13" customFormat="1" ht="10">
      <c r="B133" s="192"/>
      <c r="C133" s="193"/>
      <c r="D133" s="186" t="s">
        <v>145</v>
      </c>
      <c r="E133" s="194" t="s">
        <v>21</v>
      </c>
      <c r="F133" s="195" t="s">
        <v>194</v>
      </c>
      <c r="G133" s="193"/>
      <c r="H133" s="196">
        <v>1</v>
      </c>
      <c r="I133" s="197"/>
      <c r="J133" s="193"/>
      <c r="K133" s="193"/>
      <c r="L133" s="198"/>
      <c r="M133" s="199"/>
      <c r="N133" s="200"/>
      <c r="O133" s="200"/>
      <c r="P133" s="200"/>
      <c r="Q133" s="200"/>
      <c r="R133" s="200"/>
      <c r="S133" s="200"/>
      <c r="T133" s="201"/>
      <c r="AT133" s="202" t="s">
        <v>145</v>
      </c>
      <c r="AU133" s="202" t="s">
        <v>132</v>
      </c>
      <c r="AV133" s="13" t="s">
        <v>83</v>
      </c>
      <c r="AW133" s="13" t="s">
        <v>34</v>
      </c>
      <c r="AX133" s="13" t="s">
        <v>73</v>
      </c>
      <c r="AY133" s="202" t="s">
        <v>131</v>
      </c>
    </row>
    <row r="134" spans="1:65" s="2" customFormat="1" ht="14.4" customHeight="1">
      <c r="A134" s="34"/>
      <c r="B134" s="35"/>
      <c r="C134" s="203" t="s">
        <v>195</v>
      </c>
      <c r="D134" s="203" t="s">
        <v>147</v>
      </c>
      <c r="E134" s="204" t="s">
        <v>196</v>
      </c>
      <c r="F134" s="205" t="s">
        <v>197</v>
      </c>
      <c r="G134" s="206" t="s">
        <v>137</v>
      </c>
      <c r="H134" s="207">
        <v>1</v>
      </c>
      <c r="I134" s="208"/>
      <c r="J134" s="209">
        <f>ROUND(I134*H134,2)</f>
        <v>0</v>
      </c>
      <c r="K134" s="205" t="s">
        <v>21</v>
      </c>
      <c r="L134" s="210"/>
      <c r="M134" s="211" t="s">
        <v>21</v>
      </c>
      <c r="N134" s="212" t="s">
        <v>44</v>
      </c>
      <c r="O134" s="64"/>
      <c r="P134" s="182">
        <f>O134*H134</f>
        <v>0</v>
      </c>
      <c r="Q134" s="182">
        <v>2.4E-2</v>
      </c>
      <c r="R134" s="182">
        <f>Q134*H134</f>
        <v>2.4E-2</v>
      </c>
      <c r="S134" s="182">
        <v>0</v>
      </c>
      <c r="T134" s="183">
        <f>S134*H134</f>
        <v>0</v>
      </c>
      <c r="U134" s="34"/>
      <c r="V134" s="34"/>
      <c r="W134" s="34"/>
      <c r="X134" s="34"/>
      <c r="Y134" s="34"/>
      <c r="Z134" s="34"/>
      <c r="AA134" s="34"/>
      <c r="AB134" s="34"/>
      <c r="AC134" s="34"/>
      <c r="AD134" s="34"/>
      <c r="AE134" s="34"/>
      <c r="AR134" s="184" t="s">
        <v>150</v>
      </c>
      <c r="AT134" s="184" t="s">
        <v>147</v>
      </c>
      <c r="AU134" s="184" t="s">
        <v>132</v>
      </c>
      <c r="AY134" s="17" t="s">
        <v>131</v>
      </c>
      <c r="BE134" s="185">
        <f>IF(N134="základní",J134,0)</f>
        <v>0</v>
      </c>
      <c r="BF134" s="185">
        <f>IF(N134="snížená",J134,0)</f>
        <v>0</v>
      </c>
      <c r="BG134" s="185">
        <f>IF(N134="zákl. přenesená",J134,0)</f>
        <v>0</v>
      </c>
      <c r="BH134" s="185">
        <f>IF(N134="sníž. přenesená",J134,0)</f>
        <v>0</v>
      </c>
      <c r="BI134" s="185">
        <f>IF(N134="nulová",J134,0)</f>
        <v>0</v>
      </c>
      <c r="BJ134" s="17" t="s">
        <v>81</v>
      </c>
      <c r="BK134" s="185">
        <f>ROUND(I134*H134,2)</f>
        <v>0</v>
      </c>
      <c r="BL134" s="17" t="s">
        <v>139</v>
      </c>
      <c r="BM134" s="184" t="s">
        <v>198</v>
      </c>
    </row>
    <row r="135" spans="1:65" s="2" customFormat="1" ht="10">
      <c r="A135" s="34"/>
      <c r="B135" s="35"/>
      <c r="C135" s="36"/>
      <c r="D135" s="186" t="s">
        <v>141</v>
      </c>
      <c r="E135" s="36"/>
      <c r="F135" s="187" t="s">
        <v>197</v>
      </c>
      <c r="G135" s="36"/>
      <c r="H135" s="36"/>
      <c r="I135" s="188"/>
      <c r="J135" s="36"/>
      <c r="K135" s="36"/>
      <c r="L135" s="39"/>
      <c r="M135" s="189"/>
      <c r="N135" s="190"/>
      <c r="O135" s="64"/>
      <c r="P135" s="64"/>
      <c r="Q135" s="64"/>
      <c r="R135" s="64"/>
      <c r="S135" s="64"/>
      <c r="T135" s="65"/>
      <c r="U135" s="34"/>
      <c r="V135" s="34"/>
      <c r="W135" s="34"/>
      <c r="X135" s="34"/>
      <c r="Y135" s="34"/>
      <c r="Z135" s="34"/>
      <c r="AA135" s="34"/>
      <c r="AB135" s="34"/>
      <c r="AC135" s="34"/>
      <c r="AD135" s="34"/>
      <c r="AE135" s="34"/>
      <c r="AT135" s="17" t="s">
        <v>141</v>
      </c>
      <c r="AU135" s="17" t="s">
        <v>132</v>
      </c>
    </row>
    <row r="136" spans="1:65" s="2" customFormat="1" ht="18">
      <c r="A136" s="34"/>
      <c r="B136" s="35"/>
      <c r="C136" s="36"/>
      <c r="D136" s="186" t="s">
        <v>180</v>
      </c>
      <c r="E136" s="36"/>
      <c r="F136" s="191" t="s">
        <v>199</v>
      </c>
      <c r="G136" s="36"/>
      <c r="H136" s="36"/>
      <c r="I136" s="188"/>
      <c r="J136" s="36"/>
      <c r="K136" s="36"/>
      <c r="L136" s="39"/>
      <c r="M136" s="189"/>
      <c r="N136" s="190"/>
      <c r="O136" s="64"/>
      <c r="P136" s="64"/>
      <c r="Q136" s="64"/>
      <c r="R136" s="64"/>
      <c r="S136" s="64"/>
      <c r="T136" s="65"/>
      <c r="U136" s="34"/>
      <c r="V136" s="34"/>
      <c r="W136" s="34"/>
      <c r="X136" s="34"/>
      <c r="Y136" s="34"/>
      <c r="Z136" s="34"/>
      <c r="AA136" s="34"/>
      <c r="AB136" s="34"/>
      <c r="AC136" s="34"/>
      <c r="AD136" s="34"/>
      <c r="AE136" s="34"/>
      <c r="AT136" s="17" t="s">
        <v>180</v>
      </c>
      <c r="AU136" s="17" t="s">
        <v>132</v>
      </c>
    </row>
    <row r="137" spans="1:65" s="12" customFormat="1" ht="22.75" customHeight="1">
      <c r="B137" s="157"/>
      <c r="C137" s="158"/>
      <c r="D137" s="159" t="s">
        <v>72</v>
      </c>
      <c r="E137" s="171" t="s">
        <v>175</v>
      </c>
      <c r="F137" s="171" t="s">
        <v>200</v>
      </c>
      <c r="G137" s="158"/>
      <c r="H137" s="158"/>
      <c r="I137" s="161"/>
      <c r="J137" s="172">
        <f>BK137</f>
        <v>0</v>
      </c>
      <c r="K137" s="158"/>
      <c r="L137" s="163"/>
      <c r="M137" s="164"/>
      <c r="N137" s="165"/>
      <c r="O137" s="165"/>
      <c r="P137" s="166">
        <f>P138+P189</f>
        <v>0</v>
      </c>
      <c r="Q137" s="165"/>
      <c r="R137" s="166">
        <f>R138+R189</f>
        <v>14.979846119999999</v>
      </c>
      <c r="S137" s="165"/>
      <c r="T137" s="167">
        <f>T138+T189</f>
        <v>0</v>
      </c>
      <c r="AR137" s="168" t="s">
        <v>81</v>
      </c>
      <c r="AT137" s="169" t="s">
        <v>72</v>
      </c>
      <c r="AU137" s="169" t="s">
        <v>81</v>
      </c>
      <c r="AY137" s="168" t="s">
        <v>131</v>
      </c>
      <c r="BK137" s="170">
        <f>BK138+BK189</f>
        <v>0</v>
      </c>
    </row>
    <row r="138" spans="1:65" s="12" customFormat="1" ht="20.9" customHeight="1">
      <c r="B138" s="157"/>
      <c r="C138" s="158"/>
      <c r="D138" s="159" t="s">
        <v>72</v>
      </c>
      <c r="E138" s="171" t="s">
        <v>201</v>
      </c>
      <c r="F138" s="171" t="s">
        <v>202</v>
      </c>
      <c r="G138" s="158"/>
      <c r="H138" s="158"/>
      <c r="I138" s="161"/>
      <c r="J138" s="172">
        <f>BK138</f>
        <v>0</v>
      </c>
      <c r="K138" s="158"/>
      <c r="L138" s="163"/>
      <c r="M138" s="164"/>
      <c r="N138" s="165"/>
      <c r="O138" s="165"/>
      <c r="P138" s="166">
        <f>SUM(P139:P188)</f>
        <v>0</v>
      </c>
      <c r="Q138" s="165"/>
      <c r="R138" s="166">
        <f>SUM(R139:R188)</f>
        <v>2.6245365199999995</v>
      </c>
      <c r="S138" s="165"/>
      <c r="T138" s="167">
        <f>SUM(T139:T188)</f>
        <v>0</v>
      </c>
      <c r="AR138" s="168" t="s">
        <v>81</v>
      </c>
      <c r="AT138" s="169" t="s">
        <v>72</v>
      </c>
      <c r="AU138" s="169" t="s">
        <v>83</v>
      </c>
      <c r="AY138" s="168" t="s">
        <v>131</v>
      </c>
      <c r="BK138" s="170">
        <f>SUM(BK139:BK188)</f>
        <v>0</v>
      </c>
    </row>
    <row r="139" spans="1:65" s="2" customFormat="1" ht="14.4" customHeight="1">
      <c r="A139" s="34"/>
      <c r="B139" s="35"/>
      <c r="C139" s="173" t="s">
        <v>203</v>
      </c>
      <c r="D139" s="173" t="s">
        <v>134</v>
      </c>
      <c r="E139" s="174" t="s">
        <v>204</v>
      </c>
      <c r="F139" s="175" t="s">
        <v>205</v>
      </c>
      <c r="G139" s="176" t="s">
        <v>206</v>
      </c>
      <c r="H139" s="177">
        <v>26.95</v>
      </c>
      <c r="I139" s="178"/>
      <c r="J139" s="179">
        <f>ROUND(I139*H139,2)</f>
        <v>0</v>
      </c>
      <c r="K139" s="175" t="s">
        <v>138</v>
      </c>
      <c r="L139" s="39"/>
      <c r="M139" s="180" t="s">
        <v>21</v>
      </c>
      <c r="N139" s="181" t="s">
        <v>44</v>
      </c>
      <c r="O139" s="64"/>
      <c r="P139" s="182">
        <f>O139*H139</f>
        <v>0</v>
      </c>
      <c r="Q139" s="182">
        <v>1.6E-2</v>
      </c>
      <c r="R139" s="182">
        <f>Q139*H139</f>
        <v>0.43119999999999997</v>
      </c>
      <c r="S139" s="182">
        <v>0</v>
      </c>
      <c r="T139" s="183">
        <f>S139*H139</f>
        <v>0</v>
      </c>
      <c r="U139" s="34"/>
      <c r="V139" s="34"/>
      <c r="W139" s="34"/>
      <c r="X139" s="34"/>
      <c r="Y139" s="34"/>
      <c r="Z139" s="34"/>
      <c r="AA139" s="34"/>
      <c r="AB139" s="34"/>
      <c r="AC139" s="34"/>
      <c r="AD139" s="34"/>
      <c r="AE139" s="34"/>
      <c r="AR139" s="184" t="s">
        <v>139</v>
      </c>
      <c r="AT139" s="184" t="s">
        <v>134</v>
      </c>
      <c r="AU139" s="184" t="s">
        <v>132</v>
      </c>
      <c r="AY139" s="17" t="s">
        <v>131</v>
      </c>
      <c r="BE139" s="185">
        <f>IF(N139="základní",J139,0)</f>
        <v>0</v>
      </c>
      <c r="BF139" s="185">
        <f>IF(N139="snížená",J139,0)</f>
        <v>0</v>
      </c>
      <c r="BG139" s="185">
        <f>IF(N139="zákl. přenesená",J139,0)</f>
        <v>0</v>
      </c>
      <c r="BH139" s="185">
        <f>IF(N139="sníž. přenesená",J139,0)</f>
        <v>0</v>
      </c>
      <c r="BI139" s="185">
        <f>IF(N139="nulová",J139,0)</f>
        <v>0</v>
      </c>
      <c r="BJ139" s="17" t="s">
        <v>81</v>
      </c>
      <c r="BK139" s="185">
        <f>ROUND(I139*H139,2)</f>
        <v>0</v>
      </c>
      <c r="BL139" s="17" t="s">
        <v>139</v>
      </c>
      <c r="BM139" s="184" t="s">
        <v>207</v>
      </c>
    </row>
    <row r="140" spans="1:65" s="2" customFormat="1" ht="18">
      <c r="A140" s="34"/>
      <c r="B140" s="35"/>
      <c r="C140" s="36"/>
      <c r="D140" s="186" t="s">
        <v>141</v>
      </c>
      <c r="E140" s="36"/>
      <c r="F140" s="187" t="s">
        <v>208</v>
      </c>
      <c r="G140" s="36"/>
      <c r="H140" s="36"/>
      <c r="I140" s="188"/>
      <c r="J140" s="36"/>
      <c r="K140" s="36"/>
      <c r="L140" s="39"/>
      <c r="M140" s="189"/>
      <c r="N140" s="190"/>
      <c r="O140" s="64"/>
      <c r="P140" s="64"/>
      <c r="Q140" s="64"/>
      <c r="R140" s="64"/>
      <c r="S140" s="64"/>
      <c r="T140" s="65"/>
      <c r="U140" s="34"/>
      <c r="V140" s="34"/>
      <c r="W140" s="34"/>
      <c r="X140" s="34"/>
      <c r="Y140" s="34"/>
      <c r="Z140" s="34"/>
      <c r="AA140" s="34"/>
      <c r="AB140" s="34"/>
      <c r="AC140" s="34"/>
      <c r="AD140" s="34"/>
      <c r="AE140" s="34"/>
      <c r="AT140" s="17" t="s">
        <v>141</v>
      </c>
      <c r="AU140" s="17" t="s">
        <v>132</v>
      </c>
    </row>
    <row r="141" spans="1:65" s="2" customFormat="1" ht="216">
      <c r="A141" s="34"/>
      <c r="B141" s="35"/>
      <c r="C141" s="36"/>
      <c r="D141" s="186" t="s">
        <v>143</v>
      </c>
      <c r="E141" s="36"/>
      <c r="F141" s="191" t="s">
        <v>209</v>
      </c>
      <c r="G141" s="36"/>
      <c r="H141" s="36"/>
      <c r="I141" s="188"/>
      <c r="J141" s="36"/>
      <c r="K141" s="36"/>
      <c r="L141" s="39"/>
      <c r="M141" s="189"/>
      <c r="N141" s="190"/>
      <c r="O141" s="64"/>
      <c r="P141" s="64"/>
      <c r="Q141" s="64"/>
      <c r="R141" s="64"/>
      <c r="S141" s="64"/>
      <c r="T141" s="65"/>
      <c r="U141" s="34"/>
      <c r="V141" s="34"/>
      <c r="W141" s="34"/>
      <c r="X141" s="34"/>
      <c r="Y141" s="34"/>
      <c r="Z141" s="34"/>
      <c r="AA141" s="34"/>
      <c r="AB141" s="34"/>
      <c r="AC141" s="34"/>
      <c r="AD141" s="34"/>
      <c r="AE141" s="34"/>
      <c r="AT141" s="17" t="s">
        <v>143</v>
      </c>
      <c r="AU141" s="17" t="s">
        <v>132</v>
      </c>
    </row>
    <row r="142" spans="1:65" s="13" customFormat="1" ht="10">
      <c r="B142" s="192"/>
      <c r="C142" s="193"/>
      <c r="D142" s="186" t="s">
        <v>145</v>
      </c>
      <c r="E142" s="194" t="s">
        <v>21</v>
      </c>
      <c r="F142" s="195" t="s">
        <v>210</v>
      </c>
      <c r="G142" s="193"/>
      <c r="H142" s="196">
        <v>7.44</v>
      </c>
      <c r="I142" s="197"/>
      <c r="J142" s="193"/>
      <c r="K142" s="193"/>
      <c r="L142" s="198"/>
      <c r="M142" s="199"/>
      <c r="N142" s="200"/>
      <c r="O142" s="200"/>
      <c r="P142" s="200"/>
      <c r="Q142" s="200"/>
      <c r="R142" s="200"/>
      <c r="S142" s="200"/>
      <c r="T142" s="201"/>
      <c r="AT142" s="202" t="s">
        <v>145</v>
      </c>
      <c r="AU142" s="202" t="s">
        <v>132</v>
      </c>
      <c r="AV142" s="13" t="s">
        <v>83</v>
      </c>
      <c r="AW142" s="13" t="s">
        <v>34</v>
      </c>
      <c r="AX142" s="13" t="s">
        <v>73</v>
      </c>
      <c r="AY142" s="202" t="s">
        <v>131</v>
      </c>
    </row>
    <row r="143" spans="1:65" s="13" customFormat="1" ht="10">
      <c r="B143" s="192"/>
      <c r="C143" s="193"/>
      <c r="D143" s="186" t="s">
        <v>145</v>
      </c>
      <c r="E143" s="194" t="s">
        <v>21</v>
      </c>
      <c r="F143" s="195" t="s">
        <v>211</v>
      </c>
      <c r="G143" s="193"/>
      <c r="H143" s="196">
        <v>9.3699999999999992</v>
      </c>
      <c r="I143" s="197"/>
      <c r="J143" s="193"/>
      <c r="K143" s="193"/>
      <c r="L143" s="198"/>
      <c r="M143" s="199"/>
      <c r="N143" s="200"/>
      <c r="O143" s="200"/>
      <c r="P143" s="200"/>
      <c r="Q143" s="200"/>
      <c r="R143" s="200"/>
      <c r="S143" s="200"/>
      <c r="T143" s="201"/>
      <c r="AT143" s="202" t="s">
        <v>145</v>
      </c>
      <c r="AU143" s="202" t="s">
        <v>132</v>
      </c>
      <c r="AV143" s="13" t="s">
        <v>83</v>
      </c>
      <c r="AW143" s="13" t="s">
        <v>34</v>
      </c>
      <c r="AX143" s="13" t="s">
        <v>73</v>
      </c>
      <c r="AY143" s="202" t="s">
        <v>131</v>
      </c>
    </row>
    <row r="144" spans="1:65" s="13" customFormat="1" ht="10">
      <c r="B144" s="192"/>
      <c r="C144" s="193"/>
      <c r="D144" s="186" t="s">
        <v>145</v>
      </c>
      <c r="E144" s="194" t="s">
        <v>21</v>
      </c>
      <c r="F144" s="195" t="s">
        <v>212</v>
      </c>
      <c r="G144" s="193"/>
      <c r="H144" s="196">
        <v>4.88</v>
      </c>
      <c r="I144" s="197"/>
      <c r="J144" s="193"/>
      <c r="K144" s="193"/>
      <c r="L144" s="198"/>
      <c r="M144" s="199"/>
      <c r="N144" s="200"/>
      <c r="O144" s="200"/>
      <c r="P144" s="200"/>
      <c r="Q144" s="200"/>
      <c r="R144" s="200"/>
      <c r="S144" s="200"/>
      <c r="T144" s="201"/>
      <c r="AT144" s="202" t="s">
        <v>145</v>
      </c>
      <c r="AU144" s="202" t="s">
        <v>132</v>
      </c>
      <c r="AV144" s="13" t="s">
        <v>83</v>
      </c>
      <c r="AW144" s="13" t="s">
        <v>34</v>
      </c>
      <c r="AX144" s="13" t="s">
        <v>73</v>
      </c>
      <c r="AY144" s="202" t="s">
        <v>131</v>
      </c>
    </row>
    <row r="145" spans="1:65" s="13" customFormat="1" ht="10">
      <c r="B145" s="192"/>
      <c r="C145" s="193"/>
      <c r="D145" s="186" t="s">
        <v>145</v>
      </c>
      <c r="E145" s="194" t="s">
        <v>21</v>
      </c>
      <c r="F145" s="195" t="s">
        <v>213</v>
      </c>
      <c r="G145" s="193"/>
      <c r="H145" s="196">
        <v>2.16</v>
      </c>
      <c r="I145" s="197"/>
      <c r="J145" s="193"/>
      <c r="K145" s="193"/>
      <c r="L145" s="198"/>
      <c r="M145" s="199"/>
      <c r="N145" s="200"/>
      <c r="O145" s="200"/>
      <c r="P145" s="200"/>
      <c r="Q145" s="200"/>
      <c r="R145" s="200"/>
      <c r="S145" s="200"/>
      <c r="T145" s="201"/>
      <c r="AT145" s="202" t="s">
        <v>145</v>
      </c>
      <c r="AU145" s="202" t="s">
        <v>132</v>
      </c>
      <c r="AV145" s="13" t="s">
        <v>83</v>
      </c>
      <c r="AW145" s="13" t="s">
        <v>34</v>
      </c>
      <c r="AX145" s="13" t="s">
        <v>73</v>
      </c>
      <c r="AY145" s="202" t="s">
        <v>131</v>
      </c>
    </row>
    <row r="146" spans="1:65" s="13" customFormat="1" ht="10">
      <c r="B146" s="192"/>
      <c r="C146" s="193"/>
      <c r="D146" s="186" t="s">
        <v>145</v>
      </c>
      <c r="E146" s="194" t="s">
        <v>21</v>
      </c>
      <c r="F146" s="195" t="s">
        <v>214</v>
      </c>
      <c r="G146" s="193"/>
      <c r="H146" s="196">
        <v>3.1</v>
      </c>
      <c r="I146" s="197"/>
      <c r="J146" s="193"/>
      <c r="K146" s="193"/>
      <c r="L146" s="198"/>
      <c r="M146" s="199"/>
      <c r="N146" s="200"/>
      <c r="O146" s="200"/>
      <c r="P146" s="200"/>
      <c r="Q146" s="200"/>
      <c r="R146" s="200"/>
      <c r="S146" s="200"/>
      <c r="T146" s="201"/>
      <c r="AT146" s="202" t="s">
        <v>145</v>
      </c>
      <c r="AU146" s="202" t="s">
        <v>132</v>
      </c>
      <c r="AV146" s="13" t="s">
        <v>83</v>
      </c>
      <c r="AW146" s="13" t="s">
        <v>34</v>
      </c>
      <c r="AX146" s="13" t="s">
        <v>73</v>
      </c>
      <c r="AY146" s="202" t="s">
        <v>131</v>
      </c>
    </row>
    <row r="147" spans="1:65" s="2" customFormat="1" ht="24.15" customHeight="1">
      <c r="A147" s="34"/>
      <c r="B147" s="35"/>
      <c r="C147" s="173" t="s">
        <v>215</v>
      </c>
      <c r="D147" s="173" t="s">
        <v>134</v>
      </c>
      <c r="E147" s="174" t="s">
        <v>216</v>
      </c>
      <c r="F147" s="175" t="s">
        <v>217</v>
      </c>
      <c r="G147" s="176" t="s">
        <v>206</v>
      </c>
      <c r="H147" s="177">
        <v>26.95</v>
      </c>
      <c r="I147" s="178"/>
      <c r="J147" s="179">
        <f>ROUND(I147*H147,2)</f>
        <v>0</v>
      </c>
      <c r="K147" s="175" t="s">
        <v>138</v>
      </c>
      <c r="L147" s="39"/>
      <c r="M147" s="180" t="s">
        <v>21</v>
      </c>
      <c r="N147" s="181" t="s">
        <v>44</v>
      </c>
      <c r="O147" s="64"/>
      <c r="P147" s="182">
        <f>O147*H147</f>
        <v>0</v>
      </c>
      <c r="Q147" s="182">
        <v>3.4500000000000003E-2</v>
      </c>
      <c r="R147" s="182">
        <f>Q147*H147</f>
        <v>0.92977500000000002</v>
      </c>
      <c r="S147" s="182">
        <v>0</v>
      </c>
      <c r="T147" s="183">
        <f>S147*H147</f>
        <v>0</v>
      </c>
      <c r="U147" s="34"/>
      <c r="V147" s="34"/>
      <c r="W147" s="34"/>
      <c r="X147" s="34"/>
      <c r="Y147" s="34"/>
      <c r="Z147" s="34"/>
      <c r="AA147" s="34"/>
      <c r="AB147" s="34"/>
      <c r="AC147" s="34"/>
      <c r="AD147" s="34"/>
      <c r="AE147" s="34"/>
      <c r="AR147" s="184" t="s">
        <v>139</v>
      </c>
      <c r="AT147" s="184" t="s">
        <v>134</v>
      </c>
      <c r="AU147" s="184" t="s">
        <v>132</v>
      </c>
      <c r="AY147" s="17" t="s">
        <v>131</v>
      </c>
      <c r="BE147" s="185">
        <f>IF(N147="základní",J147,0)</f>
        <v>0</v>
      </c>
      <c r="BF147" s="185">
        <f>IF(N147="snížená",J147,0)</f>
        <v>0</v>
      </c>
      <c r="BG147" s="185">
        <f>IF(N147="zákl. přenesená",J147,0)</f>
        <v>0</v>
      </c>
      <c r="BH147" s="185">
        <f>IF(N147="sníž. přenesená",J147,0)</f>
        <v>0</v>
      </c>
      <c r="BI147" s="185">
        <f>IF(N147="nulová",J147,0)</f>
        <v>0</v>
      </c>
      <c r="BJ147" s="17" t="s">
        <v>81</v>
      </c>
      <c r="BK147" s="185">
        <f>ROUND(I147*H147,2)</f>
        <v>0</v>
      </c>
      <c r="BL147" s="17" t="s">
        <v>139</v>
      </c>
      <c r="BM147" s="184" t="s">
        <v>218</v>
      </c>
    </row>
    <row r="148" spans="1:65" s="2" customFormat="1" ht="27">
      <c r="A148" s="34"/>
      <c r="B148" s="35"/>
      <c r="C148" s="36"/>
      <c r="D148" s="186" t="s">
        <v>141</v>
      </c>
      <c r="E148" s="36"/>
      <c r="F148" s="187" t="s">
        <v>219</v>
      </c>
      <c r="G148" s="36"/>
      <c r="H148" s="36"/>
      <c r="I148" s="188"/>
      <c r="J148" s="36"/>
      <c r="K148" s="36"/>
      <c r="L148" s="39"/>
      <c r="M148" s="189"/>
      <c r="N148" s="190"/>
      <c r="O148" s="64"/>
      <c r="P148" s="64"/>
      <c r="Q148" s="64"/>
      <c r="R148" s="64"/>
      <c r="S148" s="64"/>
      <c r="T148" s="65"/>
      <c r="U148" s="34"/>
      <c r="V148" s="34"/>
      <c r="W148" s="34"/>
      <c r="X148" s="34"/>
      <c r="Y148" s="34"/>
      <c r="Z148" s="34"/>
      <c r="AA148" s="34"/>
      <c r="AB148" s="34"/>
      <c r="AC148" s="34"/>
      <c r="AD148" s="34"/>
      <c r="AE148" s="34"/>
      <c r="AT148" s="17" t="s">
        <v>141</v>
      </c>
      <c r="AU148" s="17" t="s">
        <v>132</v>
      </c>
    </row>
    <row r="149" spans="1:65" s="2" customFormat="1" ht="216">
      <c r="A149" s="34"/>
      <c r="B149" s="35"/>
      <c r="C149" s="36"/>
      <c r="D149" s="186" t="s">
        <v>143</v>
      </c>
      <c r="E149" s="36"/>
      <c r="F149" s="191" t="s">
        <v>209</v>
      </c>
      <c r="G149" s="36"/>
      <c r="H149" s="36"/>
      <c r="I149" s="188"/>
      <c r="J149" s="36"/>
      <c r="K149" s="36"/>
      <c r="L149" s="39"/>
      <c r="M149" s="189"/>
      <c r="N149" s="190"/>
      <c r="O149" s="64"/>
      <c r="P149" s="64"/>
      <c r="Q149" s="64"/>
      <c r="R149" s="64"/>
      <c r="S149" s="64"/>
      <c r="T149" s="65"/>
      <c r="U149" s="34"/>
      <c r="V149" s="34"/>
      <c r="W149" s="34"/>
      <c r="X149" s="34"/>
      <c r="Y149" s="34"/>
      <c r="Z149" s="34"/>
      <c r="AA149" s="34"/>
      <c r="AB149" s="34"/>
      <c r="AC149" s="34"/>
      <c r="AD149" s="34"/>
      <c r="AE149" s="34"/>
      <c r="AT149" s="17" t="s">
        <v>143</v>
      </c>
      <c r="AU149" s="17" t="s">
        <v>132</v>
      </c>
    </row>
    <row r="150" spans="1:65" s="13" customFormat="1" ht="10">
      <c r="B150" s="192"/>
      <c r="C150" s="193"/>
      <c r="D150" s="186" t="s">
        <v>145</v>
      </c>
      <c r="E150" s="194" t="s">
        <v>21</v>
      </c>
      <c r="F150" s="195" t="s">
        <v>210</v>
      </c>
      <c r="G150" s="193"/>
      <c r="H150" s="196">
        <v>7.44</v>
      </c>
      <c r="I150" s="197"/>
      <c r="J150" s="193"/>
      <c r="K150" s="193"/>
      <c r="L150" s="198"/>
      <c r="M150" s="199"/>
      <c r="N150" s="200"/>
      <c r="O150" s="200"/>
      <c r="P150" s="200"/>
      <c r="Q150" s="200"/>
      <c r="R150" s="200"/>
      <c r="S150" s="200"/>
      <c r="T150" s="201"/>
      <c r="AT150" s="202" t="s">
        <v>145</v>
      </c>
      <c r="AU150" s="202" t="s">
        <v>132</v>
      </c>
      <c r="AV150" s="13" t="s">
        <v>83</v>
      </c>
      <c r="AW150" s="13" t="s">
        <v>34</v>
      </c>
      <c r="AX150" s="13" t="s">
        <v>73</v>
      </c>
      <c r="AY150" s="202" t="s">
        <v>131</v>
      </c>
    </row>
    <row r="151" spans="1:65" s="13" customFormat="1" ht="10">
      <c r="B151" s="192"/>
      <c r="C151" s="193"/>
      <c r="D151" s="186" t="s">
        <v>145</v>
      </c>
      <c r="E151" s="194" t="s">
        <v>21</v>
      </c>
      <c r="F151" s="195" t="s">
        <v>212</v>
      </c>
      <c r="G151" s="193"/>
      <c r="H151" s="196">
        <v>4.88</v>
      </c>
      <c r="I151" s="197"/>
      <c r="J151" s="193"/>
      <c r="K151" s="193"/>
      <c r="L151" s="198"/>
      <c r="M151" s="199"/>
      <c r="N151" s="200"/>
      <c r="O151" s="200"/>
      <c r="P151" s="200"/>
      <c r="Q151" s="200"/>
      <c r="R151" s="200"/>
      <c r="S151" s="200"/>
      <c r="T151" s="201"/>
      <c r="AT151" s="202" t="s">
        <v>145</v>
      </c>
      <c r="AU151" s="202" t="s">
        <v>132</v>
      </c>
      <c r="AV151" s="13" t="s">
        <v>83</v>
      </c>
      <c r="AW151" s="13" t="s">
        <v>34</v>
      </c>
      <c r="AX151" s="13" t="s">
        <v>73</v>
      </c>
      <c r="AY151" s="202" t="s">
        <v>131</v>
      </c>
    </row>
    <row r="152" spans="1:65" s="13" customFormat="1" ht="10">
      <c r="B152" s="192"/>
      <c r="C152" s="193"/>
      <c r="D152" s="186" t="s">
        <v>145</v>
      </c>
      <c r="E152" s="194" t="s">
        <v>21</v>
      </c>
      <c r="F152" s="195" t="s">
        <v>211</v>
      </c>
      <c r="G152" s="193"/>
      <c r="H152" s="196">
        <v>9.3699999999999992</v>
      </c>
      <c r="I152" s="197"/>
      <c r="J152" s="193"/>
      <c r="K152" s="193"/>
      <c r="L152" s="198"/>
      <c r="M152" s="199"/>
      <c r="N152" s="200"/>
      <c r="O152" s="200"/>
      <c r="P152" s="200"/>
      <c r="Q152" s="200"/>
      <c r="R152" s="200"/>
      <c r="S152" s="200"/>
      <c r="T152" s="201"/>
      <c r="AT152" s="202" t="s">
        <v>145</v>
      </c>
      <c r="AU152" s="202" t="s">
        <v>132</v>
      </c>
      <c r="AV152" s="13" t="s">
        <v>83</v>
      </c>
      <c r="AW152" s="13" t="s">
        <v>34</v>
      </c>
      <c r="AX152" s="13" t="s">
        <v>73</v>
      </c>
      <c r="AY152" s="202" t="s">
        <v>131</v>
      </c>
    </row>
    <row r="153" spans="1:65" s="13" customFormat="1" ht="10">
      <c r="B153" s="192"/>
      <c r="C153" s="193"/>
      <c r="D153" s="186" t="s">
        <v>145</v>
      </c>
      <c r="E153" s="194" t="s">
        <v>21</v>
      </c>
      <c r="F153" s="195" t="s">
        <v>213</v>
      </c>
      <c r="G153" s="193"/>
      <c r="H153" s="196">
        <v>2.16</v>
      </c>
      <c r="I153" s="197"/>
      <c r="J153" s="193"/>
      <c r="K153" s="193"/>
      <c r="L153" s="198"/>
      <c r="M153" s="199"/>
      <c r="N153" s="200"/>
      <c r="O153" s="200"/>
      <c r="P153" s="200"/>
      <c r="Q153" s="200"/>
      <c r="R153" s="200"/>
      <c r="S153" s="200"/>
      <c r="T153" s="201"/>
      <c r="AT153" s="202" t="s">
        <v>145</v>
      </c>
      <c r="AU153" s="202" t="s">
        <v>132</v>
      </c>
      <c r="AV153" s="13" t="s">
        <v>83</v>
      </c>
      <c r="AW153" s="13" t="s">
        <v>34</v>
      </c>
      <c r="AX153" s="13" t="s">
        <v>73</v>
      </c>
      <c r="AY153" s="202" t="s">
        <v>131</v>
      </c>
    </row>
    <row r="154" spans="1:65" s="13" customFormat="1" ht="10">
      <c r="B154" s="192"/>
      <c r="C154" s="193"/>
      <c r="D154" s="186" t="s">
        <v>145</v>
      </c>
      <c r="E154" s="194" t="s">
        <v>21</v>
      </c>
      <c r="F154" s="195" t="s">
        <v>214</v>
      </c>
      <c r="G154" s="193"/>
      <c r="H154" s="196">
        <v>3.1</v>
      </c>
      <c r="I154" s="197"/>
      <c r="J154" s="193"/>
      <c r="K154" s="193"/>
      <c r="L154" s="198"/>
      <c r="M154" s="199"/>
      <c r="N154" s="200"/>
      <c r="O154" s="200"/>
      <c r="P154" s="200"/>
      <c r="Q154" s="200"/>
      <c r="R154" s="200"/>
      <c r="S154" s="200"/>
      <c r="T154" s="201"/>
      <c r="AT154" s="202" t="s">
        <v>145</v>
      </c>
      <c r="AU154" s="202" t="s">
        <v>132</v>
      </c>
      <c r="AV154" s="13" t="s">
        <v>83</v>
      </c>
      <c r="AW154" s="13" t="s">
        <v>34</v>
      </c>
      <c r="AX154" s="13" t="s">
        <v>73</v>
      </c>
      <c r="AY154" s="202" t="s">
        <v>131</v>
      </c>
    </row>
    <row r="155" spans="1:65" s="2" customFormat="1" ht="24.15" customHeight="1">
      <c r="A155" s="34"/>
      <c r="B155" s="35"/>
      <c r="C155" s="173" t="s">
        <v>220</v>
      </c>
      <c r="D155" s="173" t="s">
        <v>134</v>
      </c>
      <c r="E155" s="174" t="s">
        <v>221</v>
      </c>
      <c r="F155" s="175" t="s">
        <v>222</v>
      </c>
      <c r="G155" s="176" t="s">
        <v>206</v>
      </c>
      <c r="H155" s="177">
        <v>1.464</v>
      </c>
      <c r="I155" s="178"/>
      <c r="J155" s="179">
        <f>ROUND(I155*H155,2)</f>
        <v>0</v>
      </c>
      <c r="K155" s="175" t="s">
        <v>138</v>
      </c>
      <c r="L155" s="39"/>
      <c r="M155" s="180" t="s">
        <v>21</v>
      </c>
      <c r="N155" s="181" t="s">
        <v>44</v>
      </c>
      <c r="O155" s="64"/>
      <c r="P155" s="182">
        <f>O155*H155</f>
        <v>0</v>
      </c>
      <c r="Q155" s="182">
        <v>4.3800000000000002E-3</v>
      </c>
      <c r="R155" s="182">
        <f>Q155*H155</f>
        <v>6.41232E-3</v>
      </c>
      <c r="S155" s="182">
        <v>0</v>
      </c>
      <c r="T155" s="183">
        <f>S155*H155</f>
        <v>0</v>
      </c>
      <c r="U155" s="34"/>
      <c r="V155" s="34"/>
      <c r="W155" s="34"/>
      <c r="X155" s="34"/>
      <c r="Y155" s="34"/>
      <c r="Z155" s="34"/>
      <c r="AA155" s="34"/>
      <c r="AB155" s="34"/>
      <c r="AC155" s="34"/>
      <c r="AD155" s="34"/>
      <c r="AE155" s="34"/>
      <c r="AR155" s="184" t="s">
        <v>139</v>
      </c>
      <c r="AT155" s="184" t="s">
        <v>134</v>
      </c>
      <c r="AU155" s="184" t="s">
        <v>132</v>
      </c>
      <c r="AY155" s="17" t="s">
        <v>131</v>
      </c>
      <c r="BE155" s="185">
        <f>IF(N155="základní",J155,0)</f>
        <v>0</v>
      </c>
      <c r="BF155" s="185">
        <f>IF(N155="snížená",J155,0)</f>
        <v>0</v>
      </c>
      <c r="BG155" s="185">
        <f>IF(N155="zákl. přenesená",J155,0)</f>
        <v>0</v>
      </c>
      <c r="BH155" s="185">
        <f>IF(N155="sníž. přenesená",J155,0)</f>
        <v>0</v>
      </c>
      <c r="BI155" s="185">
        <f>IF(N155="nulová",J155,0)</f>
        <v>0</v>
      </c>
      <c r="BJ155" s="17" t="s">
        <v>81</v>
      </c>
      <c r="BK155" s="185">
        <f>ROUND(I155*H155,2)</f>
        <v>0</v>
      </c>
      <c r="BL155" s="17" t="s">
        <v>139</v>
      </c>
      <c r="BM155" s="184" t="s">
        <v>223</v>
      </c>
    </row>
    <row r="156" spans="1:65" s="2" customFormat="1" ht="18">
      <c r="A156" s="34"/>
      <c r="B156" s="35"/>
      <c r="C156" s="36"/>
      <c r="D156" s="186" t="s">
        <v>141</v>
      </c>
      <c r="E156" s="36"/>
      <c r="F156" s="187" t="s">
        <v>224</v>
      </c>
      <c r="G156" s="36"/>
      <c r="H156" s="36"/>
      <c r="I156" s="188"/>
      <c r="J156" s="36"/>
      <c r="K156" s="36"/>
      <c r="L156" s="39"/>
      <c r="M156" s="189"/>
      <c r="N156" s="190"/>
      <c r="O156" s="64"/>
      <c r="P156" s="64"/>
      <c r="Q156" s="64"/>
      <c r="R156" s="64"/>
      <c r="S156" s="64"/>
      <c r="T156" s="65"/>
      <c r="U156" s="34"/>
      <c r="V156" s="34"/>
      <c r="W156" s="34"/>
      <c r="X156" s="34"/>
      <c r="Y156" s="34"/>
      <c r="Z156" s="34"/>
      <c r="AA156" s="34"/>
      <c r="AB156" s="34"/>
      <c r="AC156" s="34"/>
      <c r="AD156" s="34"/>
      <c r="AE156" s="34"/>
      <c r="AT156" s="17" t="s">
        <v>141</v>
      </c>
      <c r="AU156" s="17" t="s">
        <v>132</v>
      </c>
    </row>
    <row r="157" spans="1:65" s="2" customFormat="1" ht="27">
      <c r="A157" s="34"/>
      <c r="B157" s="35"/>
      <c r="C157" s="36"/>
      <c r="D157" s="186" t="s">
        <v>143</v>
      </c>
      <c r="E157" s="36"/>
      <c r="F157" s="191" t="s">
        <v>225</v>
      </c>
      <c r="G157" s="36"/>
      <c r="H157" s="36"/>
      <c r="I157" s="188"/>
      <c r="J157" s="36"/>
      <c r="K157" s="36"/>
      <c r="L157" s="39"/>
      <c r="M157" s="189"/>
      <c r="N157" s="190"/>
      <c r="O157" s="64"/>
      <c r="P157" s="64"/>
      <c r="Q157" s="64"/>
      <c r="R157" s="64"/>
      <c r="S157" s="64"/>
      <c r="T157" s="65"/>
      <c r="U157" s="34"/>
      <c r="V157" s="34"/>
      <c r="W157" s="34"/>
      <c r="X157" s="34"/>
      <c r="Y157" s="34"/>
      <c r="Z157" s="34"/>
      <c r="AA157" s="34"/>
      <c r="AB157" s="34"/>
      <c r="AC157" s="34"/>
      <c r="AD157" s="34"/>
      <c r="AE157" s="34"/>
      <c r="AT157" s="17" t="s">
        <v>143</v>
      </c>
      <c r="AU157" s="17" t="s">
        <v>132</v>
      </c>
    </row>
    <row r="158" spans="1:65" s="13" customFormat="1" ht="10">
      <c r="B158" s="192"/>
      <c r="C158" s="193"/>
      <c r="D158" s="186" t="s">
        <v>145</v>
      </c>
      <c r="E158" s="194" t="s">
        <v>21</v>
      </c>
      <c r="F158" s="195" t="s">
        <v>226</v>
      </c>
      <c r="G158" s="193"/>
      <c r="H158" s="196">
        <v>1.464</v>
      </c>
      <c r="I158" s="197"/>
      <c r="J158" s="193"/>
      <c r="K158" s="193"/>
      <c r="L158" s="198"/>
      <c r="M158" s="199"/>
      <c r="N158" s="200"/>
      <c r="O158" s="200"/>
      <c r="P158" s="200"/>
      <c r="Q158" s="200"/>
      <c r="R158" s="200"/>
      <c r="S158" s="200"/>
      <c r="T158" s="201"/>
      <c r="AT158" s="202" t="s">
        <v>145</v>
      </c>
      <c r="AU158" s="202" t="s">
        <v>132</v>
      </c>
      <c r="AV158" s="13" t="s">
        <v>83</v>
      </c>
      <c r="AW158" s="13" t="s">
        <v>34</v>
      </c>
      <c r="AX158" s="13" t="s">
        <v>73</v>
      </c>
      <c r="AY158" s="202" t="s">
        <v>131</v>
      </c>
    </row>
    <row r="159" spans="1:65" s="2" customFormat="1" ht="24.15" customHeight="1">
      <c r="A159" s="34"/>
      <c r="B159" s="35"/>
      <c r="C159" s="173" t="s">
        <v>227</v>
      </c>
      <c r="D159" s="173" t="s">
        <v>134</v>
      </c>
      <c r="E159" s="174" t="s">
        <v>228</v>
      </c>
      <c r="F159" s="175" t="s">
        <v>229</v>
      </c>
      <c r="G159" s="176" t="s">
        <v>206</v>
      </c>
      <c r="H159" s="177">
        <v>53</v>
      </c>
      <c r="I159" s="178"/>
      <c r="J159" s="179">
        <f>ROUND(I159*H159,2)</f>
        <v>0</v>
      </c>
      <c r="K159" s="175" t="s">
        <v>138</v>
      </c>
      <c r="L159" s="39"/>
      <c r="M159" s="180" t="s">
        <v>21</v>
      </c>
      <c r="N159" s="181" t="s">
        <v>44</v>
      </c>
      <c r="O159" s="64"/>
      <c r="P159" s="182">
        <f>O159*H159</f>
        <v>0</v>
      </c>
      <c r="Q159" s="182">
        <v>4.0000000000000001E-3</v>
      </c>
      <c r="R159" s="182">
        <f>Q159*H159</f>
        <v>0.21199999999999999</v>
      </c>
      <c r="S159" s="182">
        <v>0</v>
      </c>
      <c r="T159" s="183">
        <f>S159*H159</f>
        <v>0</v>
      </c>
      <c r="U159" s="34"/>
      <c r="V159" s="34"/>
      <c r="W159" s="34"/>
      <c r="X159" s="34"/>
      <c r="Y159" s="34"/>
      <c r="Z159" s="34"/>
      <c r="AA159" s="34"/>
      <c r="AB159" s="34"/>
      <c r="AC159" s="34"/>
      <c r="AD159" s="34"/>
      <c r="AE159" s="34"/>
      <c r="AR159" s="184" t="s">
        <v>139</v>
      </c>
      <c r="AT159" s="184" t="s">
        <v>134</v>
      </c>
      <c r="AU159" s="184" t="s">
        <v>132</v>
      </c>
      <c r="AY159" s="17" t="s">
        <v>131</v>
      </c>
      <c r="BE159" s="185">
        <f>IF(N159="základní",J159,0)</f>
        <v>0</v>
      </c>
      <c r="BF159" s="185">
        <f>IF(N159="snížená",J159,0)</f>
        <v>0</v>
      </c>
      <c r="BG159" s="185">
        <f>IF(N159="zákl. přenesená",J159,0)</f>
        <v>0</v>
      </c>
      <c r="BH159" s="185">
        <f>IF(N159="sníž. přenesená",J159,0)</f>
        <v>0</v>
      </c>
      <c r="BI159" s="185">
        <f>IF(N159="nulová",J159,0)</f>
        <v>0</v>
      </c>
      <c r="BJ159" s="17" t="s">
        <v>81</v>
      </c>
      <c r="BK159" s="185">
        <f>ROUND(I159*H159,2)</f>
        <v>0</v>
      </c>
      <c r="BL159" s="17" t="s">
        <v>139</v>
      </c>
      <c r="BM159" s="184" t="s">
        <v>230</v>
      </c>
    </row>
    <row r="160" spans="1:65" s="2" customFormat="1" ht="10">
      <c r="A160" s="34"/>
      <c r="B160" s="35"/>
      <c r="C160" s="36"/>
      <c r="D160" s="186" t="s">
        <v>141</v>
      </c>
      <c r="E160" s="36"/>
      <c r="F160" s="187" t="s">
        <v>231</v>
      </c>
      <c r="G160" s="36"/>
      <c r="H160" s="36"/>
      <c r="I160" s="188"/>
      <c r="J160" s="36"/>
      <c r="K160" s="36"/>
      <c r="L160" s="39"/>
      <c r="M160" s="189"/>
      <c r="N160" s="190"/>
      <c r="O160" s="64"/>
      <c r="P160" s="64"/>
      <c r="Q160" s="64"/>
      <c r="R160" s="64"/>
      <c r="S160" s="64"/>
      <c r="T160" s="65"/>
      <c r="U160" s="34"/>
      <c r="V160" s="34"/>
      <c r="W160" s="34"/>
      <c r="X160" s="34"/>
      <c r="Y160" s="34"/>
      <c r="Z160" s="34"/>
      <c r="AA160" s="34"/>
      <c r="AB160" s="34"/>
      <c r="AC160" s="34"/>
      <c r="AD160" s="34"/>
      <c r="AE160" s="34"/>
      <c r="AT160" s="17" t="s">
        <v>141</v>
      </c>
      <c r="AU160" s="17" t="s">
        <v>132</v>
      </c>
    </row>
    <row r="161" spans="1:65" s="13" customFormat="1" ht="10">
      <c r="B161" s="192"/>
      <c r="C161" s="193"/>
      <c r="D161" s="186" t="s">
        <v>145</v>
      </c>
      <c r="E161" s="194" t="s">
        <v>21</v>
      </c>
      <c r="F161" s="195" t="s">
        <v>232</v>
      </c>
      <c r="G161" s="193"/>
      <c r="H161" s="196">
        <v>53</v>
      </c>
      <c r="I161" s="197"/>
      <c r="J161" s="193"/>
      <c r="K161" s="193"/>
      <c r="L161" s="198"/>
      <c r="M161" s="199"/>
      <c r="N161" s="200"/>
      <c r="O161" s="200"/>
      <c r="P161" s="200"/>
      <c r="Q161" s="200"/>
      <c r="R161" s="200"/>
      <c r="S161" s="200"/>
      <c r="T161" s="201"/>
      <c r="AT161" s="202" t="s">
        <v>145</v>
      </c>
      <c r="AU161" s="202" t="s">
        <v>132</v>
      </c>
      <c r="AV161" s="13" t="s">
        <v>83</v>
      </c>
      <c r="AW161" s="13" t="s">
        <v>34</v>
      </c>
      <c r="AX161" s="13" t="s">
        <v>73</v>
      </c>
      <c r="AY161" s="202" t="s">
        <v>131</v>
      </c>
    </row>
    <row r="162" spans="1:65" s="2" customFormat="1" ht="14.4" customHeight="1">
      <c r="A162" s="34"/>
      <c r="B162" s="35"/>
      <c r="C162" s="173" t="s">
        <v>233</v>
      </c>
      <c r="D162" s="173" t="s">
        <v>134</v>
      </c>
      <c r="E162" s="174" t="s">
        <v>234</v>
      </c>
      <c r="F162" s="175" t="s">
        <v>235</v>
      </c>
      <c r="G162" s="176" t="s">
        <v>206</v>
      </c>
      <c r="H162" s="177">
        <v>79.95</v>
      </c>
      <c r="I162" s="178"/>
      <c r="J162" s="179">
        <f>ROUND(I162*H162,2)</f>
        <v>0</v>
      </c>
      <c r="K162" s="175" t="s">
        <v>138</v>
      </c>
      <c r="L162" s="39"/>
      <c r="M162" s="180" t="s">
        <v>21</v>
      </c>
      <c r="N162" s="181" t="s">
        <v>44</v>
      </c>
      <c r="O162" s="64"/>
      <c r="P162" s="182">
        <f>O162*H162</f>
        <v>0</v>
      </c>
      <c r="Q162" s="182">
        <v>0</v>
      </c>
      <c r="R162" s="182">
        <f>Q162*H162</f>
        <v>0</v>
      </c>
      <c r="S162" s="182">
        <v>0</v>
      </c>
      <c r="T162" s="183">
        <f>S162*H162</f>
        <v>0</v>
      </c>
      <c r="U162" s="34"/>
      <c r="V162" s="34"/>
      <c r="W162" s="34"/>
      <c r="X162" s="34"/>
      <c r="Y162" s="34"/>
      <c r="Z162" s="34"/>
      <c r="AA162" s="34"/>
      <c r="AB162" s="34"/>
      <c r="AC162" s="34"/>
      <c r="AD162" s="34"/>
      <c r="AE162" s="34"/>
      <c r="AR162" s="184" t="s">
        <v>139</v>
      </c>
      <c r="AT162" s="184" t="s">
        <v>134</v>
      </c>
      <c r="AU162" s="184" t="s">
        <v>132</v>
      </c>
      <c r="AY162" s="17" t="s">
        <v>131</v>
      </c>
      <c r="BE162" s="185">
        <f>IF(N162="základní",J162,0)</f>
        <v>0</v>
      </c>
      <c r="BF162" s="185">
        <f>IF(N162="snížená",J162,0)</f>
        <v>0</v>
      </c>
      <c r="BG162" s="185">
        <f>IF(N162="zákl. přenesená",J162,0)</f>
        <v>0</v>
      </c>
      <c r="BH162" s="185">
        <f>IF(N162="sníž. přenesená",J162,0)</f>
        <v>0</v>
      </c>
      <c r="BI162" s="185">
        <f>IF(N162="nulová",J162,0)</f>
        <v>0</v>
      </c>
      <c r="BJ162" s="17" t="s">
        <v>81</v>
      </c>
      <c r="BK162" s="185">
        <f>ROUND(I162*H162,2)</f>
        <v>0</v>
      </c>
      <c r="BL162" s="17" t="s">
        <v>139</v>
      </c>
      <c r="BM162" s="184" t="s">
        <v>236</v>
      </c>
    </row>
    <row r="163" spans="1:65" s="2" customFormat="1" ht="10">
      <c r="A163" s="34"/>
      <c r="B163" s="35"/>
      <c r="C163" s="36"/>
      <c r="D163" s="186" t="s">
        <v>141</v>
      </c>
      <c r="E163" s="36"/>
      <c r="F163" s="187" t="s">
        <v>237</v>
      </c>
      <c r="G163" s="36"/>
      <c r="H163" s="36"/>
      <c r="I163" s="188"/>
      <c r="J163" s="36"/>
      <c r="K163" s="36"/>
      <c r="L163" s="39"/>
      <c r="M163" s="189"/>
      <c r="N163" s="190"/>
      <c r="O163" s="64"/>
      <c r="P163" s="64"/>
      <c r="Q163" s="64"/>
      <c r="R163" s="64"/>
      <c r="S163" s="64"/>
      <c r="T163" s="65"/>
      <c r="U163" s="34"/>
      <c r="V163" s="34"/>
      <c r="W163" s="34"/>
      <c r="X163" s="34"/>
      <c r="Y163" s="34"/>
      <c r="Z163" s="34"/>
      <c r="AA163" s="34"/>
      <c r="AB163" s="34"/>
      <c r="AC163" s="34"/>
      <c r="AD163" s="34"/>
      <c r="AE163" s="34"/>
      <c r="AT163" s="17" t="s">
        <v>141</v>
      </c>
      <c r="AU163" s="17" t="s">
        <v>132</v>
      </c>
    </row>
    <row r="164" spans="1:65" s="13" customFormat="1" ht="10">
      <c r="B164" s="192"/>
      <c r="C164" s="193"/>
      <c r="D164" s="186" t="s">
        <v>145</v>
      </c>
      <c r="E164" s="194" t="s">
        <v>21</v>
      </c>
      <c r="F164" s="195" t="s">
        <v>210</v>
      </c>
      <c r="G164" s="193"/>
      <c r="H164" s="196">
        <v>7.44</v>
      </c>
      <c r="I164" s="197"/>
      <c r="J164" s="193"/>
      <c r="K164" s="193"/>
      <c r="L164" s="198"/>
      <c r="M164" s="199"/>
      <c r="N164" s="200"/>
      <c r="O164" s="200"/>
      <c r="P164" s="200"/>
      <c r="Q164" s="200"/>
      <c r="R164" s="200"/>
      <c r="S164" s="200"/>
      <c r="T164" s="201"/>
      <c r="AT164" s="202" t="s">
        <v>145</v>
      </c>
      <c r="AU164" s="202" t="s">
        <v>132</v>
      </c>
      <c r="AV164" s="13" t="s">
        <v>83</v>
      </c>
      <c r="AW164" s="13" t="s">
        <v>34</v>
      </c>
      <c r="AX164" s="13" t="s">
        <v>73</v>
      </c>
      <c r="AY164" s="202" t="s">
        <v>131</v>
      </c>
    </row>
    <row r="165" spans="1:65" s="13" customFormat="1" ht="10">
      <c r="B165" s="192"/>
      <c r="C165" s="193"/>
      <c r="D165" s="186" t="s">
        <v>145</v>
      </c>
      <c r="E165" s="194" t="s">
        <v>21</v>
      </c>
      <c r="F165" s="195" t="s">
        <v>212</v>
      </c>
      <c r="G165" s="193"/>
      <c r="H165" s="196">
        <v>4.88</v>
      </c>
      <c r="I165" s="197"/>
      <c r="J165" s="193"/>
      <c r="K165" s="193"/>
      <c r="L165" s="198"/>
      <c r="M165" s="199"/>
      <c r="N165" s="200"/>
      <c r="O165" s="200"/>
      <c r="P165" s="200"/>
      <c r="Q165" s="200"/>
      <c r="R165" s="200"/>
      <c r="S165" s="200"/>
      <c r="T165" s="201"/>
      <c r="AT165" s="202" t="s">
        <v>145</v>
      </c>
      <c r="AU165" s="202" t="s">
        <v>132</v>
      </c>
      <c r="AV165" s="13" t="s">
        <v>83</v>
      </c>
      <c r="AW165" s="13" t="s">
        <v>34</v>
      </c>
      <c r="AX165" s="13" t="s">
        <v>73</v>
      </c>
      <c r="AY165" s="202" t="s">
        <v>131</v>
      </c>
    </row>
    <row r="166" spans="1:65" s="13" customFormat="1" ht="10">
      <c r="B166" s="192"/>
      <c r="C166" s="193"/>
      <c r="D166" s="186" t="s">
        <v>145</v>
      </c>
      <c r="E166" s="194" t="s">
        <v>21</v>
      </c>
      <c r="F166" s="195" t="s">
        <v>232</v>
      </c>
      <c r="G166" s="193"/>
      <c r="H166" s="196">
        <v>53</v>
      </c>
      <c r="I166" s="197"/>
      <c r="J166" s="193"/>
      <c r="K166" s="193"/>
      <c r="L166" s="198"/>
      <c r="M166" s="199"/>
      <c r="N166" s="200"/>
      <c r="O166" s="200"/>
      <c r="P166" s="200"/>
      <c r="Q166" s="200"/>
      <c r="R166" s="200"/>
      <c r="S166" s="200"/>
      <c r="T166" s="201"/>
      <c r="AT166" s="202" t="s">
        <v>145</v>
      </c>
      <c r="AU166" s="202" t="s">
        <v>132</v>
      </c>
      <c r="AV166" s="13" t="s">
        <v>83</v>
      </c>
      <c r="AW166" s="13" t="s">
        <v>34</v>
      </c>
      <c r="AX166" s="13" t="s">
        <v>73</v>
      </c>
      <c r="AY166" s="202" t="s">
        <v>131</v>
      </c>
    </row>
    <row r="167" spans="1:65" s="13" customFormat="1" ht="10">
      <c r="B167" s="192"/>
      <c r="C167" s="193"/>
      <c r="D167" s="186" t="s">
        <v>145</v>
      </c>
      <c r="E167" s="194" t="s">
        <v>21</v>
      </c>
      <c r="F167" s="195" t="s">
        <v>211</v>
      </c>
      <c r="G167" s="193"/>
      <c r="H167" s="196">
        <v>9.3699999999999992</v>
      </c>
      <c r="I167" s="197"/>
      <c r="J167" s="193"/>
      <c r="K167" s="193"/>
      <c r="L167" s="198"/>
      <c r="M167" s="199"/>
      <c r="N167" s="200"/>
      <c r="O167" s="200"/>
      <c r="P167" s="200"/>
      <c r="Q167" s="200"/>
      <c r="R167" s="200"/>
      <c r="S167" s="200"/>
      <c r="T167" s="201"/>
      <c r="AT167" s="202" t="s">
        <v>145</v>
      </c>
      <c r="AU167" s="202" t="s">
        <v>132</v>
      </c>
      <c r="AV167" s="13" t="s">
        <v>83</v>
      </c>
      <c r="AW167" s="13" t="s">
        <v>34</v>
      </c>
      <c r="AX167" s="13" t="s">
        <v>73</v>
      </c>
      <c r="AY167" s="202" t="s">
        <v>131</v>
      </c>
    </row>
    <row r="168" spans="1:65" s="13" customFormat="1" ht="10">
      <c r="B168" s="192"/>
      <c r="C168" s="193"/>
      <c r="D168" s="186" t="s">
        <v>145</v>
      </c>
      <c r="E168" s="194" t="s">
        <v>21</v>
      </c>
      <c r="F168" s="195" t="s">
        <v>213</v>
      </c>
      <c r="G168" s="193"/>
      <c r="H168" s="196">
        <v>2.16</v>
      </c>
      <c r="I168" s="197"/>
      <c r="J168" s="193"/>
      <c r="K168" s="193"/>
      <c r="L168" s="198"/>
      <c r="M168" s="199"/>
      <c r="N168" s="200"/>
      <c r="O168" s="200"/>
      <c r="P168" s="200"/>
      <c r="Q168" s="200"/>
      <c r="R168" s="200"/>
      <c r="S168" s="200"/>
      <c r="T168" s="201"/>
      <c r="AT168" s="202" t="s">
        <v>145</v>
      </c>
      <c r="AU168" s="202" t="s">
        <v>132</v>
      </c>
      <c r="AV168" s="13" t="s">
        <v>83</v>
      </c>
      <c r="AW168" s="13" t="s">
        <v>34</v>
      </c>
      <c r="AX168" s="13" t="s">
        <v>73</v>
      </c>
      <c r="AY168" s="202" t="s">
        <v>131</v>
      </c>
    </row>
    <row r="169" spans="1:65" s="13" customFormat="1" ht="10">
      <c r="B169" s="192"/>
      <c r="C169" s="193"/>
      <c r="D169" s="186" t="s">
        <v>145</v>
      </c>
      <c r="E169" s="194" t="s">
        <v>21</v>
      </c>
      <c r="F169" s="195" t="s">
        <v>214</v>
      </c>
      <c r="G169" s="193"/>
      <c r="H169" s="196">
        <v>3.1</v>
      </c>
      <c r="I169" s="197"/>
      <c r="J169" s="193"/>
      <c r="K169" s="193"/>
      <c r="L169" s="198"/>
      <c r="M169" s="199"/>
      <c r="N169" s="200"/>
      <c r="O169" s="200"/>
      <c r="P169" s="200"/>
      <c r="Q169" s="200"/>
      <c r="R169" s="200"/>
      <c r="S169" s="200"/>
      <c r="T169" s="201"/>
      <c r="AT169" s="202" t="s">
        <v>145</v>
      </c>
      <c r="AU169" s="202" t="s">
        <v>132</v>
      </c>
      <c r="AV169" s="13" t="s">
        <v>83</v>
      </c>
      <c r="AW169" s="13" t="s">
        <v>34</v>
      </c>
      <c r="AX169" s="13" t="s">
        <v>73</v>
      </c>
      <c r="AY169" s="202" t="s">
        <v>131</v>
      </c>
    </row>
    <row r="170" spans="1:65" s="2" customFormat="1" ht="24.15" customHeight="1">
      <c r="A170" s="34"/>
      <c r="B170" s="35"/>
      <c r="C170" s="173" t="s">
        <v>8</v>
      </c>
      <c r="D170" s="173" t="s">
        <v>134</v>
      </c>
      <c r="E170" s="174" t="s">
        <v>238</v>
      </c>
      <c r="F170" s="175" t="s">
        <v>239</v>
      </c>
      <c r="G170" s="176" t="s">
        <v>206</v>
      </c>
      <c r="H170" s="177">
        <v>33.6</v>
      </c>
      <c r="I170" s="178"/>
      <c r="J170" s="179">
        <f>ROUND(I170*H170,2)</f>
        <v>0</v>
      </c>
      <c r="K170" s="175" t="s">
        <v>138</v>
      </c>
      <c r="L170" s="39"/>
      <c r="M170" s="180" t="s">
        <v>21</v>
      </c>
      <c r="N170" s="181" t="s">
        <v>44</v>
      </c>
      <c r="O170" s="64"/>
      <c r="P170" s="182">
        <f>O170*H170</f>
        <v>0</v>
      </c>
      <c r="Q170" s="182">
        <v>4.1799999999999997E-3</v>
      </c>
      <c r="R170" s="182">
        <f>Q170*H170</f>
        <v>0.14044799999999999</v>
      </c>
      <c r="S170" s="182">
        <v>0</v>
      </c>
      <c r="T170" s="183">
        <f>S170*H170</f>
        <v>0</v>
      </c>
      <c r="U170" s="34"/>
      <c r="V170" s="34"/>
      <c r="W170" s="34"/>
      <c r="X170" s="34"/>
      <c r="Y170" s="34"/>
      <c r="Z170" s="34"/>
      <c r="AA170" s="34"/>
      <c r="AB170" s="34"/>
      <c r="AC170" s="34"/>
      <c r="AD170" s="34"/>
      <c r="AE170" s="34"/>
      <c r="AR170" s="184" t="s">
        <v>139</v>
      </c>
      <c r="AT170" s="184" t="s">
        <v>134</v>
      </c>
      <c r="AU170" s="184" t="s">
        <v>132</v>
      </c>
      <c r="AY170" s="17" t="s">
        <v>131</v>
      </c>
      <c r="BE170" s="185">
        <f>IF(N170="základní",J170,0)</f>
        <v>0</v>
      </c>
      <c r="BF170" s="185">
        <f>IF(N170="snížená",J170,0)</f>
        <v>0</v>
      </c>
      <c r="BG170" s="185">
        <f>IF(N170="zákl. přenesená",J170,0)</f>
        <v>0</v>
      </c>
      <c r="BH170" s="185">
        <f>IF(N170="sníž. přenesená",J170,0)</f>
        <v>0</v>
      </c>
      <c r="BI170" s="185">
        <f>IF(N170="nulová",J170,0)</f>
        <v>0</v>
      </c>
      <c r="BJ170" s="17" t="s">
        <v>81</v>
      </c>
      <c r="BK170" s="185">
        <f>ROUND(I170*H170,2)</f>
        <v>0</v>
      </c>
      <c r="BL170" s="17" t="s">
        <v>139</v>
      </c>
      <c r="BM170" s="184" t="s">
        <v>240</v>
      </c>
    </row>
    <row r="171" spans="1:65" s="2" customFormat="1" ht="18">
      <c r="A171" s="34"/>
      <c r="B171" s="35"/>
      <c r="C171" s="36"/>
      <c r="D171" s="186" t="s">
        <v>141</v>
      </c>
      <c r="E171" s="36"/>
      <c r="F171" s="187" t="s">
        <v>241</v>
      </c>
      <c r="G171" s="36"/>
      <c r="H171" s="36"/>
      <c r="I171" s="188"/>
      <c r="J171" s="36"/>
      <c r="K171" s="36"/>
      <c r="L171" s="39"/>
      <c r="M171" s="189"/>
      <c r="N171" s="190"/>
      <c r="O171" s="64"/>
      <c r="P171" s="64"/>
      <c r="Q171" s="64"/>
      <c r="R171" s="64"/>
      <c r="S171" s="64"/>
      <c r="T171" s="65"/>
      <c r="U171" s="34"/>
      <c r="V171" s="34"/>
      <c r="W171" s="34"/>
      <c r="X171" s="34"/>
      <c r="Y171" s="34"/>
      <c r="Z171" s="34"/>
      <c r="AA171" s="34"/>
      <c r="AB171" s="34"/>
      <c r="AC171" s="34"/>
      <c r="AD171" s="34"/>
      <c r="AE171" s="34"/>
      <c r="AT171" s="17" t="s">
        <v>141</v>
      </c>
      <c r="AU171" s="17" t="s">
        <v>132</v>
      </c>
    </row>
    <row r="172" spans="1:65" s="13" customFormat="1" ht="10">
      <c r="B172" s="192"/>
      <c r="C172" s="193"/>
      <c r="D172" s="186" t="s">
        <v>145</v>
      </c>
      <c r="E172" s="194" t="s">
        <v>21</v>
      </c>
      <c r="F172" s="195" t="s">
        <v>242</v>
      </c>
      <c r="G172" s="193"/>
      <c r="H172" s="196">
        <v>33.6</v>
      </c>
      <c r="I172" s="197"/>
      <c r="J172" s="193"/>
      <c r="K172" s="193"/>
      <c r="L172" s="198"/>
      <c r="M172" s="199"/>
      <c r="N172" s="200"/>
      <c r="O172" s="200"/>
      <c r="P172" s="200"/>
      <c r="Q172" s="200"/>
      <c r="R172" s="200"/>
      <c r="S172" s="200"/>
      <c r="T172" s="201"/>
      <c r="AT172" s="202" t="s">
        <v>145</v>
      </c>
      <c r="AU172" s="202" t="s">
        <v>132</v>
      </c>
      <c r="AV172" s="13" t="s">
        <v>83</v>
      </c>
      <c r="AW172" s="13" t="s">
        <v>34</v>
      </c>
      <c r="AX172" s="13" t="s">
        <v>73</v>
      </c>
      <c r="AY172" s="202" t="s">
        <v>131</v>
      </c>
    </row>
    <row r="173" spans="1:65" s="2" customFormat="1" ht="24.15" customHeight="1">
      <c r="A173" s="34"/>
      <c r="B173" s="35"/>
      <c r="C173" s="173" t="s">
        <v>243</v>
      </c>
      <c r="D173" s="173" t="s">
        <v>134</v>
      </c>
      <c r="E173" s="174" t="s">
        <v>244</v>
      </c>
      <c r="F173" s="175" t="s">
        <v>245</v>
      </c>
      <c r="G173" s="176" t="s">
        <v>206</v>
      </c>
      <c r="H173" s="177">
        <v>167.94800000000001</v>
      </c>
      <c r="I173" s="178"/>
      <c r="J173" s="179">
        <f>ROUND(I173*H173,2)</f>
        <v>0</v>
      </c>
      <c r="K173" s="175" t="s">
        <v>138</v>
      </c>
      <c r="L173" s="39"/>
      <c r="M173" s="180" t="s">
        <v>21</v>
      </c>
      <c r="N173" s="181" t="s">
        <v>44</v>
      </c>
      <c r="O173" s="64"/>
      <c r="P173" s="182">
        <f>O173*H173</f>
        <v>0</v>
      </c>
      <c r="Q173" s="182">
        <v>4.1799999999999997E-3</v>
      </c>
      <c r="R173" s="182">
        <f>Q173*H173</f>
        <v>0.70202264000000003</v>
      </c>
      <c r="S173" s="182">
        <v>0</v>
      </c>
      <c r="T173" s="183">
        <f>S173*H173</f>
        <v>0</v>
      </c>
      <c r="U173" s="34"/>
      <c r="V173" s="34"/>
      <c r="W173" s="34"/>
      <c r="X173" s="34"/>
      <c r="Y173" s="34"/>
      <c r="Z173" s="34"/>
      <c r="AA173" s="34"/>
      <c r="AB173" s="34"/>
      <c r="AC173" s="34"/>
      <c r="AD173" s="34"/>
      <c r="AE173" s="34"/>
      <c r="AR173" s="184" t="s">
        <v>139</v>
      </c>
      <c r="AT173" s="184" t="s">
        <v>134</v>
      </c>
      <c r="AU173" s="184" t="s">
        <v>132</v>
      </c>
      <c r="AY173" s="17" t="s">
        <v>131</v>
      </c>
      <c r="BE173" s="185">
        <f>IF(N173="základní",J173,0)</f>
        <v>0</v>
      </c>
      <c r="BF173" s="185">
        <f>IF(N173="snížená",J173,0)</f>
        <v>0</v>
      </c>
      <c r="BG173" s="185">
        <f>IF(N173="zákl. přenesená",J173,0)</f>
        <v>0</v>
      </c>
      <c r="BH173" s="185">
        <f>IF(N173="sníž. přenesená",J173,0)</f>
        <v>0</v>
      </c>
      <c r="BI173" s="185">
        <f>IF(N173="nulová",J173,0)</f>
        <v>0</v>
      </c>
      <c r="BJ173" s="17" t="s">
        <v>81</v>
      </c>
      <c r="BK173" s="185">
        <f>ROUND(I173*H173,2)</f>
        <v>0</v>
      </c>
      <c r="BL173" s="17" t="s">
        <v>139</v>
      </c>
      <c r="BM173" s="184" t="s">
        <v>246</v>
      </c>
    </row>
    <row r="174" spans="1:65" s="2" customFormat="1" ht="18">
      <c r="A174" s="34"/>
      <c r="B174" s="35"/>
      <c r="C174" s="36"/>
      <c r="D174" s="186" t="s">
        <v>141</v>
      </c>
      <c r="E174" s="36"/>
      <c r="F174" s="187" t="s">
        <v>247</v>
      </c>
      <c r="G174" s="36"/>
      <c r="H174" s="36"/>
      <c r="I174" s="188"/>
      <c r="J174" s="36"/>
      <c r="K174" s="36"/>
      <c r="L174" s="39"/>
      <c r="M174" s="189"/>
      <c r="N174" s="190"/>
      <c r="O174" s="64"/>
      <c r="P174" s="64"/>
      <c r="Q174" s="64"/>
      <c r="R174" s="64"/>
      <c r="S174" s="64"/>
      <c r="T174" s="65"/>
      <c r="U174" s="34"/>
      <c r="V174" s="34"/>
      <c r="W174" s="34"/>
      <c r="X174" s="34"/>
      <c r="Y174" s="34"/>
      <c r="Z174" s="34"/>
      <c r="AA174" s="34"/>
      <c r="AB174" s="34"/>
      <c r="AC174" s="34"/>
      <c r="AD174" s="34"/>
      <c r="AE174" s="34"/>
      <c r="AT174" s="17" t="s">
        <v>141</v>
      </c>
      <c r="AU174" s="17" t="s">
        <v>132</v>
      </c>
    </row>
    <row r="175" spans="1:65" s="13" customFormat="1" ht="20">
      <c r="B175" s="192"/>
      <c r="C175" s="193"/>
      <c r="D175" s="186" t="s">
        <v>145</v>
      </c>
      <c r="E175" s="194" t="s">
        <v>21</v>
      </c>
      <c r="F175" s="195" t="s">
        <v>248</v>
      </c>
      <c r="G175" s="193"/>
      <c r="H175" s="196">
        <v>97.34</v>
      </c>
      <c r="I175" s="197"/>
      <c r="J175" s="193"/>
      <c r="K175" s="193"/>
      <c r="L175" s="198"/>
      <c r="M175" s="199"/>
      <c r="N175" s="200"/>
      <c r="O175" s="200"/>
      <c r="P175" s="200"/>
      <c r="Q175" s="200"/>
      <c r="R175" s="200"/>
      <c r="S175" s="200"/>
      <c r="T175" s="201"/>
      <c r="AT175" s="202" t="s">
        <v>145</v>
      </c>
      <c r="AU175" s="202" t="s">
        <v>132</v>
      </c>
      <c r="AV175" s="13" t="s">
        <v>83</v>
      </c>
      <c r="AW175" s="13" t="s">
        <v>34</v>
      </c>
      <c r="AX175" s="13" t="s">
        <v>73</v>
      </c>
      <c r="AY175" s="202" t="s">
        <v>131</v>
      </c>
    </row>
    <row r="176" spans="1:65" s="13" customFormat="1" ht="10">
      <c r="B176" s="192"/>
      <c r="C176" s="193"/>
      <c r="D176" s="186" t="s">
        <v>145</v>
      </c>
      <c r="E176" s="194" t="s">
        <v>21</v>
      </c>
      <c r="F176" s="195" t="s">
        <v>249</v>
      </c>
      <c r="G176" s="193"/>
      <c r="H176" s="196">
        <v>70.608000000000004</v>
      </c>
      <c r="I176" s="197"/>
      <c r="J176" s="193"/>
      <c r="K176" s="193"/>
      <c r="L176" s="198"/>
      <c r="M176" s="199"/>
      <c r="N176" s="200"/>
      <c r="O176" s="200"/>
      <c r="P176" s="200"/>
      <c r="Q176" s="200"/>
      <c r="R176" s="200"/>
      <c r="S176" s="200"/>
      <c r="T176" s="201"/>
      <c r="AT176" s="202" t="s">
        <v>145</v>
      </c>
      <c r="AU176" s="202" t="s">
        <v>132</v>
      </c>
      <c r="AV176" s="13" t="s">
        <v>83</v>
      </c>
      <c r="AW176" s="13" t="s">
        <v>34</v>
      </c>
      <c r="AX176" s="13" t="s">
        <v>73</v>
      </c>
      <c r="AY176" s="202" t="s">
        <v>131</v>
      </c>
    </row>
    <row r="177" spans="1:65" s="2" customFormat="1" ht="24.15" customHeight="1">
      <c r="A177" s="34"/>
      <c r="B177" s="35"/>
      <c r="C177" s="173" t="s">
        <v>250</v>
      </c>
      <c r="D177" s="173" t="s">
        <v>134</v>
      </c>
      <c r="E177" s="174" t="s">
        <v>251</v>
      </c>
      <c r="F177" s="175" t="s">
        <v>252</v>
      </c>
      <c r="G177" s="176" t="s">
        <v>206</v>
      </c>
      <c r="H177" s="177">
        <v>281.49799999999999</v>
      </c>
      <c r="I177" s="178"/>
      <c r="J177" s="179">
        <f>ROUND(I177*H177,2)</f>
        <v>0</v>
      </c>
      <c r="K177" s="175" t="s">
        <v>21</v>
      </c>
      <c r="L177" s="39"/>
      <c r="M177" s="180" t="s">
        <v>21</v>
      </c>
      <c r="N177" s="181" t="s">
        <v>44</v>
      </c>
      <c r="O177" s="64"/>
      <c r="P177" s="182">
        <f>O177*H177</f>
        <v>0</v>
      </c>
      <c r="Q177" s="182">
        <v>7.2000000000000005E-4</v>
      </c>
      <c r="R177" s="182">
        <f>Q177*H177</f>
        <v>0.20267856000000001</v>
      </c>
      <c r="S177" s="182">
        <v>0</v>
      </c>
      <c r="T177" s="183">
        <f>S177*H177</f>
        <v>0</v>
      </c>
      <c r="U177" s="34"/>
      <c r="V177" s="34"/>
      <c r="W177" s="34"/>
      <c r="X177" s="34"/>
      <c r="Y177" s="34"/>
      <c r="Z177" s="34"/>
      <c r="AA177" s="34"/>
      <c r="AB177" s="34"/>
      <c r="AC177" s="34"/>
      <c r="AD177" s="34"/>
      <c r="AE177" s="34"/>
      <c r="AR177" s="184" t="s">
        <v>139</v>
      </c>
      <c r="AT177" s="184" t="s">
        <v>134</v>
      </c>
      <c r="AU177" s="184" t="s">
        <v>132</v>
      </c>
      <c r="AY177" s="17" t="s">
        <v>131</v>
      </c>
      <c r="BE177" s="185">
        <f>IF(N177="základní",J177,0)</f>
        <v>0</v>
      </c>
      <c r="BF177" s="185">
        <f>IF(N177="snížená",J177,0)</f>
        <v>0</v>
      </c>
      <c r="BG177" s="185">
        <f>IF(N177="zákl. přenesená",J177,0)</f>
        <v>0</v>
      </c>
      <c r="BH177" s="185">
        <f>IF(N177="sníž. přenesená",J177,0)</f>
        <v>0</v>
      </c>
      <c r="BI177" s="185">
        <f>IF(N177="nulová",J177,0)</f>
        <v>0</v>
      </c>
      <c r="BJ177" s="17" t="s">
        <v>81</v>
      </c>
      <c r="BK177" s="185">
        <f>ROUND(I177*H177,2)</f>
        <v>0</v>
      </c>
      <c r="BL177" s="17" t="s">
        <v>139</v>
      </c>
      <c r="BM177" s="184" t="s">
        <v>253</v>
      </c>
    </row>
    <row r="178" spans="1:65" s="2" customFormat="1" ht="27">
      <c r="A178" s="34"/>
      <c r="B178" s="35"/>
      <c r="C178" s="36"/>
      <c r="D178" s="186" t="s">
        <v>141</v>
      </c>
      <c r="E178" s="36"/>
      <c r="F178" s="187" t="s">
        <v>254</v>
      </c>
      <c r="G178" s="36"/>
      <c r="H178" s="36"/>
      <c r="I178" s="188"/>
      <c r="J178" s="36"/>
      <c r="K178" s="36"/>
      <c r="L178" s="39"/>
      <c r="M178" s="189"/>
      <c r="N178" s="190"/>
      <c r="O178" s="64"/>
      <c r="P178" s="64"/>
      <c r="Q178" s="64"/>
      <c r="R178" s="64"/>
      <c r="S178" s="64"/>
      <c r="T178" s="65"/>
      <c r="U178" s="34"/>
      <c r="V178" s="34"/>
      <c r="W178" s="34"/>
      <c r="X178" s="34"/>
      <c r="Y178" s="34"/>
      <c r="Z178" s="34"/>
      <c r="AA178" s="34"/>
      <c r="AB178" s="34"/>
      <c r="AC178" s="34"/>
      <c r="AD178" s="34"/>
      <c r="AE178" s="34"/>
      <c r="AT178" s="17" t="s">
        <v>141</v>
      </c>
      <c r="AU178" s="17" t="s">
        <v>132</v>
      </c>
    </row>
    <row r="179" spans="1:65" s="2" customFormat="1" ht="18">
      <c r="A179" s="34"/>
      <c r="B179" s="35"/>
      <c r="C179" s="36"/>
      <c r="D179" s="186" t="s">
        <v>180</v>
      </c>
      <c r="E179" s="36"/>
      <c r="F179" s="191" t="s">
        <v>255</v>
      </c>
      <c r="G179" s="36"/>
      <c r="H179" s="36"/>
      <c r="I179" s="188"/>
      <c r="J179" s="36"/>
      <c r="K179" s="36"/>
      <c r="L179" s="39"/>
      <c r="M179" s="189"/>
      <c r="N179" s="190"/>
      <c r="O179" s="64"/>
      <c r="P179" s="64"/>
      <c r="Q179" s="64"/>
      <c r="R179" s="64"/>
      <c r="S179" s="64"/>
      <c r="T179" s="65"/>
      <c r="U179" s="34"/>
      <c r="V179" s="34"/>
      <c r="W179" s="34"/>
      <c r="X179" s="34"/>
      <c r="Y179" s="34"/>
      <c r="Z179" s="34"/>
      <c r="AA179" s="34"/>
      <c r="AB179" s="34"/>
      <c r="AC179" s="34"/>
      <c r="AD179" s="34"/>
      <c r="AE179" s="34"/>
      <c r="AT179" s="17" t="s">
        <v>180</v>
      </c>
      <c r="AU179" s="17" t="s">
        <v>132</v>
      </c>
    </row>
    <row r="180" spans="1:65" s="13" customFormat="1" ht="10">
      <c r="B180" s="192"/>
      <c r="C180" s="193"/>
      <c r="D180" s="186" t="s">
        <v>145</v>
      </c>
      <c r="E180" s="194" t="s">
        <v>21</v>
      </c>
      <c r="F180" s="195" t="s">
        <v>210</v>
      </c>
      <c r="G180" s="193"/>
      <c r="H180" s="196">
        <v>7.44</v>
      </c>
      <c r="I180" s="197"/>
      <c r="J180" s="193"/>
      <c r="K180" s="193"/>
      <c r="L180" s="198"/>
      <c r="M180" s="199"/>
      <c r="N180" s="200"/>
      <c r="O180" s="200"/>
      <c r="P180" s="200"/>
      <c r="Q180" s="200"/>
      <c r="R180" s="200"/>
      <c r="S180" s="200"/>
      <c r="T180" s="201"/>
      <c r="AT180" s="202" t="s">
        <v>145</v>
      </c>
      <c r="AU180" s="202" t="s">
        <v>132</v>
      </c>
      <c r="AV180" s="13" t="s">
        <v>83</v>
      </c>
      <c r="AW180" s="13" t="s">
        <v>34</v>
      </c>
      <c r="AX180" s="13" t="s">
        <v>73</v>
      </c>
      <c r="AY180" s="202" t="s">
        <v>131</v>
      </c>
    </row>
    <row r="181" spans="1:65" s="13" customFormat="1" ht="10">
      <c r="B181" s="192"/>
      <c r="C181" s="193"/>
      <c r="D181" s="186" t="s">
        <v>145</v>
      </c>
      <c r="E181" s="194" t="s">
        <v>21</v>
      </c>
      <c r="F181" s="195" t="s">
        <v>212</v>
      </c>
      <c r="G181" s="193"/>
      <c r="H181" s="196">
        <v>4.88</v>
      </c>
      <c r="I181" s="197"/>
      <c r="J181" s="193"/>
      <c r="K181" s="193"/>
      <c r="L181" s="198"/>
      <c r="M181" s="199"/>
      <c r="N181" s="200"/>
      <c r="O181" s="200"/>
      <c r="P181" s="200"/>
      <c r="Q181" s="200"/>
      <c r="R181" s="200"/>
      <c r="S181" s="200"/>
      <c r="T181" s="201"/>
      <c r="AT181" s="202" t="s">
        <v>145</v>
      </c>
      <c r="AU181" s="202" t="s">
        <v>132</v>
      </c>
      <c r="AV181" s="13" t="s">
        <v>83</v>
      </c>
      <c r="AW181" s="13" t="s">
        <v>34</v>
      </c>
      <c r="AX181" s="13" t="s">
        <v>73</v>
      </c>
      <c r="AY181" s="202" t="s">
        <v>131</v>
      </c>
    </row>
    <row r="182" spans="1:65" s="13" customFormat="1" ht="10">
      <c r="B182" s="192"/>
      <c r="C182" s="193"/>
      <c r="D182" s="186" t="s">
        <v>145</v>
      </c>
      <c r="E182" s="194" t="s">
        <v>21</v>
      </c>
      <c r="F182" s="195" t="s">
        <v>232</v>
      </c>
      <c r="G182" s="193"/>
      <c r="H182" s="196">
        <v>53</v>
      </c>
      <c r="I182" s="197"/>
      <c r="J182" s="193"/>
      <c r="K182" s="193"/>
      <c r="L182" s="198"/>
      <c r="M182" s="199"/>
      <c r="N182" s="200"/>
      <c r="O182" s="200"/>
      <c r="P182" s="200"/>
      <c r="Q182" s="200"/>
      <c r="R182" s="200"/>
      <c r="S182" s="200"/>
      <c r="T182" s="201"/>
      <c r="AT182" s="202" t="s">
        <v>145</v>
      </c>
      <c r="AU182" s="202" t="s">
        <v>132</v>
      </c>
      <c r="AV182" s="13" t="s">
        <v>83</v>
      </c>
      <c r="AW182" s="13" t="s">
        <v>34</v>
      </c>
      <c r="AX182" s="13" t="s">
        <v>73</v>
      </c>
      <c r="AY182" s="202" t="s">
        <v>131</v>
      </c>
    </row>
    <row r="183" spans="1:65" s="13" customFormat="1" ht="10">
      <c r="B183" s="192"/>
      <c r="C183" s="193"/>
      <c r="D183" s="186" t="s">
        <v>145</v>
      </c>
      <c r="E183" s="194" t="s">
        <v>21</v>
      </c>
      <c r="F183" s="195" t="s">
        <v>211</v>
      </c>
      <c r="G183" s="193"/>
      <c r="H183" s="196">
        <v>9.3699999999999992</v>
      </c>
      <c r="I183" s="197"/>
      <c r="J183" s="193"/>
      <c r="K183" s="193"/>
      <c r="L183" s="198"/>
      <c r="M183" s="199"/>
      <c r="N183" s="200"/>
      <c r="O183" s="200"/>
      <c r="P183" s="200"/>
      <c r="Q183" s="200"/>
      <c r="R183" s="200"/>
      <c r="S183" s="200"/>
      <c r="T183" s="201"/>
      <c r="AT183" s="202" t="s">
        <v>145</v>
      </c>
      <c r="AU183" s="202" t="s">
        <v>132</v>
      </c>
      <c r="AV183" s="13" t="s">
        <v>83</v>
      </c>
      <c r="AW183" s="13" t="s">
        <v>34</v>
      </c>
      <c r="AX183" s="13" t="s">
        <v>73</v>
      </c>
      <c r="AY183" s="202" t="s">
        <v>131</v>
      </c>
    </row>
    <row r="184" spans="1:65" s="13" customFormat="1" ht="10">
      <c r="B184" s="192"/>
      <c r="C184" s="193"/>
      <c r="D184" s="186" t="s">
        <v>145</v>
      </c>
      <c r="E184" s="194" t="s">
        <v>21</v>
      </c>
      <c r="F184" s="195" t="s">
        <v>213</v>
      </c>
      <c r="G184" s="193"/>
      <c r="H184" s="196">
        <v>2.16</v>
      </c>
      <c r="I184" s="197"/>
      <c r="J184" s="193"/>
      <c r="K184" s="193"/>
      <c r="L184" s="198"/>
      <c r="M184" s="199"/>
      <c r="N184" s="200"/>
      <c r="O184" s="200"/>
      <c r="P184" s="200"/>
      <c r="Q184" s="200"/>
      <c r="R184" s="200"/>
      <c r="S184" s="200"/>
      <c r="T184" s="201"/>
      <c r="AT184" s="202" t="s">
        <v>145</v>
      </c>
      <c r="AU184" s="202" t="s">
        <v>132</v>
      </c>
      <c r="AV184" s="13" t="s">
        <v>83</v>
      </c>
      <c r="AW184" s="13" t="s">
        <v>34</v>
      </c>
      <c r="AX184" s="13" t="s">
        <v>73</v>
      </c>
      <c r="AY184" s="202" t="s">
        <v>131</v>
      </c>
    </row>
    <row r="185" spans="1:65" s="13" customFormat="1" ht="10">
      <c r="B185" s="192"/>
      <c r="C185" s="193"/>
      <c r="D185" s="186" t="s">
        <v>145</v>
      </c>
      <c r="E185" s="194" t="s">
        <v>21</v>
      </c>
      <c r="F185" s="195" t="s">
        <v>214</v>
      </c>
      <c r="G185" s="193"/>
      <c r="H185" s="196">
        <v>3.1</v>
      </c>
      <c r="I185" s="197"/>
      <c r="J185" s="193"/>
      <c r="K185" s="193"/>
      <c r="L185" s="198"/>
      <c r="M185" s="199"/>
      <c r="N185" s="200"/>
      <c r="O185" s="200"/>
      <c r="P185" s="200"/>
      <c r="Q185" s="200"/>
      <c r="R185" s="200"/>
      <c r="S185" s="200"/>
      <c r="T185" s="201"/>
      <c r="AT185" s="202" t="s">
        <v>145</v>
      </c>
      <c r="AU185" s="202" t="s">
        <v>132</v>
      </c>
      <c r="AV185" s="13" t="s">
        <v>83</v>
      </c>
      <c r="AW185" s="13" t="s">
        <v>34</v>
      </c>
      <c r="AX185" s="13" t="s">
        <v>73</v>
      </c>
      <c r="AY185" s="202" t="s">
        <v>131</v>
      </c>
    </row>
    <row r="186" spans="1:65" s="13" customFormat="1" ht="10">
      <c r="B186" s="192"/>
      <c r="C186" s="193"/>
      <c r="D186" s="186" t="s">
        <v>145</v>
      </c>
      <c r="E186" s="194" t="s">
        <v>21</v>
      </c>
      <c r="F186" s="195" t="s">
        <v>256</v>
      </c>
      <c r="G186" s="193"/>
      <c r="H186" s="196">
        <v>33.6</v>
      </c>
      <c r="I186" s="197"/>
      <c r="J186" s="193"/>
      <c r="K186" s="193"/>
      <c r="L186" s="198"/>
      <c r="M186" s="199"/>
      <c r="N186" s="200"/>
      <c r="O186" s="200"/>
      <c r="P186" s="200"/>
      <c r="Q186" s="200"/>
      <c r="R186" s="200"/>
      <c r="S186" s="200"/>
      <c r="T186" s="201"/>
      <c r="AT186" s="202" t="s">
        <v>145</v>
      </c>
      <c r="AU186" s="202" t="s">
        <v>132</v>
      </c>
      <c r="AV186" s="13" t="s">
        <v>83</v>
      </c>
      <c r="AW186" s="13" t="s">
        <v>34</v>
      </c>
      <c r="AX186" s="13" t="s">
        <v>73</v>
      </c>
      <c r="AY186" s="202" t="s">
        <v>131</v>
      </c>
    </row>
    <row r="187" spans="1:65" s="13" customFormat="1" ht="20">
      <c r="B187" s="192"/>
      <c r="C187" s="193"/>
      <c r="D187" s="186" t="s">
        <v>145</v>
      </c>
      <c r="E187" s="194" t="s">
        <v>21</v>
      </c>
      <c r="F187" s="195" t="s">
        <v>248</v>
      </c>
      <c r="G187" s="193"/>
      <c r="H187" s="196">
        <v>97.34</v>
      </c>
      <c r="I187" s="197"/>
      <c r="J187" s="193"/>
      <c r="K187" s="193"/>
      <c r="L187" s="198"/>
      <c r="M187" s="199"/>
      <c r="N187" s="200"/>
      <c r="O187" s="200"/>
      <c r="P187" s="200"/>
      <c r="Q187" s="200"/>
      <c r="R187" s="200"/>
      <c r="S187" s="200"/>
      <c r="T187" s="201"/>
      <c r="AT187" s="202" t="s">
        <v>145</v>
      </c>
      <c r="AU187" s="202" t="s">
        <v>132</v>
      </c>
      <c r="AV187" s="13" t="s">
        <v>83</v>
      </c>
      <c r="AW187" s="13" t="s">
        <v>34</v>
      </c>
      <c r="AX187" s="13" t="s">
        <v>73</v>
      </c>
      <c r="AY187" s="202" t="s">
        <v>131</v>
      </c>
    </row>
    <row r="188" spans="1:65" s="13" customFormat="1" ht="10">
      <c r="B188" s="192"/>
      <c r="C188" s="193"/>
      <c r="D188" s="186" t="s">
        <v>145</v>
      </c>
      <c r="E188" s="194" t="s">
        <v>21</v>
      </c>
      <c r="F188" s="195" t="s">
        <v>249</v>
      </c>
      <c r="G188" s="193"/>
      <c r="H188" s="196">
        <v>70.608000000000004</v>
      </c>
      <c r="I188" s="197"/>
      <c r="J188" s="193"/>
      <c r="K188" s="193"/>
      <c r="L188" s="198"/>
      <c r="M188" s="199"/>
      <c r="N188" s="200"/>
      <c r="O188" s="200"/>
      <c r="P188" s="200"/>
      <c r="Q188" s="200"/>
      <c r="R188" s="200"/>
      <c r="S188" s="200"/>
      <c r="T188" s="201"/>
      <c r="AT188" s="202" t="s">
        <v>145</v>
      </c>
      <c r="AU188" s="202" t="s">
        <v>132</v>
      </c>
      <c r="AV188" s="13" t="s">
        <v>83</v>
      </c>
      <c r="AW188" s="13" t="s">
        <v>34</v>
      </c>
      <c r="AX188" s="13" t="s">
        <v>73</v>
      </c>
      <c r="AY188" s="202" t="s">
        <v>131</v>
      </c>
    </row>
    <row r="189" spans="1:65" s="12" customFormat="1" ht="20.9" customHeight="1">
      <c r="B189" s="157"/>
      <c r="C189" s="158"/>
      <c r="D189" s="159" t="s">
        <v>72</v>
      </c>
      <c r="E189" s="171" t="s">
        <v>257</v>
      </c>
      <c r="F189" s="171" t="s">
        <v>258</v>
      </c>
      <c r="G189" s="158"/>
      <c r="H189" s="158"/>
      <c r="I189" s="161"/>
      <c r="J189" s="172">
        <f>BK189</f>
        <v>0</v>
      </c>
      <c r="K189" s="158"/>
      <c r="L189" s="163"/>
      <c r="M189" s="164"/>
      <c r="N189" s="165"/>
      <c r="O189" s="165"/>
      <c r="P189" s="166">
        <f>SUM(P190:P234)</f>
        <v>0</v>
      </c>
      <c r="Q189" s="165"/>
      <c r="R189" s="166">
        <f>SUM(R190:R234)</f>
        <v>12.3553096</v>
      </c>
      <c r="S189" s="165"/>
      <c r="T189" s="167">
        <f>SUM(T190:T234)</f>
        <v>0</v>
      </c>
      <c r="AR189" s="168" t="s">
        <v>81</v>
      </c>
      <c r="AT189" s="169" t="s">
        <v>72</v>
      </c>
      <c r="AU189" s="169" t="s">
        <v>83</v>
      </c>
      <c r="AY189" s="168" t="s">
        <v>131</v>
      </c>
      <c r="BK189" s="170">
        <f>SUM(BK190:BK234)</f>
        <v>0</v>
      </c>
    </row>
    <row r="190" spans="1:65" s="2" customFormat="1" ht="24.15" customHeight="1">
      <c r="A190" s="34"/>
      <c r="B190" s="35"/>
      <c r="C190" s="173" t="s">
        <v>259</v>
      </c>
      <c r="D190" s="173" t="s">
        <v>134</v>
      </c>
      <c r="E190" s="174" t="s">
        <v>260</v>
      </c>
      <c r="F190" s="175" t="s">
        <v>261</v>
      </c>
      <c r="G190" s="176" t="s">
        <v>206</v>
      </c>
      <c r="H190" s="177">
        <v>43</v>
      </c>
      <c r="I190" s="178"/>
      <c r="J190" s="179">
        <f>ROUND(I190*H190,2)</f>
        <v>0</v>
      </c>
      <c r="K190" s="175" t="s">
        <v>138</v>
      </c>
      <c r="L190" s="39"/>
      <c r="M190" s="180" t="s">
        <v>21</v>
      </c>
      <c r="N190" s="181" t="s">
        <v>44</v>
      </c>
      <c r="O190" s="64"/>
      <c r="P190" s="182">
        <f>O190*H190</f>
        <v>0</v>
      </c>
      <c r="Q190" s="182">
        <v>0.02</v>
      </c>
      <c r="R190" s="182">
        <f>Q190*H190</f>
        <v>0.86</v>
      </c>
      <c r="S190" s="182">
        <v>0</v>
      </c>
      <c r="T190" s="183">
        <f>S190*H190</f>
        <v>0</v>
      </c>
      <c r="U190" s="34"/>
      <c r="V190" s="34"/>
      <c r="W190" s="34"/>
      <c r="X190" s="34"/>
      <c r="Y190" s="34"/>
      <c r="Z190" s="34"/>
      <c r="AA190" s="34"/>
      <c r="AB190" s="34"/>
      <c r="AC190" s="34"/>
      <c r="AD190" s="34"/>
      <c r="AE190" s="34"/>
      <c r="AR190" s="184" t="s">
        <v>139</v>
      </c>
      <c r="AT190" s="184" t="s">
        <v>134</v>
      </c>
      <c r="AU190" s="184" t="s">
        <v>132</v>
      </c>
      <c r="AY190" s="17" t="s">
        <v>131</v>
      </c>
      <c r="BE190" s="185">
        <f>IF(N190="základní",J190,0)</f>
        <v>0</v>
      </c>
      <c r="BF190" s="185">
        <f>IF(N190="snížená",J190,0)</f>
        <v>0</v>
      </c>
      <c r="BG190" s="185">
        <f>IF(N190="zákl. přenesená",J190,0)</f>
        <v>0</v>
      </c>
      <c r="BH190" s="185">
        <f>IF(N190="sníž. přenesená",J190,0)</f>
        <v>0</v>
      </c>
      <c r="BI190" s="185">
        <f>IF(N190="nulová",J190,0)</f>
        <v>0</v>
      </c>
      <c r="BJ190" s="17" t="s">
        <v>81</v>
      </c>
      <c r="BK190" s="185">
        <f>ROUND(I190*H190,2)</f>
        <v>0</v>
      </c>
      <c r="BL190" s="17" t="s">
        <v>139</v>
      </c>
      <c r="BM190" s="184" t="s">
        <v>262</v>
      </c>
    </row>
    <row r="191" spans="1:65" s="2" customFormat="1" ht="18">
      <c r="A191" s="34"/>
      <c r="B191" s="35"/>
      <c r="C191" s="36"/>
      <c r="D191" s="186" t="s">
        <v>141</v>
      </c>
      <c r="E191" s="36"/>
      <c r="F191" s="187" t="s">
        <v>263</v>
      </c>
      <c r="G191" s="36"/>
      <c r="H191" s="36"/>
      <c r="I191" s="188"/>
      <c r="J191" s="36"/>
      <c r="K191" s="36"/>
      <c r="L191" s="39"/>
      <c r="M191" s="189"/>
      <c r="N191" s="190"/>
      <c r="O191" s="64"/>
      <c r="P191" s="64"/>
      <c r="Q191" s="64"/>
      <c r="R191" s="64"/>
      <c r="S191" s="64"/>
      <c r="T191" s="65"/>
      <c r="U191" s="34"/>
      <c r="V191" s="34"/>
      <c r="W191" s="34"/>
      <c r="X191" s="34"/>
      <c r="Y191" s="34"/>
      <c r="Z191" s="34"/>
      <c r="AA191" s="34"/>
      <c r="AB191" s="34"/>
      <c r="AC191" s="34"/>
      <c r="AD191" s="34"/>
      <c r="AE191" s="34"/>
      <c r="AT191" s="17" t="s">
        <v>141</v>
      </c>
      <c r="AU191" s="17" t="s">
        <v>132</v>
      </c>
    </row>
    <row r="192" spans="1:65" s="2" customFormat="1" ht="36">
      <c r="A192" s="34"/>
      <c r="B192" s="35"/>
      <c r="C192" s="36"/>
      <c r="D192" s="186" t="s">
        <v>143</v>
      </c>
      <c r="E192" s="36"/>
      <c r="F192" s="191" t="s">
        <v>264</v>
      </c>
      <c r="G192" s="36"/>
      <c r="H192" s="36"/>
      <c r="I192" s="188"/>
      <c r="J192" s="36"/>
      <c r="K192" s="36"/>
      <c r="L192" s="39"/>
      <c r="M192" s="189"/>
      <c r="N192" s="190"/>
      <c r="O192" s="64"/>
      <c r="P192" s="64"/>
      <c r="Q192" s="64"/>
      <c r="R192" s="64"/>
      <c r="S192" s="64"/>
      <c r="T192" s="65"/>
      <c r="U192" s="34"/>
      <c r="V192" s="34"/>
      <c r="W192" s="34"/>
      <c r="X192" s="34"/>
      <c r="Y192" s="34"/>
      <c r="Z192" s="34"/>
      <c r="AA192" s="34"/>
      <c r="AB192" s="34"/>
      <c r="AC192" s="34"/>
      <c r="AD192" s="34"/>
      <c r="AE192" s="34"/>
      <c r="AT192" s="17" t="s">
        <v>143</v>
      </c>
      <c r="AU192" s="17" t="s">
        <v>132</v>
      </c>
    </row>
    <row r="193" spans="1:65" s="2" customFormat="1" ht="18">
      <c r="A193" s="34"/>
      <c r="B193" s="35"/>
      <c r="C193" s="36"/>
      <c r="D193" s="186" t="s">
        <v>180</v>
      </c>
      <c r="E193" s="36"/>
      <c r="F193" s="191" t="s">
        <v>265</v>
      </c>
      <c r="G193" s="36"/>
      <c r="H193" s="36"/>
      <c r="I193" s="188"/>
      <c r="J193" s="36"/>
      <c r="K193" s="36"/>
      <c r="L193" s="39"/>
      <c r="M193" s="189"/>
      <c r="N193" s="190"/>
      <c r="O193" s="64"/>
      <c r="P193" s="64"/>
      <c r="Q193" s="64"/>
      <c r="R193" s="64"/>
      <c r="S193" s="64"/>
      <c r="T193" s="65"/>
      <c r="U193" s="34"/>
      <c r="V193" s="34"/>
      <c r="W193" s="34"/>
      <c r="X193" s="34"/>
      <c r="Y193" s="34"/>
      <c r="Z193" s="34"/>
      <c r="AA193" s="34"/>
      <c r="AB193" s="34"/>
      <c r="AC193" s="34"/>
      <c r="AD193" s="34"/>
      <c r="AE193" s="34"/>
      <c r="AT193" s="17" t="s">
        <v>180</v>
      </c>
      <c r="AU193" s="17" t="s">
        <v>132</v>
      </c>
    </row>
    <row r="194" spans="1:65" s="13" customFormat="1" ht="10">
      <c r="B194" s="192"/>
      <c r="C194" s="193"/>
      <c r="D194" s="186" t="s">
        <v>145</v>
      </c>
      <c r="E194" s="194" t="s">
        <v>21</v>
      </c>
      <c r="F194" s="195" t="s">
        <v>266</v>
      </c>
      <c r="G194" s="193"/>
      <c r="H194" s="196">
        <v>40</v>
      </c>
      <c r="I194" s="197"/>
      <c r="J194" s="193"/>
      <c r="K194" s="193"/>
      <c r="L194" s="198"/>
      <c r="M194" s="199"/>
      <c r="N194" s="200"/>
      <c r="O194" s="200"/>
      <c r="P194" s="200"/>
      <c r="Q194" s="200"/>
      <c r="R194" s="200"/>
      <c r="S194" s="200"/>
      <c r="T194" s="201"/>
      <c r="AT194" s="202" t="s">
        <v>145</v>
      </c>
      <c r="AU194" s="202" t="s">
        <v>132</v>
      </c>
      <c r="AV194" s="13" t="s">
        <v>83</v>
      </c>
      <c r="AW194" s="13" t="s">
        <v>34</v>
      </c>
      <c r="AX194" s="13" t="s">
        <v>73</v>
      </c>
      <c r="AY194" s="202" t="s">
        <v>131</v>
      </c>
    </row>
    <row r="195" spans="1:65" s="13" customFormat="1" ht="10">
      <c r="B195" s="192"/>
      <c r="C195" s="193"/>
      <c r="D195" s="186" t="s">
        <v>145</v>
      </c>
      <c r="E195" s="194" t="s">
        <v>21</v>
      </c>
      <c r="F195" s="195" t="s">
        <v>267</v>
      </c>
      <c r="G195" s="193"/>
      <c r="H195" s="196">
        <v>3</v>
      </c>
      <c r="I195" s="197"/>
      <c r="J195" s="193"/>
      <c r="K195" s="193"/>
      <c r="L195" s="198"/>
      <c r="M195" s="199"/>
      <c r="N195" s="200"/>
      <c r="O195" s="200"/>
      <c r="P195" s="200"/>
      <c r="Q195" s="200"/>
      <c r="R195" s="200"/>
      <c r="S195" s="200"/>
      <c r="T195" s="201"/>
      <c r="AT195" s="202" t="s">
        <v>145</v>
      </c>
      <c r="AU195" s="202" t="s">
        <v>132</v>
      </c>
      <c r="AV195" s="13" t="s">
        <v>83</v>
      </c>
      <c r="AW195" s="13" t="s">
        <v>34</v>
      </c>
      <c r="AX195" s="13" t="s">
        <v>73</v>
      </c>
      <c r="AY195" s="202" t="s">
        <v>131</v>
      </c>
    </row>
    <row r="196" spans="1:65" s="2" customFormat="1" ht="24.15" customHeight="1">
      <c r="A196" s="34"/>
      <c r="B196" s="35"/>
      <c r="C196" s="173" t="s">
        <v>268</v>
      </c>
      <c r="D196" s="173" t="s">
        <v>134</v>
      </c>
      <c r="E196" s="174" t="s">
        <v>269</v>
      </c>
      <c r="F196" s="175" t="s">
        <v>270</v>
      </c>
      <c r="G196" s="176" t="s">
        <v>271</v>
      </c>
      <c r="H196" s="177">
        <v>4.4000000000000004</v>
      </c>
      <c r="I196" s="178"/>
      <c r="J196" s="179">
        <f>ROUND(I196*H196,2)</f>
        <v>0</v>
      </c>
      <c r="K196" s="175" t="s">
        <v>138</v>
      </c>
      <c r="L196" s="39"/>
      <c r="M196" s="180" t="s">
        <v>21</v>
      </c>
      <c r="N196" s="181" t="s">
        <v>44</v>
      </c>
      <c r="O196" s="64"/>
      <c r="P196" s="182">
        <f>O196*H196</f>
        <v>0</v>
      </c>
      <c r="Q196" s="182">
        <v>2.45329</v>
      </c>
      <c r="R196" s="182">
        <f>Q196*H196</f>
        <v>10.794476000000001</v>
      </c>
      <c r="S196" s="182">
        <v>0</v>
      </c>
      <c r="T196" s="183">
        <f>S196*H196</f>
        <v>0</v>
      </c>
      <c r="U196" s="34"/>
      <c r="V196" s="34"/>
      <c r="W196" s="34"/>
      <c r="X196" s="34"/>
      <c r="Y196" s="34"/>
      <c r="Z196" s="34"/>
      <c r="AA196" s="34"/>
      <c r="AB196" s="34"/>
      <c r="AC196" s="34"/>
      <c r="AD196" s="34"/>
      <c r="AE196" s="34"/>
      <c r="AR196" s="184" t="s">
        <v>139</v>
      </c>
      <c r="AT196" s="184" t="s">
        <v>134</v>
      </c>
      <c r="AU196" s="184" t="s">
        <v>132</v>
      </c>
      <c r="AY196" s="17" t="s">
        <v>131</v>
      </c>
      <c r="BE196" s="185">
        <f>IF(N196="základní",J196,0)</f>
        <v>0</v>
      </c>
      <c r="BF196" s="185">
        <f>IF(N196="snížená",J196,0)</f>
        <v>0</v>
      </c>
      <c r="BG196" s="185">
        <f>IF(N196="zákl. přenesená",J196,0)</f>
        <v>0</v>
      </c>
      <c r="BH196" s="185">
        <f>IF(N196="sníž. přenesená",J196,0)</f>
        <v>0</v>
      </c>
      <c r="BI196" s="185">
        <f>IF(N196="nulová",J196,0)</f>
        <v>0</v>
      </c>
      <c r="BJ196" s="17" t="s">
        <v>81</v>
      </c>
      <c r="BK196" s="185">
        <f>ROUND(I196*H196,2)</f>
        <v>0</v>
      </c>
      <c r="BL196" s="17" t="s">
        <v>139</v>
      </c>
      <c r="BM196" s="184" t="s">
        <v>272</v>
      </c>
    </row>
    <row r="197" spans="1:65" s="2" customFormat="1" ht="18">
      <c r="A197" s="34"/>
      <c r="B197" s="35"/>
      <c r="C197" s="36"/>
      <c r="D197" s="186" t="s">
        <v>141</v>
      </c>
      <c r="E197" s="36"/>
      <c r="F197" s="187" t="s">
        <v>273</v>
      </c>
      <c r="G197" s="36"/>
      <c r="H197" s="36"/>
      <c r="I197" s="188"/>
      <c r="J197" s="36"/>
      <c r="K197" s="36"/>
      <c r="L197" s="39"/>
      <c r="M197" s="189"/>
      <c r="N197" s="190"/>
      <c r="O197" s="64"/>
      <c r="P197" s="64"/>
      <c r="Q197" s="64"/>
      <c r="R197" s="64"/>
      <c r="S197" s="64"/>
      <c r="T197" s="65"/>
      <c r="U197" s="34"/>
      <c r="V197" s="34"/>
      <c r="W197" s="34"/>
      <c r="X197" s="34"/>
      <c r="Y197" s="34"/>
      <c r="Z197" s="34"/>
      <c r="AA197" s="34"/>
      <c r="AB197" s="34"/>
      <c r="AC197" s="34"/>
      <c r="AD197" s="34"/>
      <c r="AE197" s="34"/>
      <c r="AT197" s="17" t="s">
        <v>141</v>
      </c>
      <c r="AU197" s="17" t="s">
        <v>132</v>
      </c>
    </row>
    <row r="198" spans="1:65" s="2" customFormat="1" ht="207">
      <c r="A198" s="34"/>
      <c r="B198" s="35"/>
      <c r="C198" s="36"/>
      <c r="D198" s="186" t="s">
        <v>143</v>
      </c>
      <c r="E198" s="36"/>
      <c r="F198" s="191" t="s">
        <v>274</v>
      </c>
      <c r="G198" s="36"/>
      <c r="H198" s="36"/>
      <c r="I198" s="188"/>
      <c r="J198" s="36"/>
      <c r="K198" s="36"/>
      <c r="L198" s="39"/>
      <c r="M198" s="189"/>
      <c r="N198" s="190"/>
      <c r="O198" s="64"/>
      <c r="P198" s="64"/>
      <c r="Q198" s="64"/>
      <c r="R198" s="64"/>
      <c r="S198" s="64"/>
      <c r="T198" s="65"/>
      <c r="U198" s="34"/>
      <c r="V198" s="34"/>
      <c r="W198" s="34"/>
      <c r="X198" s="34"/>
      <c r="Y198" s="34"/>
      <c r="Z198" s="34"/>
      <c r="AA198" s="34"/>
      <c r="AB198" s="34"/>
      <c r="AC198" s="34"/>
      <c r="AD198" s="34"/>
      <c r="AE198" s="34"/>
      <c r="AT198" s="17" t="s">
        <v>143</v>
      </c>
      <c r="AU198" s="17" t="s">
        <v>132</v>
      </c>
    </row>
    <row r="199" spans="1:65" s="13" customFormat="1" ht="10">
      <c r="B199" s="192"/>
      <c r="C199" s="193"/>
      <c r="D199" s="186" t="s">
        <v>145</v>
      </c>
      <c r="E199" s="194" t="s">
        <v>21</v>
      </c>
      <c r="F199" s="195" t="s">
        <v>275</v>
      </c>
      <c r="G199" s="193"/>
      <c r="H199" s="196">
        <v>4.4000000000000004</v>
      </c>
      <c r="I199" s="197"/>
      <c r="J199" s="193"/>
      <c r="K199" s="193"/>
      <c r="L199" s="198"/>
      <c r="M199" s="199"/>
      <c r="N199" s="200"/>
      <c r="O199" s="200"/>
      <c r="P199" s="200"/>
      <c r="Q199" s="200"/>
      <c r="R199" s="200"/>
      <c r="S199" s="200"/>
      <c r="T199" s="201"/>
      <c r="AT199" s="202" t="s">
        <v>145</v>
      </c>
      <c r="AU199" s="202" t="s">
        <v>132</v>
      </c>
      <c r="AV199" s="13" t="s">
        <v>83</v>
      </c>
      <c r="AW199" s="13" t="s">
        <v>34</v>
      </c>
      <c r="AX199" s="13" t="s">
        <v>73</v>
      </c>
      <c r="AY199" s="202" t="s">
        <v>131</v>
      </c>
    </row>
    <row r="200" spans="1:65" s="2" customFormat="1" ht="24.15" customHeight="1">
      <c r="A200" s="34"/>
      <c r="B200" s="35"/>
      <c r="C200" s="173" t="s">
        <v>276</v>
      </c>
      <c r="D200" s="173" t="s">
        <v>134</v>
      </c>
      <c r="E200" s="174" t="s">
        <v>277</v>
      </c>
      <c r="F200" s="175" t="s">
        <v>278</v>
      </c>
      <c r="G200" s="176" t="s">
        <v>271</v>
      </c>
      <c r="H200" s="177">
        <v>4.4000000000000004</v>
      </c>
      <c r="I200" s="178"/>
      <c r="J200" s="179">
        <f>ROUND(I200*H200,2)</f>
        <v>0</v>
      </c>
      <c r="K200" s="175" t="s">
        <v>138</v>
      </c>
      <c r="L200" s="39"/>
      <c r="M200" s="180" t="s">
        <v>21</v>
      </c>
      <c r="N200" s="181" t="s">
        <v>44</v>
      </c>
      <c r="O200" s="64"/>
      <c r="P200" s="182">
        <f>O200*H200</f>
        <v>0</v>
      </c>
      <c r="Q200" s="182">
        <v>0.02</v>
      </c>
      <c r="R200" s="182">
        <f>Q200*H200</f>
        <v>8.8000000000000009E-2</v>
      </c>
      <c r="S200" s="182">
        <v>0</v>
      </c>
      <c r="T200" s="183">
        <f>S200*H200</f>
        <v>0</v>
      </c>
      <c r="U200" s="34"/>
      <c r="V200" s="34"/>
      <c r="W200" s="34"/>
      <c r="X200" s="34"/>
      <c r="Y200" s="34"/>
      <c r="Z200" s="34"/>
      <c r="AA200" s="34"/>
      <c r="AB200" s="34"/>
      <c r="AC200" s="34"/>
      <c r="AD200" s="34"/>
      <c r="AE200" s="34"/>
      <c r="AR200" s="184" t="s">
        <v>139</v>
      </c>
      <c r="AT200" s="184" t="s">
        <v>134</v>
      </c>
      <c r="AU200" s="184" t="s">
        <v>132</v>
      </c>
      <c r="AY200" s="17" t="s">
        <v>131</v>
      </c>
      <c r="BE200" s="185">
        <f>IF(N200="základní",J200,0)</f>
        <v>0</v>
      </c>
      <c r="BF200" s="185">
        <f>IF(N200="snížená",J200,0)</f>
        <v>0</v>
      </c>
      <c r="BG200" s="185">
        <f>IF(N200="zákl. přenesená",J200,0)</f>
        <v>0</v>
      </c>
      <c r="BH200" s="185">
        <f>IF(N200="sníž. přenesená",J200,0)</f>
        <v>0</v>
      </c>
      <c r="BI200" s="185">
        <f>IF(N200="nulová",J200,0)</f>
        <v>0</v>
      </c>
      <c r="BJ200" s="17" t="s">
        <v>81</v>
      </c>
      <c r="BK200" s="185">
        <f>ROUND(I200*H200,2)</f>
        <v>0</v>
      </c>
      <c r="BL200" s="17" t="s">
        <v>139</v>
      </c>
      <c r="BM200" s="184" t="s">
        <v>279</v>
      </c>
    </row>
    <row r="201" spans="1:65" s="2" customFormat="1" ht="27">
      <c r="A201" s="34"/>
      <c r="B201" s="35"/>
      <c r="C201" s="36"/>
      <c r="D201" s="186" t="s">
        <v>141</v>
      </c>
      <c r="E201" s="36"/>
      <c r="F201" s="187" t="s">
        <v>280</v>
      </c>
      <c r="G201" s="36"/>
      <c r="H201" s="36"/>
      <c r="I201" s="188"/>
      <c r="J201" s="36"/>
      <c r="K201" s="36"/>
      <c r="L201" s="39"/>
      <c r="M201" s="189"/>
      <c r="N201" s="190"/>
      <c r="O201" s="64"/>
      <c r="P201" s="64"/>
      <c r="Q201" s="64"/>
      <c r="R201" s="64"/>
      <c r="S201" s="64"/>
      <c r="T201" s="65"/>
      <c r="U201" s="34"/>
      <c r="V201" s="34"/>
      <c r="W201" s="34"/>
      <c r="X201" s="34"/>
      <c r="Y201" s="34"/>
      <c r="Z201" s="34"/>
      <c r="AA201" s="34"/>
      <c r="AB201" s="34"/>
      <c r="AC201" s="34"/>
      <c r="AD201" s="34"/>
      <c r="AE201" s="34"/>
      <c r="AT201" s="17" t="s">
        <v>141</v>
      </c>
      <c r="AU201" s="17" t="s">
        <v>132</v>
      </c>
    </row>
    <row r="202" spans="1:65" s="2" customFormat="1" ht="81">
      <c r="A202" s="34"/>
      <c r="B202" s="35"/>
      <c r="C202" s="36"/>
      <c r="D202" s="186" t="s">
        <v>143</v>
      </c>
      <c r="E202" s="36"/>
      <c r="F202" s="191" t="s">
        <v>281</v>
      </c>
      <c r="G202" s="36"/>
      <c r="H202" s="36"/>
      <c r="I202" s="188"/>
      <c r="J202" s="36"/>
      <c r="K202" s="36"/>
      <c r="L202" s="39"/>
      <c r="M202" s="189"/>
      <c r="N202" s="190"/>
      <c r="O202" s="64"/>
      <c r="P202" s="64"/>
      <c r="Q202" s="64"/>
      <c r="R202" s="64"/>
      <c r="S202" s="64"/>
      <c r="T202" s="65"/>
      <c r="U202" s="34"/>
      <c r="V202" s="34"/>
      <c r="W202" s="34"/>
      <c r="X202" s="34"/>
      <c r="Y202" s="34"/>
      <c r="Z202" s="34"/>
      <c r="AA202" s="34"/>
      <c r="AB202" s="34"/>
      <c r="AC202" s="34"/>
      <c r="AD202" s="34"/>
      <c r="AE202" s="34"/>
      <c r="AT202" s="17" t="s">
        <v>143</v>
      </c>
      <c r="AU202" s="17" t="s">
        <v>132</v>
      </c>
    </row>
    <row r="203" spans="1:65" s="2" customFormat="1" ht="24.15" customHeight="1">
      <c r="A203" s="34"/>
      <c r="B203" s="35"/>
      <c r="C203" s="173" t="s">
        <v>7</v>
      </c>
      <c r="D203" s="173" t="s">
        <v>134</v>
      </c>
      <c r="E203" s="174" t="s">
        <v>282</v>
      </c>
      <c r="F203" s="175" t="s">
        <v>283</v>
      </c>
      <c r="G203" s="176" t="s">
        <v>271</v>
      </c>
      <c r="H203" s="177">
        <v>0.24</v>
      </c>
      <c r="I203" s="178"/>
      <c r="J203" s="179">
        <f>ROUND(I203*H203,2)</f>
        <v>0</v>
      </c>
      <c r="K203" s="175" t="s">
        <v>138</v>
      </c>
      <c r="L203" s="39"/>
      <c r="M203" s="180" t="s">
        <v>21</v>
      </c>
      <c r="N203" s="181" t="s">
        <v>44</v>
      </c>
      <c r="O203" s="64"/>
      <c r="P203" s="182">
        <f>O203*H203</f>
        <v>0</v>
      </c>
      <c r="Q203" s="182">
        <v>2.45329</v>
      </c>
      <c r="R203" s="182">
        <f>Q203*H203</f>
        <v>0.58878960000000002</v>
      </c>
      <c r="S203" s="182">
        <v>0</v>
      </c>
      <c r="T203" s="183">
        <f>S203*H203</f>
        <v>0</v>
      </c>
      <c r="U203" s="34"/>
      <c r="V203" s="34"/>
      <c r="W203" s="34"/>
      <c r="X203" s="34"/>
      <c r="Y203" s="34"/>
      <c r="Z203" s="34"/>
      <c r="AA203" s="34"/>
      <c r="AB203" s="34"/>
      <c r="AC203" s="34"/>
      <c r="AD203" s="34"/>
      <c r="AE203" s="34"/>
      <c r="AR203" s="184" t="s">
        <v>139</v>
      </c>
      <c r="AT203" s="184" t="s">
        <v>134</v>
      </c>
      <c r="AU203" s="184" t="s">
        <v>132</v>
      </c>
      <c r="AY203" s="17" t="s">
        <v>131</v>
      </c>
      <c r="BE203" s="185">
        <f>IF(N203="základní",J203,0)</f>
        <v>0</v>
      </c>
      <c r="BF203" s="185">
        <f>IF(N203="snížená",J203,0)</f>
        <v>0</v>
      </c>
      <c r="BG203" s="185">
        <f>IF(N203="zákl. přenesená",J203,0)</f>
        <v>0</v>
      </c>
      <c r="BH203" s="185">
        <f>IF(N203="sníž. přenesená",J203,0)</f>
        <v>0</v>
      </c>
      <c r="BI203" s="185">
        <f>IF(N203="nulová",J203,0)</f>
        <v>0</v>
      </c>
      <c r="BJ203" s="17" t="s">
        <v>81</v>
      </c>
      <c r="BK203" s="185">
        <f>ROUND(I203*H203,2)</f>
        <v>0</v>
      </c>
      <c r="BL203" s="17" t="s">
        <v>139</v>
      </c>
      <c r="BM203" s="184" t="s">
        <v>284</v>
      </c>
    </row>
    <row r="204" spans="1:65" s="2" customFormat="1" ht="18">
      <c r="A204" s="34"/>
      <c r="B204" s="35"/>
      <c r="C204" s="36"/>
      <c r="D204" s="186" t="s">
        <v>141</v>
      </c>
      <c r="E204" s="36"/>
      <c r="F204" s="187" t="s">
        <v>285</v>
      </c>
      <c r="G204" s="36"/>
      <c r="H204" s="36"/>
      <c r="I204" s="188"/>
      <c r="J204" s="36"/>
      <c r="K204" s="36"/>
      <c r="L204" s="39"/>
      <c r="M204" s="189"/>
      <c r="N204" s="190"/>
      <c r="O204" s="64"/>
      <c r="P204" s="64"/>
      <c r="Q204" s="64"/>
      <c r="R204" s="64"/>
      <c r="S204" s="64"/>
      <c r="T204" s="65"/>
      <c r="U204" s="34"/>
      <c r="V204" s="34"/>
      <c r="W204" s="34"/>
      <c r="X204" s="34"/>
      <c r="Y204" s="34"/>
      <c r="Z204" s="34"/>
      <c r="AA204" s="34"/>
      <c r="AB204" s="34"/>
      <c r="AC204" s="34"/>
      <c r="AD204" s="34"/>
      <c r="AE204" s="34"/>
      <c r="AT204" s="17" t="s">
        <v>141</v>
      </c>
      <c r="AU204" s="17" t="s">
        <v>132</v>
      </c>
    </row>
    <row r="205" spans="1:65" s="2" customFormat="1" ht="207">
      <c r="A205" s="34"/>
      <c r="B205" s="35"/>
      <c r="C205" s="36"/>
      <c r="D205" s="186" t="s">
        <v>143</v>
      </c>
      <c r="E205" s="36"/>
      <c r="F205" s="191" t="s">
        <v>274</v>
      </c>
      <c r="G205" s="36"/>
      <c r="H205" s="36"/>
      <c r="I205" s="188"/>
      <c r="J205" s="36"/>
      <c r="K205" s="36"/>
      <c r="L205" s="39"/>
      <c r="M205" s="189"/>
      <c r="N205" s="190"/>
      <c r="O205" s="64"/>
      <c r="P205" s="64"/>
      <c r="Q205" s="64"/>
      <c r="R205" s="64"/>
      <c r="S205" s="64"/>
      <c r="T205" s="65"/>
      <c r="U205" s="34"/>
      <c r="V205" s="34"/>
      <c r="W205" s="34"/>
      <c r="X205" s="34"/>
      <c r="Y205" s="34"/>
      <c r="Z205" s="34"/>
      <c r="AA205" s="34"/>
      <c r="AB205" s="34"/>
      <c r="AC205" s="34"/>
      <c r="AD205" s="34"/>
      <c r="AE205" s="34"/>
      <c r="AT205" s="17" t="s">
        <v>143</v>
      </c>
      <c r="AU205" s="17" t="s">
        <v>132</v>
      </c>
    </row>
    <row r="206" spans="1:65" s="13" customFormat="1" ht="10">
      <c r="B206" s="192"/>
      <c r="C206" s="193"/>
      <c r="D206" s="186" t="s">
        <v>145</v>
      </c>
      <c r="E206" s="194" t="s">
        <v>21</v>
      </c>
      <c r="F206" s="195" t="s">
        <v>286</v>
      </c>
      <c r="G206" s="193"/>
      <c r="H206" s="196">
        <v>0.24</v>
      </c>
      <c r="I206" s="197"/>
      <c r="J206" s="193"/>
      <c r="K206" s="193"/>
      <c r="L206" s="198"/>
      <c r="M206" s="199"/>
      <c r="N206" s="200"/>
      <c r="O206" s="200"/>
      <c r="P206" s="200"/>
      <c r="Q206" s="200"/>
      <c r="R206" s="200"/>
      <c r="S206" s="200"/>
      <c r="T206" s="201"/>
      <c r="AT206" s="202" t="s">
        <v>145</v>
      </c>
      <c r="AU206" s="202" t="s">
        <v>132</v>
      </c>
      <c r="AV206" s="13" t="s">
        <v>83</v>
      </c>
      <c r="AW206" s="13" t="s">
        <v>34</v>
      </c>
      <c r="AX206" s="13" t="s">
        <v>73</v>
      </c>
      <c r="AY206" s="202" t="s">
        <v>131</v>
      </c>
    </row>
    <row r="207" spans="1:65" s="2" customFormat="1" ht="24.15" customHeight="1">
      <c r="A207" s="34"/>
      <c r="B207" s="35"/>
      <c r="C207" s="173" t="s">
        <v>287</v>
      </c>
      <c r="D207" s="173" t="s">
        <v>134</v>
      </c>
      <c r="E207" s="174" t="s">
        <v>288</v>
      </c>
      <c r="F207" s="175" t="s">
        <v>289</v>
      </c>
      <c r="G207" s="176" t="s">
        <v>271</v>
      </c>
      <c r="H207" s="177">
        <v>0.24</v>
      </c>
      <c r="I207" s="178"/>
      <c r="J207" s="179">
        <f>ROUND(I207*H207,2)</f>
        <v>0</v>
      </c>
      <c r="K207" s="175" t="s">
        <v>138</v>
      </c>
      <c r="L207" s="39"/>
      <c r="M207" s="180" t="s">
        <v>21</v>
      </c>
      <c r="N207" s="181" t="s">
        <v>44</v>
      </c>
      <c r="O207" s="64"/>
      <c r="P207" s="182">
        <f>O207*H207</f>
        <v>0</v>
      </c>
      <c r="Q207" s="182">
        <v>0.04</v>
      </c>
      <c r="R207" s="182">
        <f>Q207*H207</f>
        <v>9.5999999999999992E-3</v>
      </c>
      <c r="S207" s="182">
        <v>0</v>
      </c>
      <c r="T207" s="183">
        <f>S207*H207</f>
        <v>0</v>
      </c>
      <c r="U207" s="34"/>
      <c r="V207" s="34"/>
      <c r="W207" s="34"/>
      <c r="X207" s="34"/>
      <c r="Y207" s="34"/>
      <c r="Z207" s="34"/>
      <c r="AA207" s="34"/>
      <c r="AB207" s="34"/>
      <c r="AC207" s="34"/>
      <c r="AD207" s="34"/>
      <c r="AE207" s="34"/>
      <c r="AR207" s="184" t="s">
        <v>139</v>
      </c>
      <c r="AT207" s="184" t="s">
        <v>134</v>
      </c>
      <c r="AU207" s="184" t="s">
        <v>132</v>
      </c>
      <c r="AY207" s="17" t="s">
        <v>131</v>
      </c>
      <c r="BE207" s="185">
        <f>IF(N207="základní",J207,0)</f>
        <v>0</v>
      </c>
      <c r="BF207" s="185">
        <f>IF(N207="snížená",J207,0)</f>
        <v>0</v>
      </c>
      <c r="BG207" s="185">
        <f>IF(N207="zákl. přenesená",J207,0)</f>
        <v>0</v>
      </c>
      <c r="BH207" s="185">
        <f>IF(N207="sníž. přenesená",J207,0)</f>
        <v>0</v>
      </c>
      <c r="BI207" s="185">
        <f>IF(N207="nulová",J207,0)</f>
        <v>0</v>
      </c>
      <c r="BJ207" s="17" t="s">
        <v>81</v>
      </c>
      <c r="BK207" s="185">
        <f>ROUND(I207*H207,2)</f>
        <v>0</v>
      </c>
      <c r="BL207" s="17" t="s">
        <v>139</v>
      </c>
      <c r="BM207" s="184" t="s">
        <v>290</v>
      </c>
    </row>
    <row r="208" spans="1:65" s="2" customFormat="1" ht="27">
      <c r="A208" s="34"/>
      <c r="B208" s="35"/>
      <c r="C208" s="36"/>
      <c r="D208" s="186" t="s">
        <v>141</v>
      </c>
      <c r="E208" s="36"/>
      <c r="F208" s="187" t="s">
        <v>291</v>
      </c>
      <c r="G208" s="36"/>
      <c r="H208" s="36"/>
      <c r="I208" s="188"/>
      <c r="J208" s="36"/>
      <c r="K208" s="36"/>
      <c r="L208" s="39"/>
      <c r="M208" s="189"/>
      <c r="N208" s="190"/>
      <c r="O208" s="64"/>
      <c r="P208" s="64"/>
      <c r="Q208" s="64"/>
      <c r="R208" s="64"/>
      <c r="S208" s="64"/>
      <c r="T208" s="65"/>
      <c r="U208" s="34"/>
      <c r="V208" s="34"/>
      <c r="W208" s="34"/>
      <c r="X208" s="34"/>
      <c r="Y208" s="34"/>
      <c r="Z208" s="34"/>
      <c r="AA208" s="34"/>
      <c r="AB208" s="34"/>
      <c r="AC208" s="34"/>
      <c r="AD208" s="34"/>
      <c r="AE208" s="34"/>
      <c r="AT208" s="17" t="s">
        <v>141</v>
      </c>
      <c r="AU208" s="17" t="s">
        <v>132</v>
      </c>
    </row>
    <row r="209" spans="1:65" s="2" customFormat="1" ht="81">
      <c r="A209" s="34"/>
      <c r="B209" s="35"/>
      <c r="C209" s="36"/>
      <c r="D209" s="186" t="s">
        <v>143</v>
      </c>
      <c r="E209" s="36"/>
      <c r="F209" s="191" t="s">
        <v>281</v>
      </c>
      <c r="G209" s="36"/>
      <c r="H209" s="36"/>
      <c r="I209" s="188"/>
      <c r="J209" s="36"/>
      <c r="K209" s="36"/>
      <c r="L209" s="39"/>
      <c r="M209" s="189"/>
      <c r="N209" s="190"/>
      <c r="O209" s="64"/>
      <c r="P209" s="64"/>
      <c r="Q209" s="64"/>
      <c r="R209" s="64"/>
      <c r="S209" s="64"/>
      <c r="T209" s="65"/>
      <c r="U209" s="34"/>
      <c r="V209" s="34"/>
      <c r="W209" s="34"/>
      <c r="X209" s="34"/>
      <c r="Y209" s="34"/>
      <c r="Z209" s="34"/>
      <c r="AA209" s="34"/>
      <c r="AB209" s="34"/>
      <c r="AC209" s="34"/>
      <c r="AD209" s="34"/>
      <c r="AE209" s="34"/>
      <c r="AT209" s="17" t="s">
        <v>143</v>
      </c>
      <c r="AU209" s="17" t="s">
        <v>132</v>
      </c>
    </row>
    <row r="210" spans="1:65" s="2" customFormat="1" ht="14.4" customHeight="1">
      <c r="A210" s="34"/>
      <c r="B210" s="35"/>
      <c r="C210" s="173" t="s">
        <v>292</v>
      </c>
      <c r="D210" s="173" t="s">
        <v>134</v>
      </c>
      <c r="E210" s="174" t="s">
        <v>293</v>
      </c>
      <c r="F210" s="175" t="s">
        <v>294</v>
      </c>
      <c r="G210" s="176" t="s">
        <v>271</v>
      </c>
      <c r="H210" s="177">
        <v>4.6399999999999997</v>
      </c>
      <c r="I210" s="178"/>
      <c r="J210" s="179">
        <f>ROUND(I210*H210,2)</f>
        <v>0</v>
      </c>
      <c r="K210" s="175" t="s">
        <v>21</v>
      </c>
      <c r="L210" s="39"/>
      <c r="M210" s="180" t="s">
        <v>21</v>
      </c>
      <c r="N210" s="181" t="s">
        <v>44</v>
      </c>
      <c r="O210" s="64"/>
      <c r="P210" s="182">
        <f>O210*H210</f>
        <v>0</v>
      </c>
      <c r="Q210" s="182">
        <v>0</v>
      </c>
      <c r="R210" s="182">
        <f>Q210*H210</f>
        <v>0</v>
      </c>
      <c r="S210" s="182">
        <v>0</v>
      </c>
      <c r="T210" s="183">
        <f>S210*H210</f>
        <v>0</v>
      </c>
      <c r="U210" s="34"/>
      <c r="V210" s="34"/>
      <c r="W210" s="34"/>
      <c r="X210" s="34"/>
      <c r="Y210" s="34"/>
      <c r="Z210" s="34"/>
      <c r="AA210" s="34"/>
      <c r="AB210" s="34"/>
      <c r="AC210" s="34"/>
      <c r="AD210" s="34"/>
      <c r="AE210" s="34"/>
      <c r="AR210" s="184" t="s">
        <v>139</v>
      </c>
      <c r="AT210" s="184" t="s">
        <v>134</v>
      </c>
      <c r="AU210" s="184" t="s">
        <v>132</v>
      </c>
      <c r="AY210" s="17" t="s">
        <v>131</v>
      </c>
      <c r="BE210" s="185">
        <f>IF(N210="základní",J210,0)</f>
        <v>0</v>
      </c>
      <c r="BF210" s="185">
        <f>IF(N210="snížená",J210,0)</f>
        <v>0</v>
      </c>
      <c r="BG210" s="185">
        <f>IF(N210="zákl. přenesená",J210,0)</f>
        <v>0</v>
      </c>
      <c r="BH210" s="185">
        <f>IF(N210="sníž. přenesená",J210,0)</f>
        <v>0</v>
      </c>
      <c r="BI210" s="185">
        <f>IF(N210="nulová",J210,0)</f>
        <v>0</v>
      </c>
      <c r="BJ210" s="17" t="s">
        <v>81</v>
      </c>
      <c r="BK210" s="185">
        <f>ROUND(I210*H210,2)</f>
        <v>0</v>
      </c>
      <c r="BL210" s="17" t="s">
        <v>139</v>
      </c>
      <c r="BM210" s="184" t="s">
        <v>295</v>
      </c>
    </row>
    <row r="211" spans="1:65" s="2" customFormat="1" ht="18">
      <c r="A211" s="34"/>
      <c r="B211" s="35"/>
      <c r="C211" s="36"/>
      <c r="D211" s="186" t="s">
        <v>141</v>
      </c>
      <c r="E211" s="36"/>
      <c r="F211" s="187" t="s">
        <v>296</v>
      </c>
      <c r="G211" s="36"/>
      <c r="H211" s="36"/>
      <c r="I211" s="188"/>
      <c r="J211" s="36"/>
      <c r="K211" s="36"/>
      <c r="L211" s="39"/>
      <c r="M211" s="189"/>
      <c r="N211" s="190"/>
      <c r="O211" s="64"/>
      <c r="P211" s="64"/>
      <c r="Q211" s="64"/>
      <c r="R211" s="64"/>
      <c r="S211" s="64"/>
      <c r="T211" s="65"/>
      <c r="U211" s="34"/>
      <c r="V211" s="34"/>
      <c r="W211" s="34"/>
      <c r="X211" s="34"/>
      <c r="Y211" s="34"/>
      <c r="Z211" s="34"/>
      <c r="AA211" s="34"/>
      <c r="AB211" s="34"/>
      <c r="AC211" s="34"/>
      <c r="AD211" s="34"/>
      <c r="AE211" s="34"/>
      <c r="AT211" s="17" t="s">
        <v>141</v>
      </c>
      <c r="AU211" s="17" t="s">
        <v>132</v>
      </c>
    </row>
    <row r="212" spans="1:65" s="2" customFormat="1" ht="81">
      <c r="A212" s="34"/>
      <c r="B212" s="35"/>
      <c r="C212" s="36"/>
      <c r="D212" s="186" t="s">
        <v>143</v>
      </c>
      <c r="E212" s="36"/>
      <c r="F212" s="191" t="s">
        <v>281</v>
      </c>
      <c r="G212" s="36"/>
      <c r="H212" s="36"/>
      <c r="I212" s="188"/>
      <c r="J212" s="36"/>
      <c r="K212" s="36"/>
      <c r="L212" s="39"/>
      <c r="M212" s="189"/>
      <c r="N212" s="190"/>
      <c r="O212" s="64"/>
      <c r="P212" s="64"/>
      <c r="Q212" s="64"/>
      <c r="R212" s="64"/>
      <c r="S212" s="64"/>
      <c r="T212" s="65"/>
      <c r="U212" s="34"/>
      <c r="V212" s="34"/>
      <c r="W212" s="34"/>
      <c r="X212" s="34"/>
      <c r="Y212" s="34"/>
      <c r="Z212" s="34"/>
      <c r="AA212" s="34"/>
      <c r="AB212" s="34"/>
      <c r="AC212" s="34"/>
      <c r="AD212" s="34"/>
      <c r="AE212" s="34"/>
      <c r="AT212" s="17" t="s">
        <v>143</v>
      </c>
      <c r="AU212" s="17" t="s">
        <v>132</v>
      </c>
    </row>
    <row r="213" spans="1:65" s="2" customFormat="1" ht="18">
      <c r="A213" s="34"/>
      <c r="B213" s="35"/>
      <c r="C213" s="36"/>
      <c r="D213" s="186" t="s">
        <v>180</v>
      </c>
      <c r="E213" s="36"/>
      <c r="F213" s="191" t="s">
        <v>297</v>
      </c>
      <c r="G213" s="36"/>
      <c r="H213" s="36"/>
      <c r="I213" s="188"/>
      <c r="J213" s="36"/>
      <c r="K213" s="36"/>
      <c r="L213" s="39"/>
      <c r="M213" s="189"/>
      <c r="N213" s="190"/>
      <c r="O213" s="64"/>
      <c r="P213" s="64"/>
      <c r="Q213" s="64"/>
      <c r="R213" s="64"/>
      <c r="S213" s="64"/>
      <c r="T213" s="65"/>
      <c r="U213" s="34"/>
      <c r="V213" s="34"/>
      <c r="W213" s="34"/>
      <c r="X213" s="34"/>
      <c r="Y213" s="34"/>
      <c r="Z213" s="34"/>
      <c r="AA213" s="34"/>
      <c r="AB213" s="34"/>
      <c r="AC213" s="34"/>
      <c r="AD213" s="34"/>
      <c r="AE213" s="34"/>
      <c r="AT213" s="17" t="s">
        <v>180</v>
      </c>
      <c r="AU213" s="17" t="s">
        <v>132</v>
      </c>
    </row>
    <row r="214" spans="1:65" s="13" customFormat="1" ht="10">
      <c r="B214" s="192"/>
      <c r="C214" s="193"/>
      <c r="D214" s="186" t="s">
        <v>145</v>
      </c>
      <c r="E214" s="194" t="s">
        <v>21</v>
      </c>
      <c r="F214" s="195" t="s">
        <v>275</v>
      </c>
      <c r="G214" s="193"/>
      <c r="H214" s="196">
        <v>4.4000000000000004</v>
      </c>
      <c r="I214" s="197"/>
      <c r="J214" s="193"/>
      <c r="K214" s="193"/>
      <c r="L214" s="198"/>
      <c r="M214" s="199"/>
      <c r="N214" s="200"/>
      <c r="O214" s="200"/>
      <c r="P214" s="200"/>
      <c r="Q214" s="200"/>
      <c r="R214" s="200"/>
      <c r="S214" s="200"/>
      <c r="T214" s="201"/>
      <c r="AT214" s="202" t="s">
        <v>145</v>
      </c>
      <c r="AU214" s="202" t="s">
        <v>132</v>
      </c>
      <c r="AV214" s="13" t="s">
        <v>83</v>
      </c>
      <c r="AW214" s="13" t="s">
        <v>34</v>
      </c>
      <c r="AX214" s="13" t="s">
        <v>73</v>
      </c>
      <c r="AY214" s="202" t="s">
        <v>131</v>
      </c>
    </row>
    <row r="215" spans="1:65" s="13" customFormat="1" ht="10">
      <c r="B215" s="192"/>
      <c r="C215" s="193"/>
      <c r="D215" s="186" t="s">
        <v>145</v>
      </c>
      <c r="E215" s="194" t="s">
        <v>21</v>
      </c>
      <c r="F215" s="195" t="s">
        <v>286</v>
      </c>
      <c r="G215" s="193"/>
      <c r="H215" s="196">
        <v>0.24</v>
      </c>
      <c r="I215" s="197"/>
      <c r="J215" s="193"/>
      <c r="K215" s="193"/>
      <c r="L215" s="198"/>
      <c r="M215" s="199"/>
      <c r="N215" s="200"/>
      <c r="O215" s="200"/>
      <c r="P215" s="200"/>
      <c r="Q215" s="200"/>
      <c r="R215" s="200"/>
      <c r="S215" s="200"/>
      <c r="T215" s="201"/>
      <c r="AT215" s="202" t="s">
        <v>145</v>
      </c>
      <c r="AU215" s="202" t="s">
        <v>132</v>
      </c>
      <c r="AV215" s="13" t="s">
        <v>83</v>
      </c>
      <c r="AW215" s="13" t="s">
        <v>34</v>
      </c>
      <c r="AX215" s="13" t="s">
        <v>73</v>
      </c>
      <c r="AY215" s="202" t="s">
        <v>131</v>
      </c>
    </row>
    <row r="216" spans="1:65" s="2" customFormat="1" ht="24.15" customHeight="1">
      <c r="A216" s="34"/>
      <c r="B216" s="35"/>
      <c r="C216" s="173" t="s">
        <v>298</v>
      </c>
      <c r="D216" s="173" t="s">
        <v>134</v>
      </c>
      <c r="E216" s="174" t="s">
        <v>299</v>
      </c>
      <c r="F216" s="175" t="s">
        <v>300</v>
      </c>
      <c r="G216" s="176" t="s">
        <v>169</v>
      </c>
      <c r="H216" s="177">
        <v>26.64</v>
      </c>
      <c r="I216" s="178"/>
      <c r="J216" s="179">
        <f>ROUND(I216*H216,2)</f>
        <v>0</v>
      </c>
      <c r="K216" s="175" t="s">
        <v>138</v>
      </c>
      <c r="L216" s="39"/>
      <c r="M216" s="180" t="s">
        <v>21</v>
      </c>
      <c r="N216" s="181" t="s">
        <v>44</v>
      </c>
      <c r="O216" s="64"/>
      <c r="P216" s="182">
        <f>O216*H216</f>
        <v>0</v>
      </c>
      <c r="Q216" s="182">
        <v>0</v>
      </c>
      <c r="R216" s="182">
        <f>Q216*H216</f>
        <v>0</v>
      </c>
      <c r="S216" s="182">
        <v>0</v>
      </c>
      <c r="T216" s="183">
        <f>S216*H216</f>
        <v>0</v>
      </c>
      <c r="U216" s="34"/>
      <c r="V216" s="34"/>
      <c r="W216" s="34"/>
      <c r="X216" s="34"/>
      <c r="Y216" s="34"/>
      <c r="Z216" s="34"/>
      <c r="AA216" s="34"/>
      <c r="AB216" s="34"/>
      <c r="AC216" s="34"/>
      <c r="AD216" s="34"/>
      <c r="AE216" s="34"/>
      <c r="AR216" s="184" t="s">
        <v>139</v>
      </c>
      <c r="AT216" s="184" t="s">
        <v>134</v>
      </c>
      <c r="AU216" s="184" t="s">
        <v>132</v>
      </c>
      <c r="AY216" s="17" t="s">
        <v>131</v>
      </c>
      <c r="BE216" s="185">
        <f>IF(N216="základní",J216,0)</f>
        <v>0</v>
      </c>
      <c r="BF216" s="185">
        <f>IF(N216="snížená",J216,0)</f>
        <v>0</v>
      </c>
      <c r="BG216" s="185">
        <f>IF(N216="zákl. přenesená",J216,0)</f>
        <v>0</v>
      </c>
      <c r="BH216" s="185">
        <f>IF(N216="sníž. přenesená",J216,0)</f>
        <v>0</v>
      </c>
      <c r="BI216" s="185">
        <f>IF(N216="nulová",J216,0)</f>
        <v>0</v>
      </c>
      <c r="BJ216" s="17" t="s">
        <v>81</v>
      </c>
      <c r="BK216" s="185">
        <f>ROUND(I216*H216,2)</f>
        <v>0</v>
      </c>
      <c r="BL216" s="17" t="s">
        <v>139</v>
      </c>
      <c r="BM216" s="184" t="s">
        <v>301</v>
      </c>
    </row>
    <row r="217" spans="1:65" s="2" customFormat="1" ht="18">
      <c r="A217" s="34"/>
      <c r="B217" s="35"/>
      <c r="C217" s="36"/>
      <c r="D217" s="186" t="s">
        <v>141</v>
      </c>
      <c r="E217" s="36"/>
      <c r="F217" s="187" t="s">
        <v>302</v>
      </c>
      <c r="G217" s="36"/>
      <c r="H217" s="36"/>
      <c r="I217" s="188"/>
      <c r="J217" s="36"/>
      <c r="K217" s="36"/>
      <c r="L217" s="39"/>
      <c r="M217" s="189"/>
      <c r="N217" s="190"/>
      <c r="O217" s="64"/>
      <c r="P217" s="64"/>
      <c r="Q217" s="64"/>
      <c r="R217" s="64"/>
      <c r="S217" s="64"/>
      <c r="T217" s="65"/>
      <c r="U217" s="34"/>
      <c r="V217" s="34"/>
      <c r="W217" s="34"/>
      <c r="X217" s="34"/>
      <c r="Y217" s="34"/>
      <c r="Z217" s="34"/>
      <c r="AA217" s="34"/>
      <c r="AB217" s="34"/>
      <c r="AC217" s="34"/>
      <c r="AD217" s="34"/>
      <c r="AE217" s="34"/>
      <c r="AT217" s="17" t="s">
        <v>141</v>
      </c>
      <c r="AU217" s="17" t="s">
        <v>132</v>
      </c>
    </row>
    <row r="218" spans="1:65" s="2" customFormat="1" ht="81">
      <c r="A218" s="34"/>
      <c r="B218" s="35"/>
      <c r="C218" s="36"/>
      <c r="D218" s="186" t="s">
        <v>143</v>
      </c>
      <c r="E218" s="36"/>
      <c r="F218" s="191" t="s">
        <v>281</v>
      </c>
      <c r="G218" s="36"/>
      <c r="H218" s="36"/>
      <c r="I218" s="188"/>
      <c r="J218" s="36"/>
      <c r="K218" s="36"/>
      <c r="L218" s="39"/>
      <c r="M218" s="189"/>
      <c r="N218" s="190"/>
      <c r="O218" s="64"/>
      <c r="P218" s="64"/>
      <c r="Q218" s="64"/>
      <c r="R218" s="64"/>
      <c r="S218" s="64"/>
      <c r="T218" s="65"/>
      <c r="U218" s="34"/>
      <c r="V218" s="34"/>
      <c r="W218" s="34"/>
      <c r="X218" s="34"/>
      <c r="Y218" s="34"/>
      <c r="Z218" s="34"/>
      <c r="AA218" s="34"/>
      <c r="AB218" s="34"/>
      <c r="AC218" s="34"/>
      <c r="AD218" s="34"/>
      <c r="AE218" s="34"/>
      <c r="AT218" s="17" t="s">
        <v>143</v>
      </c>
      <c r="AU218" s="17" t="s">
        <v>132</v>
      </c>
    </row>
    <row r="219" spans="1:65" s="2" customFormat="1" ht="18">
      <c r="A219" s="34"/>
      <c r="B219" s="35"/>
      <c r="C219" s="36"/>
      <c r="D219" s="186" t="s">
        <v>180</v>
      </c>
      <c r="E219" s="36"/>
      <c r="F219" s="191" t="s">
        <v>303</v>
      </c>
      <c r="G219" s="36"/>
      <c r="H219" s="36"/>
      <c r="I219" s="188"/>
      <c r="J219" s="36"/>
      <c r="K219" s="36"/>
      <c r="L219" s="39"/>
      <c r="M219" s="189"/>
      <c r="N219" s="190"/>
      <c r="O219" s="64"/>
      <c r="P219" s="64"/>
      <c r="Q219" s="64"/>
      <c r="R219" s="64"/>
      <c r="S219" s="64"/>
      <c r="T219" s="65"/>
      <c r="U219" s="34"/>
      <c r="V219" s="34"/>
      <c r="W219" s="34"/>
      <c r="X219" s="34"/>
      <c r="Y219" s="34"/>
      <c r="Z219" s="34"/>
      <c r="AA219" s="34"/>
      <c r="AB219" s="34"/>
      <c r="AC219" s="34"/>
      <c r="AD219" s="34"/>
      <c r="AE219" s="34"/>
      <c r="AT219" s="17" t="s">
        <v>180</v>
      </c>
      <c r="AU219" s="17" t="s">
        <v>132</v>
      </c>
    </row>
    <row r="220" spans="1:65" s="13" customFormat="1" ht="10">
      <c r="B220" s="192"/>
      <c r="C220" s="193"/>
      <c r="D220" s="186" t="s">
        <v>145</v>
      </c>
      <c r="E220" s="194" t="s">
        <v>21</v>
      </c>
      <c r="F220" s="195" t="s">
        <v>304</v>
      </c>
      <c r="G220" s="193"/>
      <c r="H220" s="196">
        <v>26.64</v>
      </c>
      <c r="I220" s="197"/>
      <c r="J220" s="193"/>
      <c r="K220" s="193"/>
      <c r="L220" s="198"/>
      <c r="M220" s="199"/>
      <c r="N220" s="200"/>
      <c r="O220" s="200"/>
      <c r="P220" s="200"/>
      <c r="Q220" s="200"/>
      <c r="R220" s="200"/>
      <c r="S220" s="200"/>
      <c r="T220" s="201"/>
      <c r="AT220" s="202" t="s">
        <v>145</v>
      </c>
      <c r="AU220" s="202" t="s">
        <v>132</v>
      </c>
      <c r="AV220" s="13" t="s">
        <v>83</v>
      </c>
      <c r="AW220" s="13" t="s">
        <v>34</v>
      </c>
      <c r="AX220" s="13" t="s">
        <v>73</v>
      </c>
      <c r="AY220" s="202" t="s">
        <v>131</v>
      </c>
    </row>
    <row r="221" spans="1:65" s="2" customFormat="1" ht="14.4" customHeight="1">
      <c r="A221" s="34"/>
      <c r="B221" s="35"/>
      <c r="C221" s="173" t="s">
        <v>305</v>
      </c>
      <c r="D221" s="173" t="s">
        <v>134</v>
      </c>
      <c r="E221" s="174" t="s">
        <v>306</v>
      </c>
      <c r="F221" s="175" t="s">
        <v>307</v>
      </c>
      <c r="G221" s="176" t="s">
        <v>271</v>
      </c>
      <c r="H221" s="177">
        <v>0.24</v>
      </c>
      <c r="I221" s="178"/>
      <c r="J221" s="179">
        <f>ROUND(I221*H221,2)</f>
        <v>0</v>
      </c>
      <c r="K221" s="175" t="s">
        <v>138</v>
      </c>
      <c r="L221" s="39"/>
      <c r="M221" s="180" t="s">
        <v>21</v>
      </c>
      <c r="N221" s="181" t="s">
        <v>44</v>
      </c>
      <c r="O221" s="64"/>
      <c r="P221" s="182">
        <f>O221*H221</f>
        <v>0</v>
      </c>
      <c r="Q221" s="182">
        <v>0</v>
      </c>
      <c r="R221" s="182">
        <f>Q221*H221</f>
        <v>0</v>
      </c>
      <c r="S221" s="182">
        <v>0</v>
      </c>
      <c r="T221" s="183">
        <f>S221*H221</f>
        <v>0</v>
      </c>
      <c r="U221" s="34"/>
      <c r="V221" s="34"/>
      <c r="W221" s="34"/>
      <c r="X221" s="34"/>
      <c r="Y221" s="34"/>
      <c r="Z221" s="34"/>
      <c r="AA221" s="34"/>
      <c r="AB221" s="34"/>
      <c r="AC221" s="34"/>
      <c r="AD221" s="34"/>
      <c r="AE221" s="34"/>
      <c r="AR221" s="184" t="s">
        <v>139</v>
      </c>
      <c r="AT221" s="184" t="s">
        <v>134</v>
      </c>
      <c r="AU221" s="184" t="s">
        <v>132</v>
      </c>
      <c r="AY221" s="17" t="s">
        <v>131</v>
      </c>
      <c r="BE221" s="185">
        <f>IF(N221="základní",J221,0)</f>
        <v>0</v>
      </c>
      <c r="BF221" s="185">
        <f>IF(N221="snížená",J221,0)</f>
        <v>0</v>
      </c>
      <c r="BG221" s="185">
        <f>IF(N221="zákl. přenesená",J221,0)</f>
        <v>0</v>
      </c>
      <c r="BH221" s="185">
        <f>IF(N221="sníž. přenesená",J221,0)</f>
        <v>0</v>
      </c>
      <c r="BI221" s="185">
        <f>IF(N221="nulová",J221,0)</f>
        <v>0</v>
      </c>
      <c r="BJ221" s="17" t="s">
        <v>81</v>
      </c>
      <c r="BK221" s="185">
        <f>ROUND(I221*H221,2)</f>
        <v>0</v>
      </c>
      <c r="BL221" s="17" t="s">
        <v>139</v>
      </c>
      <c r="BM221" s="184" t="s">
        <v>308</v>
      </c>
    </row>
    <row r="222" spans="1:65" s="2" customFormat="1" ht="18">
      <c r="A222" s="34"/>
      <c r="B222" s="35"/>
      <c r="C222" s="36"/>
      <c r="D222" s="186" t="s">
        <v>141</v>
      </c>
      <c r="E222" s="36"/>
      <c r="F222" s="187" t="s">
        <v>309</v>
      </c>
      <c r="G222" s="36"/>
      <c r="H222" s="36"/>
      <c r="I222" s="188"/>
      <c r="J222" s="36"/>
      <c r="K222" s="36"/>
      <c r="L222" s="39"/>
      <c r="M222" s="189"/>
      <c r="N222" s="190"/>
      <c r="O222" s="64"/>
      <c r="P222" s="64"/>
      <c r="Q222" s="64"/>
      <c r="R222" s="64"/>
      <c r="S222" s="64"/>
      <c r="T222" s="65"/>
      <c r="U222" s="34"/>
      <c r="V222" s="34"/>
      <c r="W222" s="34"/>
      <c r="X222" s="34"/>
      <c r="Y222" s="34"/>
      <c r="Z222" s="34"/>
      <c r="AA222" s="34"/>
      <c r="AB222" s="34"/>
      <c r="AC222" s="34"/>
      <c r="AD222" s="34"/>
      <c r="AE222" s="34"/>
      <c r="AT222" s="17" t="s">
        <v>141</v>
      </c>
      <c r="AU222" s="17" t="s">
        <v>132</v>
      </c>
    </row>
    <row r="223" spans="1:65" s="2" customFormat="1" ht="81">
      <c r="A223" s="34"/>
      <c r="B223" s="35"/>
      <c r="C223" s="36"/>
      <c r="D223" s="186" t="s">
        <v>143</v>
      </c>
      <c r="E223" s="36"/>
      <c r="F223" s="191" t="s">
        <v>281</v>
      </c>
      <c r="G223" s="36"/>
      <c r="H223" s="36"/>
      <c r="I223" s="188"/>
      <c r="J223" s="36"/>
      <c r="K223" s="36"/>
      <c r="L223" s="39"/>
      <c r="M223" s="189"/>
      <c r="N223" s="190"/>
      <c r="O223" s="64"/>
      <c r="P223" s="64"/>
      <c r="Q223" s="64"/>
      <c r="R223" s="64"/>
      <c r="S223" s="64"/>
      <c r="T223" s="65"/>
      <c r="U223" s="34"/>
      <c r="V223" s="34"/>
      <c r="W223" s="34"/>
      <c r="X223" s="34"/>
      <c r="Y223" s="34"/>
      <c r="Z223" s="34"/>
      <c r="AA223" s="34"/>
      <c r="AB223" s="34"/>
      <c r="AC223" s="34"/>
      <c r="AD223" s="34"/>
      <c r="AE223" s="34"/>
      <c r="AT223" s="17" t="s">
        <v>143</v>
      </c>
      <c r="AU223" s="17" t="s">
        <v>132</v>
      </c>
    </row>
    <row r="224" spans="1:65" s="13" customFormat="1" ht="10">
      <c r="B224" s="192"/>
      <c r="C224" s="193"/>
      <c r="D224" s="186" t="s">
        <v>145</v>
      </c>
      <c r="E224" s="194" t="s">
        <v>21</v>
      </c>
      <c r="F224" s="195" t="s">
        <v>286</v>
      </c>
      <c r="G224" s="193"/>
      <c r="H224" s="196">
        <v>0.24</v>
      </c>
      <c r="I224" s="197"/>
      <c r="J224" s="193"/>
      <c r="K224" s="193"/>
      <c r="L224" s="198"/>
      <c r="M224" s="199"/>
      <c r="N224" s="200"/>
      <c r="O224" s="200"/>
      <c r="P224" s="200"/>
      <c r="Q224" s="200"/>
      <c r="R224" s="200"/>
      <c r="S224" s="200"/>
      <c r="T224" s="201"/>
      <c r="AT224" s="202" t="s">
        <v>145</v>
      </c>
      <c r="AU224" s="202" t="s">
        <v>132</v>
      </c>
      <c r="AV224" s="13" t="s">
        <v>83</v>
      </c>
      <c r="AW224" s="13" t="s">
        <v>34</v>
      </c>
      <c r="AX224" s="13" t="s">
        <v>73</v>
      </c>
      <c r="AY224" s="202" t="s">
        <v>131</v>
      </c>
    </row>
    <row r="225" spans="1:65" s="2" customFormat="1" ht="24.15" customHeight="1">
      <c r="A225" s="34"/>
      <c r="B225" s="35"/>
      <c r="C225" s="173" t="s">
        <v>310</v>
      </c>
      <c r="D225" s="173" t="s">
        <v>134</v>
      </c>
      <c r="E225" s="174" t="s">
        <v>311</v>
      </c>
      <c r="F225" s="175" t="s">
        <v>312</v>
      </c>
      <c r="G225" s="176" t="s">
        <v>169</v>
      </c>
      <c r="H225" s="177">
        <v>62.8</v>
      </c>
      <c r="I225" s="178"/>
      <c r="J225" s="179">
        <f>ROUND(I225*H225,2)</f>
        <v>0</v>
      </c>
      <c r="K225" s="175" t="s">
        <v>138</v>
      </c>
      <c r="L225" s="39"/>
      <c r="M225" s="180" t="s">
        <v>21</v>
      </c>
      <c r="N225" s="181" t="s">
        <v>44</v>
      </c>
      <c r="O225" s="64"/>
      <c r="P225" s="182">
        <f>O225*H225</f>
        <v>0</v>
      </c>
      <c r="Q225" s="182">
        <v>0</v>
      </c>
      <c r="R225" s="182">
        <f>Q225*H225</f>
        <v>0</v>
      </c>
      <c r="S225" s="182">
        <v>0</v>
      </c>
      <c r="T225" s="183">
        <f>S225*H225</f>
        <v>0</v>
      </c>
      <c r="U225" s="34"/>
      <c r="V225" s="34"/>
      <c r="W225" s="34"/>
      <c r="X225" s="34"/>
      <c r="Y225" s="34"/>
      <c r="Z225" s="34"/>
      <c r="AA225" s="34"/>
      <c r="AB225" s="34"/>
      <c r="AC225" s="34"/>
      <c r="AD225" s="34"/>
      <c r="AE225" s="34"/>
      <c r="AR225" s="184" t="s">
        <v>139</v>
      </c>
      <c r="AT225" s="184" t="s">
        <v>134</v>
      </c>
      <c r="AU225" s="184" t="s">
        <v>132</v>
      </c>
      <c r="AY225" s="17" t="s">
        <v>131</v>
      </c>
      <c r="BE225" s="185">
        <f>IF(N225="základní",J225,0)</f>
        <v>0</v>
      </c>
      <c r="BF225" s="185">
        <f>IF(N225="snížená",J225,0)</f>
        <v>0</v>
      </c>
      <c r="BG225" s="185">
        <f>IF(N225="zákl. přenesená",J225,0)</f>
        <v>0</v>
      </c>
      <c r="BH225" s="185">
        <f>IF(N225="sníž. přenesená",J225,0)</f>
        <v>0</v>
      </c>
      <c r="BI225" s="185">
        <f>IF(N225="nulová",J225,0)</f>
        <v>0</v>
      </c>
      <c r="BJ225" s="17" t="s">
        <v>81</v>
      </c>
      <c r="BK225" s="185">
        <f>ROUND(I225*H225,2)</f>
        <v>0</v>
      </c>
      <c r="BL225" s="17" t="s">
        <v>139</v>
      </c>
      <c r="BM225" s="184" t="s">
        <v>313</v>
      </c>
    </row>
    <row r="226" spans="1:65" s="2" customFormat="1" ht="18">
      <c r="A226" s="34"/>
      <c r="B226" s="35"/>
      <c r="C226" s="36"/>
      <c r="D226" s="186" t="s">
        <v>141</v>
      </c>
      <c r="E226" s="36"/>
      <c r="F226" s="187" t="s">
        <v>314</v>
      </c>
      <c r="G226" s="36"/>
      <c r="H226" s="36"/>
      <c r="I226" s="188"/>
      <c r="J226" s="36"/>
      <c r="K226" s="36"/>
      <c r="L226" s="39"/>
      <c r="M226" s="189"/>
      <c r="N226" s="190"/>
      <c r="O226" s="64"/>
      <c r="P226" s="64"/>
      <c r="Q226" s="64"/>
      <c r="R226" s="64"/>
      <c r="S226" s="64"/>
      <c r="T226" s="65"/>
      <c r="U226" s="34"/>
      <c r="V226" s="34"/>
      <c r="W226" s="34"/>
      <c r="X226" s="34"/>
      <c r="Y226" s="34"/>
      <c r="Z226" s="34"/>
      <c r="AA226" s="34"/>
      <c r="AB226" s="34"/>
      <c r="AC226" s="34"/>
      <c r="AD226" s="34"/>
      <c r="AE226" s="34"/>
      <c r="AT226" s="17" t="s">
        <v>141</v>
      </c>
      <c r="AU226" s="17" t="s">
        <v>132</v>
      </c>
    </row>
    <row r="227" spans="1:65" s="2" customFormat="1" ht="27">
      <c r="A227" s="34"/>
      <c r="B227" s="35"/>
      <c r="C227" s="36"/>
      <c r="D227" s="186" t="s">
        <v>143</v>
      </c>
      <c r="E227" s="36"/>
      <c r="F227" s="191" t="s">
        <v>315</v>
      </c>
      <c r="G227" s="36"/>
      <c r="H227" s="36"/>
      <c r="I227" s="188"/>
      <c r="J227" s="36"/>
      <c r="K227" s="36"/>
      <c r="L227" s="39"/>
      <c r="M227" s="189"/>
      <c r="N227" s="190"/>
      <c r="O227" s="64"/>
      <c r="P227" s="64"/>
      <c r="Q227" s="64"/>
      <c r="R227" s="64"/>
      <c r="S227" s="64"/>
      <c r="T227" s="65"/>
      <c r="U227" s="34"/>
      <c r="V227" s="34"/>
      <c r="W227" s="34"/>
      <c r="X227" s="34"/>
      <c r="Y227" s="34"/>
      <c r="Z227" s="34"/>
      <c r="AA227" s="34"/>
      <c r="AB227" s="34"/>
      <c r="AC227" s="34"/>
      <c r="AD227" s="34"/>
      <c r="AE227" s="34"/>
      <c r="AT227" s="17" t="s">
        <v>143</v>
      </c>
      <c r="AU227" s="17" t="s">
        <v>132</v>
      </c>
    </row>
    <row r="228" spans="1:65" s="2" customFormat="1" ht="18">
      <c r="A228" s="34"/>
      <c r="B228" s="35"/>
      <c r="C228" s="36"/>
      <c r="D228" s="186" t="s">
        <v>180</v>
      </c>
      <c r="E228" s="36"/>
      <c r="F228" s="191" t="s">
        <v>316</v>
      </c>
      <c r="G228" s="36"/>
      <c r="H228" s="36"/>
      <c r="I228" s="188"/>
      <c r="J228" s="36"/>
      <c r="K228" s="36"/>
      <c r="L228" s="39"/>
      <c r="M228" s="189"/>
      <c r="N228" s="190"/>
      <c r="O228" s="64"/>
      <c r="P228" s="64"/>
      <c r="Q228" s="64"/>
      <c r="R228" s="64"/>
      <c r="S228" s="64"/>
      <c r="T228" s="65"/>
      <c r="U228" s="34"/>
      <c r="V228" s="34"/>
      <c r="W228" s="34"/>
      <c r="X228" s="34"/>
      <c r="Y228" s="34"/>
      <c r="Z228" s="34"/>
      <c r="AA228" s="34"/>
      <c r="AB228" s="34"/>
      <c r="AC228" s="34"/>
      <c r="AD228" s="34"/>
      <c r="AE228" s="34"/>
      <c r="AT228" s="17" t="s">
        <v>180</v>
      </c>
      <c r="AU228" s="17" t="s">
        <v>132</v>
      </c>
    </row>
    <row r="229" spans="1:65" s="13" customFormat="1" ht="10">
      <c r="B229" s="192"/>
      <c r="C229" s="193"/>
      <c r="D229" s="186" t="s">
        <v>145</v>
      </c>
      <c r="E229" s="194" t="s">
        <v>21</v>
      </c>
      <c r="F229" s="195" t="s">
        <v>317</v>
      </c>
      <c r="G229" s="193"/>
      <c r="H229" s="196">
        <v>55</v>
      </c>
      <c r="I229" s="197"/>
      <c r="J229" s="193"/>
      <c r="K229" s="193"/>
      <c r="L229" s="198"/>
      <c r="M229" s="199"/>
      <c r="N229" s="200"/>
      <c r="O229" s="200"/>
      <c r="P229" s="200"/>
      <c r="Q229" s="200"/>
      <c r="R229" s="200"/>
      <c r="S229" s="200"/>
      <c r="T229" s="201"/>
      <c r="AT229" s="202" t="s">
        <v>145</v>
      </c>
      <c r="AU229" s="202" t="s">
        <v>132</v>
      </c>
      <c r="AV229" s="13" t="s">
        <v>83</v>
      </c>
      <c r="AW229" s="13" t="s">
        <v>34</v>
      </c>
      <c r="AX229" s="13" t="s">
        <v>73</v>
      </c>
      <c r="AY229" s="202" t="s">
        <v>131</v>
      </c>
    </row>
    <row r="230" spans="1:65" s="13" customFormat="1" ht="10">
      <c r="B230" s="192"/>
      <c r="C230" s="193"/>
      <c r="D230" s="186" t="s">
        <v>145</v>
      </c>
      <c r="E230" s="194" t="s">
        <v>21</v>
      </c>
      <c r="F230" s="195" t="s">
        <v>318</v>
      </c>
      <c r="G230" s="193"/>
      <c r="H230" s="196">
        <v>7.8</v>
      </c>
      <c r="I230" s="197"/>
      <c r="J230" s="193"/>
      <c r="K230" s="193"/>
      <c r="L230" s="198"/>
      <c r="M230" s="199"/>
      <c r="N230" s="200"/>
      <c r="O230" s="200"/>
      <c r="P230" s="200"/>
      <c r="Q230" s="200"/>
      <c r="R230" s="200"/>
      <c r="S230" s="200"/>
      <c r="T230" s="201"/>
      <c r="AT230" s="202" t="s">
        <v>145</v>
      </c>
      <c r="AU230" s="202" t="s">
        <v>132</v>
      </c>
      <c r="AV230" s="13" t="s">
        <v>83</v>
      </c>
      <c r="AW230" s="13" t="s">
        <v>34</v>
      </c>
      <c r="AX230" s="13" t="s">
        <v>73</v>
      </c>
      <c r="AY230" s="202" t="s">
        <v>131</v>
      </c>
    </row>
    <row r="231" spans="1:65" s="2" customFormat="1" ht="24.15" customHeight="1">
      <c r="A231" s="34"/>
      <c r="B231" s="35"/>
      <c r="C231" s="173" t="s">
        <v>319</v>
      </c>
      <c r="D231" s="173" t="s">
        <v>134</v>
      </c>
      <c r="E231" s="174" t="s">
        <v>320</v>
      </c>
      <c r="F231" s="175" t="s">
        <v>321</v>
      </c>
      <c r="G231" s="176" t="s">
        <v>169</v>
      </c>
      <c r="H231" s="177">
        <v>62.8</v>
      </c>
      <c r="I231" s="178"/>
      <c r="J231" s="179">
        <f>ROUND(I231*H231,2)</f>
        <v>0</v>
      </c>
      <c r="K231" s="175" t="s">
        <v>138</v>
      </c>
      <c r="L231" s="39"/>
      <c r="M231" s="180" t="s">
        <v>21</v>
      </c>
      <c r="N231" s="181" t="s">
        <v>44</v>
      </c>
      <c r="O231" s="64"/>
      <c r="P231" s="182">
        <f>O231*H231</f>
        <v>0</v>
      </c>
      <c r="Q231" s="182">
        <v>2.3000000000000001E-4</v>
      </c>
      <c r="R231" s="182">
        <f>Q231*H231</f>
        <v>1.4444E-2</v>
      </c>
      <c r="S231" s="182">
        <v>0</v>
      </c>
      <c r="T231" s="183">
        <f>S231*H231</f>
        <v>0</v>
      </c>
      <c r="U231" s="34"/>
      <c r="V231" s="34"/>
      <c r="W231" s="34"/>
      <c r="X231" s="34"/>
      <c r="Y231" s="34"/>
      <c r="Z231" s="34"/>
      <c r="AA231" s="34"/>
      <c r="AB231" s="34"/>
      <c r="AC231" s="34"/>
      <c r="AD231" s="34"/>
      <c r="AE231" s="34"/>
      <c r="AR231" s="184" t="s">
        <v>139</v>
      </c>
      <c r="AT231" s="184" t="s">
        <v>134</v>
      </c>
      <c r="AU231" s="184" t="s">
        <v>132</v>
      </c>
      <c r="AY231" s="17" t="s">
        <v>131</v>
      </c>
      <c r="BE231" s="185">
        <f>IF(N231="základní",J231,0)</f>
        <v>0</v>
      </c>
      <c r="BF231" s="185">
        <f>IF(N231="snížená",J231,0)</f>
        <v>0</v>
      </c>
      <c r="BG231" s="185">
        <f>IF(N231="zákl. přenesená",J231,0)</f>
        <v>0</v>
      </c>
      <c r="BH231" s="185">
        <f>IF(N231="sníž. přenesená",J231,0)</f>
        <v>0</v>
      </c>
      <c r="BI231" s="185">
        <f>IF(N231="nulová",J231,0)</f>
        <v>0</v>
      </c>
      <c r="BJ231" s="17" t="s">
        <v>81</v>
      </c>
      <c r="BK231" s="185">
        <f>ROUND(I231*H231,2)</f>
        <v>0</v>
      </c>
      <c r="BL231" s="17" t="s">
        <v>139</v>
      </c>
      <c r="BM231" s="184" t="s">
        <v>322</v>
      </c>
    </row>
    <row r="232" spans="1:65" s="2" customFormat="1" ht="18">
      <c r="A232" s="34"/>
      <c r="B232" s="35"/>
      <c r="C232" s="36"/>
      <c r="D232" s="186" t="s">
        <v>141</v>
      </c>
      <c r="E232" s="36"/>
      <c r="F232" s="187" t="s">
        <v>323</v>
      </c>
      <c r="G232" s="36"/>
      <c r="H232" s="36"/>
      <c r="I232" s="188"/>
      <c r="J232" s="36"/>
      <c r="K232" s="36"/>
      <c r="L232" s="39"/>
      <c r="M232" s="189"/>
      <c r="N232" s="190"/>
      <c r="O232" s="64"/>
      <c r="P232" s="64"/>
      <c r="Q232" s="64"/>
      <c r="R232" s="64"/>
      <c r="S232" s="64"/>
      <c r="T232" s="65"/>
      <c r="U232" s="34"/>
      <c r="V232" s="34"/>
      <c r="W232" s="34"/>
      <c r="X232" s="34"/>
      <c r="Y232" s="34"/>
      <c r="Z232" s="34"/>
      <c r="AA232" s="34"/>
      <c r="AB232" s="34"/>
      <c r="AC232" s="34"/>
      <c r="AD232" s="34"/>
      <c r="AE232" s="34"/>
      <c r="AT232" s="17" t="s">
        <v>141</v>
      </c>
      <c r="AU232" s="17" t="s">
        <v>132</v>
      </c>
    </row>
    <row r="233" spans="1:65" s="2" customFormat="1" ht="54">
      <c r="A233" s="34"/>
      <c r="B233" s="35"/>
      <c r="C233" s="36"/>
      <c r="D233" s="186" t="s">
        <v>143</v>
      </c>
      <c r="E233" s="36"/>
      <c r="F233" s="191" t="s">
        <v>324</v>
      </c>
      <c r="G233" s="36"/>
      <c r="H233" s="36"/>
      <c r="I233" s="188"/>
      <c r="J233" s="36"/>
      <c r="K233" s="36"/>
      <c r="L233" s="39"/>
      <c r="M233" s="189"/>
      <c r="N233" s="190"/>
      <c r="O233" s="64"/>
      <c r="P233" s="64"/>
      <c r="Q233" s="64"/>
      <c r="R233" s="64"/>
      <c r="S233" s="64"/>
      <c r="T233" s="65"/>
      <c r="U233" s="34"/>
      <c r="V233" s="34"/>
      <c r="W233" s="34"/>
      <c r="X233" s="34"/>
      <c r="Y233" s="34"/>
      <c r="Z233" s="34"/>
      <c r="AA233" s="34"/>
      <c r="AB233" s="34"/>
      <c r="AC233" s="34"/>
      <c r="AD233" s="34"/>
      <c r="AE233" s="34"/>
      <c r="AT233" s="17" t="s">
        <v>143</v>
      </c>
      <c r="AU233" s="17" t="s">
        <v>132</v>
      </c>
    </row>
    <row r="234" spans="1:65" s="2" customFormat="1" ht="18">
      <c r="A234" s="34"/>
      <c r="B234" s="35"/>
      <c r="C234" s="36"/>
      <c r="D234" s="186" t="s">
        <v>180</v>
      </c>
      <c r="E234" s="36"/>
      <c r="F234" s="191" t="s">
        <v>316</v>
      </c>
      <c r="G234" s="36"/>
      <c r="H234" s="36"/>
      <c r="I234" s="188"/>
      <c r="J234" s="36"/>
      <c r="K234" s="36"/>
      <c r="L234" s="39"/>
      <c r="M234" s="189"/>
      <c r="N234" s="190"/>
      <c r="O234" s="64"/>
      <c r="P234" s="64"/>
      <c r="Q234" s="64"/>
      <c r="R234" s="64"/>
      <c r="S234" s="64"/>
      <c r="T234" s="65"/>
      <c r="U234" s="34"/>
      <c r="V234" s="34"/>
      <c r="W234" s="34"/>
      <c r="X234" s="34"/>
      <c r="Y234" s="34"/>
      <c r="Z234" s="34"/>
      <c r="AA234" s="34"/>
      <c r="AB234" s="34"/>
      <c r="AC234" s="34"/>
      <c r="AD234" s="34"/>
      <c r="AE234" s="34"/>
      <c r="AT234" s="17" t="s">
        <v>180</v>
      </c>
      <c r="AU234" s="17" t="s">
        <v>132</v>
      </c>
    </row>
    <row r="235" spans="1:65" s="12" customFormat="1" ht="22.75" customHeight="1">
      <c r="B235" s="157"/>
      <c r="C235" s="158"/>
      <c r="D235" s="159" t="s">
        <v>72</v>
      </c>
      <c r="E235" s="171" t="s">
        <v>195</v>
      </c>
      <c r="F235" s="171" t="s">
        <v>325</v>
      </c>
      <c r="G235" s="158"/>
      <c r="H235" s="158"/>
      <c r="I235" s="161"/>
      <c r="J235" s="172">
        <f>BK235</f>
        <v>0</v>
      </c>
      <c r="K235" s="158"/>
      <c r="L235" s="163"/>
      <c r="M235" s="164"/>
      <c r="N235" s="165"/>
      <c r="O235" s="165"/>
      <c r="P235" s="166">
        <f>P236+P265+P282+P332</f>
        <v>0</v>
      </c>
      <c r="Q235" s="165"/>
      <c r="R235" s="166">
        <f>R236+R265+R282+R332</f>
        <v>0.11815390000000001</v>
      </c>
      <c r="S235" s="165"/>
      <c r="T235" s="167">
        <f>T236+T265+T282+T332</f>
        <v>14.239697600000001</v>
      </c>
      <c r="AR235" s="168" t="s">
        <v>81</v>
      </c>
      <c r="AT235" s="169" t="s">
        <v>72</v>
      </c>
      <c r="AU235" s="169" t="s">
        <v>81</v>
      </c>
      <c r="AY235" s="168" t="s">
        <v>131</v>
      </c>
      <c r="BK235" s="170">
        <f>BK236+BK265+BK282+BK332</f>
        <v>0</v>
      </c>
    </row>
    <row r="236" spans="1:65" s="12" customFormat="1" ht="20.9" customHeight="1">
      <c r="B236" s="157"/>
      <c r="C236" s="158"/>
      <c r="D236" s="159" t="s">
        <v>72</v>
      </c>
      <c r="E236" s="171" t="s">
        <v>326</v>
      </c>
      <c r="F236" s="171" t="s">
        <v>327</v>
      </c>
      <c r="G236" s="158"/>
      <c r="H236" s="158"/>
      <c r="I236" s="161"/>
      <c r="J236" s="172">
        <f>BK236</f>
        <v>0</v>
      </c>
      <c r="K236" s="158"/>
      <c r="L236" s="163"/>
      <c r="M236" s="164"/>
      <c r="N236" s="165"/>
      <c r="O236" s="165"/>
      <c r="P236" s="166">
        <f>SUM(P237:P264)</f>
        <v>0</v>
      </c>
      <c r="Q236" s="165"/>
      <c r="R236" s="166">
        <f>SUM(R237:R264)</f>
        <v>7.0560000000000006E-3</v>
      </c>
      <c r="S236" s="165"/>
      <c r="T236" s="167">
        <f>SUM(T237:T264)</f>
        <v>0</v>
      </c>
      <c r="AR236" s="168" t="s">
        <v>81</v>
      </c>
      <c r="AT236" s="169" t="s">
        <v>72</v>
      </c>
      <c r="AU236" s="169" t="s">
        <v>83</v>
      </c>
      <c r="AY236" s="168" t="s">
        <v>131</v>
      </c>
      <c r="BK236" s="170">
        <f>SUM(BK237:BK264)</f>
        <v>0</v>
      </c>
    </row>
    <row r="237" spans="1:65" s="2" customFormat="1" ht="24.15" customHeight="1">
      <c r="A237" s="34"/>
      <c r="B237" s="35"/>
      <c r="C237" s="173" t="s">
        <v>328</v>
      </c>
      <c r="D237" s="173" t="s">
        <v>134</v>
      </c>
      <c r="E237" s="174" t="s">
        <v>329</v>
      </c>
      <c r="F237" s="175" t="s">
        <v>330</v>
      </c>
      <c r="G237" s="176" t="s">
        <v>206</v>
      </c>
      <c r="H237" s="177">
        <v>352</v>
      </c>
      <c r="I237" s="178"/>
      <c r="J237" s="179">
        <f>ROUND(I237*H237,2)</f>
        <v>0</v>
      </c>
      <c r="K237" s="175" t="s">
        <v>138</v>
      </c>
      <c r="L237" s="39"/>
      <c r="M237" s="180" t="s">
        <v>21</v>
      </c>
      <c r="N237" s="181" t="s">
        <v>44</v>
      </c>
      <c r="O237" s="64"/>
      <c r="P237" s="182">
        <f>O237*H237</f>
        <v>0</v>
      </c>
      <c r="Q237" s="182">
        <v>0</v>
      </c>
      <c r="R237" s="182">
        <f>Q237*H237</f>
        <v>0</v>
      </c>
      <c r="S237" s="182">
        <v>0</v>
      </c>
      <c r="T237" s="183">
        <f>S237*H237</f>
        <v>0</v>
      </c>
      <c r="U237" s="34"/>
      <c r="V237" s="34"/>
      <c r="W237" s="34"/>
      <c r="X237" s="34"/>
      <c r="Y237" s="34"/>
      <c r="Z237" s="34"/>
      <c r="AA237" s="34"/>
      <c r="AB237" s="34"/>
      <c r="AC237" s="34"/>
      <c r="AD237" s="34"/>
      <c r="AE237" s="34"/>
      <c r="AR237" s="184" t="s">
        <v>139</v>
      </c>
      <c r="AT237" s="184" t="s">
        <v>134</v>
      </c>
      <c r="AU237" s="184" t="s">
        <v>132</v>
      </c>
      <c r="AY237" s="17" t="s">
        <v>131</v>
      </c>
      <c r="BE237" s="185">
        <f>IF(N237="základní",J237,0)</f>
        <v>0</v>
      </c>
      <c r="BF237" s="185">
        <f>IF(N237="snížená",J237,0)</f>
        <v>0</v>
      </c>
      <c r="BG237" s="185">
        <f>IF(N237="zákl. přenesená",J237,0)</f>
        <v>0</v>
      </c>
      <c r="BH237" s="185">
        <f>IF(N237="sníž. přenesená",J237,0)</f>
        <v>0</v>
      </c>
      <c r="BI237" s="185">
        <f>IF(N237="nulová",J237,0)</f>
        <v>0</v>
      </c>
      <c r="BJ237" s="17" t="s">
        <v>81</v>
      </c>
      <c r="BK237" s="185">
        <f>ROUND(I237*H237,2)</f>
        <v>0</v>
      </c>
      <c r="BL237" s="17" t="s">
        <v>139</v>
      </c>
      <c r="BM237" s="184" t="s">
        <v>331</v>
      </c>
    </row>
    <row r="238" spans="1:65" s="2" customFormat="1" ht="27">
      <c r="A238" s="34"/>
      <c r="B238" s="35"/>
      <c r="C238" s="36"/>
      <c r="D238" s="186" t="s">
        <v>141</v>
      </c>
      <c r="E238" s="36"/>
      <c r="F238" s="187" t="s">
        <v>332</v>
      </c>
      <c r="G238" s="36"/>
      <c r="H238" s="36"/>
      <c r="I238" s="188"/>
      <c r="J238" s="36"/>
      <c r="K238" s="36"/>
      <c r="L238" s="39"/>
      <c r="M238" s="189"/>
      <c r="N238" s="190"/>
      <c r="O238" s="64"/>
      <c r="P238" s="64"/>
      <c r="Q238" s="64"/>
      <c r="R238" s="64"/>
      <c r="S238" s="64"/>
      <c r="T238" s="65"/>
      <c r="U238" s="34"/>
      <c r="V238" s="34"/>
      <c r="W238" s="34"/>
      <c r="X238" s="34"/>
      <c r="Y238" s="34"/>
      <c r="Z238" s="34"/>
      <c r="AA238" s="34"/>
      <c r="AB238" s="34"/>
      <c r="AC238" s="34"/>
      <c r="AD238" s="34"/>
      <c r="AE238" s="34"/>
      <c r="AT238" s="17" t="s">
        <v>141</v>
      </c>
      <c r="AU238" s="17" t="s">
        <v>132</v>
      </c>
    </row>
    <row r="239" spans="1:65" s="2" customFormat="1" ht="72">
      <c r="A239" s="34"/>
      <c r="B239" s="35"/>
      <c r="C239" s="36"/>
      <c r="D239" s="186" t="s">
        <v>143</v>
      </c>
      <c r="E239" s="36"/>
      <c r="F239" s="191" t="s">
        <v>333</v>
      </c>
      <c r="G239" s="36"/>
      <c r="H239" s="36"/>
      <c r="I239" s="188"/>
      <c r="J239" s="36"/>
      <c r="K239" s="36"/>
      <c r="L239" s="39"/>
      <c r="M239" s="189"/>
      <c r="N239" s="190"/>
      <c r="O239" s="64"/>
      <c r="P239" s="64"/>
      <c r="Q239" s="64"/>
      <c r="R239" s="64"/>
      <c r="S239" s="64"/>
      <c r="T239" s="65"/>
      <c r="U239" s="34"/>
      <c r="V239" s="34"/>
      <c r="W239" s="34"/>
      <c r="X239" s="34"/>
      <c r="Y239" s="34"/>
      <c r="Z239" s="34"/>
      <c r="AA239" s="34"/>
      <c r="AB239" s="34"/>
      <c r="AC239" s="34"/>
      <c r="AD239" s="34"/>
      <c r="AE239" s="34"/>
      <c r="AT239" s="17" t="s">
        <v>143</v>
      </c>
      <c r="AU239" s="17" t="s">
        <v>132</v>
      </c>
    </row>
    <row r="240" spans="1:65" s="13" customFormat="1" ht="10">
      <c r="B240" s="192"/>
      <c r="C240" s="193"/>
      <c r="D240" s="186" t="s">
        <v>145</v>
      </c>
      <c r="E240" s="194" t="s">
        <v>21</v>
      </c>
      <c r="F240" s="195" t="s">
        <v>334</v>
      </c>
      <c r="G240" s="193"/>
      <c r="H240" s="196">
        <v>352</v>
      </c>
      <c r="I240" s="197"/>
      <c r="J240" s="193"/>
      <c r="K240" s="193"/>
      <c r="L240" s="198"/>
      <c r="M240" s="199"/>
      <c r="N240" s="200"/>
      <c r="O240" s="200"/>
      <c r="P240" s="200"/>
      <c r="Q240" s="200"/>
      <c r="R240" s="200"/>
      <c r="S240" s="200"/>
      <c r="T240" s="201"/>
      <c r="AT240" s="202" t="s">
        <v>145</v>
      </c>
      <c r="AU240" s="202" t="s">
        <v>132</v>
      </c>
      <c r="AV240" s="13" t="s">
        <v>83</v>
      </c>
      <c r="AW240" s="13" t="s">
        <v>34</v>
      </c>
      <c r="AX240" s="13" t="s">
        <v>73</v>
      </c>
      <c r="AY240" s="202" t="s">
        <v>131</v>
      </c>
    </row>
    <row r="241" spans="1:65" s="2" customFormat="1" ht="24.15" customHeight="1">
      <c r="A241" s="34"/>
      <c r="B241" s="35"/>
      <c r="C241" s="173" t="s">
        <v>335</v>
      </c>
      <c r="D241" s="173" t="s">
        <v>134</v>
      </c>
      <c r="E241" s="174" t="s">
        <v>336</v>
      </c>
      <c r="F241" s="175" t="s">
        <v>337</v>
      </c>
      <c r="G241" s="176" t="s">
        <v>206</v>
      </c>
      <c r="H241" s="177">
        <v>21120</v>
      </c>
      <c r="I241" s="178"/>
      <c r="J241" s="179">
        <f>ROUND(I241*H241,2)</f>
        <v>0</v>
      </c>
      <c r="K241" s="175" t="s">
        <v>138</v>
      </c>
      <c r="L241" s="39"/>
      <c r="M241" s="180" t="s">
        <v>21</v>
      </c>
      <c r="N241" s="181" t="s">
        <v>44</v>
      </c>
      <c r="O241" s="64"/>
      <c r="P241" s="182">
        <f>O241*H241</f>
        <v>0</v>
      </c>
      <c r="Q241" s="182">
        <v>0</v>
      </c>
      <c r="R241" s="182">
        <f>Q241*H241</f>
        <v>0</v>
      </c>
      <c r="S241" s="182">
        <v>0</v>
      </c>
      <c r="T241" s="183">
        <f>S241*H241</f>
        <v>0</v>
      </c>
      <c r="U241" s="34"/>
      <c r="V241" s="34"/>
      <c r="W241" s="34"/>
      <c r="X241" s="34"/>
      <c r="Y241" s="34"/>
      <c r="Z241" s="34"/>
      <c r="AA241" s="34"/>
      <c r="AB241" s="34"/>
      <c r="AC241" s="34"/>
      <c r="AD241" s="34"/>
      <c r="AE241" s="34"/>
      <c r="AR241" s="184" t="s">
        <v>139</v>
      </c>
      <c r="AT241" s="184" t="s">
        <v>134</v>
      </c>
      <c r="AU241" s="184" t="s">
        <v>132</v>
      </c>
      <c r="AY241" s="17" t="s">
        <v>131</v>
      </c>
      <c r="BE241" s="185">
        <f>IF(N241="základní",J241,0)</f>
        <v>0</v>
      </c>
      <c r="BF241" s="185">
        <f>IF(N241="snížená",J241,0)</f>
        <v>0</v>
      </c>
      <c r="BG241" s="185">
        <f>IF(N241="zákl. přenesená",J241,0)</f>
        <v>0</v>
      </c>
      <c r="BH241" s="185">
        <f>IF(N241="sníž. přenesená",J241,0)</f>
        <v>0</v>
      </c>
      <c r="BI241" s="185">
        <f>IF(N241="nulová",J241,0)</f>
        <v>0</v>
      </c>
      <c r="BJ241" s="17" t="s">
        <v>81</v>
      </c>
      <c r="BK241" s="185">
        <f>ROUND(I241*H241,2)</f>
        <v>0</v>
      </c>
      <c r="BL241" s="17" t="s">
        <v>139</v>
      </c>
      <c r="BM241" s="184" t="s">
        <v>338</v>
      </c>
    </row>
    <row r="242" spans="1:65" s="2" customFormat="1" ht="27">
      <c r="A242" s="34"/>
      <c r="B242" s="35"/>
      <c r="C242" s="36"/>
      <c r="D242" s="186" t="s">
        <v>141</v>
      </c>
      <c r="E242" s="36"/>
      <c r="F242" s="187" t="s">
        <v>339</v>
      </c>
      <c r="G242" s="36"/>
      <c r="H242" s="36"/>
      <c r="I242" s="188"/>
      <c r="J242" s="36"/>
      <c r="K242" s="36"/>
      <c r="L242" s="39"/>
      <c r="M242" s="189"/>
      <c r="N242" s="190"/>
      <c r="O242" s="64"/>
      <c r="P242" s="64"/>
      <c r="Q242" s="64"/>
      <c r="R242" s="64"/>
      <c r="S242" s="64"/>
      <c r="T242" s="65"/>
      <c r="U242" s="34"/>
      <c r="V242" s="34"/>
      <c r="W242" s="34"/>
      <c r="X242" s="34"/>
      <c r="Y242" s="34"/>
      <c r="Z242" s="34"/>
      <c r="AA242" s="34"/>
      <c r="AB242" s="34"/>
      <c r="AC242" s="34"/>
      <c r="AD242" s="34"/>
      <c r="AE242" s="34"/>
      <c r="AT242" s="17" t="s">
        <v>141</v>
      </c>
      <c r="AU242" s="17" t="s">
        <v>132</v>
      </c>
    </row>
    <row r="243" spans="1:65" s="2" customFormat="1" ht="72">
      <c r="A243" s="34"/>
      <c r="B243" s="35"/>
      <c r="C243" s="36"/>
      <c r="D243" s="186" t="s">
        <v>143</v>
      </c>
      <c r="E243" s="36"/>
      <c r="F243" s="191" t="s">
        <v>333</v>
      </c>
      <c r="G243" s="36"/>
      <c r="H243" s="36"/>
      <c r="I243" s="188"/>
      <c r="J243" s="36"/>
      <c r="K243" s="36"/>
      <c r="L243" s="39"/>
      <c r="M243" s="189"/>
      <c r="N243" s="190"/>
      <c r="O243" s="64"/>
      <c r="P243" s="64"/>
      <c r="Q243" s="64"/>
      <c r="R243" s="64"/>
      <c r="S243" s="64"/>
      <c r="T243" s="65"/>
      <c r="U243" s="34"/>
      <c r="V243" s="34"/>
      <c r="W243" s="34"/>
      <c r="X243" s="34"/>
      <c r="Y243" s="34"/>
      <c r="Z243" s="34"/>
      <c r="AA243" s="34"/>
      <c r="AB243" s="34"/>
      <c r="AC243" s="34"/>
      <c r="AD243" s="34"/>
      <c r="AE243" s="34"/>
      <c r="AT243" s="17" t="s">
        <v>143</v>
      </c>
      <c r="AU243" s="17" t="s">
        <v>132</v>
      </c>
    </row>
    <row r="244" spans="1:65" s="2" customFormat="1" ht="18">
      <c r="A244" s="34"/>
      <c r="B244" s="35"/>
      <c r="C244" s="36"/>
      <c r="D244" s="186" t="s">
        <v>180</v>
      </c>
      <c r="E244" s="36"/>
      <c r="F244" s="191" t="s">
        <v>340</v>
      </c>
      <c r="G244" s="36"/>
      <c r="H244" s="36"/>
      <c r="I244" s="188"/>
      <c r="J244" s="36"/>
      <c r="K244" s="36"/>
      <c r="L244" s="39"/>
      <c r="M244" s="189"/>
      <c r="N244" s="190"/>
      <c r="O244" s="64"/>
      <c r="P244" s="64"/>
      <c r="Q244" s="64"/>
      <c r="R244" s="64"/>
      <c r="S244" s="64"/>
      <c r="T244" s="65"/>
      <c r="U244" s="34"/>
      <c r="V244" s="34"/>
      <c r="W244" s="34"/>
      <c r="X244" s="34"/>
      <c r="Y244" s="34"/>
      <c r="Z244" s="34"/>
      <c r="AA244" s="34"/>
      <c r="AB244" s="34"/>
      <c r="AC244" s="34"/>
      <c r="AD244" s="34"/>
      <c r="AE244" s="34"/>
      <c r="AT244" s="17" t="s">
        <v>180</v>
      </c>
      <c r="AU244" s="17" t="s">
        <v>132</v>
      </c>
    </row>
    <row r="245" spans="1:65" s="13" customFormat="1" ht="10">
      <c r="B245" s="192"/>
      <c r="C245" s="193"/>
      <c r="D245" s="186" t="s">
        <v>145</v>
      </c>
      <c r="E245" s="194" t="s">
        <v>21</v>
      </c>
      <c r="F245" s="195" t="s">
        <v>341</v>
      </c>
      <c r="G245" s="193"/>
      <c r="H245" s="196">
        <v>21120</v>
      </c>
      <c r="I245" s="197"/>
      <c r="J245" s="193"/>
      <c r="K245" s="193"/>
      <c r="L245" s="198"/>
      <c r="M245" s="199"/>
      <c r="N245" s="200"/>
      <c r="O245" s="200"/>
      <c r="P245" s="200"/>
      <c r="Q245" s="200"/>
      <c r="R245" s="200"/>
      <c r="S245" s="200"/>
      <c r="T245" s="201"/>
      <c r="AT245" s="202" t="s">
        <v>145</v>
      </c>
      <c r="AU245" s="202" t="s">
        <v>132</v>
      </c>
      <c r="AV245" s="13" t="s">
        <v>83</v>
      </c>
      <c r="AW245" s="13" t="s">
        <v>34</v>
      </c>
      <c r="AX245" s="13" t="s">
        <v>73</v>
      </c>
      <c r="AY245" s="202" t="s">
        <v>131</v>
      </c>
    </row>
    <row r="246" spans="1:65" s="2" customFormat="1" ht="24.15" customHeight="1">
      <c r="A246" s="34"/>
      <c r="B246" s="35"/>
      <c r="C246" s="173" t="s">
        <v>342</v>
      </c>
      <c r="D246" s="173" t="s">
        <v>134</v>
      </c>
      <c r="E246" s="174" t="s">
        <v>343</v>
      </c>
      <c r="F246" s="175" t="s">
        <v>344</v>
      </c>
      <c r="G246" s="176" t="s">
        <v>206</v>
      </c>
      <c r="H246" s="177">
        <v>352</v>
      </c>
      <c r="I246" s="178"/>
      <c r="J246" s="179">
        <f>ROUND(I246*H246,2)</f>
        <v>0</v>
      </c>
      <c r="K246" s="175" t="s">
        <v>138</v>
      </c>
      <c r="L246" s="39"/>
      <c r="M246" s="180" t="s">
        <v>21</v>
      </c>
      <c r="N246" s="181" t="s">
        <v>44</v>
      </c>
      <c r="O246" s="64"/>
      <c r="P246" s="182">
        <f>O246*H246</f>
        <v>0</v>
      </c>
      <c r="Q246" s="182">
        <v>0</v>
      </c>
      <c r="R246" s="182">
        <f>Q246*H246</f>
        <v>0</v>
      </c>
      <c r="S246" s="182">
        <v>0</v>
      </c>
      <c r="T246" s="183">
        <f>S246*H246</f>
        <v>0</v>
      </c>
      <c r="U246" s="34"/>
      <c r="V246" s="34"/>
      <c r="W246" s="34"/>
      <c r="X246" s="34"/>
      <c r="Y246" s="34"/>
      <c r="Z246" s="34"/>
      <c r="AA246" s="34"/>
      <c r="AB246" s="34"/>
      <c r="AC246" s="34"/>
      <c r="AD246" s="34"/>
      <c r="AE246" s="34"/>
      <c r="AR246" s="184" t="s">
        <v>139</v>
      </c>
      <c r="AT246" s="184" t="s">
        <v>134</v>
      </c>
      <c r="AU246" s="184" t="s">
        <v>132</v>
      </c>
      <c r="AY246" s="17" t="s">
        <v>131</v>
      </c>
      <c r="BE246" s="185">
        <f>IF(N246="základní",J246,0)</f>
        <v>0</v>
      </c>
      <c r="BF246" s="185">
        <f>IF(N246="snížená",J246,0)</f>
        <v>0</v>
      </c>
      <c r="BG246" s="185">
        <f>IF(N246="zákl. přenesená",J246,0)</f>
        <v>0</v>
      </c>
      <c r="BH246" s="185">
        <f>IF(N246="sníž. přenesená",J246,0)</f>
        <v>0</v>
      </c>
      <c r="BI246" s="185">
        <f>IF(N246="nulová",J246,0)</f>
        <v>0</v>
      </c>
      <c r="BJ246" s="17" t="s">
        <v>81</v>
      </c>
      <c r="BK246" s="185">
        <f>ROUND(I246*H246,2)</f>
        <v>0</v>
      </c>
      <c r="BL246" s="17" t="s">
        <v>139</v>
      </c>
      <c r="BM246" s="184" t="s">
        <v>345</v>
      </c>
    </row>
    <row r="247" spans="1:65" s="2" customFormat="1" ht="27">
      <c r="A247" s="34"/>
      <c r="B247" s="35"/>
      <c r="C247" s="36"/>
      <c r="D247" s="186" t="s">
        <v>141</v>
      </c>
      <c r="E247" s="36"/>
      <c r="F247" s="187" t="s">
        <v>346</v>
      </c>
      <c r="G247" s="36"/>
      <c r="H247" s="36"/>
      <c r="I247" s="188"/>
      <c r="J247" s="36"/>
      <c r="K247" s="36"/>
      <c r="L247" s="39"/>
      <c r="M247" s="189"/>
      <c r="N247" s="190"/>
      <c r="O247" s="64"/>
      <c r="P247" s="64"/>
      <c r="Q247" s="64"/>
      <c r="R247" s="64"/>
      <c r="S247" s="64"/>
      <c r="T247" s="65"/>
      <c r="U247" s="34"/>
      <c r="V247" s="34"/>
      <c r="W247" s="34"/>
      <c r="X247" s="34"/>
      <c r="Y247" s="34"/>
      <c r="Z247" s="34"/>
      <c r="AA247" s="34"/>
      <c r="AB247" s="34"/>
      <c r="AC247" s="34"/>
      <c r="AD247" s="34"/>
      <c r="AE247" s="34"/>
      <c r="AT247" s="17" t="s">
        <v>141</v>
      </c>
      <c r="AU247" s="17" t="s">
        <v>132</v>
      </c>
    </row>
    <row r="248" spans="1:65" s="2" customFormat="1" ht="36">
      <c r="A248" s="34"/>
      <c r="B248" s="35"/>
      <c r="C248" s="36"/>
      <c r="D248" s="186" t="s">
        <v>143</v>
      </c>
      <c r="E248" s="36"/>
      <c r="F248" s="191" t="s">
        <v>347</v>
      </c>
      <c r="G248" s="36"/>
      <c r="H248" s="36"/>
      <c r="I248" s="188"/>
      <c r="J248" s="36"/>
      <c r="K248" s="36"/>
      <c r="L248" s="39"/>
      <c r="M248" s="189"/>
      <c r="N248" s="190"/>
      <c r="O248" s="64"/>
      <c r="P248" s="64"/>
      <c r="Q248" s="64"/>
      <c r="R248" s="64"/>
      <c r="S248" s="64"/>
      <c r="T248" s="65"/>
      <c r="U248" s="34"/>
      <c r="V248" s="34"/>
      <c r="W248" s="34"/>
      <c r="X248" s="34"/>
      <c r="Y248" s="34"/>
      <c r="Z248" s="34"/>
      <c r="AA248" s="34"/>
      <c r="AB248" s="34"/>
      <c r="AC248" s="34"/>
      <c r="AD248" s="34"/>
      <c r="AE248" s="34"/>
      <c r="AT248" s="17" t="s">
        <v>143</v>
      </c>
      <c r="AU248" s="17" t="s">
        <v>132</v>
      </c>
    </row>
    <row r="249" spans="1:65" s="2" customFormat="1" ht="24.15" customHeight="1">
      <c r="A249" s="34"/>
      <c r="B249" s="35"/>
      <c r="C249" s="173" t="s">
        <v>348</v>
      </c>
      <c r="D249" s="173" t="s">
        <v>134</v>
      </c>
      <c r="E249" s="174" t="s">
        <v>349</v>
      </c>
      <c r="F249" s="175" t="s">
        <v>350</v>
      </c>
      <c r="G249" s="176" t="s">
        <v>206</v>
      </c>
      <c r="H249" s="177">
        <v>97.92</v>
      </c>
      <c r="I249" s="178"/>
      <c r="J249" s="179">
        <f>ROUND(I249*H249,2)</f>
        <v>0</v>
      </c>
      <c r="K249" s="175" t="s">
        <v>138</v>
      </c>
      <c r="L249" s="39"/>
      <c r="M249" s="180" t="s">
        <v>21</v>
      </c>
      <c r="N249" s="181" t="s">
        <v>44</v>
      </c>
      <c r="O249" s="64"/>
      <c r="P249" s="182">
        <f>O249*H249</f>
        <v>0</v>
      </c>
      <c r="Q249" s="182">
        <v>0</v>
      </c>
      <c r="R249" s="182">
        <f>Q249*H249</f>
        <v>0</v>
      </c>
      <c r="S249" s="182">
        <v>0</v>
      </c>
      <c r="T249" s="183">
        <f>S249*H249</f>
        <v>0</v>
      </c>
      <c r="U249" s="34"/>
      <c r="V249" s="34"/>
      <c r="W249" s="34"/>
      <c r="X249" s="34"/>
      <c r="Y249" s="34"/>
      <c r="Z249" s="34"/>
      <c r="AA249" s="34"/>
      <c r="AB249" s="34"/>
      <c r="AC249" s="34"/>
      <c r="AD249" s="34"/>
      <c r="AE249" s="34"/>
      <c r="AR249" s="184" t="s">
        <v>139</v>
      </c>
      <c r="AT249" s="184" t="s">
        <v>134</v>
      </c>
      <c r="AU249" s="184" t="s">
        <v>132</v>
      </c>
      <c r="AY249" s="17" t="s">
        <v>131</v>
      </c>
      <c r="BE249" s="185">
        <f>IF(N249="základní",J249,0)</f>
        <v>0</v>
      </c>
      <c r="BF249" s="185">
        <f>IF(N249="snížená",J249,0)</f>
        <v>0</v>
      </c>
      <c r="BG249" s="185">
        <f>IF(N249="zákl. přenesená",J249,0)</f>
        <v>0</v>
      </c>
      <c r="BH249" s="185">
        <f>IF(N249="sníž. přenesená",J249,0)</f>
        <v>0</v>
      </c>
      <c r="BI249" s="185">
        <f>IF(N249="nulová",J249,0)</f>
        <v>0</v>
      </c>
      <c r="BJ249" s="17" t="s">
        <v>81</v>
      </c>
      <c r="BK249" s="185">
        <f>ROUND(I249*H249,2)</f>
        <v>0</v>
      </c>
      <c r="BL249" s="17" t="s">
        <v>139</v>
      </c>
      <c r="BM249" s="184" t="s">
        <v>351</v>
      </c>
    </row>
    <row r="250" spans="1:65" s="2" customFormat="1" ht="27">
      <c r="A250" s="34"/>
      <c r="B250" s="35"/>
      <c r="C250" s="36"/>
      <c r="D250" s="186" t="s">
        <v>141</v>
      </c>
      <c r="E250" s="36"/>
      <c r="F250" s="187" t="s">
        <v>352</v>
      </c>
      <c r="G250" s="36"/>
      <c r="H250" s="36"/>
      <c r="I250" s="188"/>
      <c r="J250" s="36"/>
      <c r="K250" s="36"/>
      <c r="L250" s="39"/>
      <c r="M250" s="189"/>
      <c r="N250" s="190"/>
      <c r="O250" s="64"/>
      <c r="P250" s="64"/>
      <c r="Q250" s="64"/>
      <c r="R250" s="64"/>
      <c r="S250" s="64"/>
      <c r="T250" s="65"/>
      <c r="U250" s="34"/>
      <c r="V250" s="34"/>
      <c r="W250" s="34"/>
      <c r="X250" s="34"/>
      <c r="Y250" s="34"/>
      <c r="Z250" s="34"/>
      <c r="AA250" s="34"/>
      <c r="AB250" s="34"/>
      <c r="AC250" s="34"/>
      <c r="AD250" s="34"/>
      <c r="AE250" s="34"/>
      <c r="AT250" s="17" t="s">
        <v>141</v>
      </c>
      <c r="AU250" s="17" t="s">
        <v>132</v>
      </c>
    </row>
    <row r="251" spans="1:65" s="2" customFormat="1" ht="72">
      <c r="A251" s="34"/>
      <c r="B251" s="35"/>
      <c r="C251" s="36"/>
      <c r="D251" s="186" t="s">
        <v>143</v>
      </c>
      <c r="E251" s="36"/>
      <c r="F251" s="191" t="s">
        <v>333</v>
      </c>
      <c r="G251" s="36"/>
      <c r="H251" s="36"/>
      <c r="I251" s="188"/>
      <c r="J251" s="36"/>
      <c r="K251" s="36"/>
      <c r="L251" s="39"/>
      <c r="M251" s="189"/>
      <c r="N251" s="190"/>
      <c r="O251" s="64"/>
      <c r="P251" s="64"/>
      <c r="Q251" s="64"/>
      <c r="R251" s="64"/>
      <c r="S251" s="64"/>
      <c r="T251" s="65"/>
      <c r="U251" s="34"/>
      <c r="V251" s="34"/>
      <c r="W251" s="34"/>
      <c r="X251" s="34"/>
      <c r="Y251" s="34"/>
      <c r="Z251" s="34"/>
      <c r="AA251" s="34"/>
      <c r="AB251" s="34"/>
      <c r="AC251" s="34"/>
      <c r="AD251" s="34"/>
      <c r="AE251" s="34"/>
      <c r="AT251" s="17" t="s">
        <v>143</v>
      </c>
      <c r="AU251" s="17" t="s">
        <v>132</v>
      </c>
    </row>
    <row r="252" spans="1:65" s="13" customFormat="1" ht="10">
      <c r="B252" s="192"/>
      <c r="C252" s="193"/>
      <c r="D252" s="186" t="s">
        <v>145</v>
      </c>
      <c r="E252" s="194" t="s">
        <v>21</v>
      </c>
      <c r="F252" s="195" t="s">
        <v>353</v>
      </c>
      <c r="G252" s="193"/>
      <c r="H252" s="196">
        <v>97.92</v>
      </c>
      <c r="I252" s="197"/>
      <c r="J252" s="193"/>
      <c r="K252" s="193"/>
      <c r="L252" s="198"/>
      <c r="M252" s="199"/>
      <c r="N252" s="200"/>
      <c r="O252" s="200"/>
      <c r="P252" s="200"/>
      <c r="Q252" s="200"/>
      <c r="R252" s="200"/>
      <c r="S252" s="200"/>
      <c r="T252" s="201"/>
      <c r="AT252" s="202" t="s">
        <v>145</v>
      </c>
      <c r="AU252" s="202" t="s">
        <v>132</v>
      </c>
      <c r="AV252" s="13" t="s">
        <v>83</v>
      </c>
      <c r="AW252" s="13" t="s">
        <v>34</v>
      </c>
      <c r="AX252" s="13" t="s">
        <v>73</v>
      </c>
      <c r="AY252" s="202" t="s">
        <v>131</v>
      </c>
    </row>
    <row r="253" spans="1:65" s="2" customFormat="1" ht="24.15" customHeight="1">
      <c r="A253" s="34"/>
      <c r="B253" s="35"/>
      <c r="C253" s="173" t="s">
        <v>354</v>
      </c>
      <c r="D253" s="173" t="s">
        <v>134</v>
      </c>
      <c r="E253" s="174" t="s">
        <v>355</v>
      </c>
      <c r="F253" s="175" t="s">
        <v>356</v>
      </c>
      <c r="G253" s="176" t="s">
        <v>206</v>
      </c>
      <c r="H253" s="177">
        <v>2937.6</v>
      </c>
      <c r="I253" s="178"/>
      <c r="J253" s="179">
        <f>ROUND(I253*H253,2)</f>
        <v>0</v>
      </c>
      <c r="K253" s="175" t="s">
        <v>138</v>
      </c>
      <c r="L253" s="39"/>
      <c r="M253" s="180" t="s">
        <v>21</v>
      </c>
      <c r="N253" s="181" t="s">
        <v>44</v>
      </c>
      <c r="O253" s="64"/>
      <c r="P253" s="182">
        <f>O253*H253</f>
        <v>0</v>
      </c>
      <c r="Q253" s="182">
        <v>0</v>
      </c>
      <c r="R253" s="182">
        <f>Q253*H253</f>
        <v>0</v>
      </c>
      <c r="S253" s="182">
        <v>0</v>
      </c>
      <c r="T253" s="183">
        <f>S253*H253</f>
        <v>0</v>
      </c>
      <c r="U253" s="34"/>
      <c r="V253" s="34"/>
      <c r="W253" s="34"/>
      <c r="X253" s="34"/>
      <c r="Y253" s="34"/>
      <c r="Z253" s="34"/>
      <c r="AA253" s="34"/>
      <c r="AB253" s="34"/>
      <c r="AC253" s="34"/>
      <c r="AD253" s="34"/>
      <c r="AE253" s="34"/>
      <c r="AR253" s="184" t="s">
        <v>139</v>
      </c>
      <c r="AT253" s="184" t="s">
        <v>134</v>
      </c>
      <c r="AU253" s="184" t="s">
        <v>132</v>
      </c>
      <c r="AY253" s="17" t="s">
        <v>131</v>
      </c>
      <c r="BE253" s="185">
        <f>IF(N253="základní",J253,0)</f>
        <v>0</v>
      </c>
      <c r="BF253" s="185">
        <f>IF(N253="snížená",J253,0)</f>
        <v>0</v>
      </c>
      <c r="BG253" s="185">
        <f>IF(N253="zákl. přenesená",J253,0)</f>
        <v>0</v>
      </c>
      <c r="BH253" s="185">
        <f>IF(N253="sníž. přenesená",J253,0)</f>
        <v>0</v>
      </c>
      <c r="BI253" s="185">
        <f>IF(N253="nulová",J253,0)</f>
        <v>0</v>
      </c>
      <c r="BJ253" s="17" t="s">
        <v>81</v>
      </c>
      <c r="BK253" s="185">
        <f>ROUND(I253*H253,2)</f>
        <v>0</v>
      </c>
      <c r="BL253" s="17" t="s">
        <v>139</v>
      </c>
      <c r="BM253" s="184" t="s">
        <v>357</v>
      </c>
    </row>
    <row r="254" spans="1:65" s="2" customFormat="1" ht="27">
      <c r="A254" s="34"/>
      <c r="B254" s="35"/>
      <c r="C254" s="36"/>
      <c r="D254" s="186" t="s">
        <v>141</v>
      </c>
      <c r="E254" s="36"/>
      <c r="F254" s="187" t="s">
        <v>358</v>
      </c>
      <c r="G254" s="36"/>
      <c r="H254" s="36"/>
      <c r="I254" s="188"/>
      <c r="J254" s="36"/>
      <c r="K254" s="36"/>
      <c r="L254" s="39"/>
      <c r="M254" s="189"/>
      <c r="N254" s="190"/>
      <c r="O254" s="64"/>
      <c r="P254" s="64"/>
      <c r="Q254" s="64"/>
      <c r="R254" s="64"/>
      <c r="S254" s="64"/>
      <c r="T254" s="65"/>
      <c r="U254" s="34"/>
      <c r="V254" s="34"/>
      <c r="W254" s="34"/>
      <c r="X254" s="34"/>
      <c r="Y254" s="34"/>
      <c r="Z254" s="34"/>
      <c r="AA254" s="34"/>
      <c r="AB254" s="34"/>
      <c r="AC254" s="34"/>
      <c r="AD254" s="34"/>
      <c r="AE254" s="34"/>
      <c r="AT254" s="17" t="s">
        <v>141</v>
      </c>
      <c r="AU254" s="17" t="s">
        <v>132</v>
      </c>
    </row>
    <row r="255" spans="1:65" s="2" customFormat="1" ht="72">
      <c r="A255" s="34"/>
      <c r="B255" s="35"/>
      <c r="C255" s="36"/>
      <c r="D255" s="186" t="s">
        <v>143</v>
      </c>
      <c r="E255" s="36"/>
      <c r="F255" s="191" t="s">
        <v>333</v>
      </c>
      <c r="G255" s="36"/>
      <c r="H255" s="36"/>
      <c r="I255" s="188"/>
      <c r="J255" s="36"/>
      <c r="K255" s="36"/>
      <c r="L255" s="39"/>
      <c r="M255" s="189"/>
      <c r="N255" s="190"/>
      <c r="O255" s="64"/>
      <c r="P255" s="64"/>
      <c r="Q255" s="64"/>
      <c r="R255" s="64"/>
      <c r="S255" s="64"/>
      <c r="T255" s="65"/>
      <c r="U255" s="34"/>
      <c r="V255" s="34"/>
      <c r="W255" s="34"/>
      <c r="X255" s="34"/>
      <c r="Y255" s="34"/>
      <c r="Z255" s="34"/>
      <c r="AA255" s="34"/>
      <c r="AB255" s="34"/>
      <c r="AC255" s="34"/>
      <c r="AD255" s="34"/>
      <c r="AE255" s="34"/>
      <c r="AT255" s="17" t="s">
        <v>143</v>
      </c>
      <c r="AU255" s="17" t="s">
        <v>132</v>
      </c>
    </row>
    <row r="256" spans="1:65" s="2" customFormat="1" ht="18">
      <c r="A256" s="34"/>
      <c r="B256" s="35"/>
      <c r="C256" s="36"/>
      <c r="D256" s="186" t="s">
        <v>180</v>
      </c>
      <c r="E256" s="36"/>
      <c r="F256" s="191" t="s">
        <v>359</v>
      </c>
      <c r="G256" s="36"/>
      <c r="H256" s="36"/>
      <c r="I256" s="188"/>
      <c r="J256" s="36"/>
      <c r="K256" s="36"/>
      <c r="L256" s="39"/>
      <c r="M256" s="189"/>
      <c r="N256" s="190"/>
      <c r="O256" s="64"/>
      <c r="P256" s="64"/>
      <c r="Q256" s="64"/>
      <c r="R256" s="64"/>
      <c r="S256" s="64"/>
      <c r="T256" s="65"/>
      <c r="U256" s="34"/>
      <c r="V256" s="34"/>
      <c r="W256" s="34"/>
      <c r="X256" s="34"/>
      <c r="Y256" s="34"/>
      <c r="Z256" s="34"/>
      <c r="AA256" s="34"/>
      <c r="AB256" s="34"/>
      <c r="AC256" s="34"/>
      <c r="AD256" s="34"/>
      <c r="AE256" s="34"/>
      <c r="AT256" s="17" t="s">
        <v>180</v>
      </c>
      <c r="AU256" s="17" t="s">
        <v>132</v>
      </c>
    </row>
    <row r="257" spans="1:65" s="13" customFormat="1" ht="10">
      <c r="B257" s="192"/>
      <c r="C257" s="193"/>
      <c r="D257" s="186" t="s">
        <v>145</v>
      </c>
      <c r="E257" s="194" t="s">
        <v>21</v>
      </c>
      <c r="F257" s="195" t="s">
        <v>360</v>
      </c>
      <c r="G257" s="193"/>
      <c r="H257" s="196">
        <v>2937.6</v>
      </c>
      <c r="I257" s="197"/>
      <c r="J257" s="193"/>
      <c r="K257" s="193"/>
      <c r="L257" s="198"/>
      <c r="M257" s="199"/>
      <c r="N257" s="200"/>
      <c r="O257" s="200"/>
      <c r="P257" s="200"/>
      <c r="Q257" s="200"/>
      <c r="R257" s="200"/>
      <c r="S257" s="200"/>
      <c r="T257" s="201"/>
      <c r="AT257" s="202" t="s">
        <v>145</v>
      </c>
      <c r="AU257" s="202" t="s">
        <v>132</v>
      </c>
      <c r="AV257" s="13" t="s">
        <v>83</v>
      </c>
      <c r="AW257" s="13" t="s">
        <v>34</v>
      </c>
      <c r="AX257" s="13" t="s">
        <v>73</v>
      </c>
      <c r="AY257" s="202" t="s">
        <v>131</v>
      </c>
    </row>
    <row r="258" spans="1:65" s="2" customFormat="1" ht="24.15" customHeight="1">
      <c r="A258" s="34"/>
      <c r="B258" s="35"/>
      <c r="C258" s="173" t="s">
        <v>361</v>
      </c>
      <c r="D258" s="173" t="s">
        <v>134</v>
      </c>
      <c r="E258" s="174" t="s">
        <v>362</v>
      </c>
      <c r="F258" s="175" t="s">
        <v>363</v>
      </c>
      <c r="G258" s="176" t="s">
        <v>206</v>
      </c>
      <c r="H258" s="177">
        <v>97.92</v>
      </c>
      <c r="I258" s="178"/>
      <c r="J258" s="179">
        <f>ROUND(I258*H258,2)</f>
        <v>0</v>
      </c>
      <c r="K258" s="175" t="s">
        <v>138</v>
      </c>
      <c r="L258" s="39"/>
      <c r="M258" s="180" t="s">
        <v>21</v>
      </c>
      <c r="N258" s="181" t="s">
        <v>44</v>
      </c>
      <c r="O258" s="64"/>
      <c r="P258" s="182">
        <f>O258*H258</f>
        <v>0</v>
      </c>
      <c r="Q258" s="182">
        <v>0</v>
      </c>
      <c r="R258" s="182">
        <f>Q258*H258</f>
        <v>0</v>
      </c>
      <c r="S258" s="182">
        <v>0</v>
      </c>
      <c r="T258" s="183">
        <f>S258*H258</f>
        <v>0</v>
      </c>
      <c r="U258" s="34"/>
      <c r="V258" s="34"/>
      <c r="W258" s="34"/>
      <c r="X258" s="34"/>
      <c r="Y258" s="34"/>
      <c r="Z258" s="34"/>
      <c r="AA258" s="34"/>
      <c r="AB258" s="34"/>
      <c r="AC258" s="34"/>
      <c r="AD258" s="34"/>
      <c r="AE258" s="34"/>
      <c r="AR258" s="184" t="s">
        <v>139</v>
      </c>
      <c r="AT258" s="184" t="s">
        <v>134</v>
      </c>
      <c r="AU258" s="184" t="s">
        <v>132</v>
      </c>
      <c r="AY258" s="17" t="s">
        <v>131</v>
      </c>
      <c r="BE258" s="185">
        <f>IF(N258="základní",J258,0)</f>
        <v>0</v>
      </c>
      <c r="BF258" s="185">
        <f>IF(N258="snížená",J258,0)</f>
        <v>0</v>
      </c>
      <c r="BG258" s="185">
        <f>IF(N258="zákl. přenesená",J258,0)</f>
        <v>0</v>
      </c>
      <c r="BH258" s="185">
        <f>IF(N258="sníž. přenesená",J258,0)</f>
        <v>0</v>
      </c>
      <c r="BI258" s="185">
        <f>IF(N258="nulová",J258,0)</f>
        <v>0</v>
      </c>
      <c r="BJ258" s="17" t="s">
        <v>81</v>
      </c>
      <c r="BK258" s="185">
        <f>ROUND(I258*H258,2)</f>
        <v>0</v>
      </c>
      <c r="BL258" s="17" t="s">
        <v>139</v>
      </c>
      <c r="BM258" s="184" t="s">
        <v>364</v>
      </c>
    </row>
    <row r="259" spans="1:65" s="2" customFormat="1" ht="27">
      <c r="A259" s="34"/>
      <c r="B259" s="35"/>
      <c r="C259" s="36"/>
      <c r="D259" s="186" t="s">
        <v>141</v>
      </c>
      <c r="E259" s="36"/>
      <c r="F259" s="187" t="s">
        <v>365</v>
      </c>
      <c r="G259" s="36"/>
      <c r="H259" s="36"/>
      <c r="I259" s="188"/>
      <c r="J259" s="36"/>
      <c r="K259" s="36"/>
      <c r="L259" s="39"/>
      <c r="M259" s="189"/>
      <c r="N259" s="190"/>
      <c r="O259" s="64"/>
      <c r="P259" s="64"/>
      <c r="Q259" s="64"/>
      <c r="R259" s="64"/>
      <c r="S259" s="64"/>
      <c r="T259" s="65"/>
      <c r="U259" s="34"/>
      <c r="V259" s="34"/>
      <c r="W259" s="34"/>
      <c r="X259" s="34"/>
      <c r="Y259" s="34"/>
      <c r="Z259" s="34"/>
      <c r="AA259" s="34"/>
      <c r="AB259" s="34"/>
      <c r="AC259" s="34"/>
      <c r="AD259" s="34"/>
      <c r="AE259" s="34"/>
      <c r="AT259" s="17" t="s">
        <v>141</v>
      </c>
      <c r="AU259" s="17" t="s">
        <v>132</v>
      </c>
    </row>
    <row r="260" spans="1:65" s="2" customFormat="1" ht="36">
      <c r="A260" s="34"/>
      <c r="B260" s="35"/>
      <c r="C260" s="36"/>
      <c r="D260" s="186" t="s">
        <v>143</v>
      </c>
      <c r="E260" s="36"/>
      <c r="F260" s="191" t="s">
        <v>347</v>
      </c>
      <c r="G260" s="36"/>
      <c r="H260" s="36"/>
      <c r="I260" s="188"/>
      <c r="J260" s="36"/>
      <c r="K260" s="36"/>
      <c r="L260" s="39"/>
      <c r="M260" s="189"/>
      <c r="N260" s="190"/>
      <c r="O260" s="64"/>
      <c r="P260" s="64"/>
      <c r="Q260" s="64"/>
      <c r="R260" s="64"/>
      <c r="S260" s="64"/>
      <c r="T260" s="65"/>
      <c r="U260" s="34"/>
      <c r="V260" s="34"/>
      <c r="W260" s="34"/>
      <c r="X260" s="34"/>
      <c r="Y260" s="34"/>
      <c r="Z260" s="34"/>
      <c r="AA260" s="34"/>
      <c r="AB260" s="34"/>
      <c r="AC260" s="34"/>
      <c r="AD260" s="34"/>
      <c r="AE260" s="34"/>
      <c r="AT260" s="17" t="s">
        <v>143</v>
      </c>
      <c r="AU260" s="17" t="s">
        <v>132</v>
      </c>
    </row>
    <row r="261" spans="1:65" s="2" customFormat="1" ht="24.15" customHeight="1">
      <c r="A261" s="34"/>
      <c r="B261" s="35"/>
      <c r="C261" s="173" t="s">
        <v>366</v>
      </c>
      <c r="D261" s="173" t="s">
        <v>134</v>
      </c>
      <c r="E261" s="174" t="s">
        <v>367</v>
      </c>
      <c r="F261" s="175" t="s">
        <v>368</v>
      </c>
      <c r="G261" s="176" t="s">
        <v>206</v>
      </c>
      <c r="H261" s="177">
        <v>33.6</v>
      </c>
      <c r="I261" s="178"/>
      <c r="J261" s="179">
        <f>ROUND(I261*H261,2)</f>
        <v>0</v>
      </c>
      <c r="K261" s="175" t="s">
        <v>138</v>
      </c>
      <c r="L261" s="39"/>
      <c r="M261" s="180" t="s">
        <v>21</v>
      </c>
      <c r="N261" s="181" t="s">
        <v>44</v>
      </c>
      <c r="O261" s="64"/>
      <c r="P261" s="182">
        <f>O261*H261</f>
        <v>0</v>
      </c>
      <c r="Q261" s="182">
        <v>2.1000000000000001E-4</v>
      </c>
      <c r="R261" s="182">
        <f>Q261*H261</f>
        <v>7.0560000000000006E-3</v>
      </c>
      <c r="S261" s="182">
        <v>0</v>
      </c>
      <c r="T261" s="183">
        <f>S261*H261</f>
        <v>0</v>
      </c>
      <c r="U261" s="34"/>
      <c r="V261" s="34"/>
      <c r="W261" s="34"/>
      <c r="X261" s="34"/>
      <c r="Y261" s="34"/>
      <c r="Z261" s="34"/>
      <c r="AA261" s="34"/>
      <c r="AB261" s="34"/>
      <c r="AC261" s="34"/>
      <c r="AD261" s="34"/>
      <c r="AE261" s="34"/>
      <c r="AR261" s="184" t="s">
        <v>139</v>
      </c>
      <c r="AT261" s="184" t="s">
        <v>134</v>
      </c>
      <c r="AU261" s="184" t="s">
        <v>132</v>
      </c>
      <c r="AY261" s="17" t="s">
        <v>131</v>
      </c>
      <c r="BE261" s="185">
        <f>IF(N261="základní",J261,0)</f>
        <v>0</v>
      </c>
      <c r="BF261" s="185">
        <f>IF(N261="snížená",J261,0)</f>
        <v>0</v>
      </c>
      <c r="BG261" s="185">
        <f>IF(N261="zákl. přenesená",J261,0)</f>
        <v>0</v>
      </c>
      <c r="BH261" s="185">
        <f>IF(N261="sníž. přenesená",J261,0)</f>
        <v>0</v>
      </c>
      <c r="BI261" s="185">
        <f>IF(N261="nulová",J261,0)</f>
        <v>0</v>
      </c>
      <c r="BJ261" s="17" t="s">
        <v>81</v>
      </c>
      <c r="BK261" s="185">
        <f>ROUND(I261*H261,2)</f>
        <v>0</v>
      </c>
      <c r="BL261" s="17" t="s">
        <v>139</v>
      </c>
      <c r="BM261" s="184" t="s">
        <v>369</v>
      </c>
    </row>
    <row r="262" spans="1:65" s="2" customFormat="1" ht="18">
      <c r="A262" s="34"/>
      <c r="B262" s="35"/>
      <c r="C262" s="36"/>
      <c r="D262" s="186" t="s">
        <v>141</v>
      </c>
      <c r="E262" s="36"/>
      <c r="F262" s="187" t="s">
        <v>370</v>
      </c>
      <c r="G262" s="36"/>
      <c r="H262" s="36"/>
      <c r="I262" s="188"/>
      <c r="J262" s="36"/>
      <c r="K262" s="36"/>
      <c r="L262" s="39"/>
      <c r="M262" s="189"/>
      <c r="N262" s="190"/>
      <c r="O262" s="64"/>
      <c r="P262" s="64"/>
      <c r="Q262" s="64"/>
      <c r="R262" s="64"/>
      <c r="S262" s="64"/>
      <c r="T262" s="65"/>
      <c r="U262" s="34"/>
      <c r="V262" s="34"/>
      <c r="W262" s="34"/>
      <c r="X262" s="34"/>
      <c r="Y262" s="34"/>
      <c r="Z262" s="34"/>
      <c r="AA262" s="34"/>
      <c r="AB262" s="34"/>
      <c r="AC262" s="34"/>
      <c r="AD262" s="34"/>
      <c r="AE262" s="34"/>
      <c r="AT262" s="17" t="s">
        <v>141</v>
      </c>
      <c r="AU262" s="17" t="s">
        <v>132</v>
      </c>
    </row>
    <row r="263" spans="1:65" s="2" customFormat="1" ht="72">
      <c r="A263" s="34"/>
      <c r="B263" s="35"/>
      <c r="C263" s="36"/>
      <c r="D263" s="186" t="s">
        <v>143</v>
      </c>
      <c r="E263" s="36"/>
      <c r="F263" s="191" t="s">
        <v>371</v>
      </c>
      <c r="G263" s="36"/>
      <c r="H263" s="36"/>
      <c r="I263" s="188"/>
      <c r="J263" s="36"/>
      <c r="K263" s="36"/>
      <c r="L263" s="39"/>
      <c r="M263" s="189"/>
      <c r="N263" s="190"/>
      <c r="O263" s="64"/>
      <c r="P263" s="64"/>
      <c r="Q263" s="64"/>
      <c r="R263" s="64"/>
      <c r="S263" s="64"/>
      <c r="T263" s="65"/>
      <c r="U263" s="34"/>
      <c r="V263" s="34"/>
      <c r="W263" s="34"/>
      <c r="X263" s="34"/>
      <c r="Y263" s="34"/>
      <c r="Z263" s="34"/>
      <c r="AA263" s="34"/>
      <c r="AB263" s="34"/>
      <c r="AC263" s="34"/>
      <c r="AD263" s="34"/>
      <c r="AE263" s="34"/>
      <c r="AT263" s="17" t="s">
        <v>143</v>
      </c>
      <c r="AU263" s="17" t="s">
        <v>132</v>
      </c>
    </row>
    <row r="264" spans="1:65" s="13" customFormat="1" ht="10">
      <c r="B264" s="192"/>
      <c r="C264" s="193"/>
      <c r="D264" s="186" t="s">
        <v>145</v>
      </c>
      <c r="E264" s="194" t="s">
        <v>21</v>
      </c>
      <c r="F264" s="195" t="s">
        <v>256</v>
      </c>
      <c r="G264" s="193"/>
      <c r="H264" s="196">
        <v>33.6</v>
      </c>
      <c r="I264" s="197"/>
      <c r="J264" s="193"/>
      <c r="K264" s="193"/>
      <c r="L264" s="198"/>
      <c r="M264" s="199"/>
      <c r="N264" s="200"/>
      <c r="O264" s="200"/>
      <c r="P264" s="200"/>
      <c r="Q264" s="200"/>
      <c r="R264" s="200"/>
      <c r="S264" s="200"/>
      <c r="T264" s="201"/>
      <c r="AT264" s="202" t="s">
        <v>145</v>
      </c>
      <c r="AU264" s="202" t="s">
        <v>132</v>
      </c>
      <c r="AV264" s="13" t="s">
        <v>83</v>
      </c>
      <c r="AW264" s="13" t="s">
        <v>34</v>
      </c>
      <c r="AX264" s="13" t="s">
        <v>73</v>
      </c>
      <c r="AY264" s="202" t="s">
        <v>131</v>
      </c>
    </row>
    <row r="265" spans="1:65" s="12" customFormat="1" ht="20.9" customHeight="1">
      <c r="B265" s="157"/>
      <c r="C265" s="158"/>
      <c r="D265" s="159" t="s">
        <v>72</v>
      </c>
      <c r="E265" s="171" t="s">
        <v>372</v>
      </c>
      <c r="F265" s="171" t="s">
        <v>373</v>
      </c>
      <c r="G265" s="158"/>
      <c r="H265" s="158"/>
      <c r="I265" s="161"/>
      <c r="J265" s="172">
        <f>BK265</f>
        <v>0</v>
      </c>
      <c r="K265" s="158"/>
      <c r="L265" s="163"/>
      <c r="M265" s="164"/>
      <c r="N265" s="165"/>
      <c r="O265" s="165"/>
      <c r="P265" s="166">
        <f>SUM(P266:P281)</f>
        <v>0</v>
      </c>
      <c r="Q265" s="165"/>
      <c r="R265" s="166">
        <f>SUM(R266:R281)</f>
        <v>9.6600000000000006E-4</v>
      </c>
      <c r="S265" s="165"/>
      <c r="T265" s="167">
        <f>SUM(T266:T281)</f>
        <v>0</v>
      </c>
      <c r="AR265" s="168" t="s">
        <v>81</v>
      </c>
      <c r="AT265" s="169" t="s">
        <v>72</v>
      </c>
      <c r="AU265" s="169" t="s">
        <v>83</v>
      </c>
      <c r="AY265" s="168" t="s">
        <v>131</v>
      </c>
      <c r="BK265" s="170">
        <f>SUM(BK266:BK281)</f>
        <v>0</v>
      </c>
    </row>
    <row r="266" spans="1:65" s="2" customFormat="1" ht="14.4" customHeight="1">
      <c r="A266" s="34"/>
      <c r="B266" s="35"/>
      <c r="C266" s="173" t="s">
        <v>374</v>
      </c>
      <c r="D266" s="173" t="s">
        <v>134</v>
      </c>
      <c r="E266" s="174" t="s">
        <v>375</v>
      </c>
      <c r="F266" s="175" t="s">
        <v>376</v>
      </c>
      <c r="G266" s="176" t="s">
        <v>206</v>
      </c>
      <c r="H266" s="177">
        <v>289.8</v>
      </c>
      <c r="I266" s="178"/>
      <c r="J266" s="179">
        <f>ROUND(I266*H266,2)</f>
        <v>0</v>
      </c>
      <c r="K266" s="175" t="s">
        <v>138</v>
      </c>
      <c r="L266" s="39"/>
      <c r="M266" s="180" t="s">
        <v>21</v>
      </c>
      <c r="N266" s="181" t="s">
        <v>44</v>
      </c>
      <c r="O266" s="64"/>
      <c r="P266" s="182">
        <f>O266*H266</f>
        <v>0</v>
      </c>
      <c r="Q266" s="182">
        <v>0</v>
      </c>
      <c r="R266" s="182">
        <f>Q266*H266</f>
        <v>0</v>
      </c>
      <c r="S266" s="182">
        <v>0</v>
      </c>
      <c r="T266" s="183">
        <f>S266*H266</f>
        <v>0</v>
      </c>
      <c r="U266" s="34"/>
      <c r="V266" s="34"/>
      <c r="W266" s="34"/>
      <c r="X266" s="34"/>
      <c r="Y266" s="34"/>
      <c r="Z266" s="34"/>
      <c r="AA266" s="34"/>
      <c r="AB266" s="34"/>
      <c r="AC266" s="34"/>
      <c r="AD266" s="34"/>
      <c r="AE266" s="34"/>
      <c r="AR266" s="184" t="s">
        <v>139</v>
      </c>
      <c r="AT266" s="184" t="s">
        <v>134</v>
      </c>
      <c r="AU266" s="184" t="s">
        <v>132</v>
      </c>
      <c r="AY266" s="17" t="s">
        <v>131</v>
      </c>
      <c r="BE266" s="185">
        <f>IF(N266="základní",J266,0)</f>
        <v>0</v>
      </c>
      <c r="BF266" s="185">
        <f>IF(N266="snížená",J266,0)</f>
        <v>0</v>
      </c>
      <c r="BG266" s="185">
        <f>IF(N266="zákl. přenesená",J266,0)</f>
        <v>0</v>
      </c>
      <c r="BH266" s="185">
        <f>IF(N266="sníž. přenesená",J266,0)</f>
        <v>0</v>
      </c>
      <c r="BI266" s="185">
        <f>IF(N266="nulová",J266,0)</f>
        <v>0</v>
      </c>
      <c r="BJ266" s="17" t="s">
        <v>81</v>
      </c>
      <c r="BK266" s="185">
        <f>ROUND(I266*H266,2)</f>
        <v>0</v>
      </c>
      <c r="BL266" s="17" t="s">
        <v>139</v>
      </c>
      <c r="BM266" s="184" t="s">
        <v>377</v>
      </c>
    </row>
    <row r="267" spans="1:65" s="2" customFormat="1" ht="18">
      <c r="A267" s="34"/>
      <c r="B267" s="35"/>
      <c r="C267" s="36"/>
      <c r="D267" s="186" t="s">
        <v>141</v>
      </c>
      <c r="E267" s="36"/>
      <c r="F267" s="187" t="s">
        <v>378</v>
      </c>
      <c r="G267" s="36"/>
      <c r="H267" s="36"/>
      <c r="I267" s="188"/>
      <c r="J267" s="36"/>
      <c r="K267" s="36"/>
      <c r="L267" s="39"/>
      <c r="M267" s="189"/>
      <c r="N267" s="190"/>
      <c r="O267" s="64"/>
      <c r="P267" s="64"/>
      <c r="Q267" s="64"/>
      <c r="R267" s="64"/>
      <c r="S267" s="64"/>
      <c r="T267" s="65"/>
      <c r="U267" s="34"/>
      <c r="V267" s="34"/>
      <c r="W267" s="34"/>
      <c r="X267" s="34"/>
      <c r="Y267" s="34"/>
      <c r="Z267" s="34"/>
      <c r="AA267" s="34"/>
      <c r="AB267" s="34"/>
      <c r="AC267" s="34"/>
      <c r="AD267" s="34"/>
      <c r="AE267" s="34"/>
      <c r="AT267" s="17" t="s">
        <v>141</v>
      </c>
      <c r="AU267" s="17" t="s">
        <v>132</v>
      </c>
    </row>
    <row r="268" spans="1:65" s="2" customFormat="1" ht="279">
      <c r="A268" s="34"/>
      <c r="B268" s="35"/>
      <c r="C268" s="36"/>
      <c r="D268" s="186" t="s">
        <v>143</v>
      </c>
      <c r="E268" s="36"/>
      <c r="F268" s="191" t="s">
        <v>379</v>
      </c>
      <c r="G268" s="36"/>
      <c r="H268" s="36"/>
      <c r="I268" s="188"/>
      <c r="J268" s="36"/>
      <c r="K268" s="36"/>
      <c r="L268" s="39"/>
      <c r="M268" s="189"/>
      <c r="N268" s="190"/>
      <c r="O268" s="64"/>
      <c r="P268" s="64"/>
      <c r="Q268" s="64"/>
      <c r="R268" s="64"/>
      <c r="S268" s="64"/>
      <c r="T268" s="65"/>
      <c r="U268" s="34"/>
      <c r="V268" s="34"/>
      <c r="W268" s="34"/>
      <c r="X268" s="34"/>
      <c r="Y268" s="34"/>
      <c r="Z268" s="34"/>
      <c r="AA268" s="34"/>
      <c r="AB268" s="34"/>
      <c r="AC268" s="34"/>
      <c r="AD268" s="34"/>
      <c r="AE268" s="34"/>
      <c r="AT268" s="17" t="s">
        <v>143</v>
      </c>
      <c r="AU268" s="17" t="s">
        <v>132</v>
      </c>
    </row>
    <row r="269" spans="1:65" s="2" customFormat="1" ht="18">
      <c r="A269" s="34"/>
      <c r="B269" s="35"/>
      <c r="C269" s="36"/>
      <c r="D269" s="186" t="s">
        <v>180</v>
      </c>
      <c r="E269" s="36"/>
      <c r="F269" s="191" t="s">
        <v>380</v>
      </c>
      <c r="G269" s="36"/>
      <c r="H269" s="36"/>
      <c r="I269" s="188"/>
      <c r="J269" s="36"/>
      <c r="K269" s="36"/>
      <c r="L269" s="39"/>
      <c r="M269" s="189"/>
      <c r="N269" s="190"/>
      <c r="O269" s="64"/>
      <c r="P269" s="64"/>
      <c r="Q269" s="64"/>
      <c r="R269" s="64"/>
      <c r="S269" s="64"/>
      <c r="T269" s="65"/>
      <c r="U269" s="34"/>
      <c r="V269" s="34"/>
      <c r="W269" s="34"/>
      <c r="X269" s="34"/>
      <c r="Y269" s="34"/>
      <c r="Z269" s="34"/>
      <c r="AA269" s="34"/>
      <c r="AB269" s="34"/>
      <c r="AC269" s="34"/>
      <c r="AD269" s="34"/>
      <c r="AE269" s="34"/>
      <c r="AT269" s="17" t="s">
        <v>180</v>
      </c>
      <c r="AU269" s="17" t="s">
        <v>132</v>
      </c>
    </row>
    <row r="270" spans="1:65" s="13" customFormat="1" ht="10">
      <c r="B270" s="192"/>
      <c r="C270" s="193"/>
      <c r="D270" s="186" t="s">
        <v>145</v>
      </c>
      <c r="E270" s="194" t="s">
        <v>21</v>
      </c>
      <c r="F270" s="195" t="s">
        <v>266</v>
      </c>
      <c r="G270" s="193"/>
      <c r="H270" s="196">
        <v>40</v>
      </c>
      <c r="I270" s="197"/>
      <c r="J270" s="193"/>
      <c r="K270" s="193"/>
      <c r="L270" s="198"/>
      <c r="M270" s="199"/>
      <c r="N270" s="200"/>
      <c r="O270" s="200"/>
      <c r="P270" s="200"/>
      <c r="Q270" s="200"/>
      <c r="R270" s="200"/>
      <c r="S270" s="200"/>
      <c r="T270" s="201"/>
      <c r="AT270" s="202" t="s">
        <v>145</v>
      </c>
      <c r="AU270" s="202" t="s">
        <v>132</v>
      </c>
      <c r="AV270" s="13" t="s">
        <v>83</v>
      </c>
      <c r="AW270" s="13" t="s">
        <v>34</v>
      </c>
      <c r="AX270" s="13" t="s">
        <v>73</v>
      </c>
      <c r="AY270" s="202" t="s">
        <v>131</v>
      </c>
    </row>
    <row r="271" spans="1:65" s="13" customFormat="1" ht="10">
      <c r="B271" s="192"/>
      <c r="C271" s="193"/>
      <c r="D271" s="186" t="s">
        <v>145</v>
      </c>
      <c r="E271" s="194" t="s">
        <v>21</v>
      </c>
      <c r="F271" s="195" t="s">
        <v>267</v>
      </c>
      <c r="G271" s="193"/>
      <c r="H271" s="196">
        <v>3</v>
      </c>
      <c r="I271" s="197"/>
      <c r="J271" s="193"/>
      <c r="K271" s="193"/>
      <c r="L271" s="198"/>
      <c r="M271" s="199"/>
      <c r="N271" s="200"/>
      <c r="O271" s="200"/>
      <c r="P271" s="200"/>
      <c r="Q271" s="200"/>
      <c r="R271" s="200"/>
      <c r="S271" s="200"/>
      <c r="T271" s="201"/>
      <c r="AT271" s="202" t="s">
        <v>145</v>
      </c>
      <c r="AU271" s="202" t="s">
        <v>132</v>
      </c>
      <c r="AV271" s="13" t="s">
        <v>83</v>
      </c>
      <c r="AW271" s="13" t="s">
        <v>34</v>
      </c>
      <c r="AX271" s="13" t="s">
        <v>73</v>
      </c>
      <c r="AY271" s="202" t="s">
        <v>131</v>
      </c>
    </row>
    <row r="272" spans="1:65" s="13" customFormat="1" ht="10">
      <c r="B272" s="192"/>
      <c r="C272" s="193"/>
      <c r="D272" s="186" t="s">
        <v>145</v>
      </c>
      <c r="E272" s="194" t="s">
        <v>21</v>
      </c>
      <c r="F272" s="195" t="s">
        <v>381</v>
      </c>
      <c r="G272" s="193"/>
      <c r="H272" s="196">
        <v>20</v>
      </c>
      <c r="I272" s="197"/>
      <c r="J272" s="193"/>
      <c r="K272" s="193"/>
      <c r="L272" s="198"/>
      <c r="M272" s="199"/>
      <c r="N272" s="200"/>
      <c r="O272" s="200"/>
      <c r="P272" s="200"/>
      <c r="Q272" s="200"/>
      <c r="R272" s="200"/>
      <c r="S272" s="200"/>
      <c r="T272" s="201"/>
      <c r="AT272" s="202" t="s">
        <v>145</v>
      </c>
      <c r="AU272" s="202" t="s">
        <v>132</v>
      </c>
      <c r="AV272" s="13" t="s">
        <v>83</v>
      </c>
      <c r="AW272" s="13" t="s">
        <v>34</v>
      </c>
      <c r="AX272" s="13" t="s">
        <v>73</v>
      </c>
      <c r="AY272" s="202" t="s">
        <v>131</v>
      </c>
    </row>
    <row r="273" spans="1:65" s="13" customFormat="1" ht="10">
      <c r="B273" s="192"/>
      <c r="C273" s="193"/>
      <c r="D273" s="186" t="s">
        <v>145</v>
      </c>
      <c r="E273" s="194" t="s">
        <v>21</v>
      </c>
      <c r="F273" s="195" t="s">
        <v>382</v>
      </c>
      <c r="G273" s="193"/>
      <c r="H273" s="196">
        <v>33.6</v>
      </c>
      <c r="I273" s="197"/>
      <c r="J273" s="193"/>
      <c r="K273" s="193"/>
      <c r="L273" s="198"/>
      <c r="M273" s="199"/>
      <c r="N273" s="200"/>
      <c r="O273" s="200"/>
      <c r="P273" s="200"/>
      <c r="Q273" s="200"/>
      <c r="R273" s="200"/>
      <c r="S273" s="200"/>
      <c r="T273" s="201"/>
      <c r="AT273" s="202" t="s">
        <v>145</v>
      </c>
      <c r="AU273" s="202" t="s">
        <v>132</v>
      </c>
      <c r="AV273" s="13" t="s">
        <v>83</v>
      </c>
      <c r="AW273" s="13" t="s">
        <v>34</v>
      </c>
      <c r="AX273" s="13" t="s">
        <v>73</v>
      </c>
      <c r="AY273" s="202" t="s">
        <v>131</v>
      </c>
    </row>
    <row r="274" spans="1:65" s="13" customFormat="1" ht="10">
      <c r="B274" s="192"/>
      <c r="C274" s="193"/>
      <c r="D274" s="186" t="s">
        <v>145</v>
      </c>
      <c r="E274" s="193"/>
      <c r="F274" s="195" t="s">
        <v>383</v>
      </c>
      <c r="G274" s="193"/>
      <c r="H274" s="196">
        <v>289.8</v>
      </c>
      <c r="I274" s="197"/>
      <c r="J274" s="193"/>
      <c r="K274" s="193"/>
      <c r="L274" s="198"/>
      <c r="M274" s="199"/>
      <c r="N274" s="200"/>
      <c r="O274" s="200"/>
      <c r="P274" s="200"/>
      <c r="Q274" s="200"/>
      <c r="R274" s="200"/>
      <c r="S274" s="200"/>
      <c r="T274" s="201"/>
      <c r="AT274" s="202" t="s">
        <v>145</v>
      </c>
      <c r="AU274" s="202" t="s">
        <v>132</v>
      </c>
      <c r="AV274" s="13" t="s">
        <v>83</v>
      </c>
      <c r="AW274" s="13" t="s">
        <v>4</v>
      </c>
      <c r="AX274" s="13" t="s">
        <v>81</v>
      </c>
      <c r="AY274" s="202" t="s">
        <v>131</v>
      </c>
    </row>
    <row r="275" spans="1:65" s="2" customFormat="1" ht="14.4" customHeight="1">
      <c r="A275" s="34"/>
      <c r="B275" s="35"/>
      <c r="C275" s="173" t="s">
        <v>384</v>
      </c>
      <c r="D275" s="173" t="s">
        <v>134</v>
      </c>
      <c r="E275" s="174" t="s">
        <v>385</v>
      </c>
      <c r="F275" s="175" t="s">
        <v>386</v>
      </c>
      <c r="G275" s="176" t="s">
        <v>206</v>
      </c>
      <c r="H275" s="177">
        <v>96.6</v>
      </c>
      <c r="I275" s="178"/>
      <c r="J275" s="179">
        <f>ROUND(I275*H275,2)</f>
        <v>0</v>
      </c>
      <c r="K275" s="175" t="s">
        <v>138</v>
      </c>
      <c r="L275" s="39"/>
      <c r="M275" s="180" t="s">
        <v>21</v>
      </c>
      <c r="N275" s="181" t="s">
        <v>44</v>
      </c>
      <c r="O275" s="64"/>
      <c r="P275" s="182">
        <f>O275*H275</f>
        <v>0</v>
      </c>
      <c r="Q275" s="182">
        <v>1.0000000000000001E-5</v>
      </c>
      <c r="R275" s="182">
        <f>Q275*H275</f>
        <v>9.6600000000000006E-4</v>
      </c>
      <c r="S275" s="182">
        <v>0</v>
      </c>
      <c r="T275" s="183">
        <f>S275*H275</f>
        <v>0</v>
      </c>
      <c r="U275" s="34"/>
      <c r="V275" s="34"/>
      <c r="W275" s="34"/>
      <c r="X275" s="34"/>
      <c r="Y275" s="34"/>
      <c r="Z275" s="34"/>
      <c r="AA275" s="34"/>
      <c r="AB275" s="34"/>
      <c r="AC275" s="34"/>
      <c r="AD275" s="34"/>
      <c r="AE275" s="34"/>
      <c r="AR275" s="184" t="s">
        <v>139</v>
      </c>
      <c r="AT275" s="184" t="s">
        <v>134</v>
      </c>
      <c r="AU275" s="184" t="s">
        <v>132</v>
      </c>
      <c r="AY275" s="17" t="s">
        <v>131</v>
      </c>
      <c r="BE275" s="185">
        <f>IF(N275="základní",J275,0)</f>
        <v>0</v>
      </c>
      <c r="BF275" s="185">
        <f>IF(N275="snížená",J275,0)</f>
        <v>0</v>
      </c>
      <c r="BG275" s="185">
        <f>IF(N275="zákl. přenesená",J275,0)</f>
        <v>0</v>
      </c>
      <c r="BH275" s="185">
        <f>IF(N275="sníž. přenesená",J275,0)</f>
        <v>0</v>
      </c>
      <c r="BI275" s="185">
        <f>IF(N275="nulová",J275,0)</f>
        <v>0</v>
      </c>
      <c r="BJ275" s="17" t="s">
        <v>81</v>
      </c>
      <c r="BK275" s="185">
        <f>ROUND(I275*H275,2)</f>
        <v>0</v>
      </c>
      <c r="BL275" s="17" t="s">
        <v>139</v>
      </c>
      <c r="BM275" s="184" t="s">
        <v>387</v>
      </c>
    </row>
    <row r="276" spans="1:65" s="2" customFormat="1" ht="18">
      <c r="A276" s="34"/>
      <c r="B276" s="35"/>
      <c r="C276" s="36"/>
      <c r="D276" s="186" t="s">
        <v>141</v>
      </c>
      <c r="E276" s="36"/>
      <c r="F276" s="187" t="s">
        <v>388</v>
      </c>
      <c r="G276" s="36"/>
      <c r="H276" s="36"/>
      <c r="I276" s="188"/>
      <c r="J276" s="36"/>
      <c r="K276" s="36"/>
      <c r="L276" s="39"/>
      <c r="M276" s="189"/>
      <c r="N276" s="190"/>
      <c r="O276" s="64"/>
      <c r="P276" s="64"/>
      <c r="Q276" s="64"/>
      <c r="R276" s="64"/>
      <c r="S276" s="64"/>
      <c r="T276" s="65"/>
      <c r="U276" s="34"/>
      <c r="V276" s="34"/>
      <c r="W276" s="34"/>
      <c r="X276" s="34"/>
      <c r="Y276" s="34"/>
      <c r="Z276" s="34"/>
      <c r="AA276" s="34"/>
      <c r="AB276" s="34"/>
      <c r="AC276" s="34"/>
      <c r="AD276" s="34"/>
      <c r="AE276" s="34"/>
      <c r="AT276" s="17" t="s">
        <v>141</v>
      </c>
      <c r="AU276" s="17" t="s">
        <v>132</v>
      </c>
    </row>
    <row r="277" spans="1:65" s="2" customFormat="1" ht="279">
      <c r="A277" s="34"/>
      <c r="B277" s="35"/>
      <c r="C277" s="36"/>
      <c r="D277" s="186" t="s">
        <v>143</v>
      </c>
      <c r="E277" s="36"/>
      <c r="F277" s="191" t="s">
        <v>379</v>
      </c>
      <c r="G277" s="36"/>
      <c r="H277" s="36"/>
      <c r="I277" s="188"/>
      <c r="J277" s="36"/>
      <c r="K277" s="36"/>
      <c r="L277" s="39"/>
      <c r="M277" s="189"/>
      <c r="N277" s="190"/>
      <c r="O277" s="64"/>
      <c r="P277" s="64"/>
      <c r="Q277" s="64"/>
      <c r="R277" s="64"/>
      <c r="S277" s="64"/>
      <c r="T277" s="65"/>
      <c r="U277" s="34"/>
      <c r="V277" s="34"/>
      <c r="W277" s="34"/>
      <c r="X277" s="34"/>
      <c r="Y277" s="34"/>
      <c r="Z277" s="34"/>
      <c r="AA277" s="34"/>
      <c r="AB277" s="34"/>
      <c r="AC277" s="34"/>
      <c r="AD277" s="34"/>
      <c r="AE277" s="34"/>
      <c r="AT277" s="17" t="s">
        <v>143</v>
      </c>
      <c r="AU277" s="17" t="s">
        <v>132</v>
      </c>
    </row>
    <row r="278" spans="1:65" s="13" customFormat="1" ht="10">
      <c r="B278" s="192"/>
      <c r="C278" s="193"/>
      <c r="D278" s="186" t="s">
        <v>145</v>
      </c>
      <c r="E278" s="194" t="s">
        <v>21</v>
      </c>
      <c r="F278" s="195" t="s">
        <v>266</v>
      </c>
      <c r="G278" s="193"/>
      <c r="H278" s="196">
        <v>40</v>
      </c>
      <c r="I278" s="197"/>
      <c r="J278" s="193"/>
      <c r="K278" s="193"/>
      <c r="L278" s="198"/>
      <c r="M278" s="199"/>
      <c r="N278" s="200"/>
      <c r="O278" s="200"/>
      <c r="P278" s="200"/>
      <c r="Q278" s="200"/>
      <c r="R278" s="200"/>
      <c r="S278" s="200"/>
      <c r="T278" s="201"/>
      <c r="AT278" s="202" t="s">
        <v>145</v>
      </c>
      <c r="AU278" s="202" t="s">
        <v>132</v>
      </c>
      <c r="AV278" s="13" t="s">
        <v>83</v>
      </c>
      <c r="AW278" s="13" t="s">
        <v>34</v>
      </c>
      <c r="AX278" s="13" t="s">
        <v>73</v>
      </c>
      <c r="AY278" s="202" t="s">
        <v>131</v>
      </c>
    </row>
    <row r="279" spans="1:65" s="13" customFormat="1" ht="10">
      <c r="B279" s="192"/>
      <c r="C279" s="193"/>
      <c r="D279" s="186" t="s">
        <v>145</v>
      </c>
      <c r="E279" s="194" t="s">
        <v>21</v>
      </c>
      <c r="F279" s="195" t="s">
        <v>267</v>
      </c>
      <c r="G279" s="193"/>
      <c r="H279" s="196">
        <v>3</v>
      </c>
      <c r="I279" s="197"/>
      <c r="J279" s="193"/>
      <c r="K279" s="193"/>
      <c r="L279" s="198"/>
      <c r="M279" s="199"/>
      <c r="N279" s="200"/>
      <c r="O279" s="200"/>
      <c r="P279" s="200"/>
      <c r="Q279" s="200"/>
      <c r="R279" s="200"/>
      <c r="S279" s="200"/>
      <c r="T279" s="201"/>
      <c r="AT279" s="202" t="s">
        <v>145</v>
      </c>
      <c r="AU279" s="202" t="s">
        <v>132</v>
      </c>
      <c r="AV279" s="13" t="s">
        <v>83</v>
      </c>
      <c r="AW279" s="13" t="s">
        <v>34</v>
      </c>
      <c r="AX279" s="13" t="s">
        <v>73</v>
      </c>
      <c r="AY279" s="202" t="s">
        <v>131</v>
      </c>
    </row>
    <row r="280" spans="1:65" s="13" customFormat="1" ht="10">
      <c r="B280" s="192"/>
      <c r="C280" s="193"/>
      <c r="D280" s="186" t="s">
        <v>145</v>
      </c>
      <c r="E280" s="194" t="s">
        <v>21</v>
      </c>
      <c r="F280" s="195" t="s">
        <v>381</v>
      </c>
      <c r="G280" s="193"/>
      <c r="H280" s="196">
        <v>20</v>
      </c>
      <c r="I280" s="197"/>
      <c r="J280" s="193"/>
      <c r="K280" s="193"/>
      <c r="L280" s="198"/>
      <c r="M280" s="199"/>
      <c r="N280" s="200"/>
      <c r="O280" s="200"/>
      <c r="P280" s="200"/>
      <c r="Q280" s="200"/>
      <c r="R280" s="200"/>
      <c r="S280" s="200"/>
      <c r="T280" s="201"/>
      <c r="AT280" s="202" t="s">
        <v>145</v>
      </c>
      <c r="AU280" s="202" t="s">
        <v>132</v>
      </c>
      <c r="AV280" s="13" t="s">
        <v>83</v>
      </c>
      <c r="AW280" s="13" t="s">
        <v>34</v>
      </c>
      <c r="AX280" s="13" t="s">
        <v>73</v>
      </c>
      <c r="AY280" s="202" t="s">
        <v>131</v>
      </c>
    </row>
    <row r="281" spans="1:65" s="13" customFormat="1" ht="10">
      <c r="B281" s="192"/>
      <c r="C281" s="193"/>
      <c r="D281" s="186" t="s">
        <v>145</v>
      </c>
      <c r="E281" s="194" t="s">
        <v>21</v>
      </c>
      <c r="F281" s="195" t="s">
        <v>382</v>
      </c>
      <c r="G281" s="193"/>
      <c r="H281" s="196">
        <v>33.6</v>
      </c>
      <c r="I281" s="197"/>
      <c r="J281" s="193"/>
      <c r="K281" s="193"/>
      <c r="L281" s="198"/>
      <c r="M281" s="199"/>
      <c r="N281" s="200"/>
      <c r="O281" s="200"/>
      <c r="P281" s="200"/>
      <c r="Q281" s="200"/>
      <c r="R281" s="200"/>
      <c r="S281" s="200"/>
      <c r="T281" s="201"/>
      <c r="AT281" s="202" t="s">
        <v>145</v>
      </c>
      <c r="AU281" s="202" t="s">
        <v>132</v>
      </c>
      <c r="AV281" s="13" t="s">
        <v>83</v>
      </c>
      <c r="AW281" s="13" t="s">
        <v>34</v>
      </c>
      <c r="AX281" s="13" t="s">
        <v>73</v>
      </c>
      <c r="AY281" s="202" t="s">
        <v>131</v>
      </c>
    </row>
    <row r="282" spans="1:65" s="12" customFormat="1" ht="20.9" customHeight="1">
      <c r="B282" s="157"/>
      <c r="C282" s="158"/>
      <c r="D282" s="159" t="s">
        <v>72</v>
      </c>
      <c r="E282" s="171" t="s">
        <v>389</v>
      </c>
      <c r="F282" s="171" t="s">
        <v>390</v>
      </c>
      <c r="G282" s="158"/>
      <c r="H282" s="158"/>
      <c r="I282" s="161"/>
      <c r="J282" s="172">
        <f>BK282</f>
        <v>0</v>
      </c>
      <c r="K282" s="158"/>
      <c r="L282" s="163"/>
      <c r="M282" s="164"/>
      <c r="N282" s="165"/>
      <c r="O282" s="165"/>
      <c r="P282" s="166">
        <f>SUM(P283:P331)</f>
        <v>0</v>
      </c>
      <c r="Q282" s="165"/>
      <c r="R282" s="166">
        <f>SUM(R283:R331)</f>
        <v>1.3283999999999998E-3</v>
      </c>
      <c r="S282" s="165"/>
      <c r="T282" s="167">
        <f>SUM(T283:T331)</f>
        <v>14.239697600000001</v>
      </c>
      <c r="AR282" s="168" t="s">
        <v>81</v>
      </c>
      <c r="AT282" s="169" t="s">
        <v>72</v>
      </c>
      <c r="AU282" s="169" t="s">
        <v>83</v>
      </c>
      <c r="AY282" s="168" t="s">
        <v>131</v>
      </c>
      <c r="BK282" s="170">
        <f>SUM(BK283:BK331)</f>
        <v>0</v>
      </c>
    </row>
    <row r="283" spans="1:65" s="2" customFormat="1" ht="24.15" customHeight="1">
      <c r="A283" s="34"/>
      <c r="B283" s="35"/>
      <c r="C283" s="173" t="s">
        <v>391</v>
      </c>
      <c r="D283" s="173" t="s">
        <v>134</v>
      </c>
      <c r="E283" s="174" t="s">
        <v>392</v>
      </c>
      <c r="F283" s="175" t="s">
        <v>393</v>
      </c>
      <c r="G283" s="176" t="s">
        <v>271</v>
      </c>
      <c r="H283" s="177">
        <v>9.7000000000000003E-2</v>
      </c>
      <c r="I283" s="178"/>
      <c r="J283" s="179">
        <f>ROUND(I283*H283,2)</f>
        <v>0</v>
      </c>
      <c r="K283" s="175" t="s">
        <v>138</v>
      </c>
      <c r="L283" s="39"/>
      <c r="M283" s="180" t="s">
        <v>21</v>
      </c>
      <c r="N283" s="181" t="s">
        <v>44</v>
      </c>
      <c r="O283" s="64"/>
      <c r="P283" s="182">
        <f>O283*H283</f>
        <v>0</v>
      </c>
      <c r="Q283" s="182">
        <v>0</v>
      </c>
      <c r="R283" s="182">
        <f>Q283*H283</f>
        <v>0</v>
      </c>
      <c r="S283" s="182">
        <v>2.2000000000000002</v>
      </c>
      <c r="T283" s="183">
        <f>S283*H283</f>
        <v>0.21340000000000003</v>
      </c>
      <c r="U283" s="34"/>
      <c r="V283" s="34"/>
      <c r="W283" s="34"/>
      <c r="X283" s="34"/>
      <c r="Y283" s="34"/>
      <c r="Z283" s="34"/>
      <c r="AA283" s="34"/>
      <c r="AB283" s="34"/>
      <c r="AC283" s="34"/>
      <c r="AD283" s="34"/>
      <c r="AE283" s="34"/>
      <c r="AR283" s="184" t="s">
        <v>139</v>
      </c>
      <c r="AT283" s="184" t="s">
        <v>134</v>
      </c>
      <c r="AU283" s="184" t="s">
        <v>132</v>
      </c>
      <c r="AY283" s="17" t="s">
        <v>131</v>
      </c>
      <c r="BE283" s="185">
        <f>IF(N283="základní",J283,0)</f>
        <v>0</v>
      </c>
      <c r="BF283" s="185">
        <f>IF(N283="snížená",J283,0)</f>
        <v>0</v>
      </c>
      <c r="BG283" s="185">
        <f>IF(N283="zákl. přenesená",J283,0)</f>
        <v>0</v>
      </c>
      <c r="BH283" s="185">
        <f>IF(N283="sníž. přenesená",J283,0)</f>
        <v>0</v>
      </c>
      <c r="BI283" s="185">
        <f>IF(N283="nulová",J283,0)</f>
        <v>0</v>
      </c>
      <c r="BJ283" s="17" t="s">
        <v>81</v>
      </c>
      <c r="BK283" s="185">
        <f>ROUND(I283*H283,2)</f>
        <v>0</v>
      </c>
      <c r="BL283" s="17" t="s">
        <v>139</v>
      </c>
      <c r="BM283" s="184" t="s">
        <v>394</v>
      </c>
    </row>
    <row r="284" spans="1:65" s="2" customFormat="1" ht="18">
      <c r="A284" s="34"/>
      <c r="B284" s="35"/>
      <c r="C284" s="36"/>
      <c r="D284" s="186" t="s">
        <v>141</v>
      </c>
      <c r="E284" s="36"/>
      <c r="F284" s="187" t="s">
        <v>395</v>
      </c>
      <c r="G284" s="36"/>
      <c r="H284" s="36"/>
      <c r="I284" s="188"/>
      <c r="J284" s="36"/>
      <c r="K284" s="36"/>
      <c r="L284" s="39"/>
      <c r="M284" s="189"/>
      <c r="N284" s="190"/>
      <c r="O284" s="64"/>
      <c r="P284" s="64"/>
      <c r="Q284" s="64"/>
      <c r="R284" s="64"/>
      <c r="S284" s="64"/>
      <c r="T284" s="65"/>
      <c r="U284" s="34"/>
      <c r="V284" s="34"/>
      <c r="W284" s="34"/>
      <c r="X284" s="34"/>
      <c r="Y284" s="34"/>
      <c r="Z284" s="34"/>
      <c r="AA284" s="34"/>
      <c r="AB284" s="34"/>
      <c r="AC284" s="34"/>
      <c r="AD284" s="34"/>
      <c r="AE284" s="34"/>
      <c r="AT284" s="17" t="s">
        <v>141</v>
      </c>
      <c r="AU284" s="17" t="s">
        <v>132</v>
      </c>
    </row>
    <row r="285" spans="1:65" s="13" customFormat="1" ht="10">
      <c r="B285" s="192"/>
      <c r="C285" s="193"/>
      <c r="D285" s="186" t="s">
        <v>145</v>
      </c>
      <c r="E285" s="194" t="s">
        <v>21</v>
      </c>
      <c r="F285" s="195" t="s">
        <v>396</v>
      </c>
      <c r="G285" s="193"/>
      <c r="H285" s="196">
        <v>5.7000000000000002E-2</v>
      </c>
      <c r="I285" s="197"/>
      <c r="J285" s="193"/>
      <c r="K285" s="193"/>
      <c r="L285" s="198"/>
      <c r="M285" s="199"/>
      <c r="N285" s="200"/>
      <c r="O285" s="200"/>
      <c r="P285" s="200"/>
      <c r="Q285" s="200"/>
      <c r="R285" s="200"/>
      <c r="S285" s="200"/>
      <c r="T285" s="201"/>
      <c r="AT285" s="202" t="s">
        <v>145</v>
      </c>
      <c r="AU285" s="202" t="s">
        <v>132</v>
      </c>
      <c r="AV285" s="13" t="s">
        <v>83</v>
      </c>
      <c r="AW285" s="13" t="s">
        <v>34</v>
      </c>
      <c r="AX285" s="13" t="s">
        <v>73</v>
      </c>
      <c r="AY285" s="202" t="s">
        <v>131</v>
      </c>
    </row>
    <row r="286" spans="1:65" s="13" customFormat="1" ht="10">
      <c r="B286" s="192"/>
      <c r="C286" s="193"/>
      <c r="D286" s="186" t="s">
        <v>145</v>
      </c>
      <c r="E286" s="194" t="s">
        <v>21</v>
      </c>
      <c r="F286" s="195" t="s">
        <v>397</v>
      </c>
      <c r="G286" s="193"/>
      <c r="H286" s="196">
        <v>0.04</v>
      </c>
      <c r="I286" s="197"/>
      <c r="J286" s="193"/>
      <c r="K286" s="193"/>
      <c r="L286" s="198"/>
      <c r="M286" s="199"/>
      <c r="N286" s="200"/>
      <c r="O286" s="200"/>
      <c r="P286" s="200"/>
      <c r="Q286" s="200"/>
      <c r="R286" s="200"/>
      <c r="S286" s="200"/>
      <c r="T286" s="201"/>
      <c r="AT286" s="202" t="s">
        <v>145</v>
      </c>
      <c r="AU286" s="202" t="s">
        <v>132</v>
      </c>
      <c r="AV286" s="13" t="s">
        <v>83</v>
      </c>
      <c r="AW286" s="13" t="s">
        <v>34</v>
      </c>
      <c r="AX286" s="13" t="s">
        <v>73</v>
      </c>
      <c r="AY286" s="202" t="s">
        <v>131</v>
      </c>
    </row>
    <row r="287" spans="1:65" s="2" customFormat="1" ht="24.15" customHeight="1">
      <c r="A287" s="34"/>
      <c r="B287" s="35"/>
      <c r="C287" s="173" t="s">
        <v>398</v>
      </c>
      <c r="D287" s="173" t="s">
        <v>134</v>
      </c>
      <c r="E287" s="174" t="s">
        <v>399</v>
      </c>
      <c r="F287" s="175" t="s">
        <v>400</v>
      </c>
      <c r="G287" s="176" t="s">
        <v>206</v>
      </c>
      <c r="H287" s="177">
        <v>43</v>
      </c>
      <c r="I287" s="178"/>
      <c r="J287" s="179">
        <f>ROUND(I287*H287,2)</f>
        <v>0</v>
      </c>
      <c r="K287" s="175" t="s">
        <v>138</v>
      </c>
      <c r="L287" s="39"/>
      <c r="M287" s="180" t="s">
        <v>21</v>
      </c>
      <c r="N287" s="181" t="s">
        <v>44</v>
      </c>
      <c r="O287" s="64"/>
      <c r="P287" s="182">
        <f>O287*H287</f>
        <v>0</v>
      </c>
      <c r="Q287" s="182">
        <v>0</v>
      </c>
      <c r="R287" s="182">
        <f>Q287*H287</f>
        <v>0</v>
      </c>
      <c r="S287" s="182">
        <v>3.5000000000000003E-2</v>
      </c>
      <c r="T287" s="183">
        <f>S287*H287</f>
        <v>1.5050000000000001</v>
      </c>
      <c r="U287" s="34"/>
      <c r="V287" s="34"/>
      <c r="W287" s="34"/>
      <c r="X287" s="34"/>
      <c r="Y287" s="34"/>
      <c r="Z287" s="34"/>
      <c r="AA287" s="34"/>
      <c r="AB287" s="34"/>
      <c r="AC287" s="34"/>
      <c r="AD287" s="34"/>
      <c r="AE287" s="34"/>
      <c r="AR287" s="184" t="s">
        <v>139</v>
      </c>
      <c r="AT287" s="184" t="s">
        <v>134</v>
      </c>
      <c r="AU287" s="184" t="s">
        <v>132</v>
      </c>
      <c r="AY287" s="17" t="s">
        <v>131</v>
      </c>
      <c r="BE287" s="185">
        <f>IF(N287="základní",J287,0)</f>
        <v>0</v>
      </c>
      <c r="BF287" s="185">
        <f>IF(N287="snížená",J287,0)</f>
        <v>0</v>
      </c>
      <c r="BG287" s="185">
        <f>IF(N287="zákl. přenesená",J287,0)</f>
        <v>0</v>
      </c>
      <c r="BH287" s="185">
        <f>IF(N287="sníž. přenesená",J287,0)</f>
        <v>0</v>
      </c>
      <c r="BI287" s="185">
        <f>IF(N287="nulová",J287,0)</f>
        <v>0</v>
      </c>
      <c r="BJ287" s="17" t="s">
        <v>81</v>
      </c>
      <c r="BK287" s="185">
        <f>ROUND(I287*H287,2)</f>
        <v>0</v>
      </c>
      <c r="BL287" s="17" t="s">
        <v>139</v>
      </c>
      <c r="BM287" s="184" t="s">
        <v>401</v>
      </c>
    </row>
    <row r="288" spans="1:65" s="2" customFormat="1" ht="27">
      <c r="A288" s="34"/>
      <c r="B288" s="35"/>
      <c r="C288" s="36"/>
      <c r="D288" s="186" t="s">
        <v>141</v>
      </c>
      <c r="E288" s="36"/>
      <c r="F288" s="187" t="s">
        <v>402</v>
      </c>
      <c r="G288" s="36"/>
      <c r="H288" s="36"/>
      <c r="I288" s="188"/>
      <c r="J288" s="36"/>
      <c r="K288" s="36"/>
      <c r="L288" s="39"/>
      <c r="M288" s="189"/>
      <c r="N288" s="190"/>
      <c r="O288" s="64"/>
      <c r="P288" s="64"/>
      <c r="Q288" s="64"/>
      <c r="R288" s="64"/>
      <c r="S288" s="64"/>
      <c r="T288" s="65"/>
      <c r="U288" s="34"/>
      <c r="V288" s="34"/>
      <c r="W288" s="34"/>
      <c r="X288" s="34"/>
      <c r="Y288" s="34"/>
      <c r="Z288" s="34"/>
      <c r="AA288" s="34"/>
      <c r="AB288" s="34"/>
      <c r="AC288" s="34"/>
      <c r="AD288" s="34"/>
      <c r="AE288" s="34"/>
      <c r="AT288" s="17" t="s">
        <v>141</v>
      </c>
      <c r="AU288" s="17" t="s">
        <v>132</v>
      </c>
    </row>
    <row r="289" spans="1:65" s="2" customFormat="1" ht="27">
      <c r="A289" s="34"/>
      <c r="B289" s="35"/>
      <c r="C289" s="36"/>
      <c r="D289" s="186" t="s">
        <v>143</v>
      </c>
      <c r="E289" s="36"/>
      <c r="F289" s="191" t="s">
        <v>403</v>
      </c>
      <c r="G289" s="36"/>
      <c r="H289" s="36"/>
      <c r="I289" s="188"/>
      <c r="J289" s="36"/>
      <c r="K289" s="36"/>
      <c r="L289" s="39"/>
      <c r="M289" s="189"/>
      <c r="N289" s="190"/>
      <c r="O289" s="64"/>
      <c r="P289" s="64"/>
      <c r="Q289" s="64"/>
      <c r="R289" s="64"/>
      <c r="S289" s="64"/>
      <c r="T289" s="65"/>
      <c r="U289" s="34"/>
      <c r="V289" s="34"/>
      <c r="W289" s="34"/>
      <c r="X289" s="34"/>
      <c r="Y289" s="34"/>
      <c r="Z289" s="34"/>
      <c r="AA289" s="34"/>
      <c r="AB289" s="34"/>
      <c r="AC289" s="34"/>
      <c r="AD289" s="34"/>
      <c r="AE289" s="34"/>
      <c r="AT289" s="17" t="s">
        <v>143</v>
      </c>
      <c r="AU289" s="17" t="s">
        <v>132</v>
      </c>
    </row>
    <row r="290" spans="1:65" s="13" customFormat="1" ht="10">
      <c r="B290" s="192"/>
      <c r="C290" s="193"/>
      <c r="D290" s="186" t="s">
        <v>145</v>
      </c>
      <c r="E290" s="194" t="s">
        <v>21</v>
      </c>
      <c r="F290" s="195" t="s">
        <v>266</v>
      </c>
      <c r="G290" s="193"/>
      <c r="H290" s="196">
        <v>40</v>
      </c>
      <c r="I290" s="197"/>
      <c r="J290" s="193"/>
      <c r="K290" s="193"/>
      <c r="L290" s="198"/>
      <c r="M290" s="199"/>
      <c r="N290" s="200"/>
      <c r="O290" s="200"/>
      <c r="P290" s="200"/>
      <c r="Q290" s="200"/>
      <c r="R290" s="200"/>
      <c r="S290" s="200"/>
      <c r="T290" s="201"/>
      <c r="AT290" s="202" t="s">
        <v>145</v>
      </c>
      <c r="AU290" s="202" t="s">
        <v>132</v>
      </c>
      <c r="AV290" s="13" t="s">
        <v>83</v>
      </c>
      <c r="AW290" s="13" t="s">
        <v>34</v>
      </c>
      <c r="AX290" s="13" t="s">
        <v>73</v>
      </c>
      <c r="AY290" s="202" t="s">
        <v>131</v>
      </c>
    </row>
    <row r="291" spans="1:65" s="13" customFormat="1" ht="10">
      <c r="B291" s="192"/>
      <c r="C291" s="193"/>
      <c r="D291" s="186" t="s">
        <v>145</v>
      </c>
      <c r="E291" s="194" t="s">
        <v>21</v>
      </c>
      <c r="F291" s="195" t="s">
        <v>267</v>
      </c>
      <c r="G291" s="193"/>
      <c r="H291" s="196">
        <v>3</v>
      </c>
      <c r="I291" s="197"/>
      <c r="J291" s="193"/>
      <c r="K291" s="193"/>
      <c r="L291" s="198"/>
      <c r="M291" s="199"/>
      <c r="N291" s="200"/>
      <c r="O291" s="200"/>
      <c r="P291" s="200"/>
      <c r="Q291" s="200"/>
      <c r="R291" s="200"/>
      <c r="S291" s="200"/>
      <c r="T291" s="201"/>
      <c r="AT291" s="202" t="s">
        <v>145</v>
      </c>
      <c r="AU291" s="202" t="s">
        <v>132</v>
      </c>
      <c r="AV291" s="13" t="s">
        <v>83</v>
      </c>
      <c r="AW291" s="13" t="s">
        <v>34</v>
      </c>
      <c r="AX291" s="13" t="s">
        <v>73</v>
      </c>
      <c r="AY291" s="202" t="s">
        <v>131</v>
      </c>
    </row>
    <row r="292" spans="1:65" s="2" customFormat="1" ht="24.15" customHeight="1">
      <c r="A292" s="34"/>
      <c r="B292" s="35"/>
      <c r="C292" s="173" t="s">
        <v>404</v>
      </c>
      <c r="D292" s="173" t="s">
        <v>134</v>
      </c>
      <c r="E292" s="174" t="s">
        <v>405</v>
      </c>
      <c r="F292" s="175" t="s">
        <v>406</v>
      </c>
      <c r="G292" s="176" t="s">
        <v>169</v>
      </c>
      <c r="H292" s="177">
        <v>41.14</v>
      </c>
      <c r="I292" s="178"/>
      <c r="J292" s="179">
        <f>ROUND(I292*H292,2)</f>
        <v>0</v>
      </c>
      <c r="K292" s="175" t="s">
        <v>138</v>
      </c>
      <c r="L292" s="39"/>
      <c r="M292" s="180" t="s">
        <v>21</v>
      </c>
      <c r="N292" s="181" t="s">
        <v>44</v>
      </c>
      <c r="O292" s="64"/>
      <c r="P292" s="182">
        <f>O292*H292</f>
        <v>0</v>
      </c>
      <c r="Q292" s="182">
        <v>0</v>
      </c>
      <c r="R292" s="182">
        <f>Q292*H292</f>
        <v>0</v>
      </c>
      <c r="S292" s="182">
        <v>1.174E-2</v>
      </c>
      <c r="T292" s="183">
        <f>S292*H292</f>
        <v>0.48298360000000001</v>
      </c>
      <c r="U292" s="34"/>
      <c r="V292" s="34"/>
      <c r="W292" s="34"/>
      <c r="X292" s="34"/>
      <c r="Y292" s="34"/>
      <c r="Z292" s="34"/>
      <c r="AA292" s="34"/>
      <c r="AB292" s="34"/>
      <c r="AC292" s="34"/>
      <c r="AD292" s="34"/>
      <c r="AE292" s="34"/>
      <c r="AR292" s="184" t="s">
        <v>139</v>
      </c>
      <c r="AT292" s="184" t="s">
        <v>134</v>
      </c>
      <c r="AU292" s="184" t="s">
        <v>132</v>
      </c>
      <c r="AY292" s="17" t="s">
        <v>131</v>
      </c>
      <c r="BE292" s="185">
        <f>IF(N292="základní",J292,0)</f>
        <v>0</v>
      </c>
      <c r="BF292" s="185">
        <f>IF(N292="snížená",J292,0)</f>
        <v>0</v>
      </c>
      <c r="BG292" s="185">
        <f>IF(N292="zákl. přenesená",J292,0)</f>
        <v>0</v>
      </c>
      <c r="BH292" s="185">
        <f>IF(N292="sníž. přenesená",J292,0)</f>
        <v>0</v>
      </c>
      <c r="BI292" s="185">
        <f>IF(N292="nulová",J292,0)</f>
        <v>0</v>
      </c>
      <c r="BJ292" s="17" t="s">
        <v>81</v>
      </c>
      <c r="BK292" s="185">
        <f>ROUND(I292*H292,2)</f>
        <v>0</v>
      </c>
      <c r="BL292" s="17" t="s">
        <v>139</v>
      </c>
      <c r="BM292" s="184" t="s">
        <v>407</v>
      </c>
    </row>
    <row r="293" spans="1:65" s="2" customFormat="1" ht="10">
      <c r="A293" s="34"/>
      <c r="B293" s="35"/>
      <c r="C293" s="36"/>
      <c r="D293" s="186" t="s">
        <v>141</v>
      </c>
      <c r="E293" s="36"/>
      <c r="F293" s="187" t="s">
        <v>406</v>
      </c>
      <c r="G293" s="36"/>
      <c r="H293" s="36"/>
      <c r="I293" s="188"/>
      <c r="J293" s="36"/>
      <c r="K293" s="36"/>
      <c r="L293" s="39"/>
      <c r="M293" s="189"/>
      <c r="N293" s="190"/>
      <c r="O293" s="64"/>
      <c r="P293" s="64"/>
      <c r="Q293" s="64"/>
      <c r="R293" s="64"/>
      <c r="S293" s="64"/>
      <c r="T293" s="65"/>
      <c r="U293" s="34"/>
      <c r="V293" s="34"/>
      <c r="W293" s="34"/>
      <c r="X293" s="34"/>
      <c r="Y293" s="34"/>
      <c r="Z293" s="34"/>
      <c r="AA293" s="34"/>
      <c r="AB293" s="34"/>
      <c r="AC293" s="34"/>
      <c r="AD293" s="34"/>
      <c r="AE293" s="34"/>
      <c r="AT293" s="17" t="s">
        <v>141</v>
      </c>
      <c r="AU293" s="17" t="s">
        <v>132</v>
      </c>
    </row>
    <row r="294" spans="1:65" s="2" customFormat="1" ht="27">
      <c r="A294" s="34"/>
      <c r="B294" s="35"/>
      <c r="C294" s="36"/>
      <c r="D294" s="186" t="s">
        <v>180</v>
      </c>
      <c r="E294" s="36"/>
      <c r="F294" s="191" t="s">
        <v>408</v>
      </c>
      <c r="G294" s="36"/>
      <c r="H294" s="36"/>
      <c r="I294" s="188"/>
      <c r="J294" s="36"/>
      <c r="K294" s="36"/>
      <c r="L294" s="39"/>
      <c r="M294" s="189"/>
      <c r="N294" s="190"/>
      <c r="O294" s="64"/>
      <c r="P294" s="64"/>
      <c r="Q294" s="64"/>
      <c r="R294" s="64"/>
      <c r="S294" s="64"/>
      <c r="T294" s="65"/>
      <c r="U294" s="34"/>
      <c r="V294" s="34"/>
      <c r="W294" s="34"/>
      <c r="X294" s="34"/>
      <c r="Y294" s="34"/>
      <c r="Z294" s="34"/>
      <c r="AA294" s="34"/>
      <c r="AB294" s="34"/>
      <c r="AC294" s="34"/>
      <c r="AD294" s="34"/>
      <c r="AE294" s="34"/>
      <c r="AT294" s="17" t="s">
        <v>180</v>
      </c>
      <c r="AU294" s="17" t="s">
        <v>132</v>
      </c>
    </row>
    <row r="295" spans="1:65" s="13" customFormat="1" ht="10">
      <c r="B295" s="192"/>
      <c r="C295" s="193"/>
      <c r="D295" s="186" t="s">
        <v>145</v>
      </c>
      <c r="E295" s="194" t="s">
        <v>21</v>
      </c>
      <c r="F295" s="195" t="s">
        <v>409</v>
      </c>
      <c r="G295" s="193"/>
      <c r="H295" s="196">
        <v>33.94</v>
      </c>
      <c r="I295" s="197"/>
      <c r="J295" s="193"/>
      <c r="K295" s="193"/>
      <c r="L295" s="198"/>
      <c r="M295" s="199"/>
      <c r="N295" s="200"/>
      <c r="O295" s="200"/>
      <c r="P295" s="200"/>
      <c r="Q295" s="200"/>
      <c r="R295" s="200"/>
      <c r="S295" s="200"/>
      <c r="T295" s="201"/>
      <c r="AT295" s="202" t="s">
        <v>145</v>
      </c>
      <c r="AU295" s="202" t="s">
        <v>132</v>
      </c>
      <c r="AV295" s="13" t="s">
        <v>83</v>
      </c>
      <c r="AW295" s="13" t="s">
        <v>34</v>
      </c>
      <c r="AX295" s="13" t="s">
        <v>73</v>
      </c>
      <c r="AY295" s="202" t="s">
        <v>131</v>
      </c>
    </row>
    <row r="296" spans="1:65" s="13" customFormat="1" ht="10">
      <c r="B296" s="192"/>
      <c r="C296" s="193"/>
      <c r="D296" s="186" t="s">
        <v>145</v>
      </c>
      <c r="E296" s="194" t="s">
        <v>21</v>
      </c>
      <c r="F296" s="195" t="s">
        <v>410</v>
      </c>
      <c r="G296" s="193"/>
      <c r="H296" s="196">
        <v>7.2</v>
      </c>
      <c r="I296" s="197"/>
      <c r="J296" s="193"/>
      <c r="K296" s="193"/>
      <c r="L296" s="198"/>
      <c r="M296" s="199"/>
      <c r="N296" s="200"/>
      <c r="O296" s="200"/>
      <c r="P296" s="200"/>
      <c r="Q296" s="200"/>
      <c r="R296" s="200"/>
      <c r="S296" s="200"/>
      <c r="T296" s="201"/>
      <c r="AT296" s="202" t="s">
        <v>145</v>
      </c>
      <c r="AU296" s="202" t="s">
        <v>132</v>
      </c>
      <c r="AV296" s="13" t="s">
        <v>83</v>
      </c>
      <c r="AW296" s="13" t="s">
        <v>34</v>
      </c>
      <c r="AX296" s="13" t="s">
        <v>73</v>
      </c>
      <c r="AY296" s="202" t="s">
        <v>131</v>
      </c>
    </row>
    <row r="297" spans="1:65" s="2" customFormat="1" ht="37.75" customHeight="1">
      <c r="A297" s="34"/>
      <c r="B297" s="35"/>
      <c r="C297" s="173" t="s">
        <v>411</v>
      </c>
      <c r="D297" s="173" t="s">
        <v>134</v>
      </c>
      <c r="E297" s="174" t="s">
        <v>412</v>
      </c>
      <c r="F297" s="175" t="s">
        <v>413</v>
      </c>
      <c r="G297" s="176" t="s">
        <v>271</v>
      </c>
      <c r="H297" s="177">
        <v>0.24</v>
      </c>
      <c r="I297" s="178"/>
      <c r="J297" s="179">
        <f>ROUND(I297*H297,2)</f>
        <v>0</v>
      </c>
      <c r="K297" s="175" t="s">
        <v>138</v>
      </c>
      <c r="L297" s="39"/>
      <c r="M297" s="180" t="s">
        <v>21</v>
      </c>
      <c r="N297" s="181" t="s">
        <v>44</v>
      </c>
      <c r="O297" s="64"/>
      <c r="P297" s="182">
        <f>O297*H297</f>
        <v>0</v>
      </c>
      <c r="Q297" s="182">
        <v>0</v>
      </c>
      <c r="R297" s="182">
        <f>Q297*H297</f>
        <v>0</v>
      </c>
      <c r="S297" s="182">
        <v>2.2000000000000002</v>
      </c>
      <c r="T297" s="183">
        <f>S297*H297</f>
        <v>0.52800000000000002</v>
      </c>
      <c r="U297" s="34"/>
      <c r="V297" s="34"/>
      <c r="W297" s="34"/>
      <c r="X297" s="34"/>
      <c r="Y297" s="34"/>
      <c r="Z297" s="34"/>
      <c r="AA297" s="34"/>
      <c r="AB297" s="34"/>
      <c r="AC297" s="34"/>
      <c r="AD297" s="34"/>
      <c r="AE297" s="34"/>
      <c r="AR297" s="184" t="s">
        <v>139</v>
      </c>
      <c r="AT297" s="184" t="s">
        <v>134</v>
      </c>
      <c r="AU297" s="184" t="s">
        <v>132</v>
      </c>
      <c r="AY297" s="17" t="s">
        <v>131</v>
      </c>
      <c r="BE297" s="185">
        <f>IF(N297="základní",J297,0)</f>
        <v>0</v>
      </c>
      <c r="BF297" s="185">
        <f>IF(N297="snížená",J297,0)</f>
        <v>0</v>
      </c>
      <c r="BG297" s="185">
        <f>IF(N297="zákl. přenesená",J297,0)</f>
        <v>0</v>
      </c>
      <c r="BH297" s="185">
        <f>IF(N297="sníž. přenesená",J297,0)</f>
        <v>0</v>
      </c>
      <c r="BI297" s="185">
        <f>IF(N297="nulová",J297,0)</f>
        <v>0</v>
      </c>
      <c r="BJ297" s="17" t="s">
        <v>81</v>
      </c>
      <c r="BK297" s="185">
        <f>ROUND(I297*H297,2)</f>
        <v>0</v>
      </c>
      <c r="BL297" s="17" t="s">
        <v>139</v>
      </c>
      <c r="BM297" s="184" t="s">
        <v>414</v>
      </c>
    </row>
    <row r="298" spans="1:65" s="2" customFormat="1" ht="18">
      <c r="A298" s="34"/>
      <c r="B298" s="35"/>
      <c r="C298" s="36"/>
      <c r="D298" s="186" t="s">
        <v>141</v>
      </c>
      <c r="E298" s="36"/>
      <c r="F298" s="187" t="s">
        <v>415</v>
      </c>
      <c r="G298" s="36"/>
      <c r="H298" s="36"/>
      <c r="I298" s="188"/>
      <c r="J298" s="36"/>
      <c r="K298" s="36"/>
      <c r="L298" s="39"/>
      <c r="M298" s="189"/>
      <c r="N298" s="190"/>
      <c r="O298" s="64"/>
      <c r="P298" s="64"/>
      <c r="Q298" s="64"/>
      <c r="R298" s="64"/>
      <c r="S298" s="64"/>
      <c r="T298" s="65"/>
      <c r="U298" s="34"/>
      <c r="V298" s="34"/>
      <c r="W298" s="34"/>
      <c r="X298" s="34"/>
      <c r="Y298" s="34"/>
      <c r="Z298" s="34"/>
      <c r="AA298" s="34"/>
      <c r="AB298" s="34"/>
      <c r="AC298" s="34"/>
      <c r="AD298" s="34"/>
      <c r="AE298" s="34"/>
      <c r="AT298" s="17" t="s">
        <v>141</v>
      </c>
      <c r="AU298" s="17" t="s">
        <v>132</v>
      </c>
    </row>
    <row r="299" spans="1:65" s="13" customFormat="1" ht="10">
      <c r="B299" s="192"/>
      <c r="C299" s="193"/>
      <c r="D299" s="186" t="s">
        <v>145</v>
      </c>
      <c r="E299" s="194" t="s">
        <v>21</v>
      </c>
      <c r="F299" s="195" t="s">
        <v>416</v>
      </c>
      <c r="G299" s="193"/>
      <c r="H299" s="196">
        <v>0.24</v>
      </c>
      <c r="I299" s="197"/>
      <c r="J299" s="193"/>
      <c r="K299" s="193"/>
      <c r="L299" s="198"/>
      <c r="M299" s="199"/>
      <c r="N299" s="200"/>
      <c r="O299" s="200"/>
      <c r="P299" s="200"/>
      <c r="Q299" s="200"/>
      <c r="R299" s="200"/>
      <c r="S299" s="200"/>
      <c r="T299" s="201"/>
      <c r="AT299" s="202" t="s">
        <v>145</v>
      </c>
      <c r="AU299" s="202" t="s">
        <v>132</v>
      </c>
      <c r="AV299" s="13" t="s">
        <v>83</v>
      </c>
      <c r="AW299" s="13" t="s">
        <v>34</v>
      </c>
      <c r="AX299" s="13" t="s">
        <v>73</v>
      </c>
      <c r="AY299" s="202" t="s">
        <v>131</v>
      </c>
    </row>
    <row r="300" spans="1:65" s="2" customFormat="1" ht="37.75" customHeight="1">
      <c r="A300" s="34"/>
      <c r="B300" s="35"/>
      <c r="C300" s="173" t="s">
        <v>417</v>
      </c>
      <c r="D300" s="173" t="s">
        <v>134</v>
      </c>
      <c r="E300" s="174" t="s">
        <v>418</v>
      </c>
      <c r="F300" s="175" t="s">
        <v>419</v>
      </c>
      <c r="G300" s="176" t="s">
        <v>271</v>
      </c>
      <c r="H300" s="177">
        <v>4.4000000000000004</v>
      </c>
      <c r="I300" s="178"/>
      <c r="J300" s="179">
        <f>ROUND(I300*H300,2)</f>
        <v>0</v>
      </c>
      <c r="K300" s="175" t="s">
        <v>138</v>
      </c>
      <c r="L300" s="39"/>
      <c r="M300" s="180" t="s">
        <v>21</v>
      </c>
      <c r="N300" s="181" t="s">
        <v>44</v>
      </c>
      <c r="O300" s="64"/>
      <c r="P300" s="182">
        <f>O300*H300</f>
        <v>0</v>
      </c>
      <c r="Q300" s="182">
        <v>0</v>
      </c>
      <c r="R300" s="182">
        <f>Q300*H300</f>
        <v>0</v>
      </c>
      <c r="S300" s="182">
        <v>2.2000000000000002</v>
      </c>
      <c r="T300" s="183">
        <f>S300*H300</f>
        <v>9.6800000000000015</v>
      </c>
      <c r="U300" s="34"/>
      <c r="V300" s="34"/>
      <c r="W300" s="34"/>
      <c r="X300" s="34"/>
      <c r="Y300" s="34"/>
      <c r="Z300" s="34"/>
      <c r="AA300" s="34"/>
      <c r="AB300" s="34"/>
      <c r="AC300" s="34"/>
      <c r="AD300" s="34"/>
      <c r="AE300" s="34"/>
      <c r="AR300" s="184" t="s">
        <v>139</v>
      </c>
      <c r="AT300" s="184" t="s">
        <v>134</v>
      </c>
      <c r="AU300" s="184" t="s">
        <v>132</v>
      </c>
      <c r="AY300" s="17" t="s">
        <v>131</v>
      </c>
      <c r="BE300" s="185">
        <f>IF(N300="základní",J300,0)</f>
        <v>0</v>
      </c>
      <c r="BF300" s="185">
        <f>IF(N300="snížená",J300,0)</f>
        <v>0</v>
      </c>
      <c r="BG300" s="185">
        <f>IF(N300="zákl. přenesená",J300,0)</f>
        <v>0</v>
      </c>
      <c r="BH300" s="185">
        <f>IF(N300="sníž. přenesená",J300,0)</f>
        <v>0</v>
      </c>
      <c r="BI300" s="185">
        <f>IF(N300="nulová",J300,0)</f>
        <v>0</v>
      </c>
      <c r="BJ300" s="17" t="s">
        <v>81</v>
      </c>
      <c r="BK300" s="185">
        <f>ROUND(I300*H300,2)</f>
        <v>0</v>
      </c>
      <c r="BL300" s="17" t="s">
        <v>139</v>
      </c>
      <c r="BM300" s="184" t="s">
        <v>420</v>
      </c>
    </row>
    <row r="301" spans="1:65" s="2" customFormat="1" ht="18">
      <c r="A301" s="34"/>
      <c r="B301" s="35"/>
      <c r="C301" s="36"/>
      <c r="D301" s="186" t="s">
        <v>141</v>
      </c>
      <c r="E301" s="36"/>
      <c r="F301" s="187" t="s">
        <v>421</v>
      </c>
      <c r="G301" s="36"/>
      <c r="H301" s="36"/>
      <c r="I301" s="188"/>
      <c r="J301" s="36"/>
      <c r="K301" s="36"/>
      <c r="L301" s="39"/>
      <c r="M301" s="189"/>
      <c r="N301" s="190"/>
      <c r="O301" s="64"/>
      <c r="P301" s="64"/>
      <c r="Q301" s="64"/>
      <c r="R301" s="64"/>
      <c r="S301" s="64"/>
      <c r="T301" s="65"/>
      <c r="U301" s="34"/>
      <c r="V301" s="34"/>
      <c r="W301" s="34"/>
      <c r="X301" s="34"/>
      <c r="Y301" s="34"/>
      <c r="Z301" s="34"/>
      <c r="AA301" s="34"/>
      <c r="AB301" s="34"/>
      <c r="AC301" s="34"/>
      <c r="AD301" s="34"/>
      <c r="AE301" s="34"/>
      <c r="AT301" s="17" t="s">
        <v>141</v>
      </c>
      <c r="AU301" s="17" t="s">
        <v>132</v>
      </c>
    </row>
    <row r="302" spans="1:65" s="13" customFormat="1" ht="10">
      <c r="B302" s="192"/>
      <c r="C302" s="193"/>
      <c r="D302" s="186" t="s">
        <v>145</v>
      </c>
      <c r="E302" s="194" t="s">
        <v>21</v>
      </c>
      <c r="F302" s="195" t="s">
        <v>422</v>
      </c>
      <c r="G302" s="193"/>
      <c r="H302" s="196">
        <v>4.4000000000000004</v>
      </c>
      <c r="I302" s="197"/>
      <c r="J302" s="193"/>
      <c r="K302" s="193"/>
      <c r="L302" s="198"/>
      <c r="M302" s="199"/>
      <c r="N302" s="200"/>
      <c r="O302" s="200"/>
      <c r="P302" s="200"/>
      <c r="Q302" s="200"/>
      <c r="R302" s="200"/>
      <c r="S302" s="200"/>
      <c r="T302" s="201"/>
      <c r="AT302" s="202" t="s">
        <v>145</v>
      </c>
      <c r="AU302" s="202" t="s">
        <v>132</v>
      </c>
      <c r="AV302" s="13" t="s">
        <v>83</v>
      </c>
      <c r="AW302" s="13" t="s">
        <v>34</v>
      </c>
      <c r="AX302" s="13" t="s">
        <v>73</v>
      </c>
      <c r="AY302" s="202" t="s">
        <v>131</v>
      </c>
    </row>
    <row r="303" spans="1:65" s="2" customFormat="1" ht="24.15" customHeight="1">
      <c r="A303" s="34"/>
      <c r="B303" s="35"/>
      <c r="C303" s="173" t="s">
        <v>423</v>
      </c>
      <c r="D303" s="173" t="s">
        <v>134</v>
      </c>
      <c r="E303" s="174" t="s">
        <v>424</v>
      </c>
      <c r="F303" s="175" t="s">
        <v>425</v>
      </c>
      <c r="G303" s="176" t="s">
        <v>169</v>
      </c>
      <c r="H303" s="177">
        <v>1.64</v>
      </c>
      <c r="I303" s="178"/>
      <c r="J303" s="179">
        <f>ROUND(I303*H303,2)</f>
        <v>0</v>
      </c>
      <c r="K303" s="175" t="s">
        <v>138</v>
      </c>
      <c r="L303" s="39"/>
      <c r="M303" s="180" t="s">
        <v>21</v>
      </c>
      <c r="N303" s="181" t="s">
        <v>44</v>
      </c>
      <c r="O303" s="64"/>
      <c r="P303" s="182">
        <f>O303*H303</f>
        <v>0</v>
      </c>
      <c r="Q303" s="182">
        <v>8.0999999999999996E-4</v>
      </c>
      <c r="R303" s="182">
        <f>Q303*H303</f>
        <v>1.3283999999999998E-3</v>
      </c>
      <c r="S303" s="182">
        <v>3.7999999999999999E-2</v>
      </c>
      <c r="T303" s="183">
        <f>S303*H303</f>
        <v>6.2319999999999993E-2</v>
      </c>
      <c r="U303" s="34"/>
      <c r="V303" s="34"/>
      <c r="W303" s="34"/>
      <c r="X303" s="34"/>
      <c r="Y303" s="34"/>
      <c r="Z303" s="34"/>
      <c r="AA303" s="34"/>
      <c r="AB303" s="34"/>
      <c r="AC303" s="34"/>
      <c r="AD303" s="34"/>
      <c r="AE303" s="34"/>
      <c r="AR303" s="184" t="s">
        <v>139</v>
      </c>
      <c r="AT303" s="184" t="s">
        <v>134</v>
      </c>
      <c r="AU303" s="184" t="s">
        <v>132</v>
      </c>
      <c r="AY303" s="17" t="s">
        <v>131</v>
      </c>
      <c r="BE303" s="185">
        <f>IF(N303="základní",J303,0)</f>
        <v>0</v>
      </c>
      <c r="BF303" s="185">
        <f>IF(N303="snížená",J303,0)</f>
        <v>0</v>
      </c>
      <c r="BG303" s="185">
        <f>IF(N303="zákl. přenesená",J303,0)</f>
        <v>0</v>
      </c>
      <c r="BH303" s="185">
        <f>IF(N303="sníž. přenesená",J303,0)</f>
        <v>0</v>
      </c>
      <c r="BI303" s="185">
        <f>IF(N303="nulová",J303,0)</f>
        <v>0</v>
      </c>
      <c r="BJ303" s="17" t="s">
        <v>81</v>
      </c>
      <c r="BK303" s="185">
        <f>ROUND(I303*H303,2)</f>
        <v>0</v>
      </c>
      <c r="BL303" s="17" t="s">
        <v>139</v>
      </c>
      <c r="BM303" s="184" t="s">
        <v>426</v>
      </c>
    </row>
    <row r="304" spans="1:65" s="2" customFormat="1" ht="27">
      <c r="A304" s="34"/>
      <c r="B304" s="35"/>
      <c r="C304" s="36"/>
      <c r="D304" s="186" t="s">
        <v>141</v>
      </c>
      <c r="E304" s="36"/>
      <c r="F304" s="187" t="s">
        <v>427</v>
      </c>
      <c r="G304" s="36"/>
      <c r="H304" s="36"/>
      <c r="I304" s="188"/>
      <c r="J304" s="36"/>
      <c r="K304" s="36"/>
      <c r="L304" s="39"/>
      <c r="M304" s="189"/>
      <c r="N304" s="190"/>
      <c r="O304" s="64"/>
      <c r="P304" s="64"/>
      <c r="Q304" s="64"/>
      <c r="R304" s="64"/>
      <c r="S304" s="64"/>
      <c r="T304" s="65"/>
      <c r="U304" s="34"/>
      <c r="V304" s="34"/>
      <c r="W304" s="34"/>
      <c r="X304" s="34"/>
      <c r="Y304" s="34"/>
      <c r="Z304" s="34"/>
      <c r="AA304" s="34"/>
      <c r="AB304" s="34"/>
      <c r="AC304" s="34"/>
      <c r="AD304" s="34"/>
      <c r="AE304" s="34"/>
      <c r="AT304" s="17" t="s">
        <v>141</v>
      </c>
      <c r="AU304" s="17" t="s">
        <v>132</v>
      </c>
    </row>
    <row r="305" spans="1:65" s="2" customFormat="1" ht="63">
      <c r="A305" s="34"/>
      <c r="B305" s="35"/>
      <c r="C305" s="36"/>
      <c r="D305" s="186" t="s">
        <v>143</v>
      </c>
      <c r="E305" s="36"/>
      <c r="F305" s="191" t="s">
        <v>428</v>
      </c>
      <c r="G305" s="36"/>
      <c r="H305" s="36"/>
      <c r="I305" s="188"/>
      <c r="J305" s="36"/>
      <c r="K305" s="36"/>
      <c r="L305" s="39"/>
      <c r="M305" s="189"/>
      <c r="N305" s="190"/>
      <c r="O305" s="64"/>
      <c r="P305" s="64"/>
      <c r="Q305" s="64"/>
      <c r="R305" s="64"/>
      <c r="S305" s="64"/>
      <c r="T305" s="65"/>
      <c r="U305" s="34"/>
      <c r="V305" s="34"/>
      <c r="W305" s="34"/>
      <c r="X305" s="34"/>
      <c r="Y305" s="34"/>
      <c r="Z305" s="34"/>
      <c r="AA305" s="34"/>
      <c r="AB305" s="34"/>
      <c r="AC305" s="34"/>
      <c r="AD305" s="34"/>
      <c r="AE305" s="34"/>
      <c r="AT305" s="17" t="s">
        <v>143</v>
      </c>
      <c r="AU305" s="17" t="s">
        <v>132</v>
      </c>
    </row>
    <row r="306" spans="1:65" s="13" customFormat="1" ht="10">
      <c r="B306" s="192"/>
      <c r="C306" s="193"/>
      <c r="D306" s="186" t="s">
        <v>145</v>
      </c>
      <c r="E306" s="194" t="s">
        <v>21</v>
      </c>
      <c r="F306" s="195" t="s">
        <v>429</v>
      </c>
      <c r="G306" s="193"/>
      <c r="H306" s="196">
        <v>1.64</v>
      </c>
      <c r="I306" s="197"/>
      <c r="J306" s="193"/>
      <c r="K306" s="193"/>
      <c r="L306" s="198"/>
      <c r="M306" s="199"/>
      <c r="N306" s="200"/>
      <c r="O306" s="200"/>
      <c r="P306" s="200"/>
      <c r="Q306" s="200"/>
      <c r="R306" s="200"/>
      <c r="S306" s="200"/>
      <c r="T306" s="201"/>
      <c r="AT306" s="202" t="s">
        <v>145</v>
      </c>
      <c r="AU306" s="202" t="s">
        <v>132</v>
      </c>
      <c r="AV306" s="13" t="s">
        <v>83</v>
      </c>
      <c r="AW306" s="13" t="s">
        <v>34</v>
      </c>
      <c r="AX306" s="13" t="s">
        <v>73</v>
      </c>
      <c r="AY306" s="202" t="s">
        <v>131</v>
      </c>
    </row>
    <row r="307" spans="1:65" s="2" customFormat="1" ht="37.75" customHeight="1">
      <c r="A307" s="34"/>
      <c r="B307" s="35"/>
      <c r="C307" s="173" t="s">
        <v>164</v>
      </c>
      <c r="D307" s="173" t="s">
        <v>134</v>
      </c>
      <c r="E307" s="174" t="s">
        <v>430</v>
      </c>
      <c r="F307" s="175" t="s">
        <v>431</v>
      </c>
      <c r="G307" s="176" t="s">
        <v>206</v>
      </c>
      <c r="H307" s="177">
        <v>201.548</v>
      </c>
      <c r="I307" s="178"/>
      <c r="J307" s="179">
        <f>ROUND(I307*H307,2)</f>
        <v>0</v>
      </c>
      <c r="K307" s="175" t="s">
        <v>138</v>
      </c>
      <c r="L307" s="39"/>
      <c r="M307" s="180" t="s">
        <v>21</v>
      </c>
      <c r="N307" s="181" t="s">
        <v>44</v>
      </c>
      <c r="O307" s="64"/>
      <c r="P307" s="182">
        <f>O307*H307</f>
        <v>0</v>
      </c>
      <c r="Q307" s="182">
        <v>0</v>
      </c>
      <c r="R307" s="182">
        <f>Q307*H307</f>
        <v>0</v>
      </c>
      <c r="S307" s="182">
        <v>5.0000000000000001E-3</v>
      </c>
      <c r="T307" s="183">
        <f>S307*H307</f>
        <v>1.0077400000000001</v>
      </c>
      <c r="U307" s="34"/>
      <c r="V307" s="34"/>
      <c r="W307" s="34"/>
      <c r="X307" s="34"/>
      <c r="Y307" s="34"/>
      <c r="Z307" s="34"/>
      <c r="AA307" s="34"/>
      <c r="AB307" s="34"/>
      <c r="AC307" s="34"/>
      <c r="AD307" s="34"/>
      <c r="AE307" s="34"/>
      <c r="AR307" s="184" t="s">
        <v>139</v>
      </c>
      <c r="AT307" s="184" t="s">
        <v>134</v>
      </c>
      <c r="AU307" s="184" t="s">
        <v>132</v>
      </c>
      <c r="AY307" s="17" t="s">
        <v>131</v>
      </c>
      <c r="BE307" s="185">
        <f>IF(N307="základní",J307,0)</f>
        <v>0</v>
      </c>
      <c r="BF307" s="185">
        <f>IF(N307="snížená",J307,0)</f>
        <v>0</v>
      </c>
      <c r="BG307" s="185">
        <f>IF(N307="zákl. přenesená",J307,0)</f>
        <v>0</v>
      </c>
      <c r="BH307" s="185">
        <f>IF(N307="sníž. přenesená",J307,0)</f>
        <v>0</v>
      </c>
      <c r="BI307" s="185">
        <f>IF(N307="nulová",J307,0)</f>
        <v>0</v>
      </c>
      <c r="BJ307" s="17" t="s">
        <v>81</v>
      </c>
      <c r="BK307" s="185">
        <f>ROUND(I307*H307,2)</f>
        <v>0</v>
      </c>
      <c r="BL307" s="17" t="s">
        <v>139</v>
      </c>
      <c r="BM307" s="184" t="s">
        <v>432</v>
      </c>
    </row>
    <row r="308" spans="1:65" s="2" customFormat="1" ht="27">
      <c r="A308" s="34"/>
      <c r="B308" s="35"/>
      <c r="C308" s="36"/>
      <c r="D308" s="186" t="s">
        <v>141</v>
      </c>
      <c r="E308" s="36"/>
      <c r="F308" s="187" t="s">
        <v>433</v>
      </c>
      <c r="G308" s="36"/>
      <c r="H308" s="36"/>
      <c r="I308" s="188"/>
      <c r="J308" s="36"/>
      <c r="K308" s="36"/>
      <c r="L308" s="39"/>
      <c r="M308" s="189"/>
      <c r="N308" s="190"/>
      <c r="O308" s="64"/>
      <c r="P308" s="64"/>
      <c r="Q308" s="64"/>
      <c r="R308" s="64"/>
      <c r="S308" s="64"/>
      <c r="T308" s="65"/>
      <c r="U308" s="34"/>
      <c r="V308" s="34"/>
      <c r="W308" s="34"/>
      <c r="X308" s="34"/>
      <c r="Y308" s="34"/>
      <c r="Z308" s="34"/>
      <c r="AA308" s="34"/>
      <c r="AB308" s="34"/>
      <c r="AC308" s="34"/>
      <c r="AD308" s="34"/>
      <c r="AE308" s="34"/>
      <c r="AT308" s="17" t="s">
        <v>141</v>
      </c>
      <c r="AU308" s="17" t="s">
        <v>132</v>
      </c>
    </row>
    <row r="309" spans="1:65" s="13" customFormat="1" ht="20">
      <c r="B309" s="192"/>
      <c r="C309" s="193"/>
      <c r="D309" s="186" t="s">
        <v>145</v>
      </c>
      <c r="E309" s="194" t="s">
        <v>21</v>
      </c>
      <c r="F309" s="195" t="s">
        <v>434</v>
      </c>
      <c r="G309" s="193"/>
      <c r="H309" s="196">
        <v>130.94</v>
      </c>
      <c r="I309" s="197"/>
      <c r="J309" s="193"/>
      <c r="K309" s="193"/>
      <c r="L309" s="198"/>
      <c r="M309" s="199"/>
      <c r="N309" s="200"/>
      <c r="O309" s="200"/>
      <c r="P309" s="200"/>
      <c r="Q309" s="200"/>
      <c r="R309" s="200"/>
      <c r="S309" s="200"/>
      <c r="T309" s="201"/>
      <c r="AT309" s="202" t="s">
        <v>145</v>
      </c>
      <c r="AU309" s="202" t="s">
        <v>132</v>
      </c>
      <c r="AV309" s="13" t="s">
        <v>83</v>
      </c>
      <c r="AW309" s="13" t="s">
        <v>34</v>
      </c>
      <c r="AX309" s="13" t="s">
        <v>73</v>
      </c>
      <c r="AY309" s="202" t="s">
        <v>131</v>
      </c>
    </row>
    <row r="310" spans="1:65" s="13" customFormat="1" ht="10">
      <c r="B310" s="192"/>
      <c r="C310" s="193"/>
      <c r="D310" s="186" t="s">
        <v>145</v>
      </c>
      <c r="E310" s="194" t="s">
        <v>21</v>
      </c>
      <c r="F310" s="195" t="s">
        <v>249</v>
      </c>
      <c r="G310" s="193"/>
      <c r="H310" s="196">
        <v>70.608000000000004</v>
      </c>
      <c r="I310" s="197"/>
      <c r="J310" s="193"/>
      <c r="K310" s="193"/>
      <c r="L310" s="198"/>
      <c r="M310" s="199"/>
      <c r="N310" s="200"/>
      <c r="O310" s="200"/>
      <c r="P310" s="200"/>
      <c r="Q310" s="200"/>
      <c r="R310" s="200"/>
      <c r="S310" s="200"/>
      <c r="T310" s="201"/>
      <c r="AT310" s="202" t="s">
        <v>145</v>
      </c>
      <c r="AU310" s="202" t="s">
        <v>132</v>
      </c>
      <c r="AV310" s="13" t="s">
        <v>83</v>
      </c>
      <c r="AW310" s="13" t="s">
        <v>34</v>
      </c>
      <c r="AX310" s="13" t="s">
        <v>73</v>
      </c>
      <c r="AY310" s="202" t="s">
        <v>131</v>
      </c>
    </row>
    <row r="311" spans="1:65" s="2" customFormat="1" ht="37.75" customHeight="1">
      <c r="A311" s="34"/>
      <c r="B311" s="35"/>
      <c r="C311" s="173" t="s">
        <v>435</v>
      </c>
      <c r="D311" s="173" t="s">
        <v>134</v>
      </c>
      <c r="E311" s="174" t="s">
        <v>436</v>
      </c>
      <c r="F311" s="175" t="s">
        <v>437</v>
      </c>
      <c r="G311" s="176" t="s">
        <v>206</v>
      </c>
      <c r="H311" s="177">
        <v>10.14</v>
      </c>
      <c r="I311" s="178"/>
      <c r="J311" s="179">
        <f>ROUND(I311*H311,2)</f>
        <v>0</v>
      </c>
      <c r="K311" s="175" t="s">
        <v>138</v>
      </c>
      <c r="L311" s="39"/>
      <c r="M311" s="180" t="s">
        <v>21</v>
      </c>
      <c r="N311" s="181" t="s">
        <v>44</v>
      </c>
      <c r="O311" s="64"/>
      <c r="P311" s="182">
        <f>O311*H311</f>
        <v>0</v>
      </c>
      <c r="Q311" s="182">
        <v>0</v>
      </c>
      <c r="R311" s="182">
        <f>Q311*H311</f>
        <v>0</v>
      </c>
      <c r="S311" s="182">
        <v>5.8999999999999997E-2</v>
      </c>
      <c r="T311" s="183">
        <f>S311*H311</f>
        <v>0.59826000000000001</v>
      </c>
      <c r="U311" s="34"/>
      <c r="V311" s="34"/>
      <c r="W311" s="34"/>
      <c r="X311" s="34"/>
      <c r="Y311" s="34"/>
      <c r="Z311" s="34"/>
      <c r="AA311" s="34"/>
      <c r="AB311" s="34"/>
      <c r="AC311" s="34"/>
      <c r="AD311" s="34"/>
      <c r="AE311" s="34"/>
      <c r="AR311" s="184" t="s">
        <v>139</v>
      </c>
      <c r="AT311" s="184" t="s">
        <v>134</v>
      </c>
      <c r="AU311" s="184" t="s">
        <v>132</v>
      </c>
      <c r="AY311" s="17" t="s">
        <v>131</v>
      </c>
      <c r="BE311" s="185">
        <f>IF(N311="základní",J311,0)</f>
        <v>0</v>
      </c>
      <c r="BF311" s="185">
        <f>IF(N311="snížená",J311,0)</f>
        <v>0</v>
      </c>
      <c r="BG311" s="185">
        <f>IF(N311="zákl. přenesená",J311,0)</f>
        <v>0</v>
      </c>
      <c r="BH311" s="185">
        <f>IF(N311="sníž. přenesená",J311,0)</f>
        <v>0</v>
      </c>
      <c r="BI311" s="185">
        <f>IF(N311="nulová",J311,0)</f>
        <v>0</v>
      </c>
      <c r="BJ311" s="17" t="s">
        <v>81</v>
      </c>
      <c r="BK311" s="185">
        <f>ROUND(I311*H311,2)</f>
        <v>0</v>
      </c>
      <c r="BL311" s="17" t="s">
        <v>139</v>
      </c>
      <c r="BM311" s="184" t="s">
        <v>438</v>
      </c>
    </row>
    <row r="312" spans="1:65" s="2" customFormat="1" ht="27">
      <c r="A312" s="34"/>
      <c r="B312" s="35"/>
      <c r="C312" s="36"/>
      <c r="D312" s="186" t="s">
        <v>141</v>
      </c>
      <c r="E312" s="36"/>
      <c r="F312" s="187" t="s">
        <v>439</v>
      </c>
      <c r="G312" s="36"/>
      <c r="H312" s="36"/>
      <c r="I312" s="188"/>
      <c r="J312" s="36"/>
      <c r="K312" s="36"/>
      <c r="L312" s="39"/>
      <c r="M312" s="189"/>
      <c r="N312" s="190"/>
      <c r="O312" s="64"/>
      <c r="P312" s="64"/>
      <c r="Q312" s="64"/>
      <c r="R312" s="64"/>
      <c r="S312" s="64"/>
      <c r="T312" s="65"/>
      <c r="U312" s="34"/>
      <c r="V312" s="34"/>
      <c r="W312" s="34"/>
      <c r="X312" s="34"/>
      <c r="Y312" s="34"/>
      <c r="Z312" s="34"/>
      <c r="AA312" s="34"/>
      <c r="AB312" s="34"/>
      <c r="AC312" s="34"/>
      <c r="AD312" s="34"/>
      <c r="AE312" s="34"/>
      <c r="AT312" s="17" t="s">
        <v>141</v>
      </c>
      <c r="AU312" s="17" t="s">
        <v>132</v>
      </c>
    </row>
    <row r="313" spans="1:65" s="13" customFormat="1" ht="10">
      <c r="B313" s="192"/>
      <c r="C313" s="193"/>
      <c r="D313" s="186" t="s">
        <v>145</v>
      </c>
      <c r="E313" s="194" t="s">
        <v>21</v>
      </c>
      <c r="F313" s="195" t="s">
        <v>440</v>
      </c>
      <c r="G313" s="193"/>
      <c r="H313" s="196">
        <v>0</v>
      </c>
      <c r="I313" s="197"/>
      <c r="J313" s="193"/>
      <c r="K313" s="193"/>
      <c r="L313" s="198"/>
      <c r="M313" s="199"/>
      <c r="N313" s="200"/>
      <c r="O313" s="200"/>
      <c r="P313" s="200"/>
      <c r="Q313" s="200"/>
      <c r="R313" s="200"/>
      <c r="S313" s="200"/>
      <c r="T313" s="201"/>
      <c r="AT313" s="202" t="s">
        <v>145</v>
      </c>
      <c r="AU313" s="202" t="s">
        <v>132</v>
      </c>
      <c r="AV313" s="13" t="s">
        <v>83</v>
      </c>
      <c r="AW313" s="13" t="s">
        <v>34</v>
      </c>
      <c r="AX313" s="13" t="s">
        <v>73</v>
      </c>
      <c r="AY313" s="202" t="s">
        <v>131</v>
      </c>
    </row>
    <row r="314" spans="1:65" s="13" customFormat="1" ht="10">
      <c r="B314" s="192"/>
      <c r="C314" s="193"/>
      <c r="D314" s="186" t="s">
        <v>145</v>
      </c>
      <c r="E314" s="194" t="s">
        <v>21</v>
      </c>
      <c r="F314" s="195" t="s">
        <v>212</v>
      </c>
      <c r="G314" s="193"/>
      <c r="H314" s="196">
        <v>4.88</v>
      </c>
      <c r="I314" s="197"/>
      <c r="J314" s="193"/>
      <c r="K314" s="193"/>
      <c r="L314" s="198"/>
      <c r="M314" s="199"/>
      <c r="N314" s="200"/>
      <c r="O314" s="200"/>
      <c r="P314" s="200"/>
      <c r="Q314" s="200"/>
      <c r="R314" s="200"/>
      <c r="S314" s="200"/>
      <c r="T314" s="201"/>
      <c r="AT314" s="202" t="s">
        <v>145</v>
      </c>
      <c r="AU314" s="202" t="s">
        <v>132</v>
      </c>
      <c r="AV314" s="13" t="s">
        <v>83</v>
      </c>
      <c r="AW314" s="13" t="s">
        <v>34</v>
      </c>
      <c r="AX314" s="13" t="s">
        <v>73</v>
      </c>
      <c r="AY314" s="202" t="s">
        <v>131</v>
      </c>
    </row>
    <row r="315" spans="1:65" s="13" customFormat="1" ht="10">
      <c r="B315" s="192"/>
      <c r="C315" s="193"/>
      <c r="D315" s="186" t="s">
        <v>145</v>
      </c>
      <c r="E315" s="194" t="s">
        <v>21</v>
      </c>
      <c r="F315" s="195" t="s">
        <v>441</v>
      </c>
      <c r="G315" s="193"/>
      <c r="H315" s="196">
        <v>0</v>
      </c>
      <c r="I315" s="197"/>
      <c r="J315" s="193"/>
      <c r="K315" s="193"/>
      <c r="L315" s="198"/>
      <c r="M315" s="199"/>
      <c r="N315" s="200"/>
      <c r="O315" s="200"/>
      <c r="P315" s="200"/>
      <c r="Q315" s="200"/>
      <c r="R315" s="200"/>
      <c r="S315" s="200"/>
      <c r="T315" s="201"/>
      <c r="AT315" s="202" t="s">
        <v>145</v>
      </c>
      <c r="AU315" s="202" t="s">
        <v>132</v>
      </c>
      <c r="AV315" s="13" t="s">
        <v>83</v>
      </c>
      <c r="AW315" s="13" t="s">
        <v>34</v>
      </c>
      <c r="AX315" s="13" t="s">
        <v>73</v>
      </c>
      <c r="AY315" s="202" t="s">
        <v>131</v>
      </c>
    </row>
    <row r="316" spans="1:65" s="13" customFormat="1" ht="10">
      <c r="B316" s="192"/>
      <c r="C316" s="193"/>
      <c r="D316" s="186" t="s">
        <v>145</v>
      </c>
      <c r="E316" s="194" t="s">
        <v>21</v>
      </c>
      <c r="F316" s="195" t="s">
        <v>213</v>
      </c>
      <c r="G316" s="193"/>
      <c r="H316" s="196">
        <v>2.16</v>
      </c>
      <c r="I316" s="197"/>
      <c r="J316" s="193"/>
      <c r="K316" s="193"/>
      <c r="L316" s="198"/>
      <c r="M316" s="199"/>
      <c r="N316" s="200"/>
      <c r="O316" s="200"/>
      <c r="P316" s="200"/>
      <c r="Q316" s="200"/>
      <c r="R316" s="200"/>
      <c r="S316" s="200"/>
      <c r="T316" s="201"/>
      <c r="AT316" s="202" t="s">
        <v>145</v>
      </c>
      <c r="AU316" s="202" t="s">
        <v>132</v>
      </c>
      <c r="AV316" s="13" t="s">
        <v>83</v>
      </c>
      <c r="AW316" s="13" t="s">
        <v>34</v>
      </c>
      <c r="AX316" s="13" t="s">
        <v>73</v>
      </c>
      <c r="AY316" s="202" t="s">
        <v>131</v>
      </c>
    </row>
    <row r="317" spans="1:65" s="13" customFormat="1" ht="10">
      <c r="B317" s="192"/>
      <c r="C317" s="193"/>
      <c r="D317" s="186" t="s">
        <v>145</v>
      </c>
      <c r="E317" s="194" t="s">
        <v>21</v>
      </c>
      <c r="F317" s="195" t="s">
        <v>214</v>
      </c>
      <c r="G317" s="193"/>
      <c r="H317" s="196">
        <v>3.1</v>
      </c>
      <c r="I317" s="197"/>
      <c r="J317" s="193"/>
      <c r="K317" s="193"/>
      <c r="L317" s="198"/>
      <c r="M317" s="199"/>
      <c r="N317" s="200"/>
      <c r="O317" s="200"/>
      <c r="P317" s="200"/>
      <c r="Q317" s="200"/>
      <c r="R317" s="200"/>
      <c r="S317" s="200"/>
      <c r="T317" s="201"/>
      <c r="AT317" s="202" t="s">
        <v>145</v>
      </c>
      <c r="AU317" s="202" t="s">
        <v>132</v>
      </c>
      <c r="AV317" s="13" t="s">
        <v>83</v>
      </c>
      <c r="AW317" s="13" t="s">
        <v>34</v>
      </c>
      <c r="AX317" s="13" t="s">
        <v>73</v>
      </c>
      <c r="AY317" s="202" t="s">
        <v>131</v>
      </c>
    </row>
    <row r="318" spans="1:65" s="2" customFormat="1" ht="14.4" customHeight="1">
      <c r="A318" s="34"/>
      <c r="B318" s="35"/>
      <c r="C318" s="173" t="s">
        <v>442</v>
      </c>
      <c r="D318" s="173" t="s">
        <v>134</v>
      </c>
      <c r="E318" s="174" t="s">
        <v>443</v>
      </c>
      <c r="F318" s="175" t="s">
        <v>444</v>
      </c>
      <c r="G318" s="176" t="s">
        <v>206</v>
      </c>
      <c r="H318" s="177">
        <v>256.18799999999999</v>
      </c>
      <c r="I318" s="178"/>
      <c r="J318" s="179">
        <f>ROUND(I318*H318,2)</f>
        <v>0</v>
      </c>
      <c r="K318" s="175" t="s">
        <v>138</v>
      </c>
      <c r="L318" s="39"/>
      <c r="M318" s="180" t="s">
        <v>21</v>
      </c>
      <c r="N318" s="181" t="s">
        <v>44</v>
      </c>
      <c r="O318" s="64"/>
      <c r="P318" s="182">
        <f>O318*H318</f>
        <v>0</v>
      </c>
      <c r="Q318" s="182">
        <v>0</v>
      </c>
      <c r="R318" s="182">
        <f>Q318*H318</f>
        <v>0</v>
      </c>
      <c r="S318" s="182">
        <v>0</v>
      </c>
      <c r="T318" s="183">
        <f>S318*H318</f>
        <v>0</v>
      </c>
      <c r="U318" s="34"/>
      <c r="V318" s="34"/>
      <c r="W318" s="34"/>
      <c r="X318" s="34"/>
      <c r="Y318" s="34"/>
      <c r="Z318" s="34"/>
      <c r="AA318" s="34"/>
      <c r="AB318" s="34"/>
      <c r="AC318" s="34"/>
      <c r="AD318" s="34"/>
      <c r="AE318" s="34"/>
      <c r="AR318" s="184" t="s">
        <v>139</v>
      </c>
      <c r="AT318" s="184" t="s">
        <v>134</v>
      </c>
      <c r="AU318" s="184" t="s">
        <v>132</v>
      </c>
      <c r="AY318" s="17" t="s">
        <v>131</v>
      </c>
      <c r="BE318" s="185">
        <f>IF(N318="základní",J318,0)</f>
        <v>0</v>
      </c>
      <c r="BF318" s="185">
        <f>IF(N318="snížená",J318,0)</f>
        <v>0</v>
      </c>
      <c r="BG318" s="185">
        <f>IF(N318="zákl. přenesená",J318,0)</f>
        <v>0</v>
      </c>
      <c r="BH318" s="185">
        <f>IF(N318="sníž. přenesená",J318,0)</f>
        <v>0</v>
      </c>
      <c r="BI318" s="185">
        <f>IF(N318="nulová",J318,0)</f>
        <v>0</v>
      </c>
      <c r="BJ318" s="17" t="s">
        <v>81</v>
      </c>
      <c r="BK318" s="185">
        <f>ROUND(I318*H318,2)</f>
        <v>0</v>
      </c>
      <c r="BL318" s="17" t="s">
        <v>139</v>
      </c>
      <c r="BM318" s="184" t="s">
        <v>445</v>
      </c>
    </row>
    <row r="319" spans="1:65" s="2" customFormat="1" ht="10">
      <c r="A319" s="34"/>
      <c r="B319" s="35"/>
      <c r="C319" s="36"/>
      <c r="D319" s="186" t="s">
        <v>141</v>
      </c>
      <c r="E319" s="36"/>
      <c r="F319" s="187" t="s">
        <v>444</v>
      </c>
      <c r="G319" s="36"/>
      <c r="H319" s="36"/>
      <c r="I319" s="188"/>
      <c r="J319" s="36"/>
      <c r="K319" s="36"/>
      <c r="L319" s="39"/>
      <c r="M319" s="189"/>
      <c r="N319" s="190"/>
      <c r="O319" s="64"/>
      <c r="P319" s="64"/>
      <c r="Q319" s="64"/>
      <c r="R319" s="64"/>
      <c r="S319" s="64"/>
      <c r="T319" s="65"/>
      <c r="U319" s="34"/>
      <c r="V319" s="34"/>
      <c r="W319" s="34"/>
      <c r="X319" s="34"/>
      <c r="Y319" s="34"/>
      <c r="Z319" s="34"/>
      <c r="AA319" s="34"/>
      <c r="AB319" s="34"/>
      <c r="AC319" s="34"/>
      <c r="AD319" s="34"/>
      <c r="AE319" s="34"/>
      <c r="AT319" s="17" t="s">
        <v>141</v>
      </c>
      <c r="AU319" s="17" t="s">
        <v>132</v>
      </c>
    </row>
    <row r="320" spans="1:65" s="13" customFormat="1" ht="10">
      <c r="B320" s="192"/>
      <c r="C320" s="193"/>
      <c r="D320" s="186" t="s">
        <v>145</v>
      </c>
      <c r="E320" s="194" t="s">
        <v>21</v>
      </c>
      <c r="F320" s="195" t="s">
        <v>446</v>
      </c>
      <c r="G320" s="193"/>
      <c r="H320" s="196">
        <v>0</v>
      </c>
      <c r="I320" s="197"/>
      <c r="J320" s="193"/>
      <c r="K320" s="193"/>
      <c r="L320" s="198"/>
      <c r="M320" s="199"/>
      <c r="N320" s="200"/>
      <c r="O320" s="200"/>
      <c r="P320" s="200"/>
      <c r="Q320" s="200"/>
      <c r="R320" s="200"/>
      <c r="S320" s="200"/>
      <c r="T320" s="201"/>
      <c r="AT320" s="202" t="s">
        <v>145</v>
      </c>
      <c r="AU320" s="202" t="s">
        <v>132</v>
      </c>
      <c r="AV320" s="13" t="s">
        <v>83</v>
      </c>
      <c r="AW320" s="13" t="s">
        <v>34</v>
      </c>
      <c r="AX320" s="13" t="s">
        <v>73</v>
      </c>
      <c r="AY320" s="202" t="s">
        <v>131</v>
      </c>
    </row>
    <row r="321" spans="1:65" s="13" customFormat="1" ht="10">
      <c r="B321" s="192"/>
      <c r="C321" s="193"/>
      <c r="D321" s="186" t="s">
        <v>145</v>
      </c>
      <c r="E321" s="194" t="s">
        <v>21</v>
      </c>
      <c r="F321" s="195" t="s">
        <v>447</v>
      </c>
      <c r="G321" s="193"/>
      <c r="H321" s="196">
        <v>1.64</v>
      </c>
      <c r="I321" s="197"/>
      <c r="J321" s="193"/>
      <c r="K321" s="193"/>
      <c r="L321" s="198"/>
      <c r="M321" s="199"/>
      <c r="N321" s="200"/>
      <c r="O321" s="200"/>
      <c r="P321" s="200"/>
      <c r="Q321" s="200"/>
      <c r="R321" s="200"/>
      <c r="S321" s="200"/>
      <c r="T321" s="201"/>
      <c r="AT321" s="202" t="s">
        <v>145</v>
      </c>
      <c r="AU321" s="202" t="s">
        <v>132</v>
      </c>
      <c r="AV321" s="13" t="s">
        <v>83</v>
      </c>
      <c r="AW321" s="13" t="s">
        <v>34</v>
      </c>
      <c r="AX321" s="13" t="s">
        <v>73</v>
      </c>
      <c r="AY321" s="202" t="s">
        <v>131</v>
      </c>
    </row>
    <row r="322" spans="1:65" s="13" customFormat="1" ht="10">
      <c r="B322" s="192"/>
      <c r="C322" s="193"/>
      <c r="D322" s="186" t="s">
        <v>145</v>
      </c>
      <c r="E322" s="194" t="s">
        <v>21</v>
      </c>
      <c r="F322" s="195" t="s">
        <v>232</v>
      </c>
      <c r="G322" s="193"/>
      <c r="H322" s="196">
        <v>53</v>
      </c>
      <c r="I322" s="197"/>
      <c r="J322" s="193"/>
      <c r="K322" s="193"/>
      <c r="L322" s="198"/>
      <c r="M322" s="199"/>
      <c r="N322" s="200"/>
      <c r="O322" s="200"/>
      <c r="P322" s="200"/>
      <c r="Q322" s="200"/>
      <c r="R322" s="200"/>
      <c r="S322" s="200"/>
      <c r="T322" s="201"/>
      <c r="AT322" s="202" t="s">
        <v>145</v>
      </c>
      <c r="AU322" s="202" t="s">
        <v>132</v>
      </c>
      <c r="AV322" s="13" t="s">
        <v>83</v>
      </c>
      <c r="AW322" s="13" t="s">
        <v>34</v>
      </c>
      <c r="AX322" s="13" t="s">
        <v>73</v>
      </c>
      <c r="AY322" s="202" t="s">
        <v>131</v>
      </c>
    </row>
    <row r="323" spans="1:65" s="13" customFormat="1" ht="20">
      <c r="B323" s="192"/>
      <c r="C323" s="193"/>
      <c r="D323" s="186" t="s">
        <v>145</v>
      </c>
      <c r="E323" s="194" t="s">
        <v>21</v>
      </c>
      <c r="F323" s="195" t="s">
        <v>434</v>
      </c>
      <c r="G323" s="193"/>
      <c r="H323" s="196">
        <v>130.94</v>
      </c>
      <c r="I323" s="197"/>
      <c r="J323" s="193"/>
      <c r="K323" s="193"/>
      <c r="L323" s="198"/>
      <c r="M323" s="199"/>
      <c r="N323" s="200"/>
      <c r="O323" s="200"/>
      <c r="P323" s="200"/>
      <c r="Q323" s="200"/>
      <c r="R323" s="200"/>
      <c r="S323" s="200"/>
      <c r="T323" s="201"/>
      <c r="AT323" s="202" t="s">
        <v>145</v>
      </c>
      <c r="AU323" s="202" t="s">
        <v>132</v>
      </c>
      <c r="AV323" s="13" t="s">
        <v>83</v>
      </c>
      <c r="AW323" s="13" t="s">
        <v>34</v>
      </c>
      <c r="AX323" s="13" t="s">
        <v>73</v>
      </c>
      <c r="AY323" s="202" t="s">
        <v>131</v>
      </c>
    </row>
    <row r="324" spans="1:65" s="13" customFormat="1" ht="10">
      <c r="B324" s="192"/>
      <c r="C324" s="193"/>
      <c r="D324" s="186" t="s">
        <v>145</v>
      </c>
      <c r="E324" s="194" t="s">
        <v>21</v>
      </c>
      <c r="F324" s="195" t="s">
        <v>249</v>
      </c>
      <c r="G324" s="193"/>
      <c r="H324" s="196">
        <v>70.608000000000004</v>
      </c>
      <c r="I324" s="197"/>
      <c r="J324" s="193"/>
      <c r="K324" s="193"/>
      <c r="L324" s="198"/>
      <c r="M324" s="199"/>
      <c r="N324" s="200"/>
      <c r="O324" s="200"/>
      <c r="P324" s="200"/>
      <c r="Q324" s="200"/>
      <c r="R324" s="200"/>
      <c r="S324" s="200"/>
      <c r="T324" s="201"/>
      <c r="AT324" s="202" t="s">
        <v>145</v>
      </c>
      <c r="AU324" s="202" t="s">
        <v>132</v>
      </c>
      <c r="AV324" s="13" t="s">
        <v>83</v>
      </c>
      <c r="AW324" s="13" t="s">
        <v>34</v>
      </c>
      <c r="AX324" s="13" t="s">
        <v>73</v>
      </c>
      <c r="AY324" s="202" t="s">
        <v>131</v>
      </c>
    </row>
    <row r="325" spans="1:65" s="2" customFormat="1" ht="24.15" customHeight="1">
      <c r="A325" s="34"/>
      <c r="B325" s="35"/>
      <c r="C325" s="173" t="s">
        <v>448</v>
      </c>
      <c r="D325" s="173" t="s">
        <v>134</v>
      </c>
      <c r="E325" s="174" t="s">
        <v>449</v>
      </c>
      <c r="F325" s="175" t="s">
        <v>450</v>
      </c>
      <c r="G325" s="176" t="s">
        <v>137</v>
      </c>
      <c r="H325" s="177">
        <v>4</v>
      </c>
      <c r="I325" s="178"/>
      <c r="J325" s="179">
        <f>ROUND(I325*H325,2)</f>
        <v>0</v>
      </c>
      <c r="K325" s="175" t="s">
        <v>21</v>
      </c>
      <c r="L325" s="39"/>
      <c r="M325" s="180" t="s">
        <v>21</v>
      </c>
      <c r="N325" s="181" t="s">
        <v>44</v>
      </c>
      <c r="O325" s="64"/>
      <c r="P325" s="182">
        <f>O325*H325</f>
        <v>0</v>
      </c>
      <c r="Q325" s="182">
        <v>0</v>
      </c>
      <c r="R325" s="182">
        <f>Q325*H325</f>
        <v>0</v>
      </c>
      <c r="S325" s="182">
        <v>1E-3</v>
      </c>
      <c r="T325" s="183">
        <f>S325*H325</f>
        <v>4.0000000000000001E-3</v>
      </c>
      <c r="U325" s="34"/>
      <c r="V325" s="34"/>
      <c r="W325" s="34"/>
      <c r="X325" s="34"/>
      <c r="Y325" s="34"/>
      <c r="Z325" s="34"/>
      <c r="AA325" s="34"/>
      <c r="AB325" s="34"/>
      <c r="AC325" s="34"/>
      <c r="AD325" s="34"/>
      <c r="AE325" s="34"/>
      <c r="AR325" s="184" t="s">
        <v>139</v>
      </c>
      <c r="AT325" s="184" t="s">
        <v>134</v>
      </c>
      <c r="AU325" s="184" t="s">
        <v>132</v>
      </c>
      <c r="AY325" s="17" t="s">
        <v>131</v>
      </c>
      <c r="BE325" s="185">
        <f>IF(N325="základní",J325,0)</f>
        <v>0</v>
      </c>
      <c r="BF325" s="185">
        <f>IF(N325="snížená",J325,0)</f>
        <v>0</v>
      </c>
      <c r="BG325" s="185">
        <f>IF(N325="zákl. přenesená",J325,0)</f>
        <v>0</v>
      </c>
      <c r="BH325" s="185">
        <f>IF(N325="sníž. přenesená",J325,0)</f>
        <v>0</v>
      </c>
      <c r="BI325" s="185">
        <f>IF(N325="nulová",J325,0)</f>
        <v>0</v>
      </c>
      <c r="BJ325" s="17" t="s">
        <v>81</v>
      </c>
      <c r="BK325" s="185">
        <f>ROUND(I325*H325,2)</f>
        <v>0</v>
      </c>
      <c r="BL325" s="17" t="s">
        <v>139</v>
      </c>
      <c r="BM325" s="184" t="s">
        <v>451</v>
      </c>
    </row>
    <row r="326" spans="1:65" s="2" customFormat="1" ht="10">
      <c r="A326" s="34"/>
      <c r="B326" s="35"/>
      <c r="C326" s="36"/>
      <c r="D326" s="186" t="s">
        <v>141</v>
      </c>
      <c r="E326" s="36"/>
      <c r="F326" s="187" t="s">
        <v>452</v>
      </c>
      <c r="G326" s="36"/>
      <c r="H326" s="36"/>
      <c r="I326" s="188"/>
      <c r="J326" s="36"/>
      <c r="K326" s="36"/>
      <c r="L326" s="39"/>
      <c r="M326" s="189"/>
      <c r="N326" s="190"/>
      <c r="O326" s="64"/>
      <c r="P326" s="64"/>
      <c r="Q326" s="64"/>
      <c r="R326" s="64"/>
      <c r="S326" s="64"/>
      <c r="T326" s="65"/>
      <c r="U326" s="34"/>
      <c r="V326" s="34"/>
      <c r="W326" s="34"/>
      <c r="X326" s="34"/>
      <c r="Y326" s="34"/>
      <c r="Z326" s="34"/>
      <c r="AA326" s="34"/>
      <c r="AB326" s="34"/>
      <c r="AC326" s="34"/>
      <c r="AD326" s="34"/>
      <c r="AE326" s="34"/>
      <c r="AT326" s="17" t="s">
        <v>141</v>
      </c>
      <c r="AU326" s="17" t="s">
        <v>132</v>
      </c>
    </row>
    <row r="327" spans="1:65" s="2" customFormat="1" ht="14.4" customHeight="1">
      <c r="A327" s="34"/>
      <c r="B327" s="35"/>
      <c r="C327" s="173" t="s">
        <v>453</v>
      </c>
      <c r="D327" s="173" t="s">
        <v>134</v>
      </c>
      <c r="E327" s="174" t="s">
        <v>454</v>
      </c>
      <c r="F327" s="175" t="s">
        <v>455</v>
      </c>
      <c r="G327" s="176" t="s">
        <v>169</v>
      </c>
      <c r="H327" s="177">
        <v>40.1</v>
      </c>
      <c r="I327" s="178"/>
      <c r="J327" s="179">
        <f>ROUND(I327*H327,2)</f>
        <v>0</v>
      </c>
      <c r="K327" s="175" t="s">
        <v>138</v>
      </c>
      <c r="L327" s="39"/>
      <c r="M327" s="180" t="s">
        <v>21</v>
      </c>
      <c r="N327" s="181" t="s">
        <v>44</v>
      </c>
      <c r="O327" s="64"/>
      <c r="P327" s="182">
        <f>O327*H327</f>
        <v>0</v>
      </c>
      <c r="Q327" s="182">
        <v>0</v>
      </c>
      <c r="R327" s="182">
        <f>Q327*H327</f>
        <v>0</v>
      </c>
      <c r="S327" s="182">
        <v>3.9399999999999999E-3</v>
      </c>
      <c r="T327" s="183">
        <f>S327*H327</f>
        <v>0.157994</v>
      </c>
      <c r="U327" s="34"/>
      <c r="V327" s="34"/>
      <c r="W327" s="34"/>
      <c r="X327" s="34"/>
      <c r="Y327" s="34"/>
      <c r="Z327" s="34"/>
      <c r="AA327" s="34"/>
      <c r="AB327" s="34"/>
      <c r="AC327" s="34"/>
      <c r="AD327" s="34"/>
      <c r="AE327" s="34"/>
      <c r="AR327" s="184" t="s">
        <v>139</v>
      </c>
      <c r="AT327" s="184" t="s">
        <v>134</v>
      </c>
      <c r="AU327" s="184" t="s">
        <v>132</v>
      </c>
      <c r="AY327" s="17" t="s">
        <v>131</v>
      </c>
      <c r="BE327" s="185">
        <f>IF(N327="základní",J327,0)</f>
        <v>0</v>
      </c>
      <c r="BF327" s="185">
        <f>IF(N327="snížená",J327,0)</f>
        <v>0</v>
      </c>
      <c r="BG327" s="185">
        <f>IF(N327="zákl. přenesená",J327,0)</f>
        <v>0</v>
      </c>
      <c r="BH327" s="185">
        <f>IF(N327="sníž. přenesená",J327,0)</f>
        <v>0</v>
      </c>
      <c r="BI327" s="185">
        <f>IF(N327="nulová",J327,0)</f>
        <v>0</v>
      </c>
      <c r="BJ327" s="17" t="s">
        <v>81</v>
      </c>
      <c r="BK327" s="185">
        <f>ROUND(I327*H327,2)</f>
        <v>0</v>
      </c>
      <c r="BL327" s="17" t="s">
        <v>139</v>
      </c>
      <c r="BM327" s="184" t="s">
        <v>456</v>
      </c>
    </row>
    <row r="328" spans="1:65" s="2" customFormat="1" ht="10">
      <c r="A328" s="34"/>
      <c r="B328" s="35"/>
      <c r="C328" s="36"/>
      <c r="D328" s="186" t="s">
        <v>141</v>
      </c>
      <c r="E328" s="36"/>
      <c r="F328" s="187" t="s">
        <v>457</v>
      </c>
      <c r="G328" s="36"/>
      <c r="H328" s="36"/>
      <c r="I328" s="188"/>
      <c r="J328" s="36"/>
      <c r="K328" s="36"/>
      <c r="L328" s="39"/>
      <c r="M328" s="189"/>
      <c r="N328" s="190"/>
      <c r="O328" s="64"/>
      <c r="P328" s="64"/>
      <c r="Q328" s="64"/>
      <c r="R328" s="64"/>
      <c r="S328" s="64"/>
      <c r="T328" s="65"/>
      <c r="U328" s="34"/>
      <c r="V328" s="34"/>
      <c r="W328" s="34"/>
      <c r="X328" s="34"/>
      <c r="Y328" s="34"/>
      <c r="Z328" s="34"/>
      <c r="AA328" s="34"/>
      <c r="AB328" s="34"/>
      <c r="AC328" s="34"/>
      <c r="AD328" s="34"/>
      <c r="AE328" s="34"/>
      <c r="AT328" s="17" t="s">
        <v>141</v>
      </c>
      <c r="AU328" s="17" t="s">
        <v>132</v>
      </c>
    </row>
    <row r="329" spans="1:65" s="13" customFormat="1" ht="10">
      <c r="B329" s="192"/>
      <c r="C329" s="193"/>
      <c r="D329" s="186" t="s">
        <v>145</v>
      </c>
      <c r="E329" s="194" t="s">
        <v>21</v>
      </c>
      <c r="F329" s="195" t="s">
        <v>458</v>
      </c>
      <c r="G329" s="193"/>
      <c r="H329" s="196">
        <v>34</v>
      </c>
      <c r="I329" s="197"/>
      <c r="J329" s="193"/>
      <c r="K329" s="193"/>
      <c r="L329" s="198"/>
      <c r="M329" s="199"/>
      <c r="N329" s="200"/>
      <c r="O329" s="200"/>
      <c r="P329" s="200"/>
      <c r="Q329" s="200"/>
      <c r="R329" s="200"/>
      <c r="S329" s="200"/>
      <c r="T329" s="201"/>
      <c r="AT329" s="202" t="s">
        <v>145</v>
      </c>
      <c r="AU329" s="202" t="s">
        <v>132</v>
      </c>
      <c r="AV329" s="13" t="s">
        <v>83</v>
      </c>
      <c r="AW329" s="13" t="s">
        <v>34</v>
      </c>
      <c r="AX329" s="13" t="s">
        <v>73</v>
      </c>
      <c r="AY329" s="202" t="s">
        <v>131</v>
      </c>
    </row>
    <row r="330" spans="1:65" s="13" customFormat="1" ht="10">
      <c r="B330" s="192"/>
      <c r="C330" s="193"/>
      <c r="D330" s="186" t="s">
        <v>145</v>
      </c>
      <c r="E330" s="194" t="s">
        <v>21</v>
      </c>
      <c r="F330" s="195" t="s">
        <v>459</v>
      </c>
      <c r="G330" s="193"/>
      <c r="H330" s="196">
        <v>5.2</v>
      </c>
      <c r="I330" s="197"/>
      <c r="J330" s="193"/>
      <c r="K330" s="193"/>
      <c r="L330" s="198"/>
      <c r="M330" s="199"/>
      <c r="N330" s="200"/>
      <c r="O330" s="200"/>
      <c r="P330" s="200"/>
      <c r="Q330" s="200"/>
      <c r="R330" s="200"/>
      <c r="S330" s="200"/>
      <c r="T330" s="201"/>
      <c r="AT330" s="202" t="s">
        <v>145</v>
      </c>
      <c r="AU330" s="202" t="s">
        <v>132</v>
      </c>
      <c r="AV330" s="13" t="s">
        <v>83</v>
      </c>
      <c r="AW330" s="13" t="s">
        <v>34</v>
      </c>
      <c r="AX330" s="13" t="s">
        <v>73</v>
      </c>
      <c r="AY330" s="202" t="s">
        <v>131</v>
      </c>
    </row>
    <row r="331" spans="1:65" s="13" customFormat="1" ht="10">
      <c r="B331" s="192"/>
      <c r="C331" s="193"/>
      <c r="D331" s="186" t="s">
        <v>145</v>
      </c>
      <c r="E331" s="194" t="s">
        <v>21</v>
      </c>
      <c r="F331" s="195" t="s">
        <v>460</v>
      </c>
      <c r="G331" s="193"/>
      <c r="H331" s="196">
        <v>0.9</v>
      </c>
      <c r="I331" s="197"/>
      <c r="J331" s="193"/>
      <c r="K331" s="193"/>
      <c r="L331" s="198"/>
      <c r="M331" s="199"/>
      <c r="N331" s="200"/>
      <c r="O331" s="200"/>
      <c r="P331" s="200"/>
      <c r="Q331" s="200"/>
      <c r="R331" s="200"/>
      <c r="S331" s="200"/>
      <c r="T331" s="201"/>
      <c r="AT331" s="202" t="s">
        <v>145</v>
      </c>
      <c r="AU331" s="202" t="s">
        <v>132</v>
      </c>
      <c r="AV331" s="13" t="s">
        <v>83</v>
      </c>
      <c r="AW331" s="13" t="s">
        <v>34</v>
      </c>
      <c r="AX331" s="13" t="s">
        <v>73</v>
      </c>
      <c r="AY331" s="202" t="s">
        <v>131</v>
      </c>
    </row>
    <row r="332" spans="1:65" s="12" customFormat="1" ht="20.9" customHeight="1">
      <c r="B332" s="157"/>
      <c r="C332" s="158"/>
      <c r="D332" s="159" t="s">
        <v>72</v>
      </c>
      <c r="E332" s="171" t="s">
        <v>461</v>
      </c>
      <c r="F332" s="171" t="s">
        <v>462</v>
      </c>
      <c r="G332" s="158"/>
      <c r="H332" s="158"/>
      <c r="I332" s="161"/>
      <c r="J332" s="172">
        <f>BK332</f>
        <v>0</v>
      </c>
      <c r="K332" s="158"/>
      <c r="L332" s="163"/>
      <c r="M332" s="164"/>
      <c r="N332" s="165"/>
      <c r="O332" s="165"/>
      <c r="P332" s="166">
        <f>SUM(P333:P350)</f>
        <v>0</v>
      </c>
      <c r="Q332" s="165"/>
      <c r="R332" s="166">
        <f>SUM(R333:R350)</f>
        <v>0.1088035</v>
      </c>
      <c r="S332" s="165"/>
      <c r="T332" s="167">
        <f>SUM(T333:T350)</f>
        <v>0</v>
      </c>
      <c r="AR332" s="168" t="s">
        <v>81</v>
      </c>
      <c r="AT332" s="169" t="s">
        <v>72</v>
      </c>
      <c r="AU332" s="169" t="s">
        <v>83</v>
      </c>
      <c r="AY332" s="168" t="s">
        <v>131</v>
      </c>
      <c r="BK332" s="170">
        <f>SUM(BK333:BK350)</f>
        <v>0</v>
      </c>
    </row>
    <row r="333" spans="1:65" s="2" customFormat="1" ht="24.15" customHeight="1">
      <c r="A333" s="34"/>
      <c r="B333" s="35"/>
      <c r="C333" s="173" t="s">
        <v>463</v>
      </c>
      <c r="D333" s="173" t="s">
        <v>134</v>
      </c>
      <c r="E333" s="174" t="s">
        <v>464</v>
      </c>
      <c r="F333" s="175" t="s">
        <v>465</v>
      </c>
      <c r="G333" s="176" t="s">
        <v>206</v>
      </c>
      <c r="H333" s="177">
        <v>217.607</v>
      </c>
      <c r="I333" s="178"/>
      <c r="J333" s="179">
        <f>ROUND(I333*H333,2)</f>
        <v>0</v>
      </c>
      <c r="K333" s="175" t="s">
        <v>138</v>
      </c>
      <c r="L333" s="39"/>
      <c r="M333" s="180" t="s">
        <v>21</v>
      </c>
      <c r="N333" s="181" t="s">
        <v>44</v>
      </c>
      <c r="O333" s="64"/>
      <c r="P333" s="182">
        <f>O333*H333</f>
        <v>0</v>
      </c>
      <c r="Q333" s="182">
        <v>0</v>
      </c>
      <c r="R333" s="182">
        <f>Q333*H333</f>
        <v>0</v>
      </c>
      <c r="S333" s="182">
        <v>0</v>
      </c>
      <c r="T333" s="183">
        <f>S333*H333</f>
        <v>0</v>
      </c>
      <c r="U333" s="34"/>
      <c r="V333" s="34"/>
      <c r="W333" s="34"/>
      <c r="X333" s="34"/>
      <c r="Y333" s="34"/>
      <c r="Z333" s="34"/>
      <c r="AA333" s="34"/>
      <c r="AB333" s="34"/>
      <c r="AC333" s="34"/>
      <c r="AD333" s="34"/>
      <c r="AE333" s="34"/>
      <c r="AR333" s="184" t="s">
        <v>139</v>
      </c>
      <c r="AT333" s="184" t="s">
        <v>134</v>
      </c>
      <c r="AU333" s="184" t="s">
        <v>132</v>
      </c>
      <c r="AY333" s="17" t="s">
        <v>131</v>
      </c>
      <c r="BE333" s="185">
        <f>IF(N333="základní",J333,0)</f>
        <v>0</v>
      </c>
      <c r="BF333" s="185">
        <f>IF(N333="snížená",J333,0)</f>
        <v>0</v>
      </c>
      <c r="BG333" s="185">
        <f>IF(N333="zákl. přenesená",J333,0)</f>
        <v>0</v>
      </c>
      <c r="BH333" s="185">
        <f>IF(N333="sníž. přenesená",J333,0)</f>
        <v>0</v>
      </c>
      <c r="BI333" s="185">
        <f>IF(N333="nulová",J333,0)</f>
        <v>0</v>
      </c>
      <c r="BJ333" s="17" t="s">
        <v>81</v>
      </c>
      <c r="BK333" s="185">
        <f>ROUND(I333*H333,2)</f>
        <v>0</v>
      </c>
      <c r="BL333" s="17" t="s">
        <v>139</v>
      </c>
      <c r="BM333" s="184" t="s">
        <v>466</v>
      </c>
    </row>
    <row r="334" spans="1:65" s="2" customFormat="1" ht="10">
      <c r="A334" s="34"/>
      <c r="B334" s="35"/>
      <c r="C334" s="36"/>
      <c r="D334" s="186" t="s">
        <v>141</v>
      </c>
      <c r="E334" s="36"/>
      <c r="F334" s="187" t="s">
        <v>465</v>
      </c>
      <c r="G334" s="36"/>
      <c r="H334" s="36"/>
      <c r="I334" s="188"/>
      <c r="J334" s="36"/>
      <c r="K334" s="36"/>
      <c r="L334" s="39"/>
      <c r="M334" s="189"/>
      <c r="N334" s="190"/>
      <c r="O334" s="64"/>
      <c r="P334" s="64"/>
      <c r="Q334" s="64"/>
      <c r="R334" s="64"/>
      <c r="S334" s="64"/>
      <c r="T334" s="65"/>
      <c r="U334" s="34"/>
      <c r="V334" s="34"/>
      <c r="W334" s="34"/>
      <c r="X334" s="34"/>
      <c r="Y334" s="34"/>
      <c r="Z334" s="34"/>
      <c r="AA334" s="34"/>
      <c r="AB334" s="34"/>
      <c r="AC334" s="34"/>
      <c r="AD334" s="34"/>
      <c r="AE334" s="34"/>
      <c r="AT334" s="17" t="s">
        <v>141</v>
      </c>
      <c r="AU334" s="17" t="s">
        <v>132</v>
      </c>
    </row>
    <row r="335" spans="1:65" s="2" customFormat="1" ht="72">
      <c r="A335" s="34"/>
      <c r="B335" s="35"/>
      <c r="C335" s="36"/>
      <c r="D335" s="186" t="s">
        <v>143</v>
      </c>
      <c r="E335" s="36"/>
      <c r="F335" s="191" t="s">
        <v>467</v>
      </c>
      <c r="G335" s="36"/>
      <c r="H335" s="36"/>
      <c r="I335" s="188"/>
      <c r="J335" s="36"/>
      <c r="K335" s="36"/>
      <c r="L335" s="39"/>
      <c r="M335" s="189"/>
      <c r="N335" s="190"/>
      <c r="O335" s="64"/>
      <c r="P335" s="64"/>
      <c r="Q335" s="64"/>
      <c r="R335" s="64"/>
      <c r="S335" s="64"/>
      <c r="T335" s="65"/>
      <c r="U335" s="34"/>
      <c r="V335" s="34"/>
      <c r="W335" s="34"/>
      <c r="X335" s="34"/>
      <c r="Y335" s="34"/>
      <c r="Z335" s="34"/>
      <c r="AA335" s="34"/>
      <c r="AB335" s="34"/>
      <c r="AC335" s="34"/>
      <c r="AD335" s="34"/>
      <c r="AE335" s="34"/>
      <c r="AT335" s="17" t="s">
        <v>143</v>
      </c>
      <c r="AU335" s="17" t="s">
        <v>132</v>
      </c>
    </row>
    <row r="336" spans="1:65" s="13" customFormat="1" ht="10">
      <c r="B336" s="192"/>
      <c r="C336" s="193"/>
      <c r="D336" s="186" t="s">
        <v>145</v>
      </c>
      <c r="E336" s="194" t="s">
        <v>21</v>
      </c>
      <c r="F336" s="195" t="s">
        <v>468</v>
      </c>
      <c r="G336" s="193"/>
      <c r="H336" s="196">
        <v>98.692999999999998</v>
      </c>
      <c r="I336" s="197"/>
      <c r="J336" s="193"/>
      <c r="K336" s="193"/>
      <c r="L336" s="198"/>
      <c r="M336" s="199"/>
      <c r="N336" s="200"/>
      <c r="O336" s="200"/>
      <c r="P336" s="200"/>
      <c r="Q336" s="200"/>
      <c r="R336" s="200"/>
      <c r="S336" s="200"/>
      <c r="T336" s="201"/>
      <c r="AT336" s="202" t="s">
        <v>145</v>
      </c>
      <c r="AU336" s="202" t="s">
        <v>132</v>
      </c>
      <c r="AV336" s="13" t="s">
        <v>83</v>
      </c>
      <c r="AW336" s="13" t="s">
        <v>34</v>
      </c>
      <c r="AX336" s="13" t="s">
        <v>73</v>
      </c>
      <c r="AY336" s="202" t="s">
        <v>131</v>
      </c>
    </row>
    <row r="337" spans="1:65" s="13" customFormat="1" ht="10">
      <c r="B337" s="192"/>
      <c r="C337" s="193"/>
      <c r="D337" s="186" t="s">
        <v>145</v>
      </c>
      <c r="E337" s="194" t="s">
        <v>21</v>
      </c>
      <c r="F337" s="195" t="s">
        <v>469</v>
      </c>
      <c r="G337" s="193"/>
      <c r="H337" s="196">
        <v>21.952000000000002</v>
      </c>
      <c r="I337" s="197"/>
      <c r="J337" s="193"/>
      <c r="K337" s="193"/>
      <c r="L337" s="198"/>
      <c r="M337" s="199"/>
      <c r="N337" s="200"/>
      <c r="O337" s="200"/>
      <c r="P337" s="200"/>
      <c r="Q337" s="200"/>
      <c r="R337" s="200"/>
      <c r="S337" s="200"/>
      <c r="T337" s="201"/>
      <c r="AT337" s="202" t="s">
        <v>145</v>
      </c>
      <c r="AU337" s="202" t="s">
        <v>132</v>
      </c>
      <c r="AV337" s="13" t="s">
        <v>83</v>
      </c>
      <c r="AW337" s="13" t="s">
        <v>34</v>
      </c>
      <c r="AX337" s="13" t="s">
        <v>73</v>
      </c>
      <c r="AY337" s="202" t="s">
        <v>131</v>
      </c>
    </row>
    <row r="338" spans="1:65" s="13" customFormat="1" ht="30">
      <c r="B338" s="192"/>
      <c r="C338" s="193"/>
      <c r="D338" s="186" t="s">
        <v>145</v>
      </c>
      <c r="E338" s="194" t="s">
        <v>21</v>
      </c>
      <c r="F338" s="195" t="s">
        <v>470</v>
      </c>
      <c r="G338" s="193"/>
      <c r="H338" s="196">
        <v>96.962000000000003</v>
      </c>
      <c r="I338" s="197"/>
      <c r="J338" s="193"/>
      <c r="K338" s="193"/>
      <c r="L338" s="198"/>
      <c r="M338" s="199"/>
      <c r="N338" s="200"/>
      <c r="O338" s="200"/>
      <c r="P338" s="200"/>
      <c r="Q338" s="200"/>
      <c r="R338" s="200"/>
      <c r="S338" s="200"/>
      <c r="T338" s="201"/>
      <c r="AT338" s="202" t="s">
        <v>145</v>
      </c>
      <c r="AU338" s="202" t="s">
        <v>132</v>
      </c>
      <c r="AV338" s="13" t="s">
        <v>83</v>
      </c>
      <c r="AW338" s="13" t="s">
        <v>34</v>
      </c>
      <c r="AX338" s="13" t="s">
        <v>73</v>
      </c>
      <c r="AY338" s="202" t="s">
        <v>131</v>
      </c>
    </row>
    <row r="339" spans="1:65" s="2" customFormat="1" ht="24.15" customHeight="1">
      <c r="A339" s="34"/>
      <c r="B339" s="35"/>
      <c r="C339" s="173" t="s">
        <v>471</v>
      </c>
      <c r="D339" s="173" t="s">
        <v>134</v>
      </c>
      <c r="E339" s="174" t="s">
        <v>472</v>
      </c>
      <c r="F339" s="175" t="s">
        <v>473</v>
      </c>
      <c r="G339" s="176" t="s">
        <v>206</v>
      </c>
      <c r="H339" s="177">
        <v>149.73400000000001</v>
      </c>
      <c r="I339" s="178"/>
      <c r="J339" s="179">
        <f>ROUND(I339*H339,2)</f>
        <v>0</v>
      </c>
      <c r="K339" s="175" t="s">
        <v>138</v>
      </c>
      <c r="L339" s="39"/>
      <c r="M339" s="180" t="s">
        <v>21</v>
      </c>
      <c r="N339" s="181" t="s">
        <v>44</v>
      </c>
      <c r="O339" s="64"/>
      <c r="P339" s="182">
        <f>O339*H339</f>
        <v>0</v>
      </c>
      <c r="Q339" s="182">
        <v>0</v>
      </c>
      <c r="R339" s="182">
        <f>Q339*H339</f>
        <v>0</v>
      </c>
      <c r="S339" s="182">
        <v>0</v>
      </c>
      <c r="T339" s="183">
        <f>S339*H339</f>
        <v>0</v>
      </c>
      <c r="U339" s="34"/>
      <c r="V339" s="34"/>
      <c r="W339" s="34"/>
      <c r="X339" s="34"/>
      <c r="Y339" s="34"/>
      <c r="Z339" s="34"/>
      <c r="AA339" s="34"/>
      <c r="AB339" s="34"/>
      <c r="AC339" s="34"/>
      <c r="AD339" s="34"/>
      <c r="AE339" s="34"/>
      <c r="AR339" s="184" t="s">
        <v>139</v>
      </c>
      <c r="AT339" s="184" t="s">
        <v>134</v>
      </c>
      <c r="AU339" s="184" t="s">
        <v>132</v>
      </c>
      <c r="AY339" s="17" t="s">
        <v>131</v>
      </c>
      <c r="BE339" s="185">
        <f>IF(N339="základní",J339,0)</f>
        <v>0</v>
      </c>
      <c r="BF339" s="185">
        <f>IF(N339="snížená",J339,0)</f>
        <v>0</v>
      </c>
      <c r="BG339" s="185">
        <f>IF(N339="zákl. přenesená",J339,0)</f>
        <v>0</v>
      </c>
      <c r="BH339" s="185">
        <f>IF(N339="sníž. přenesená",J339,0)</f>
        <v>0</v>
      </c>
      <c r="BI339" s="185">
        <f>IF(N339="nulová",J339,0)</f>
        <v>0</v>
      </c>
      <c r="BJ339" s="17" t="s">
        <v>81</v>
      </c>
      <c r="BK339" s="185">
        <f>ROUND(I339*H339,2)</f>
        <v>0</v>
      </c>
      <c r="BL339" s="17" t="s">
        <v>139</v>
      </c>
      <c r="BM339" s="184" t="s">
        <v>474</v>
      </c>
    </row>
    <row r="340" spans="1:65" s="2" customFormat="1" ht="18">
      <c r="A340" s="34"/>
      <c r="B340" s="35"/>
      <c r="C340" s="36"/>
      <c r="D340" s="186" t="s">
        <v>141</v>
      </c>
      <c r="E340" s="36"/>
      <c r="F340" s="187" t="s">
        <v>475</v>
      </c>
      <c r="G340" s="36"/>
      <c r="H340" s="36"/>
      <c r="I340" s="188"/>
      <c r="J340" s="36"/>
      <c r="K340" s="36"/>
      <c r="L340" s="39"/>
      <c r="M340" s="189"/>
      <c r="N340" s="190"/>
      <c r="O340" s="64"/>
      <c r="P340" s="64"/>
      <c r="Q340" s="64"/>
      <c r="R340" s="64"/>
      <c r="S340" s="64"/>
      <c r="T340" s="65"/>
      <c r="U340" s="34"/>
      <c r="V340" s="34"/>
      <c r="W340" s="34"/>
      <c r="X340" s="34"/>
      <c r="Y340" s="34"/>
      <c r="Z340" s="34"/>
      <c r="AA340" s="34"/>
      <c r="AB340" s="34"/>
      <c r="AC340" s="34"/>
      <c r="AD340" s="34"/>
      <c r="AE340" s="34"/>
      <c r="AT340" s="17" t="s">
        <v>141</v>
      </c>
      <c r="AU340" s="17" t="s">
        <v>132</v>
      </c>
    </row>
    <row r="341" spans="1:65" s="2" customFormat="1" ht="72">
      <c r="A341" s="34"/>
      <c r="B341" s="35"/>
      <c r="C341" s="36"/>
      <c r="D341" s="186" t="s">
        <v>143</v>
      </c>
      <c r="E341" s="36"/>
      <c r="F341" s="191" t="s">
        <v>467</v>
      </c>
      <c r="G341" s="36"/>
      <c r="H341" s="36"/>
      <c r="I341" s="188"/>
      <c r="J341" s="36"/>
      <c r="K341" s="36"/>
      <c r="L341" s="39"/>
      <c r="M341" s="189"/>
      <c r="N341" s="190"/>
      <c r="O341" s="64"/>
      <c r="P341" s="64"/>
      <c r="Q341" s="64"/>
      <c r="R341" s="64"/>
      <c r="S341" s="64"/>
      <c r="T341" s="65"/>
      <c r="U341" s="34"/>
      <c r="V341" s="34"/>
      <c r="W341" s="34"/>
      <c r="X341" s="34"/>
      <c r="Y341" s="34"/>
      <c r="Z341" s="34"/>
      <c r="AA341" s="34"/>
      <c r="AB341" s="34"/>
      <c r="AC341" s="34"/>
      <c r="AD341" s="34"/>
      <c r="AE341" s="34"/>
      <c r="AT341" s="17" t="s">
        <v>143</v>
      </c>
      <c r="AU341" s="17" t="s">
        <v>132</v>
      </c>
    </row>
    <row r="342" spans="1:65" s="13" customFormat="1" ht="10">
      <c r="B342" s="192"/>
      <c r="C342" s="193"/>
      <c r="D342" s="186" t="s">
        <v>145</v>
      </c>
      <c r="E342" s="194" t="s">
        <v>21</v>
      </c>
      <c r="F342" s="195" t="s">
        <v>468</v>
      </c>
      <c r="G342" s="193"/>
      <c r="H342" s="196">
        <v>98.692999999999998</v>
      </c>
      <c r="I342" s="197"/>
      <c r="J342" s="193"/>
      <c r="K342" s="193"/>
      <c r="L342" s="198"/>
      <c r="M342" s="199"/>
      <c r="N342" s="200"/>
      <c r="O342" s="200"/>
      <c r="P342" s="200"/>
      <c r="Q342" s="200"/>
      <c r="R342" s="200"/>
      <c r="S342" s="200"/>
      <c r="T342" s="201"/>
      <c r="AT342" s="202" t="s">
        <v>145</v>
      </c>
      <c r="AU342" s="202" t="s">
        <v>132</v>
      </c>
      <c r="AV342" s="13" t="s">
        <v>83</v>
      </c>
      <c r="AW342" s="13" t="s">
        <v>34</v>
      </c>
      <c r="AX342" s="13" t="s">
        <v>73</v>
      </c>
      <c r="AY342" s="202" t="s">
        <v>131</v>
      </c>
    </row>
    <row r="343" spans="1:65" s="13" customFormat="1" ht="10">
      <c r="B343" s="192"/>
      <c r="C343" s="193"/>
      <c r="D343" s="186" t="s">
        <v>145</v>
      </c>
      <c r="E343" s="194" t="s">
        <v>21</v>
      </c>
      <c r="F343" s="195" t="s">
        <v>469</v>
      </c>
      <c r="G343" s="193"/>
      <c r="H343" s="196">
        <v>21.952000000000002</v>
      </c>
      <c r="I343" s="197"/>
      <c r="J343" s="193"/>
      <c r="K343" s="193"/>
      <c r="L343" s="198"/>
      <c r="M343" s="199"/>
      <c r="N343" s="200"/>
      <c r="O343" s="200"/>
      <c r="P343" s="200"/>
      <c r="Q343" s="200"/>
      <c r="R343" s="200"/>
      <c r="S343" s="200"/>
      <c r="T343" s="201"/>
      <c r="AT343" s="202" t="s">
        <v>145</v>
      </c>
      <c r="AU343" s="202" t="s">
        <v>132</v>
      </c>
      <c r="AV343" s="13" t="s">
        <v>83</v>
      </c>
      <c r="AW343" s="13" t="s">
        <v>34</v>
      </c>
      <c r="AX343" s="13" t="s">
        <v>73</v>
      </c>
      <c r="AY343" s="202" t="s">
        <v>131</v>
      </c>
    </row>
    <row r="344" spans="1:65" s="13" customFormat="1" ht="30">
      <c r="B344" s="192"/>
      <c r="C344" s="193"/>
      <c r="D344" s="186" t="s">
        <v>145</v>
      </c>
      <c r="E344" s="194" t="s">
        <v>21</v>
      </c>
      <c r="F344" s="195" t="s">
        <v>476</v>
      </c>
      <c r="G344" s="193"/>
      <c r="H344" s="196">
        <v>29.088999999999999</v>
      </c>
      <c r="I344" s="197"/>
      <c r="J344" s="193"/>
      <c r="K344" s="193"/>
      <c r="L344" s="198"/>
      <c r="M344" s="199"/>
      <c r="N344" s="200"/>
      <c r="O344" s="200"/>
      <c r="P344" s="200"/>
      <c r="Q344" s="200"/>
      <c r="R344" s="200"/>
      <c r="S344" s="200"/>
      <c r="T344" s="201"/>
      <c r="AT344" s="202" t="s">
        <v>145</v>
      </c>
      <c r="AU344" s="202" t="s">
        <v>132</v>
      </c>
      <c r="AV344" s="13" t="s">
        <v>83</v>
      </c>
      <c r="AW344" s="13" t="s">
        <v>34</v>
      </c>
      <c r="AX344" s="13" t="s">
        <v>73</v>
      </c>
      <c r="AY344" s="202" t="s">
        <v>131</v>
      </c>
    </row>
    <row r="345" spans="1:65" s="2" customFormat="1" ht="14.4" customHeight="1">
      <c r="A345" s="34"/>
      <c r="B345" s="35"/>
      <c r="C345" s="173" t="s">
        <v>477</v>
      </c>
      <c r="D345" s="173" t="s">
        <v>134</v>
      </c>
      <c r="E345" s="174" t="s">
        <v>478</v>
      </c>
      <c r="F345" s="175" t="s">
        <v>479</v>
      </c>
      <c r="G345" s="176" t="s">
        <v>206</v>
      </c>
      <c r="H345" s="177">
        <v>217.607</v>
      </c>
      <c r="I345" s="178"/>
      <c r="J345" s="179">
        <f>ROUND(I345*H345,2)</f>
        <v>0</v>
      </c>
      <c r="K345" s="175" t="s">
        <v>138</v>
      </c>
      <c r="L345" s="39"/>
      <c r="M345" s="180" t="s">
        <v>21</v>
      </c>
      <c r="N345" s="181" t="s">
        <v>44</v>
      </c>
      <c r="O345" s="64"/>
      <c r="P345" s="182">
        <f>O345*H345</f>
        <v>0</v>
      </c>
      <c r="Q345" s="182">
        <v>5.0000000000000001E-4</v>
      </c>
      <c r="R345" s="182">
        <f>Q345*H345</f>
        <v>0.1088035</v>
      </c>
      <c r="S345" s="182">
        <v>0</v>
      </c>
      <c r="T345" s="183">
        <f>S345*H345</f>
        <v>0</v>
      </c>
      <c r="U345" s="34"/>
      <c r="V345" s="34"/>
      <c r="W345" s="34"/>
      <c r="X345" s="34"/>
      <c r="Y345" s="34"/>
      <c r="Z345" s="34"/>
      <c r="AA345" s="34"/>
      <c r="AB345" s="34"/>
      <c r="AC345" s="34"/>
      <c r="AD345" s="34"/>
      <c r="AE345" s="34"/>
      <c r="AR345" s="184" t="s">
        <v>139</v>
      </c>
      <c r="AT345" s="184" t="s">
        <v>134</v>
      </c>
      <c r="AU345" s="184" t="s">
        <v>132</v>
      </c>
      <c r="AY345" s="17" t="s">
        <v>131</v>
      </c>
      <c r="BE345" s="185">
        <f>IF(N345="základní",J345,0)</f>
        <v>0</v>
      </c>
      <c r="BF345" s="185">
        <f>IF(N345="snížená",J345,0)</f>
        <v>0</v>
      </c>
      <c r="BG345" s="185">
        <f>IF(N345="zákl. přenesená",J345,0)</f>
        <v>0</v>
      </c>
      <c r="BH345" s="185">
        <f>IF(N345="sníž. přenesená",J345,0)</f>
        <v>0</v>
      </c>
      <c r="BI345" s="185">
        <f>IF(N345="nulová",J345,0)</f>
        <v>0</v>
      </c>
      <c r="BJ345" s="17" t="s">
        <v>81</v>
      </c>
      <c r="BK345" s="185">
        <f>ROUND(I345*H345,2)</f>
        <v>0</v>
      </c>
      <c r="BL345" s="17" t="s">
        <v>139</v>
      </c>
      <c r="BM345" s="184" t="s">
        <v>480</v>
      </c>
    </row>
    <row r="346" spans="1:65" s="2" customFormat="1" ht="18">
      <c r="A346" s="34"/>
      <c r="B346" s="35"/>
      <c r="C346" s="36"/>
      <c r="D346" s="186" t="s">
        <v>141</v>
      </c>
      <c r="E346" s="36"/>
      <c r="F346" s="187" t="s">
        <v>481</v>
      </c>
      <c r="G346" s="36"/>
      <c r="H346" s="36"/>
      <c r="I346" s="188"/>
      <c r="J346" s="36"/>
      <c r="K346" s="36"/>
      <c r="L346" s="39"/>
      <c r="M346" s="189"/>
      <c r="N346" s="190"/>
      <c r="O346" s="64"/>
      <c r="P346" s="64"/>
      <c r="Q346" s="64"/>
      <c r="R346" s="64"/>
      <c r="S346" s="64"/>
      <c r="T346" s="65"/>
      <c r="U346" s="34"/>
      <c r="V346" s="34"/>
      <c r="W346" s="34"/>
      <c r="X346" s="34"/>
      <c r="Y346" s="34"/>
      <c r="Z346" s="34"/>
      <c r="AA346" s="34"/>
      <c r="AB346" s="34"/>
      <c r="AC346" s="34"/>
      <c r="AD346" s="34"/>
      <c r="AE346" s="34"/>
      <c r="AT346" s="17" t="s">
        <v>141</v>
      </c>
      <c r="AU346" s="17" t="s">
        <v>132</v>
      </c>
    </row>
    <row r="347" spans="1:65" s="2" customFormat="1" ht="18">
      <c r="A347" s="34"/>
      <c r="B347" s="35"/>
      <c r="C347" s="36"/>
      <c r="D347" s="186" t="s">
        <v>180</v>
      </c>
      <c r="E347" s="36"/>
      <c r="F347" s="191" t="s">
        <v>482</v>
      </c>
      <c r="G347" s="36"/>
      <c r="H347" s="36"/>
      <c r="I347" s="188"/>
      <c r="J347" s="36"/>
      <c r="K347" s="36"/>
      <c r="L347" s="39"/>
      <c r="M347" s="189"/>
      <c r="N347" s="190"/>
      <c r="O347" s="64"/>
      <c r="P347" s="64"/>
      <c r="Q347" s="64"/>
      <c r="R347" s="64"/>
      <c r="S347" s="64"/>
      <c r="T347" s="65"/>
      <c r="U347" s="34"/>
      <c r="V347" s="34"/>
      <c r="W347" s="34"/>
      <c r="X347" s="34"/>
      <c r="Y347" s="34"/>
      <c r="Z347" s="34"/>
      <c r="AA347" s="34"/>
      <c r="AB347" s="34"/>
      <c r="AC347" s="34"/>
      <c r="AD347" s="34"/>
      <c r="AE347" s="34"/>
      <c r="AT347" s="17" t="s">
        <v>180</v>
      </c>
      <c r="AU347" s="17" t="s">
        <v>132</v>
      </c>
    </row>
    <row r="348" spans="1:65" s="13" customFormat="1" ht="10">
      <c r="B348" s="192"/>
      <c r="C348" s="193"/>
      <c r="D348" s="186" t="s">
        <v>145</v>
      </c>
      <c r="E348" s="194" t="s">
        <v>21</v>
      </c>
      <c r="F348" s="195" t="s">
        <v>468</v>
      </c>
      <c r="G348" s="193"/>
      <c r="H348" s="196">
        <v>98.692999999999998</v>
      </c>
      <c r="I348" s="197"/>
      <c r="J348" s="193"/>
      <c r="K348" s="193"/>
      <c r="L348" s="198"/>
      <c r="M348" s="199"/>
      <c r="N348" s="200"/>
      <c r="O348" s="200"/>
      <c r="P348" s="200"/>
      <c r="Q348" s="200"/>
      <c r="R348" s="200"/>
      <c r="S348" s="200"/>
      <c r="T348" s="201"/>
      <c r="AT348" s="202" t="s">
        <v>145</v>
      </c>
      <c r="AU348" s="202" t="s">
        <v>132</v>
      </c>
      <c r="AV348" s="13" t="s">
        <v>83</v>
      </c>
      <c r="AW348" s="13" t="s">
        <v>34</v>
      </c>
      <c r="AX348" s="13" t="s">
        <v>73</v>
      </c>
      <c r="AY348" s="202" t="s">
        <v>131</v>
      </c>
    </row>
    <row r="349" spans="1:65" s="13" customFormat="1" ht="10">
      <c r="B349" s="192"/>
      <c r="C349" s="193"/>
      <c r="D349" s="186" t="s">
        <v>145</v>
      </c>
      <c r="E349" s="194" t="s">
        <v>21</v>
      </c>
      <c r="F349" s="195" t="s">
        <v>469</v>
      </c>
      <c r="G349" s="193"/>
      <c r="H349" s="196">
        <v>21.952000000000002</v>
      </c>
      <c r="I349" s="197"/>
      <c r="J349" s="193"/>
      <c r="K349" s="193"/>
      <c r="L349" s="198"/>
      <c r="M349" s="199"/>
      <c r="N349" s="200"/>
      <c r="O349" s="200"/>
      <c r="P349" s="200"/>
      <c r="Q349" s="200"/>
      <c r="R349" s="200"/>
      <c r="S349" s="200"/>
      <c r="T349" s="201"/>
      <c r="AT349" s="202" t="s">
        <v>145</v>
      </c>
      <c r="AU349" s="202" t="s">
        <v>132</v>
      </c>
      <c r="AV349" s="13" t="s">
        <v>83</v>
      </c>
      <c r="AW349" s="13" t="s">
        <v>34</v>
      </c>
      <c r="AX349" s="13" t="s">
        <v>73</v>
      </c>
      <c r="AY349" s="202" t="s">
        <v>131</v>
      </c>
    </row>
    <row r="350" spans="1:65" s="13" customFormat="1" ht="30">
      <c r="B350" s="192"/>
      <c r="C350" s="193"/>
      <c r="D350" s="186" t="s">
        <v>145</v>
      </c>
      <c r="E350" s="194" t="s">
        <v>21</v>
      </c>
      <c r="F350" s="195" t="s">
        <v>470</v>
      </c>
      <c r="G350" s="193"/>
      <c r="H350" s="196">
        <v>96.962000000000003</v>
      </c>
      <c r="I350" s="197"/>
      <c r="J350" s="193"/>
      <c r="K350" s="193"/>
      <c r="L350" s="198"/>
      <c r="M350" s="199"/>
      <c r="N350" s="200"/>
      <c r="O350" s="200"/>
      <c r="P350" s="200"/>
      <c r="Q350" s="200"/>
      <c r="R350" s="200"/>
      <c r="S350" s="200"/>
      <c r="T350" s="201"/>
      <c r="AT350" s="202" t="s">
        <v>145</v>
      </c>
      <c r="AU350" s="202" t="s">
        <v>132</v>
      </c>
      <c r="AV350" s="13" t="s">
        <v>83</v>
      </c>
      <c r="AW350" s="13" t="s">
        <v>34</v>
      </c>
      <c r="AX350" s="13" t="s">
        <v>73</v>
      </c>
      <c r="AY350" s="202" t="s">
        <v>131</v>
      </c>
    </row>
    <row r="351" spans="1:65" s="12" customFormat="1" ht="22.75" customHeight="1">
      <c r="B351" s="157"/>
      <c r="C351" s="158"/>
      <c r="D351" s="159" t="s">
        <v>72</v>
      </c>
      <c r="E351" s="171" t="s">
        <v>483</v>
      </c>
      <c r="F351" s="171" t="s">
        <v>484</v>
      </c>
      <c r="G351" s="158"/>
      <c r="H351" s="158"/>
      <c r="I351" s="161"/>
      <c r="J351" s="172">
        <f>BK351</f>
        <v>0</v>
      </c>
      <c r="K351" s="158"/>
      <c r="L351" s="163"/>
      <c r="M351" s="164"/>
      <c r="N351" s="165"/>
      <c r="O351" s="165"/>
      <c r="P351" s="166">
        <f>SUM(P352:P369)</f>
        <v>0</v>
      </c>
      <c r="Q351" s="165"/>
      <c r="R351" s="166">
        <f>SUM(R352:R369)</f>
        <v>0</v>
      </c>
      <c r="S351" s="165"/>
      <c r="T351" s="167">
        <f>SUM(T352:T369)</f>
        <v>0</v>
      </c>
      <c r="AR351" s="168" t="s">
        <v>81</v>
      </c>
      <c r="AT351" s="169" t="s">
        <v>72</v>
      </c>
      <c r="AU351" s="169" t="s">
        <v>81</v>
      </c>
      <c r="AY351" s="168" t="s">
        <v>131</v>
      </c>
      <c r="BK351" s="170">
        <f>SUM(BK352:BK369)</f>
        <v>0</v>
      </c>
    </row>
    <row r="352" spans="1:65" s="2" customFormat="1" ht="24.15" customHeight="1">
      <c r="A352" s="34"/>
      <c r="B352" s="35"/>
      <c r="C352" s="173" t="s">
        <v>485</v>
      </c>
      <c r="D352" s="173" t="s">
        <v>134</v>
      </c>
      <c r="E352" s="174" t="s">
        <v>486</v>
      </c>
      <c r="F352" s="175" t="s">
        <v>487</v>
      </c>
      <c r="G352" s="176" t="s">
        <v>488</v>
      </c>
      <c r="H352" s="177">
        <v>17.527999999999999</v>
      </c>
      <c r="I352" s="178"/>
      <c r="J352" s="179">
        <f>ROUND(I352*H352,2)</f>
        <v>0</v>
      </c>
      <c r="K352" s="175" t="s">
        <v>138</v>
      </c>
      <c r="L352" s="39"/>
      <c r="M352" s="180" t="s">
        <v>21</v>
      </c>
      <c r="N352" s="181" t="s">
        <v>44</v>
      </c>
      <c r="O352" s="64"/>
      <c r="P352" s="182">
        <f>O352*H352</f>
        <v>0</v>
      </c>
      <c r="Q352" s="182">
        <v>0</v>
      </c>
      <c r="R352" s="182">
        <f>Q352*H352</f>
        <v>0</v>
      </c>
      <c r="S352" s="182">
        <v>0</v>
      </c>
      <c r="T352" s="183">
        <f>S352*H352</f>
        <v>0</v>
      </c>
      <c r="U352" s="34"/>
      <c r="V352" s="34"/>
      <c r="W352" s="34"/>
      <c r="X352" s="34"/>
      <c r="Y352" s="34"/>
      <c r="Z352" s="34"/>
      <c r="AA352" s="34"/>
      <c r="AB352" s="34"/>
      <c r="AC352" s="34"/>
      <c r="AD352" s="34"/>
      <c r="AE352" s="34"/>
      <c r="AR352" s="184" t="s">
        <v>139</v>
      </c>
      <c r="AT352" s="184" t="s">
        <v>134</v>
      </c>
      <c r="AU352" s="184" t="s">
        <v>83</v>
      </c>
      <c r="AY352" s="17" t="s">
        <v>131</v>
      </c>
      <c r="BE352" s="185">
        <f>IF(N352="základní",J352,0)</f>
        <v>0</v>
      </c>
      <c r="BF352" s="185">
        <f>IF(N352="snížená",J352,0)</f>
        <v>0</v>
      </c>
      <c r="BG352" s="185">
        <f>IF(N352="zákl. přenesená",J352,0)</f>
        <v>0</v>
      </c>
      <c r="BH352" s="185">
        <f>IF(N352="sníž. přenesená",J352,0)</f>
        <v>0</v>
      </c>
      <c r="BI352" s="185">
        <f>IF(N352="nulová",J352,0)</f>
        <v>0</v>
      </c>
      <c r="BJ352" s="17" t="s">
        <v>81</v>
      </c>
      <c r="BK352" s="185">
        <f>ROUND(I352*H352,2)</f>
        <v>0</v>
      </c>
      <c r="BL352" s="17" t="s">
        <v>139</v>
      </c>
      <c r="BM352" s="184" t="s">
        <v>489</v>
      </c>
    </row>
    <row r="353" spans="1:65" s="2" customFormat="1" ht="18">
      <c r="A353" s="34"/>
      <c r="B353" s="35"/>
      <c r="C353" s="36"/>
      <c r="D353" s="186" t="s">
        <v>141</v>
      </c>
      <c r="E353" s="36"/>
      <c r="F353" s="187" t="s">
        <v>490</v>
      </c>
      <c r="G353" s="36"/>
      <c r="H353" s="36"/>
      <c r="I353" s="188"/>
      <c r="J353" s="36"/>
      <c r="K353" s="36"/>
      <c r="L353" s="39"/>
      <c r="M353" s="189"/>
      <c r="N353" s="190"/>
      <c r="O353" s="64"/>
      <c r="P353" s="64"/>
      <c r="Q353" s="64"/>
      <c r="R353" s="64"/>
      <c r="S353" s="64"/>
      <c r="T353" s="65"/>
      <c r="U353" s="34"/>
      <c r="V353" s="34"/>
      <c r="W353" s="34"/>
      <c r="X353" s="34"/>
      <c r="Y353" s="34"/>
      <c r="Z353" s="34"/>
      <c r="AA353" s="34"/>
      <c r="AB353" s="34"/>
      <c r="AC353" s="34"/>
      <c r="AD353" s="34"/>
      <c r="AE353" s="34"/>
      <c r="AT353" s="17" t="s">
        <v>141</v>
      </c>
      <c r="AU353" s="17" t="s">
        <v>83</v>
      </c>
    </row>
    <row r="354" spans="1:65" s="2" customFormat="1" ht="135">
      <c r="A354" s="34"/>
      <c r="B354" s="35"/>
      <c r="C354" s="36"/>
      <c r="D354" s="186" t="s">
        <v>143</v>
      </c>
      <c r="E354" s="36"/>
      <c r="F354" s="191" t="s">
        <v>491</v>
      </c>
      <c r="G354" s="36"/>
      <c r="H354" s="36"/>
      <c r="I354" s="188"/>
      <c r="J354" s="36"/>
      <c r="K354" s="36"/>
      <c r="L354" s="39"/>
      <c r="M354" s="189"/>
      <c r="N354" s="190"/>
      <c r="O354" s="64"/>
      <c r="P354" s="64"/>
      <c r="Q354" s="64"/>
      <c r="R354" s="64"/>
      <c r="S354" s="64"/>
      <c r="T354" s="65"/>
      <c r="U354" s="34"/>
      <c r="V354" s="34"/>
      <c r="W354" s="34"/>
      <c r="X354" s="34"/>
      <c r="Y354" s="34"/>
      <c r="Z354" s="34"/>
      <c r="AA354" s="34"/>
      <c r="AB354" s="34"/>
      <c r="AC354" s="34"/>
      <c r="AD354" s="34"/>
      <c r="AE354" s="34"/>
      <c r="AT354" s="17" t="s">
        <v>143</v>
      </c>
      <c r="AU354" s="17" t="s">
        <v>83</v>
      </c>
    </row>
    <row r="355" spans="1:65" s="2" customFormat="1" ht="37.75" customHeight="1">
      <c r="A355" s="34"/>
      <c r="B355" s="35"/>
      <c r="C355" s="173" t="s">
        <v>492</v>
      </c>
      <c r="D355" s="173" t="s">
        <v>134</v>
      </c>
      <c r="E355" s="174" t="s">
        <v>493</v>
      </c>
      <c r="F355" s="175" t="s">
        <v>494</v>
      </c>
      <c r="G355" s="176" t="s">
        <v>488</v>
      </c>
      <c r="H355" s="177">
        <v>17.527999999999999</v>
      </c>
      <c r="I355" s="178"/>
      <c r="J355" s="179">
        <f>ROUND(I355*H355,2)</f>
        <v>0</v>
      </c>
      <c r="K355" s="175" t="s">
        <v>21</v>
      </c>
      <c r="L355" s="39"/>
      <c r="M355" s="180" t="s">
        <v>21</v>
      </c>
      <c r="N355" s="181" t="s">
        <v>44</v>
      </c>
      <c r="O355" s="64"/>
      <c r="P355" s="182">
        <f>O355*H355</f>
        <v>0</v>
      </c>
      <c r="Q355" s="182">
        <v>0</v>
      </c>
      <c r="R355" s="182">
        <f>Q355*H355</f>
        <v>0</v>
      </c>
      <c r="S355" s="182">
        <v>0</v>
      </c>
      <c r="T355" s="183">
        <f>S355*H355</f>
        <v>0</v>
      </c>
      <c r="U355" s="34"/>
      <c r="V355" s="34"/>
      <c r="W355" s="34"/>
      <c r="X355" s="34"/>
      <c r="Y355" s="34"/>
      <c r="Z355" s="34"/>
      <c r="AA355" s="34"/>
      <c r="AB355" s="34"/>
      <c r="AC355" s="34"/>
      <c r="AD355" s="34"/>
      <c r="AE355" s="34"/>
      <c r="AR355" s="184" t="s">
        <v>139</v>
      </c>
      <c r="AT355" s="184" t="s">
        <v>134</v>
      </c>
      <c r="AU355" s="184" t="s">
        <v>83</v>
      </c>
      <c r="AY355" s="17" t="s">
        <v>131</v>
      </c>
      <c r="BE355" s="185">
        <f>IF(N355="základní",J355,0)</f>
        <v>0</v>
      </c>
      <c r="BF355" s="185">
        <f>IF(N355="snížená",J355,0)</f>
        <v>0</v>
      </c>
      <c r="BG355" s="185">
        <f>IF(N355="zákl. přenesená",J355,0)</f>
        <v>0</v>
      </c>
      <c r="BH355" s="185">
        <f>IF(N355="sníž. přenesená",J355,0)</f>
        <v>0</v>
      </c>
      <c r="BI355" s="185">
        <f>IF(N355="nulová",J355,0)</f>
        <v>0</v>
      </c>
      <c r="BJ355" s="17" t="s">
        <v>81</v>
      </c>
      <c r="BK355" s="185">
        <f>ROUND(I355*H355,2)</f>
        <v>0</v>
      </c>
      <c r="BL355" s="17" t="s">
        <v>139</v>
      </c>
      <c r="BM355" s="184" t="s">
        <v>495</v>
      </c>
    </row>
    <row r="356" spans="1:65" s="2" customFormat="1" ht="18">
      <c r="A356" s="34"/>
      <c r="B356" s="35"/>
      <c r="C356" s="36"/>
      <c r="D356" s="186" t="s">
        <v>141</v>
      </c>
      <c r="E356" s="36"/>
      <c r="F356" s="187" t="s">
        <v>496</v>
      </c>
      <c r="G356" s="36"/>
      <c r="H356" s="36"/>
      <c r="I356" s="188"/>
      <c r="J356" s="36"/>
      <c r="K356" s="36"/>
      <c r="L356" s="39"/>
      <c r="M356" s="189"/>
      <c r="N356" s="190"/>
      <c r="O356" s="64"/>
      <c r="P356" s="64"/>
      <c r="Q356" s="64"/>
      <c r="R356" s="64"/>
      <c r="S356" s="64"/>
      <c r="T356" s="65"/>
      <c r="U356" s="34"/>
      <c r="V356" s="34"/>
      <c r="W356" s="34"/>
      <c r="X356" s="34"/>
      <c r="Y356" s="34"/>
      <c r="Z356" s="34"/>
      <c r="AA356" s="34"/>
      <c r="AB356" s="34"/>
      <c r="AC356" s="34"/>
      <c r="AD356" s="34"/>
      <c r="AE356" s="34"/>
      <c r="AT356" s="17" t="s">
        <v>141</v>
      </c>
      <c r="AU356" s="17" t="s">
        <v>83</v>
      </c>
    </row>
    <row r="357" spans="1:65" s="2" customFormat="1" ht="81">
      <c r="A357" s="34"/>
      <c r="B357" s="35"/>
      <c r="C357" s="36"/>
      <c r="D357" s="186" t="s">
        <v>143</v>
      </c>
      <c r="E357" s="36"/>
      <c r="F357" s="191" t="s">
        <v>497</v>
      </c>
      <c r="G357" s="36"/>
      <c r="H357" s="36"/>
      <c r="I357" s="188"/>
      <c r="J357" s="36"/>
      <c r="K357" s="36"/>
      <c r="L357" s="39"/>
      <c r="M357" s="189"/>
      <c r="N357" s="190"/>
      <c r="O357" s="64"/>
      <c r="P357" s="64"/>
      <c r="Q357" s="64"/>
      <c r="R357" s="64"/>
      <c r="S357" s="64"/>
      <c r="T357" s="65"/>
      <c r="U357" s="34"/>
      <c r="V357" s="34"/>
      <c r="W357" s="34"/>
      <c r="X357" s="34"/>
      <c r="Y357" s="34"/>
      <c r="Z357" s="34"/>
      <c r="AA357" s="34"/>
      <c r="AB357" s="34"/>
      <c r="AC357" s="34"/>
      <c r="AD357" s="34"/>
      <c r="AE357" s="34"/>
      <c r="AT357" s="17" t="s">
        <v>143</v>
      </c>
      <c r="AU357" s="17" t="s">
        <v>83</v>
      </c>
    </row>
    <row r="358" spans="1:65" s="2" customFormat="1" ht="24.15" customHeight="1">
      <c r="A358" s="34"/>
      <c r="B358" s="35"/>
      <c r="C358" s="173" t="s">
        <v>498</v>
      </c>
      <c r="D358" s="173" t="s">
        <v>134</v>
      </c>
      <c r="E358" s="174" t="s">
        <v>499</v>
      </c>
      <c r="F358" s="175" t="s">
        <v>500</v>
      </c>
      <c r="G358" s="176" t="s">
        <v>488</v>
      </c>
      <c r="H358" s="177">
        <v>17.527999999999999</v>
      </c>
      <c r="I358" s="178"/>
      <c r="J358" s="179">
        <f>ROUND(I358*H358,2)</f>
        <v>0</v>
      </c>
      <c r="K358" s="175" t="s">
        <v>138</v>
      </c>
      <c r="L358" s="39"/>
      <c r="M358" s="180" t="s">
        <v>21</v>
      </c>
      <c r="N358" s="181" t="s">
        <v>44</v>
      </c>
      <c r="O358" s="64"/>
      <c r="P358" s="182">
        <f>O358*H358</f>
        <v>0</v>
      </c>
      <c r="Q358" s="182">
        <v>0</v>
      </c>
      <c r="R358" s="182">
        <f>Q358*H358</f>
        <v>0</v>
      </c>
      <c r="S358" s="182">
        <v>0</v>
      </c>
      <c r="T358" s="183">
        <f>S358*H358</f>
        <v>0</v>
      </c>
      <c r="U358" s="34"/>
      <c r="V358" s="34"/>
      <c r="W358" s="34"/>
      <c r="X358" s="34"/>
      <c r="Y358" s="34"/>
      <c r="Z358" s="34"/>
      <c r="AA358" s="34"/>
      <c r="AB358" s="34"/>
      <c r="AC358" s="34"/>
      <c r="AD358" s="34"/>
      <c r="AE358" s="34"/>
      <c r="AR358" s="184" t="s">
        <v>139</v>
      </c>
      <c r="AT358" s="184" t="s">
        <v>134</v>
      </c>
      <c r="AU358" s="184" t="s">
        <v>83</v>
      </c>
      <c r="AY358" s="17" t="s">
        <v>131</v>
      </c>
      <c r="BE358" s="185">
        <f>IF(N358="základní",J358,0)</f>
        <v>0</v>
      </c>
      <c r="BF358" s="185">
        <f>IF(N358="snížená",J358,0)</f>
        <v>0</v>
      </c>
      <c r="BG358" s="185">
        <f>IF(N358="zákl. přenesená",J358,0)</f>
        <v>0</v>
      </c>
      <c r="BH358" s="185">
        <f>IF(N358="sníž. přenesená",J358,0)</f>
        <v>0</v>
      </c>
      <c r="BI358" s="185">
        <f>IF(N358="nulová",J358,0)</f>
        <v>0</v>
      </c>
      <c r="BJ358" s="17" t="s">
        <v>81</v>
      </c>
      <c r="BK358" s="185">
        <f>ROUND(I358*H358,2)</f>
        <v>0</v>
      </c>
      <c r="BL358" s="17" t="s">
        <v>139</v>
      </c>
      <c r="BM358" s="184" t="s">
        <v>501</v>
      </c>
    </row>
    <row r="359" spans="1:65" s="2" customFormat="1" ht="18">
      <c r="A359" s="34"/>
      <c r="B359" s="35"/>
      <c r="C359" s="36"/>
      <c r="D359" s="186" t="s">
        <v>141</v>
      </c>
      <c r="E359" s="36"/>
      <c r="F359" s="187" t="s">
        <v>502</v>
      </c>
      <c r="G359" s="36"/>
      <c r="H359" s="36"/>
      <c r="I359" s="188"/>
      <c r="J359" s="36"/>
      <c r="K359" s="36"/>
      <c r="L359" s="39"/>
      <c r="M359" s="189"/>
      <c r="N359" s="190"/>
      <c r="O359" s="64"/>
      <c r="P359" s="64"/>
      <c r="Q359" s="64"/>
      <c r="R359" s="64"/>
      <c r="S359" s="64"/>
      <c r="T359" s="65"/>
      <c r="U359" s="34"/>
      <c r="V359" s="34"/>
      <c r="W359" s="34"/>
      <c r="X359" s="34"/>
      <c r="Y359" s="34"/>
      <c r="Z359" s="34"/>
      <c r="AA359" s="34"/>
      <c r="AB359" s="34"/>
      <c r="AC359" s="34"/>
      <c r="AD359" s="34"/>
      <c r="AE359" s="34"/>
      <c r="AT359" s="17" t="s">
        <v>141</v>
      </c>
      <c r="AU359" s="17" t="s">
        <v>83</v>
      </c>
    </row>
    <row r="360" spans="1:65" s="2" customFormat="1" ht="99">
      <c r="A360" s="34"/>
      <c r="B360" s="35"/>
      <c r="C360" s="36"/>
      <c r="D360" s="186" t="s">
        <v>143</v>
      </c>
      <c r="E360" s="36"/>
      <c r="F360" s="191" t="s">
        <v>503</v>
      </c>
      <c r="G360" s="36"/>
      <c r="H360" s="36"/>
      <c r="I360" s="188"/>
      <c r="J360" s="36"/>
      <c r="K360" s="36"/>
      <c r="L360" s="39"/>
      <c r="M360" s="189"/>
      <c r="N360" s="190"/>
      <c r="O360" s="64"/>
      <c r="P360" s="64"/>
      <c r="Q360" s="64"/>
      <c r="R360" s="64"/>
      <c r="S360" s="64"/>
      <c r="T360" s="65"/>
      <c r="U360" s="34"/>
      <c r="V360" s="34"/>
      <c r="W360" s="34"/>
      <c r="X360" s="34"/>
      <c r="Y360" s="34"/>
      <c r="Z360" s="34"/>
      <c r="AA360" s="34"/>
      <c r="AB360" s="34"/>
      <c r="AC360" s="34"/>
      <c r="AD360" s="34"/>
      <c r="AE360" s="34"/>
      <c r="AT360" s="17" t="s">
        <v>143</v>
      </c>
      <c r="AU360" s="17" t="s">
        <v>83</v>
      </c>
    </row>
    <row r="361" spans="1:65" s="2" customFormat="1" ht="18">
      <c r="A361" s="34"/>
      <c r="B361" s="35"/>
      <c r="C361" s="36"/>
      <c r="D361" s="186" t="s">
        <v>180</v>
      </c>
      <c r="E361" s="36"/>
      <c r="F361" s="191" t="s">
        <v>504</v>
      </c>
      <c r="G361" s="36"/>
      <c r="H361" s="36"/>
      <c r="I361" s="188"/>
      <c r="J361" s="36"/>
      <c r="K361" s="36"/>
      <c r="L361" s="39"/>
      <c r="M361" s="189"/>
      <c r="N361" s="190"/>
      <c r="O361" s="64"/>
      <c r="P361" s="64"/>
      <c r="Q361" s="64"/>
      <c r="R361" s="64"/>
      <c r="S361" s="64"/>
      <c r="T361" s="65"/>
      <c r="U361" s="34"/>
      <c r="V361" s="34"/>
      <c r="W361" s="34"/>
      <c r="X361" s="34"/>
      <c r="Y361" s="34"/>
      <c r="Z361" s="34"/>
      <c r="AA361" s="34"/>
      <c r="AB361" s="34"/>
      <c r="AC361" s="34"/>
      <c r="AD361" s="34"/>
      <c r="AE361" s="34"/>
      <c r="AT361" s="17" t="s">
        <v>180</v>
      </c>
      <c r="AU361" s="17" t="s">
        <v>83</v>
      </c>
    </row>
    <row r="362" spans="1:65" s="2" customFormat="1" ht="24.15" customHeight="1">
      <c r="A362" s="34"/>
      <c r="B362" s="35"/>
      <c r="C362" s="173" t="s">
        <v>505</v>
      </c>
      <c r="D362" s="173" t="s">
        <v>134</v>
      </c>
      <c r="E362" s="174" t="s">
        <v>506</v>
      </c>
      <c r="F362" s="175" t="s">
        <v>507</v>
      </c>
      <c r="G362" s="176" t="s">
        <v>488</v>
      </c>
      <c r="H362" s="177">
        <v>262.92</v>
      </c>
      <c r="I362" s="178"/>
      <c r="J362" s="179">
        <f>ROUND(I362*H362,2)</f>
        <v>0</v>
      </c>
      <c r="K362" s="175" t="s">
        <v>138</v>
      </c>
      <c r="L362" s="39"/>
      <c r="M362" s="180" t="s">
        <v>21</v>
      </c>
      <c r="N362" s="181" t="s">
        <v>44</v>
      </c>
      <c r="O362" s="64"/>
      <c r="P362" s="182">
        <f>O362*H362</f>
        <v>0</v>
      </c>
      <c r="Q362" s="182">
        <v>0</v>
      </c>
      <c r="R362" s="182">
        <f>Q362*H362</f>
        <v>0</v>
      </c>
      <c r="S362" s="182">
        <v>0</v>
      </c>
      <c r="T362" s="183">
        <f>S362*H362</f>
        <v>0</v>
      </c>
      <c r="U362" s="34"/>
      <c r="V362" s="34"/>
      <c r="W362" s="34"/>
      <c r="X362" s="34"/>
      <c r="Y362" s="34"/>
      <c r="Z362" s="34"/>
      <c r="AA362" s="34"/>
      <c r="AB362" s="34"/>
      <c r="AC362" s="34"/>
      <c r="AD362" s="34"/>
      <c r="AE362" s="34"/>
      <c r="AR362" s="184" t="s">
        <v>139</v>
      </c>
      <c r="AT362" s="184" t="s">
        <v>134</v>
      </c>
      <c r="AU362" s="184" t="s">
        <v>83</v>
      </c>
      <c r="AY362" s="17" t="s">
        <v>131</v>
      </c>
      <c r="BE362" s="185">
        <f>IF(N362="základní",J362,0)</f>
        <v>0</v>
      </c>
      <c r="BF362" s="185">
        <f>IF(N362="snížená",J362,0)</f>
        <v>0</v>
      </c>
      <c r="BG362" s="185">
        <f>IF(N362="zákl. přenesená",J362,0)</f>
        <v>0</v>
      </c>
      <c r="BH362" s="185">
        <f>IF(N362="sníž. přenesená",J362,0)</f>
        <v>0</v>
      </c>
      <c r="BI362" s="185">
        <f>IF(N362="nulová",J362,0)</f>
        <v>0</v>
      </c>
      <c r="BJ362" s="17" t="s">
        <v>81</v>
      </c>
      <c r="BK362" s="185">
        <f>ROUND(I362*H362,2)</f>
        <v>0</v>
      </c>
      <c r="BL362" s="17" t="s">
        <v>139</v>
      </c>
      <c r="BM362" s="184" t="s">
        <v>508</v>
      </c>
    </row>
    <row r="363" spans="1:65" s="2" customFormat="1" ht="27">
      <c r="A363" s="34"/>
      <c r="B363" s="35"/>
      <c r="C363" s="36"/>
      <c r="D363" s="186" t="s">
        <v>141</v>
      </c>
      <c r="E363" s="36"/>
      <c r="F363" s="187" t="s">
        <v>509</v>
      </c>
      <c r="G363" s="36"/>
      <c r="H363" s="36"/>
      <c r="I363" s="188"/>
      <c r="J363" s="36"/>
      <c r="K363" s="36"/>
      <c r="L363" s="39"/>
      <c r="M363" s="189"/>
      <c r="N363" s="190"/>
      <c r="O363" s="64"/>
      <c r="P363" s="64"/>
      <c r="Q363" s="64"/>
      <c r="R363" s="64"/>
      <c r="S363" s="64"/>
      <c r="T363" s="65"/>
      <c r="U363" s="34"/>
      <c r="V363" s="34"/>
      <c r="W363" s="34"/>
      <c r="X363" s="34"/>
      <c r="Y363" s="34"/>
      <c r="Z363" s="34"/>
      <c r="AA363" s="34"/>
      <c r="AB363" s="34"/>
      <c r="AC363" s="34"/>
      <c r="AD363" s="34"/>
      <c r="AE363" s="34"/>
      <c r="AT363" s="17" t="s">
        <v>141</v>
      </c>
      <c r="AU363" s="17" t="s">
        <v>83</v>
      </c>
    </row>
    <row r="364" spans="1:65" s="2" customFormat="1" ht="90">
      <c r="A364" s="34"/>
      <c r="B364" s="35"/>
      <c r="C364" s="36"/>
      <c r="D364" s="186" t="s">
        <v>143</v>
      </c>
      <c r="E364" s="36"/>
      <c r="F364" s="191" t="s">
        <v>510</v>
      </c>
      <c r="G364" s="36"/>
      <c r="H364" s="36"/>
      <c r="I364" s="188"/>
      <c r="J364" s="36"/>
      <c r="K364" s="36"/>
      <c r="L364" s="39"/>
      <c r="M364" s="189"/>
      <c r="N364" s="190"/>
      <c r="O364" s="64"/>
      <c r="P364" s="64"/>
      <c r="Q364" s="64"/>
      <c r="R364" s="64"/>
      <c r="S364" s="64"/>
      <c r="T364" s="65"/>
      <c r="U364" s="34"/>
      <c r="V364" s="34"/>
      <c r="W364" s="34"/>
      <c r="X364" s="34"/>
      <c r="Y364" s="34"/>
      <c r="Z364" s="34"/>
      <c r="AA364" s="34"/>
      <c r="AB364" s="34"/>
      <c r="AC364" s="34"/>
      <c r="AD364" s="34"/>
      <c r="AE364" s="34"/>
      <c r="AT364" s="17" t="s">
        <v>143</v>
      </c>
      <c r="AU364" s="17" t="s">
        <v>83</v>
      </c>
    </row>
    <row r="365" spans="1:65" s="2" customFormat="1" ht="18">
      <c r="A365" s="34"/>
      <c r="B365" s="35"/>
      <c r="C365" s="36"/>
      <c r="D365" s="186" t="s">
        <v>180</v>
      </c>
      <c r="E365" s="36"/>
      <c r="F365" s="191" t="s">
        <v>511</v>
      </c>
      <c r="G365" s="36"/>
      <c r="H365" s="36"/>
      <c r="I365" s="188"/>
      <c r="J365" s="36"/>
      <c r="K365" s="36"/>
      <c r="L365" s="39"/>
      <c r="M365" s="189"/>
      <c r="N365" s="190"/>
      <c r="O365" s="64"/>
      <c r="P365" s="64"/>
      <c r="Q365" s="64"/>
      <c r="R365" s="64"/>
      <c r="S365" s="64"/>
      <c r="T365" s="65"/>
      <c r="U365" s="34"/>
      <c r="V365" s="34"/>
      <c r="W365" s="34"/>
      <c r="X365" s="34"/>
      <c r="Y365" s="34"/>
      <c r="Z365" s="34"/>
      <c r="AA365" s="34"/>
      <c r="AB365" s="34"/>
      <c r="AC365" s="34"/>
      <c r="AD365" s="34"/>
      <c r="AE365" s="34"/>
      <c r="AT365" s="17" t="s">
        <v>180</v>
      </c>
      <c r="AU365" s="17" t="s">
        <v>83</v>
      </c>
    </row>
    <row r="366" spans="1:65" s="13" customFormat="1" ht="10">
      <c r="B366" s="192"/>
      <c r="C366" s="193"/>
      <c r="D366" s="186" t="s">
        <v>145</v>
      </c>
      <c r="E366" s="193"/>
      <c r="F366" s="195" t="s">
        <v>512</v>
      </c>
      <c r="G366" s="193"/>
      <c r="H366" s="196">
        <v>262.92</v>
      </c>
      <c r="I366" s="197"/>
      <c r="J366" s="193"/>
      <c r="K366" s="193"/>
      <c r="L366" s="198"/>
      <c r="M366" s="199"/>
      <c r="N366" s="200"/>
      <c r="O366" s="200"/>
      <c r="P366" s="200"/>
      <c r="Q366" s="200"/>
      <c r="R366" s="200"/>
      <c r="S366" s="200"/>
      <c r="T366" s="201"/>
      <c r="AT366" s="202" t="s">
        <v>145</v>
      </c>
      <c r="AU366" s="202" t="s">
        <v>83</v>
      </c>
      <c r="AV366" s="13" t="s">
        <v>83</v>
      </c>
      <c r="AW366" s="13" t="s">
        <v>4</v>
      </c>
      <c r="AX366" s="13" t="s">
        <v>81</v>
      </c>
      <c r="AY366" s="202" t="s">
        <v>131</v>
      </c>
    </row>
    <row r="367" spans="1:65" s="2" customFormat="1" ht="24.15" customHeight="1">
      <c r="A367" s="34"/>
      <c r="B367" s="35"/>
      <c r="C367" s="173" t="s">
        <v>513</v>
      </c>
      <c r="D367" s="173" t="s">
        <v>134</v>
      </c>
      <c r="E367" s="174" t="s">
        <v>514</v>
      </c>
      <c r="F367" s="175" t="s">
        <v>515</v>
      </c>
      <c r="G367" s="176" t="s">
        <v>488</v>
      </c>
      <c r="H367" s="177">
        <v>17.527999999999999</v>
      </c>
      <c r="I367" s="178"/>
      <c r="J367" s="179">
        <f>ROUND(I367*H367,2)</f>
        <v>0</v>
      </c>
      <c r="K367" s="175" t="s">
        <v>138</v>
      </c>
      <c r="L367" s="39"/>
      <c r="M367" s="180" t="s">
        <v>21</v>
      </c>
      <c r="N367" s="181" t="s">
        <v>44</v>
      </c>
      <c r="O367" s="64"/>
      <c r="P367" s="182">
        <f>O367*H367</f>
        <v>0</v>
      </c>
      <c r="Q367" s="182">
        <v>0</v>
      </c>
      <c r="R367" s="182">
        <f>Q367*H367</f>
        <v>0</v>
      </c>
      <c r="S367" s="182">
        <v>0</v>
      </c>
      <c r="T367" s="183">
        <f>S367*H367</f>
        <v>0</v>
      </c>
      <c r="U367" s="34"/>
      <c r="V367" s="34"/>
      <c r="W367" s="34"/>
      <c r="X367" s="34"/>
      <c r="Y367" s="34"/>
      <c r="Z367" s="34"/>
      <c r="AA367" s="34"/>
      <c r="AB367" s="34"/>
      <c r="AC367" s="34"/>
      <c r="AD367" s="34"/>
      <c r="AE367" s="34"/>
      <c r="AR367" s="184" t="s">
        <v>139</v>
      </c>
      <c r="AT367" s="184" t="s">
        <v>134</v>
      </c>
      <c r="AU367" s="184" t="s">
        <v>83</v>
      </c>
      <c r="AY367" s="17" t="s">
        <v>131</v>
      </c>
      <c r="BE367" s="185">
        <f>IF(N367="základní",J367,0)</f>
        <v>0</v>
      </c>
      <c r="BF367" s="185">
        <f>IF(N367="snížená",J367,0)</f>
        <v>0</v>
      </c>
      <c r="BG367" s="185">
        <f>IF(N367="zákl. přenesená",J367,0)</f>
        <v>0</v>
      </c>
      <c r="BH367" s="185">
        <f>IF(N367="sníž. přenesená",J367,0)</f>
        <v>0</v>
      </c>
      <c r="BI367" s="185">
        <f>IF(N367="nulová",J367,0)</f>
        <v>0</v>
      </c>
      <c r="BJ367" s="17" t="s">
        <v>81</v>
      </c>
      <c r="BK367" s="185">
        <f>ROUND(I367*H367,2)</f>
        <v>0</v>
      </c>
      <c r="BL367" s="17" t="s">
        <v>139</v>
      </c>
      <c r="BM367" s="184" t="s">
        <v>516</v>
      </c>
    </row>
    <row r="368" spans="1:65" s="2" customFormat="1" ht="27">
      <c r="A368" s="34"/>
      <c r="B368" s="35"/>
      <c r="C368" s="36"/>
      <c r="D368" s="186" t="s">
        <v>141</v>
      </c>
      <c r="E368" s="36"/>
      <c r="F368" s="187" t="s">
        <v>517</v>
      </c>
      <c r="G368" s="36"/>
      <c r="H368" s="36"/>
      <c r="I368" s="188"/>
      <c r="J368" s="36"/>
      <c r="K368" s="36"/>
      <c r="L368" s="39"/>
      <c r="M368" s="189"/>
      <c r="N368" s="190"/>
      <c r="O368" s="64"/>
      <c r="P368" s="64"/>
      <c r="Q368" s="64"/>
      <c r="R368" s="64"/>
      <c r="S368" s="64"/>
      <c r="T368" s="65"/>
      <c r="U368" s="34"/>
      <c r="V368" s="34"/>
      <c r="W368" s="34"/>
      <c r="X368" s="34"/>
      <c r="Y368" s="34"/>
      <c r="Z368" s="34"/>
      <c r="AA368" s="34"/>
      <c r="AB368" s="34"/>
      <c r="AC368" s="34"/>
      <c r="AD368" s="34"/>
      <c r="AE368" s="34"/>
      <c r="AT368" s="17" t="s">
        <v>141</v>
      </c>
      <c r="AU368" s="17" t="s">
        <v>83</v>
      </c>
    </row>
    <row r="369" spans="1:65" s="2" customFormat="1" ht="90">
      <c r="A369" s="34"/>
      <c r="B369" s="35"/>
      <c r="C369" s="36"/>
      <c r="D369" s="186" t="s">
        <v>143</v>
      </c>
      <c r="E369" s="36"/>
      <c r="F369" s="191" t="s">
        <v>518</v>
      </c>
      <c r="G369" s="36"/>
      <c r="H369" s="36"/>
      <c r="I369" s="188"/>
      <c r="J369" s="36"/>
      <c r="K369" s="36"/>
      <c r="L369" s="39"/>
      <c r="M369" s="189"/>
      <c r="N369" s="190"/>
      <c r="O369" s="64"/>
      <c r="P369" s="64"/>
      <c r="Q369" s="64"/>
      <c r="R369" s="64"/>
      <c r="S369" s="64"/>
      <c r="T369" s="65"/>
      <c r="U369" s="34"/>
      <c r="V369" s="34"/>
      <c r="W369" s="34"/>
      <c r="X369" s="34"/>
      <c r="Y369" s="34"/>
      <c r="Z369" s="34"/>
      <c r="AA369" s="34"/>
      <c r="AB369" s="34"/>
      <c r="AC369" s="34"/>
      <c r="AD369" s="34"/>
      <c r="AE369" s="34"/>
      <c r="AT369" s="17" t="s">
        <v>143</v>
      </c>
      <c r="AU369" s="17" t="s">
        <v>83</v>
      </c>
    </row>
    <row r="370" spans="1:65" s="12" customFormat="1" ht="22.75" customHeight="1">
      <c r="B370" s="157"/>
      <c r="C370" s="158"/>
      <c r="D370" s="159" t="s">
        <v>72</v>
      </c>
      <c r="E370" s="171" t="s">
        <v>519</v>
      </c>
      <c r="F370" s="171" t="s">
        <v>520</v>
      </c>
      <c r="G370" s="158"/>
      <c r="H370" s="158"/>
      <c r="I370" s="161"/>
      <c r="J370" s="172">
        <f>BK370</f>
        <v>0</v>
      </c>
      <c r="K370" s="158"/>
      <c r="L370" s="163"/>
      <c r="M370" s="164"/>
      <c r="N370" s="165"/>
      <c r="O370" s="165"/>
      <c r="P370" s="166">
        <f>SUM(P371:P373)</f>
        <v>0</v>
      </c>
      <c r="Q370" s="165"/>
      <c r="R370" s="166">
        <f>SUM(R371:R373)</f>
        <v>0</v>
      </c>
      <c r="S370" s="165"/>
      <c r="T370" s="167">
        <f>SUM(T371:T373)</f>
        <v>0</v>
      </c>
      <c r="AR370" s="168" t="s">
        <v>81</v>
      </c>
      <c r="AT370" s="169" t="s">
        <v>72</v>
      </c>
      <c r="AU370" s="169" t="s">
        <v>81</v>
      </c>
      <c r="AY370" s="168" t="s">
        <v>131</v>
      </c>
      <c r="BK370" s="170">
        <f>SUM(BK371:BK373)</f>
        <v>0</v>
      </c>
    </row>
    <row r="371" spans="1:65" s="2" customFormat="1" ht="14.4" customHeight="1">
      <c r="A371" s="34"/>
      <c r="B371" s="35"/>
      <c r="C371" s="173" t="s">
        <v>521</v>
      </c>
      <c r="D371" s="173" t="s">
        <v>134</v>
      </c>
      <c r="E371" s="174" t="s">
        <v>522</v>
      </c>
      <c r="F371" s="175" t="s">
        <v>523</v>
      </c>
      <c r="G371" s="176" t="s">
        <v>488</v>
      </c>
      <c r="H371" s="177">
        <v>16.763999999999999</v>
      </c>
      <c r="I371" s="178"/>
      <c r="J371" s="179">
        <f>ROUND(I371*H371,2)</f>
        <v>0</v>
      </c>
      <c r="K371" s="175" t="s">
        <v>138</v>
      </c>
      <c r="L371" s="39"/>
      <c r="M371" s="180" t="s">
        <v>21</v>
      </c>
      <c r="N371" s="181" t="s">
        <v>44</v>
      </c>
      <c r="O371" s="64"/>
      <c r="P371" s="182">
        <f>O371*H371</f>
        <v>0</v>
      </c>
      <c r="Q371" s="182">
        <v>0</v>
      </c>
      <c r="R371" s="182">
        <f>Q371*H371</f>
        <v>0</v>
      </c>
      <c r="S371" s="182">
        <v>0</v>
      </c>
      <c r="T371" s="183">
        <f>S371*H371</f>
        <v>0</v>
      </c>
      <c r="U371" s="34"/>
      <c r="V371" s="34"/>
      <c r="W371" s="34"/>
      <c r="X371" s="34"/>
      <c r="Y371" s="34"/>
      <c r="Z371" s="34"/>
      <c r="AA371" s="34"/>
      <c r="AB371" s="34"/>
      <c r="AC371" s="34"/>
      <c r="AD371" s="34"/>
      <c r="AE371" s="34"/>
      <c r="AR371" s="184" t="s">
        <v>139</v>
      </c>
      <c r="AT371" s="184" t="s">
        <v>134</v>
      </c>
      <c r="AU371" s="184" t="s">
        <v>83</v>
      </c>
      <c r="AY371" s="17" t="s">
        <v>131</v>
      </c>
      <c r="BE371" s="185">
        <f>IF(N371="základní",J371,0)</f>
        <v>0</v>
      </c>
      <c r="BF371" s="185">
        <f>IF(N371="snížená",J371,0)</f>
        <v>0</v>
      </c>
      <c r="BG371" s="185">
        <f>IF(N371="zákl. přenesená",J371,0)</f>
        <v>0</v>
      </c>
      <c r="BH371" s="185">
        <f>IF(N371="sníž. přenesená",J371,0)</f>
        <v>0</v>
      </c>
      <c r="BI371" s="185">
        <f>IF(N371="nulová",J371,0)</f>
        <v>0</v>
      </c>
      <c r="BJ371" s="17" t="s">
        <v>81</v>
      </c>
      <c r="BK371" s="185">
        <f>ROUND(I371*H371,2)</f>
        <v>0</v>
      </c>
      <c r="BL371" s="17" t="s">
        <v>139</v>
      </c>
      <c r="BM371" s="184" t="s">
        <v>524</v>
      </c>
    </row>
    <row r="372" spans="1:65" s="2" customFormat="1" ht="27">
      <c r="A372" s="34"/>
      <c r="B372" s="35"/>
      <c r="C372" s="36"/>
      <c r="D372" s="186" t="s">
        <v>141</v>
      </c>
      <c r="E372" s="36"/>
      <c r="F372" s="187" t="s">
        <v>525</v>
      </c>
      <c r="G372" s="36"/>
      <c r="H372" s="36"/>
      <c r="I372" s="188"/>
      <c r="J372" s="36"/>
      <c r="K372" s="36"/>
      <c r="L372" s="39"/>
      <c r="M372" s="189"/>
      <c r="N372" s="190"/>
      <c r="O372" s="64"/>
      <c r="P372" s="64"/>
      <c r="Q372" s="64"/>
      <c r="R372" s="64"/>
      <c r="S372" s="64"/>
      <c r="T372" s="65"/>
      <c r="U372" s="34"/>
      <c r="V372" s="34"/>
      <c r="W372" s="34"/>
      <c r="X372" s="34"/>
      <c r="Y372" s="34"/>
      <c r="Z372" s="34"/>
      <c r="AA372" s="34"/>
      <c r="AB372" s="34"/>
      <c r="AC372" s="34"/>
      <c r="AD372" s="34"/>
      <c r="AE372" s="34"/>
      <c r="AT372" s="17" t="s">
        <v>141</v>
      </c>
      <c r="AU372" s="17" t="s">
        <v>83</v>
      </c>
    </row>
    <row r="373" spans="1:65" s="2" customFormat="1" ht="81">
      <c r="A373" s="34"/>
      <c r="B373" s="35"/>
      <c r="C373" s="36"/>
      <c r="D373" s="186" t="s">
        <v>143</v>
      </c>
      <c r="E373" s="36"/>
      <c r="F373" s="191" t="s">
        <v>526</v>
      </c>
      <c r="G373" s="36"/>
      <c r="H373" s="36"/>
      <c r="I373" s="188"/>
      <c r="J373" s="36"/>
      <c r="K373" s="36"/>
      <c r="L373" s="39"/>
      <c r="M373" s="189"/>
      <c r="N373" s="190"/>
      <c r="O373" s="64"/>
      <c r="P373" s="64"/>
      <c r="Q373" s="64"/>
      <c r="R373" s="64"/>
      <c r="S373" s="64"/>
      <c r="T373" s="65"/>
      <c r="U373" s="34"/>
      <c r="V373" s="34"/>
      <c r="W373" s="34"/>
      <c r="X373" s="34"/>
      <c r="Y373" s="34"/>
      <c r="Z373" s="34"/>
      <c r="AA373" s="34"/>
      <c r="AB373" s="34"/>
      <c r="AC373" s="34"/>
      <c r="AD373" s="34"/>
      <c r="AE373" s="34"/>
      <c r="AT373" s="17" t="s">
        <v>143</v>
      </c>
      <c r="AU373" s="17" t="s">
        <v>83</v>
      </c>
    </row>
    <row r="374" spans="1:65" s="12" customFormat="1" ht="25.9" customHeight="1">
      <c r="B374" s="157"/>
      <c r="C374" s="158"/>
      <c r="D374" s="159" t="s">
        <v>72</v>
      </c>
      <c r="E374" s="160" t="s">
        <v>527</v>
      </c>
      <c r="F374" s="160" t="s">
        <v>528</v>
      </c>
      <c r="G374" s="158"/>
      <c r="H374" s="158"/>
      <c r="I374" s="161"/>
      <c r="J374" s="162">
        <f>BK374</f>
        <v>0</v>
      </c>
      <c r="K374" s="158"/>
      <c r="L374" s="163"/>
      <c r="M374" s="164"/>
      <c r="N374" s="165"/>
      <c r="O374" s="165"/>
      <c r="P374" s="166">
        <f>P375+P426+P451+P498+P556+P576</f>
        <v>0</v>
      </c>
      <c r="Q374" s="165"/>
      <c r="R374" s="166">
        <f>R375+R426+R451+R498+R556+R576</f>
        <v>54.81014359000001</v>
      </c>
      <c r="S374" s="165"/>
      <c r="T374" s="167">
        <f>T375+T426+T451+T498+T556+T576</f>
        <v>3.2886000000000002</v>
      </c>
      <c r="AR374" s="168" t="s">
        <v>83</v>
      </c>
      <c r="AT374" s="169" t="s">
        <v>72</v>
      </c>
      <c r="AU374" s="169" t="s">
        <v>73</v>
      </c>
      <c r="AY374" s="168" t="s">
        <v>131</v>
      </c>
      <c r="BK374" s="170">
        <f>BK375+BK426+BK451+BK498+BK556+BK576</f>
        <v>0</v>
      </c>
    </row>
    <row r="375" spans="1:65" s="12" customFormat="1" ht="22.75" customHeight="1">
      <c r="B375" s="157"/>
      <c r="C375" s="158"/>
      <c r="D375" s="159" t="s">
        <v>72</v>
      </c>
      <c r="E375" s="171" t="s">
        <v>529</v>
      </c>
      <c r="F375" s="171" t="s">
        <v>530</v>
      </c>
      <c r="G375" s="158"/>
      <c r="H375" s="158"/>
      <c r="I375" s="161"/>
      <c r="J375" s="172">
        <f>BK375</f>
        <v>0</v>
      </c>
      <c r="K375" s="158"/>
      <c r="L375" s="163"/>
      <c r="M375" s="164"/>
      <c r="N375" s="165"/>
      <c r="O375" s="165"/>
      <c r="P375" s="166">
        <f>SUM(P376:P425)</f>
        <v>0</v>
      </c>
      <c r="Q375" s="165"/>
      <c r="R375" s="166">
        <f>SUM(R376:R425)</f>
        <v>0.46899639999999998</v>
      </c>
      <c r="S375" s="165"/>
      <c r="T375" s="167">
        <f>SUM(T376:T425)</f>
        <v>0</v>
      </c>
      <c r="AR375" s="168" t="s">
        <v>83</v>
      </c>
      <c r="AT375" s="169" t="s">
        <v>72</v>
      </c>
      <c r="AU375" s="169" t="s">
        <v>81</v>
      </c>
      <c r="AY375" s="168" t="s">
        <v>131</v>
      </c>
      <c r="BK375" s="170">
        <f>SUM(BK376:BK425)</f>
        <v>0</v>
      </c>
    </row>
    <row r="376" spans="1:65" s="2" customFormat="1" ht="24.15" customHeight="1">
      <c r="A376" s="34"/>
      <c r="B376" s="35"/>
      <c r="C376" s="173" t="s">
        <v>531</v>
      </c>
      <c r="D376" s="173" t="s">
        <v>134</v>
      </c>
      <c r="E376" s="174" t="s">
        <v>532</v>
      </c>
      <c r="F376" s="175" t="s">
        <v>533</v>
      </c>
      <c r="G376" s="176" t="s">
        <v>206</v>
      </c>
      <c r="H376" s="177">
        <v>43</v>
      </c>
      <c r="I376" s="178"/>
      <c r="J376" s="179">
        <f>ROUND(I376*H376,2)</f>
        <v>0</v>
      </c>
      <c r="K376" s="175" t="s">
        <v>138</v>
      </c>
      <c r="L376" s="39"/>
      <c r="M376" s="180" t="s">
        <v>21</v>
      </c>
      <c r="N376" s="181" t="s">
        <v>44</v>
      </c>
      <c r="O376" s="64"/>
      <c r="P376" s="182">
        <f>O376*H376</f>
        <v>0</v>
      </c>
      <c r="Q376" s="182">
        <v>0</v>
      </c>
      <c r="R376" s="182">
        <f>Q376*H376</f>
        <v>0</v>
      </c>
      <c r="S376" s="182">
        <v>0</v>
      </c>
      <c r="T376" s="183">
        <f>S376*H376</f>
        <v>0</v>
      </c>
      <c r="U376" s="34"/>
      <c r="V376" s="34"/>
      <c r="W376" s="34"/>
      <c r="X376" s="34"/>
      <c r="Y376" s="34"/>
      <c r="Z376" s="34"/>
      <c r="AA376" s="34"/>
      <c r="AB376" s="34"/>
      <c r="AC376" s="34"/>
      <c r="AD376" s="34"/>
      <c r="AE376" s="34"/>
      <c r="AR376" s="184" t="s">
        <v>243</v>
      </c>
      <c r="AT376" s="184" t="s">
        <v>134</v>
      </c>
      <c r="AU376" s="184" t="s">
        <v>83</v>
      </c>
      <c r="AY376" s="17" t="s">
        <v>131</v>
      </c>
      <c r="BE376" s="185">
        <f>IF(N376="základní",J376,0)</f>
        <v>0</v>
      </c>
      <c r="BF376" s="185">
        <f>IF(N376="snížená",J376,0)</f>
        <v>0</v>
      </c>
      <c r="BG376" s="185">
        <f>IF(N376="zákl. přenesená",J376,0)</f>
        <v>0</v>
      </c>
      <c r="BH376" s="185">
        <f>IF(N376="sníž. přenesená",J376,0)</f>
        <v>0</v>
      </c>
      <c r="BI376" s="185">
        <f>IF(N376="nulová",J376,0)</f>
        <v>0</v>
      </c>
      <c r="BJ376" s="17" t="s">
        <v>81</v>
      </c>
      <c r="BK376" s="185">
        <f>ROUND(I376*H376,2)</f>
        <v>0</v>
      </c>
      <c r="BL376" s="17" t="s">
        <v>243</v>
      </c>
      <c r="BM376" s="184" t="s">
        <v>534</v>
      </c>
    </row>
    <row r="377" spans="1:65" s="2" customFormat="1" ht="18">
      <c r="A377" s="34"/>
      <c r="B377" s="35"/>
      <c r="C377" s="36"/>
      <c r="D377" s="186" t="s">
        <v>141</v>
      </c>
      <c r="E377" s="36"/>
      <c r="F377" s="187" t="s">
        <v>535</v>
      </c>
      <c r="G377" s="36"/>
      <c r="H377" s="36"/>
      <c r="I377" s="188"/>
      <c r="J377" s="36"/>
      <c r="K377" s="36"/>
      <c r="L377" s="39"/>
      <c r="M377" s="189"/>
      <c r="N377" s="190"/>
      <c r="O377" s="64"/>
      <c r="P377" s="64"/>
      <c r="Q377" s="64"/>
      <c r="R377" s="64"/>
      <c r="S377" s="64"/>
      <c r="T377" s="65"/>
      <c r="U377" s="34"/>
      <c r="V377" s="34"/>
      <c r="W377" s="34"/>
      <c r="X377" s="34"/>
      <c r="Y377" s="34"/>
      <c r="Z377" s="34"/>
      <c r="AA377" s="34"/>
      <c r="AB377" s="34"/>
      <c r="AC377" s="34"/>
      <c r="AD377" s="34"/>
      <c r="AE377" s="34"/>
      <c r="AT377" s="17" t="s">
        <v>141</v>
      </c>
      <c r="AU377" s="17" t="s">
        <v>83</v>
      </c>
    </row>
    <row r="378" spans="1:65" s="2" customFormat="1" ht="45">
      <c r="A378" s="34"/>
      <c r="B378" s="35"/>
      <c r="C378" s="36"/>
      <c r="D378" s="186" t="s">
        <v>143</v>
      </c>
      <c r="E378" s="36"/>
      <c r="F378" s="191" t="s">
        <v>536</v>
      </c>
      <c r="G378" s="36"/>
      <c r="H378" s="36"/>
      <c r="I378" s="188"/>
      <c r="J378" s="36"/>
      <c r="K378" s="36"/>
      <c r="L378" s="39"/>
      <c r="M378" s="189"/>
      <c r="N378" s="190"/>
      <c r="O378" s="64"/>
      <c r="P378" s="64"/>
      <c r="Q378" s="64"/>
      <c r="R378" s="64"/>
      <c r="S378" s="64"/>
      <c r="T378" s="65"/>
      <c r="U378" s="34"/>
      <c r="V378" s="34"/>
      <c r="W378" s="34"/>
      <c r="X378" s="34"/>
      <c r="Y378" s="34"/>
      <c r="Z378" s="34"/>
      <c r="AA378" s="34"/>
      <c r="AB378" s="34"/>
      <c r="AC378" s="34"/>
      <c r="AD378" s="34"/>
      <c r="AE378" s="34"/>
      <c r="AT378" s="17" t="s">
        <v>143</v>
      </c>
      <c r="AU378" s="17" t="s">
        <v>83</v>
      </c>
    </row>
    <row r="379" spans="1:65" s="13" customFormat="1" ht="10">
      <c r="B379" s="192"/>
      <c r="C379" s="193"/>
      <c r="D379" s="186" t="s">
        <v>145</v>
      </c>
      <c r="E379" s="194" t="s">
        <v>21</v>
      </c>
      <c r="F379" s="195" t="s">
        <v>266</v>
      </c>
      <c r="G379" s="193"/>
      <c r="H379" s="196">
        <v>40</v>
      </c>
      <c r="I379" s="197"/>
      <c r="J379" s="193"/>
      <c r="K379" s="193"/>
      <c r="L379" s="198"/>
      <c r="M379" s="199"/>
      <c r="N379" s="200"/>
      <c r="O379" s="200"/>
      <c r="P379" s="200"/>
      <c r="Q379" s="200"/>
      <c r="R379" s="200"/>
      <c r="S379" s="200"/>
      <c r="T379" s="201"/>
      <c r="AT379" s="202" t="s">
        <v>145</v>
      </c>
      <c r="AU379" s="202" t="s">
        <v>83</v>
      </c>
      <c r="AV379" s="13" t="s">
        <v>83</v>
      </c>
      <c r="AW379" s="13" t="s">
        <v>34</v>
      </c>
      <c r="AX379" s="13" t="s">
        <v>73</v>
      </c>
      <c r="AY379" s="202" t="s">
        <v>131</v>
      </c>
    </row>
    <row r="380" spans="1:65" s="13" customFormat="1" ht="10">
      <c r="B380" s="192"/>
      <c r="C380" s="193"/>
      <c r="D380" s="186" t="s">
        <v>145</v>
      </c>
      <c r="E380" s="194" t="s">
        <v>21</v>
      </c>
      <c r="F380" s="195" t="s">
        <v>267</v>
      </c>
      <c r="G380" s="193"/>
      <c r="H380" s="196">
        <v>3</v>
      </c>
      <c r="I380" s="197"/>
      <c r="J380" s="193"/>
      <c r="K380" s="193"/>
      <c r="L380" s="198"/>
      <c r="M380" s="199"/>
      <c r="N380" s="200"/>
      <c r="O380" s="200"/>
      <c r="P380" s="200"/>
      <c r="Q380" s="200"/>
      <c r="R380" s="200"/>
      <c r="S380" s="200"/>
      <c r="T380" s="201"/>
      <c r="AT380" s="202" t="s">
        <v>145</v>
      </c>
      <c r="AU380" s="202" t="s">
        <v>83</v>
      </c>
      <c r="AV380" s="13" t="s">
        <v>83</v>
      </c>
      <c r="AW380" s="13" t="s">
        <v>34</v>
      </c>
      <c r="AX380" s="13" t="s">
        <v>73</v>
      </c>
      <c r="AY380" s="202" t="s">
        <v>131</v>
      </c>
    </row>
    <row r="381" spans="1:65" s="2" customFormat="1" ht="24.15" customHeight="1">
      <c r="A381" s="34"/>
      <c r="B381" s="35"/>
      <c r="C381" s="173" t="s">
        <v>537</v>
      </c>
      <c r="D381" s="173" t="s">
        <v>134</v>
      </c>
      <c r="E381" s="174" t="s">
        <v>538</v>
      </c>
      <c r="F381" s="175" t="s">
        <v>539</v>
      </c>
      <c r="G381" s="176" t="s">
        <v>206</v>
      </c>
      <c r="H381" s="177">
        <v>4.2270000000000003</v>
      </c>
      <c r="I381" s="178"/>
      <c r="J381" s="179">
        <f>ROUND(I381*H381,2)</f>
        <v>0</v>
      </c>
      <c r="K381" s="175" t="s">
        <v>138</v>
      </c>
      <c r="L381" s="39"/>
      <c r="M381" s="180" t="s">
        <v>21</v>
      </c>
      <c r="N381" s="181" t="s">
        <v>44</v>
      </c>
      <c r="O381" s="64"/>
      <c r="P381" s="182">
        <f>O381*H381</f>
        <v>0</v>
      </c>
      <c r="Q381" s="182">
        <v>0</v>
      </c>
      <c r="R381" s="182">
        <f>Q381*H381</f>
        <v>0</v>
      </c>
      <c r="S381" s="182">
        <v>0</v>
      </c>
      <c r="T381" s="183">
        <f>S381*H381</f>
        <v>0</v>
      </c>
      <c r="U381" s="34"/>
      <c r="V381" s="34"/>
      <c r="W381" s="34"/>
      <c r="X381" s="34"/>
      <c r="Y381" s="34"/>
      <c r="Z381" s="34"/>
      <c r="AA381" s="34"/>
      <c r="AB381" s="34"/>
      <c r="AC381" s="34"/>
      <c r="AD381" s="34"/>
      <c r="AE381" s="34"/>
      <c r="AR381" s="184" t="s">
        <v>243</v>
      </c>
      <c r="AT381" s="184" t="s">
        <v>134</v>
      </c>
      <c r="AU381" s="184" t="s">
        <v>83</v>
      </c>
      <c r="AY381" s="17" t="s">
        <v>131</v>
      </c>
      <c r="BE381" s="185">
        <f>IF(N381="základní",J381,0)</f>
        <v>0</v>
      </c>
      <c r="BF381" s="185">
        <f>IF(N381="snížená",J381,0)</f>
        <v>0</v>
      </c>
      <c r="BG381" s="185">
        <f>IF(N381="zákl. přenesená",J381,0)</f>
        <v>0</v>
      </c>
      <c r="BH381" s="185">
        <f>IF(N381="sníž. přenesená",J381,0)</f>
        <v>0</v>
      </c>
      <c r="BI381" s="185">
        <f>IF(N381="nulová",J381,0)</f>
        <v>0</v>
      </c>
      <c r="BJ381" s="17" t="s">
        <v>81</v>
      </c>
      <c r="BK381" s="185">
        <f>ROUND(I381*H381,2)</f>
        <v>0</v>
      </c>
      <c r="BL381" s="17" t="s">
        <v>243</v>
      </c>
      <c r="BM381" s="184" t="s">
        <v>540</v>
      </c>
    </row>
    <row r="382" spans="1:65" s="2" customFormat="1" ht="18">
      <c r="A382" s="34"/>
      <c r="B382" s="35"/>
      <c r="C382" s="36"/>
      <c r="D382" s="186" t="s">
        <v>141</v>
      </c>
      <c r="E382" s="36"/>
      <c r="F382" s="187" t="s">
        <v>541</v>
      </c>
      <c r="G382" s="36"/>
      <c r="H382" s="36"/>
      <c r="I382" s="188"/>
      <c r="J382" s="36"/>
      <c r="K382" s="36"/>
      <c r="L382" s="39"/>
      <c r="M382" s="189"/>
      <c r="N382" s="190"/>
      <c r="O382" s="64"/>
      <c r="P382" s="64"/>
      <c r="Q382" s="64"/>
      <c r="R382" s="64"/>
      <c r="S382" s="64"/>
      <c r="T382" s="65"/>
      <c r="U382" s="34"/>
      <c r="V382" s="34"/>
      <c r="W382" s="34"/>
      <c r="X382" s="34"/>
      <c r="Y382" s="34"/>
      <c r="Z382" s="34"/>
      <c r="AA382" s="34"/>
      <c r="AB382" s="34"/>
      <c r="AC382" s="34"/>
      <c r="AD382" s="34"/>
      <c r="AE382" s="34"/>
      <c r="AT382" s="17" t="s">
        <v>141</v>
      </c>
      <c r="AU382" s="17" t="s">
        <v>83</v>
      </c>
    </row>
    <row r="383" spans="1:65" s="2" customFormat="1" ht="45">
      <c r="A383" s="34"/>
      <c r="B383" s="35"/>
      <c r="C383" s="36"/>
      <c r="D383" s="186" t="s">
        <v>143</v>
      </c>
      <c r="E383" s="36"/>
      <c r="F383" s="191" t="s">
        <v>536</v>
      </c>
      <c r="G383" s="36"/>
      <c r="H383" s="36"/>
      <c r="I383" s="188"/>
      <c r="J383" s="36"/>
      <c r="K383" s="36"/>
      <c r="L383" s="39"/>
      <c r="M383" s="189"/>
      <c r="N383" s="190"/>
      <c r="O383" s="64"/>
      <c r="P383" s="64"/>
      <c r="Q383" s="64"/>
      <c r="R383" s="64"/>
      <c r="S383" s="64"/>
      <c r="T383" s="65"/>
      <c r="U383" s="34"/>
      <c r="V383" s="34"/>
      <c r="W383" s="34"/>
      <c r="X383" s="34"/>
      <c r="Y383" s="34"/>
      <c r="Z383" s="34"/>
      <c r="AA383" s="34"/>
      <c r="AB383" s="34"/>
      <c r="AC383" s="34"/>
      <c r="AD383" s="34"/>
      <c r="AE383" s="34"/>
      <c r="AT383" s="17" t="s">
        <v>143</v>
      </c>
      <c r="AU383" s="17" t="s">
        <v>83</v>
      </c>
    </row>
    <row r="384" spans="1:65" s="13" customFormat="1" ht="10">
      <c r="B384" s="192"/>
      <c r="C384" s="193"/>
      <c r="D384" s="186" t="s">
        <v>145</v>
      </c>
      <c r="E384" s="194" t="s">
        <v>21</v>
      </c>
      <c r="F384" s="195" t="s">
        <v>542</v>
      </c>
      <c r="G384" s="193"/>
      <c r="H384" s="196">
        <v>3.6509999999999998</v>
      </c>
      <c r="I384" s="197"/>
      <c r="J384" s="193"/>
      <c r="K384" s="193"/>
      <c r="L384" s="198"/>
      <c r="M384" s="199"/>
      <c r="N384" s="200"/>
      <c r="O384" s="200"/>
      <c r="P384" s="200"/>
      <c r="Q384" s="200"/>
      <c r="R384" s="200"/>
      <c r="S384" s="200"/>
      <c r="T384" s="201"/>
      <c r="AT384" s="202" t="s">
        <v>145</v>
      </c>
      <c r="AU384" s="202" t="s">
        <v>83</v>
      </c>
      <c r="AV384" s="13" t="s">
        <v>83</v>
      </c>
      <c r="AW384" s="13" t="s">
        <v>34</v>
      </c>
      <c r="AX384" s="13" t="s">
        <v>73</v>
      </c>
      <c r="AY384" s="202" t="s">
        <v>131</v>
      </c>
    </row>
    <row r="385" spans="1:65" s="13" customFormat="1" ht="10">
      <c r="B385" s="192"/>
      <c r="C385" s="193"/>
      <c r="D385" s="186" t="s">
        <v>145</v>
      </c>
      <c r="E385" s="194" t="s">
        <v>21</v>
      </c>
      <c r="F385" s="195" t="s">
        <v>543</v>
      </c>
      <c r="G385" s="193"/>
      <c r="H385" s="196">
        <v>0.57599999999999996</v>
      </c>
      <c r="I385" s="197"/>
      <c r="J385" s="193"/>
      <c r="K385" s="193"/>
      <c r="L385" s="198"/>
      <c r="M385" s="199"/>
      <c r="N385" s="200"/>
      <c r="O385" s="200"/>
      <c r="P385" s="200"/>
      <c r="Q385" s="200"/>
      <c r="R385" s="200"/>
      <c r="S385" s="200"/>
      <c r="T385" s="201"/>
      <c r="AT385" s="202" t="s">
        <v>145</v>
      </c>
      <c r="AU385" s="202" t="s">
        <v>83</v>
      </c>
      <c r="AV385" s="13" t="s">
        <v>83</v>
      </c>
      <c r="AW385" s="13" t="s">
        <v>34</v>
      </c>
      <c r="AX385" s="13" t="s">
        <v>73</v>
      </c>
      <c r="AY385" s="202" t="s">
        <v>131</v>
      </c>
    </row>
    <row r="386" spans="1:65" s="2" customFormat="1" ht="14.4" customHeight="1">
      <c r="A386" s="34"/>
      <c r="B386" s="35"/>
      <c r="C386" s="203" t="s">
        <v>544</v>
      </c>
      <c r="D386" s="203" t="s">
        <v>147</v>
      </c>
      <c r="E386" s="204" t="s">
        <v>545</v>
      </c>
      <c r="F386" s="205" t="s">
        <v>546</v>
      </c>
      <c r="G386" s="206" t="s">
        <v>488</v>
      </c>
      <c r="H386" s="207">
        <v>1.4E-2</v>
      </c>
      <c r="I386" s="208"/>
      <c r="J386" s="209">
        <f>ROUND(I386*H386,2)</f>
        <v>0</v>
      </c>
      <c r="K386" s="205" t="s">
        <v>138</v>
      </c>
      <c r="L386" s="210"/>
      <c r="M386" s="211" t="s">
        <v>21</v>
      </c>
      <c r="N386" s="212" t="s">
        <v>44</v>
      </c>
      <c r="O386" s="64"/>
      <c r="P386" s="182">
        <f>O386*H386</f>
        <v>0</v>
      </c>
      <c r="Q386" s="182">
        <v>1</v>
      </c>
      <c r="R386" s="182">
        <f>Q386*H386</f>
        <v>1.4E-2</v>
      </c>
      <c r="S386" s="182">
        <v>0</v>
      </c>
      <c r="T386" s="183">
        <f>S386*H386</f>
        <v>0</v>
      </c>
      <c r="U386" s="34"/>
      <c r="V386" s="34"/>
      <c r="W386" s="34"/>
      <c r="X386" s="34"/>
      <c r="Y386" s="34"/>
      <c r="Z386" s="34"/>
      <c r="AA386" s="34"/>
      <c r="AB386" s="34"/>
      <c r="AC386" s="34"/>
      <c r="AD386" s="34"/>
      <c r="AE386" s="34"/>
      <c r="AR386" s="184" t="s">
        <v>354</v>
      </c>
      <c r="AT386" s="184" t="s">
        <v>147</v>
      </c>
      <c r="AU386" s="184" t="s">
        <v>83</v>
      </c>
      <c r="AY386" s="17" t="s">
        <v>131</v>
      </c>
      <c r="BE386" s="185">
        <f>IF(N386="základní",J386,0)</f>
        <v>0</v>
      </c>
      <c r="BF386" s="185">
        <f>IF(N386="snížená",J386,0)</f>
        <v>0</v>
      </c>
      <c r="BG386" s="185">
        <f>IF(N386="zákl. přenesená",J386,0)</f>
        <v>0</v>
      </c>
      <c r="BH386" s="185">
        <f>IF(N386="sníž. přenesená",J386,0)</f>
        <v>0</v>
      </c>
      <c r="BI386" s="185">
        <f>IF(N386="nulová",J386,0)</f>
        <v>0</v>
      </c>
      <c r="BJ386" s="17" t="s">
        <v>81</v>
      </c>
      <c r="BK386" s="185">
        <f>ROUND(I386*H386,2)</f>
        <v>0</v>
      </c>
      <c r="BL386" s="17" t="s">
        <v>243</v>
      </c>
      <c r="BM386" s="184" t="s">
        <v>547</v>
      </c>
    </row>
    <row r="387" spans="1:65" s="2" customFormat="1" ht="10">
      <c r="A387" s="34"/>
      <c r="B387" s="35"/>
      <c r="C387" s="36"/>
      <c r="D387" s="186" t="s">
        <v>141</v>
      </c>
      <c r="E387" s="36"/>
      <c r="F387" s="187" t="s">
        <v>546</v>
      </c>
      <c r="G387" s="36"/>
      <c r="H387" s="36"/>
      <c r="I387" s="188"/>
      <c r="J387" s="36"/>
      <c r="K387" s="36"/>
      <c r="L387" s="39"/>
      <c r="M387" s="189"/>
      <c r="N387" s="190"/>
      <c r="O387" s="64"/>
      <c r="P387" s="64"/>
      <c r="Q387" s="64"/>
      <c r="R387" s="64"/>
      <c r="S387" s="64"/>
      <c r="T387" s="65"/>
      <c r="U387" s="34"/>
      <c r="V387" s="34"/>
      <c r="W387" s="34"/>
      <c r="X387" s="34"/>
      <c r="Y387" s="34"/>
      <c r="Z387" s="34"/>
      <c r="AA387" s="34"/>
      <c r="AB387" s="34"/>
      <c r="AC387" s="34"/>
      <c r="AD387" s="34"/>
      <c r="AE387" s="34"/>
      <c r="AT387" s="17" t="s">
        <v>141</v>
      </c>
      <c r="AU387" s="17" t="s">
        <v>83</v>
      </c>
    </row>
    <row r="388" spans="1:65" s="13" customFormat="1" ht="10">
      <c r="B388" s="192"/>
      <c r="C388" s="193"/>
      <c r="D388" s="186" t="s">
        <v>145</v>
      </c>
      <c r="E388" s="194" t="s">
        <v>21</v>
      </c>
      <c r="F388" s="195" t="s">
        <v>548</v>
      </c>
      <c r="G388" s="193"/>
      <c r="H388" s="196">
        <v>1.2E-2</v>
      </c>
      <c r="I388" s="197"/>
      <c r="J388" s="193"/>
      <c r="K388" s="193"/>
      <c r="L388" s="198"/>
      <c r="M388" s="199"/>
      <c r="N388" s="200"/>
      <c r="O388" s="200"/>
      <c r="P388" s="200"/>
      <c r="Q388" s="200"/>
      <c r="R388" s="200"/>
      <c r="S388" s="200"/>
      <c r="T388" s="201"/>
      <c r="AT388" s="202" t="s">
        <v>145</v>
      </c>
      <c r="AU388" s="202" t="s">
        <v>83</v>
      </c>
      <c r="AV388" s="13" t="s">
        <v>83</v>
      </c>
      <c r="AW388" s="13" t="s">
        <v>34</v>
      </c>
      <c r="AX388" s="13" t="s">
        <v>73</v>
      </c>
      <c r="AY388" s="202" t="s">
        <v>131</v>
      </c>
    </row>
    <row r="389" spans="1:65" s="13" customFormat="1" ht="10">
      <c r="B389" s="192"/>
      <c r="C389" s="193"/>
      <c r="D389" s="186" t="s">
        <v>145</v>
      </c>
      <c r="E389" s="194" t="s">
        <v>21</v>
      </c>
      <c r="F389" s="195" t="s">
        <v>549</v>
      </c>
      <c r="G389" s="193"/>
      <c r="H389" s="196">
        <v>1E-3</v>
      </c>
      <c r="I389" s="197"/>
      <c r="J389" s="193"/>
      <c r="K389" s="193"/>
      <c r="L389" s="198"/>
      <c r="M389" s="199"/>
      <c r="N389" s="200"/>
      <c r="O389" s="200"/>
      <c r="P389" s="200"/>
      <c r="Q389" s="200"/>
      <c r="R389" s="200"/>
      <c r="S389" s="200"/>
      <c r="T389" s="201"/>
      <c r="AT389" s="202" t="s">
        <v>145</v>
      </c>
      <c r="AU389" s="202" t="s">
        <v>83</v>
      </c>
      <c r="AV389" s="13" t="s">
        <v>83</v>
      </c>
      <c r="AW389" s="13" t="s">
        <v>34</v>
      </c>
      <c r="AX389" s="13" t="s">
        <v>73</v>
      </c>
      <c r="AY389" s="202" t="s">
        <v>131</v>
      </c>
    </row>
    <row r="390" spans="1:65" s="13" customFormat="1" ht="10">
      <c r="B390" s="192"/>
      <c r="C390" s="193"/>
      <c r="D390" s="186" t="s">
        <v>145</v>
      </c>
      <c r="E390" s="194" t="s">
        <v>21</v>
      </c>
      <c r="F390" s="195" t="s">
        <v>550</v>
      </c>
      <c r="G390" s="193"/>
      <c r="H390" s="196">
        <v>1E-3</v>
      </c>
      <c r="I390" s="197"/>
      <c r="J390" s="193"/>
      <c r="K390" s="193"/>
      <c r="L390" s="198"/>
      <c r="M390" s="199"/>
      <c r="N390" s="200"/>
      <c r="O390" s="200"/>
      <c r="P390" s="200"/>
      <c r="Q390" s="200"/>
      <c r="R390" s="200"/>
      <c r="S390" s="200"/>
      <c r="T390" s="201"/>
      <c r="AT390" s="202" t="s">
        <v>145</v>
      </c>
      <c r="AU390" s="202" t="s">
        <v>83</v>
      </c>
      <c r="AV390" s="13" t="s">
        <v>83</v>
      </c>
      <c r="AW390" s="13" t="s">
        <v>34</v>
      </c>
      <c r="AX390" s="13" t="s">
        <v>73</v>
      </c>
      <c r="AY390" s="202" t="s">
        <v>131</v>
      </c>
    </row>
    <row r="391" spans="1:65" s="13" customFormat="1" ht="10">
      <c r="B391" s="192"/>
      <c r="C391" s="193"/>
      <c r="D391" s="186" t="s">
        <v>145</v>
      </c>
      <c r="E391" s="194" t="s">
        <v>21</v>
      </c>
      <c r="F391" s="195" t="s">
        <v>551</v>
      </c>
      <c r="G391" s="193"/>
      <c r="H391" s="196">
        <v>0</v>
      </c>
      <c r="I391" s="197"/>
      <c r="J391" s="193"/>
      <c r="K391" s="193"/>
      <c r="L391" s="198"/>
      <c r="M391" s="199"/>
      <c r="N391" s="200"/>
      <c r="O391" s="200"/>
      <c r="P391" s="200"/>
      <c r="Q391" s="200"/>
      <c r="R391" s="200"/>
      <c r="S391" s="200"/>
      <c r="T391" s="201"/>
      <c r="AT391" s="202" t="s">
        <v>145</v>
      </c>
      <c r="AU391" s="202" t="s">
        <v>83</v>
      </c>
      <c r="AV391" s="13" t="s">
        <v>83</v>
      </c>
      <c r="AW391" s="13" t="s">
        <v>34</v>
      </c>
      <c r="AX391" s="13" t="s">
        <v>73</v>
      </c>
      <c r="AY391" s="202" t="s">
        <v>131</v>
      </c>
    </row>
    <row r="392" spans="1:65" s="2" customFormat="1" ht="24.15" customHeight="1">
      <c r="A392" s="34"/>
      <c r="B392" s="35"/>
      <c r="C392" s="173" t="s">
        <v>552</v>
      </c>
      <c r="D392" s="173" t="s">
        <v>134</v>
      </c>
      <c r="E392" s="174" t="s">
        <v>553</v>
      </c>
      <c r="F392" s="175" t="s">
        <v>554</v>
      </c>
      <c r="G392" s="176" t="s">
        <v>206</v>
      </c>
      <c r="H392" s="177">
        <v>43</v>
      </c>
      <c r="I392" s="178"/>
      <c r="J392" s="179">
        <f>ROUND(I392*H392,2)</f>
        <v>0</v>
      </c>
      <c r="K392" s="175" t="s">
        <v>138</v>
      </c>
      <c r="L392" s="39"/>
      <c r="M392" s="180" t="s">
        <v>21</v>
      </c>
      <c r="N392" s="181" t="s">
        <v>44</v>
      </c>
      <c r="O392" s="64"/>
      <c r="P392" s="182">
        <f>O392*H392</f>
        <v>0</v>
      </c>
      <c r="Q392" s="182">
        <v>4.0000000000000002E-4</v>
      </c>
      <c r="R392" s="182">
        <f>Q392*H392</f>
        <v>1.72E-2</v>
      </c>
      <c r="S392" s="182">
        <v>0</v>
      </c>
      <c r="T392" s="183">
        <f>S392*H392</f>
        <v>0</v>
      </c>
      <c r="U392" s="34"/>
      <c r="V392" s="34"/>
      <c r="W392" s="34"/>
      <c r="X392" s="34"/>
      <c r="Y392" s="34"/>
      <c r="Z392" s="34"/>
      <c r="AA392" s="34"/>
      <c r="AB392" s="34"/>
      <c r="AC392" s="34"/>
      <c r="AD392" s="34"/>
      <c r="AE392" s="34"/>
      <c r="AR392" s="184" t="s">
        <v>243</v>
      </c>
      <c r="AT392" s="184" t="s">
        <v>134</v>
      </c>
      <c r="AU392" s="184" t="s">
        <v>83</v>
      </c>
      <c r="AY392" s="17" t="s">
        <v>131</v>
      </c>
      <c r="BE392" s="185">
        <f>IF(N392="základní",J392,0)</f>
        <v>0</v>
      </c>
      <c r="BF392" s="185">
        <f>IF(N392="snížená",J392,0)</f>
        <v>0</v>
      </c>
      <c r="BG392" s="185">
        <f>IF(N392="zákl. přenesená",J392,0)</f>
        <v>0</v>
      </c>
      <c r="BH392" s="185">
        <f>IF(N392="sníž. přenesená",J392,0)</f>
        <v>0</v>
      </c>
      <c r="BI392" s="185">
        <f>IF(N392="nulová",J392,0)</f>
        <v>0</v>
      </c>
      <c r="BJ392" s="17" t="s">
        <v>81</v>
      </c>
      <c r="BK392" s="185">
        <f>ROUND(I392*H392,2)</f>
        <v>0</v>
      </c>
      <c r="BL392" s="17" t="s">
        <v>243</v>
      </c>
      <c r="BM392" s="184" t="s">
        <v>555</v>
      </c>
    </row>
    <row r="393" spans="1:65" s="2" customFormat="1" ht="18">
      <c r="A393" s="34"/>
      <c r="B393" s="35"/>
      <c r="C393" s="36"/>
      <c r="D393" s="186" t="s">
        <v>141</v>
      </c>
      <c r="E393" s="36"/>
      <c r="F393" s="187" t="s">
        <v>556</v>
      </c>
      <c r="G393" s="36"/>
      <c r="H393" s="36"/>
      <c r="I393" s="188"/>
      <c r="J393" s="36"/>
      <c r="K393" s="36"/>
      <c r="L393" s="39"/>
      <c r="M393" s="189"/>
      <c r="N393" s="190"/>
      <c r="O393" s="64"/>
      <c r="P393" s="64"/>
      <c r="Q393" s="64"/>
      <c r="R393" s="64"/>
      <c r="S393" s="64"/>
      <c r="T393" s="65"/>
      <c r="U393" s="34"/>
      <c r="V393" s="34"/>
      <c r="W393" s="34"/>
      <c r="X393" s="34"/>
      <c r="Y393" s="34"/>
      <c r="Z393" s="34"/>
      <c r="AA393" s="34"/>
      <c r="AB393" s="34"/>
      <c r="AC393" s="34"/>
      <c r="AD393" s="34"/>
      <c r="AE393" s="34"/>
      <c r="AT393" s="17" t="s">
        <v>141</v>
      </c>
      <c r="AU393" s="17" t="s">
        <v>83</v>
      </c>
    </row>
    <row r="394" spans="1:65" s="2" customFormat="1" ht="45">
      <c r="A394" s="34"/>
      <c r="B394" s="35"/>
      <c r="C394" s="36"/>
      <c r="D394" s="186" t="s">
        <v>143</v>
      </c>
      <c r="E394" s="36"/>
      <c r="F394" s="191" t="s">
        <v>557</v>
      </c>
      <c r="G394" s="36"/>
      <c r="H394" s="36"/>
      <c r="I394" s="188"/>
      <c r="J394" s="36"/>
      <c r="K394" s="36"/>
      <c r="L394" s="39"/>
      <c r="M394" s="189"/>
      <c r="N394" s="190"/>
      <c r="O394" s="64"/>
      <c r="P394" s="64"/>
      <c r="Q394" s="64"/>
      <c r="R394" s="64"/>
      <c r="S394" s="64"/>
      <c r="T394" s="65"/>
      <c r="U394" s="34"/>
      <c r="V394" s="34"/>
      <c r="W394" s="34"/>
      <c r="X394" s="34"/>
      <c r="Y394" s="34"/>
      <c r="Z394" s="34"/>
      <c r="AA394" s="34"/>
      <c r="AB394" s="34"/>
      <c r="AC394" s="34"/>
      <c r="AD394" s="34"/>
      <c r="AE394" s="34"/>
      <c r="AT394" s="17" t="s">
        <v>143</v>
      </c>
      <c r="AU394" s="17" t="s">
        <v>83</v>
      </c>
    </row>
    <row r="395" spans="1:65" s="13" customFormat="1" ht="10">
      <c r="B395" s="192"/>
      <c r="C395" s="193"/>
      <c r="D395" s="186" t="s">
        <v>145</v>
      </c>
      <c r="E395" s="194" t="s">
        <v>21</v>
      </c>
      <c r="F395" s="195" t="s">
        <v>266</v>
      </c>
      <c r="G395" s="193"/>
      <c r="H395" s="196">
        <v>40</v>
      </c>
      <c r="I395" s="197"/>
      <c r="J395" s="193"/>
      <c r="K395" s="193"/>
      <c r="L395" s="198"/>
      <c r="M395" s="199"/>
      <c r="N395" s="200"/>
      <c r="O395" s="200"/>
      <c r="P395" s="200"/>
      <c r="Q395" s="200"/>
      <c r="R395" s="200"/>
      <c r="S395" s="200"/>
      <c r="T395" s="201"/>
      <c r="AT395" s="202" t="s">
        <v>145</v>
      </c>
      <c r="AU395" s="202" t="s">
        <v>83</v>
      </c>
      <c r="AV395" s="13" t="s">
        <v>83</v>
      </c>
      <c r="AW395" s="13" t="s">
        <v>34</v>
      </c>
      <c r="AX395" s="13" t="s">
        <v>73</v>
      </c>
      <c r="AY395" s="202" t="s">
        <v>131</v>
      </c>
    </row>
    <row r="396" spans="1:65" s="13" customFormat="1" ht="10">
      <c r="B396" s="192"/>
      <c r="C396" s="193"/>
      <c r="D396" s="186" t="s">
        <v>145</v>
      </c>
      <c r="E396" s="194" t="s">
        <v>21</v>
      </c>
      <c r="F396" s="195" t="s">
        <v>267</v>
      </c>
      <c r="G396" s="193"/>
      <c r="H396" s="196">
        <v>3</v>
      </c>
      <c r="I396" s="197"/>
      <c r="J396" s="193"/>
      <c r="K396" s="193"/>
      <c r="L396" s="198"/>
      <c r="M396" s="199"/>
      <c r="N396" s="200"/>
      <c r="O396" s="200"/>
      <c r="P396" s="200"/>
      <c r="Q396" s="200"/>
      <c r="R396" s="200"/>
      <c r="S396" s="200"/>
      <c r="T396" s="201"/>
      <c r="AT396" s="202" t="s">
        <v>145</v>
      </c>
      <c r="AU396" s="202" t="s">
        <v>83</v>
      </c>
      <c r="AV396" s="13" t="s">
        <v>83</v>
      </c>
      <c r="AW396" s="13" t="s">
        <v>34</v>
      </c>
      <c r="AX396" s="13" t="s">
        <v>73</v>
      </c>
      <c r="AY396" s="202" t="s">
        <v>131</v>
      </c>
    </row>
    <row r="397" spans="1:65" s="2" customFormat="1" ht="24.15" customHeight="1">
      <c r="A397" s="34"/>
      <c r="B397" s="35"/>
      <c r="C397" s="173" t="s">
        <v>558</v>
      </c>
      <c r="D397" s="173" t="s">
        <v>134</v>
      </c>
      <c r="E397" s="174" t="s">
        <v>559</v>
      </c>
      <c r="F397" s="175" t="s">
        <v>560</v>
      </c>
      <c r="G397" s="176" t="s">
        <v>206</v>
      </c>
      <c r="H397" s="177">
        <v>9.1069999999999993</v>
      </c>
      <c r="I397" s="178"/>
      <c r="J397" s="179">
        <f>ROUND(I397*H397,2)</f>
        <v>0</v>
      </c>
      <c r="K397" s="175" t="s">
        <v>138</v>
      </c>
      <c r="L397" s="39"/>
      <c r="M397" s="180" t="s">
        <v>21</v>
      </c>
      <c r="N397" s="181" t="s">
        <v>44</v>
      </c>
      <c r="O397" s="64"/>
      <c r="P397" s="182">
        <f>O397*H397</f>
        <v>0</v>
      </c>
      <c r="Q397" s="182">
        <v>4.0000000000000002E-4</v>
      </c>
      <c r="R397" s="182">
        <f>Q397*H397</f>
        <v>3.6427999999999999E-3</v>
      </c>
      <c r="S397" s="182">
        <v>0</v>
      </c>
      <c r="T397" s="183">
        <f>S397*H397</f>
        <v>0</v>
      </c>
      <c r="U397" s="34"/>
      <c r="V397" s="34"/>
      <c r="W397" s="34"/>
      <c r="X397" s="34"/>
      <c r="Y397" s="34"/>
      <c r="Z397" s="34"/>
      <c r="AA397" s="34"/>
      <c r="AB397" s="34"/>
      <c r="AC397" s="34"/>
      <c r="AD397" s="34"/>
      <c r="AE397" s="34"/>
      <c r="AR397" s="184" t="s">
        <v>243</v>
      </c>
      <c r="AT397" s="184" t="s">
        <v>134</v>
      </c>
      <c r="AU397" s="184" t="s">
        <v>83</v>
      </c>
      <c r="AY397" s="17" t="s">
        <v>131</v>
      </c>
      <c r="BE397" s="185">
        <f>IF(N397="základní",J397,0)</f>
        <v>0</v>
      </c>
      <c r="BF397" s="185">
        <f>IF(N397="snížená",J397,0)</f>
        <v>0</v>
      </c>
      <c r="BG397" s="185">
        <f>IF(N397="zákl. přenesená",J397,0)</f>
        <v>0</v>
      </c>
      <c r="BH397" s="185">
        <f>IF(N397="sníž. přenesená",J397,0)</f>
        <v>0</v>
      </c>
      <c r="BI397" s="185">
        <f>IF(N397="nulová",J397,0)</f>
        <v>0</v>
      </c>
      <c r="BJ397" s="17" t="s">
        <v>81</v>
      </c>
      <c r="BK397" s="185">
        <f>ROUND(I397*H397,2)</f>
        <v>0</v>
      </c>
      <c r="BL397" s="17" t="s">
        <v>243</v>
      </c>
      <c r="BM397" s="184" t="s">
        <v>561</v>
      </c>
    </row>
    <row r="398" spans="1:65" s="2" customFormat="1" ht="18">
      <c r="A398" s="34"/>
      <c r="B398" s="35"/>
      <c r="C398" s="36"/>
      <c r="D398" s="186" t="s">
        <v>141</v>
      </c>
      <c r="E398" s="36"/>
      <c r="F398" s="187" t="s">
        <v>562</v>
      </c>
      <c r="G398" s="36"/>
      <c r="H398" s="36"/>
      <c r="I398" s="188"/>
      <c r="J398" s="36"/>
      <c r="K398" s="36"/>
      <c r="L398" s="39"/>
      <c r="M398" s="189"/>
      <c r="N398" s="190"/>
      <c r="O398" s="64"/>
      <c r="P398" s="64"/>
      <c r="Q398" s="64"/>
      <c r="R398" s="64"/>
      <c r="S398" s="64"/>
      <c r="T398" s="65"/>
      <c r="U398" s="34"/>
      <c r="V398" s="34"/>
      <c r="W398" s="34"/>
      <c r="X398" s="34"/>
      <c r="Y398" s="34"/>
      <c r="Z398" s="34"/>
      <c r="AA398" s="34"/>
      <c r="AB398" s="34"/>
      <c r="AC398" s="34"/>
      <c r="AD398" s="34"/>
      <c r="AE398" s="34"/>
      <c r="AT398" s="17" t="s">
        <v>141</v>
      </c>
      <c r="AU398" s="17" t="s">
        <v>83</v>
      </c>
    </row>
    <row r="399" spans="1:65" s="2" customFormat="1" ht="45">
      <c r="A399" s="34"/>
      <c r="B399" s="35"/>
      <c r="C399" s="36"/>
      <c r="D399" s="186" t="s">
        <v>143</v>
      </c>
      <c r="E399" s="36"/>
      <c r="F399" s="191" t="s">
        <v>557</v>
      </c>
      <c r="G399" s="36"/>
      <c r="H399" s="36"/>
      <c r="I399" s="188"/>
      <c r="J399" s="36"/>
      <c r="K399" s="36"/>
      <c r="L399" s="39"/>
      <c r="M399" s="189"/>
      <c r="N399" s="190"/>
      <c r="O399" s="64"/>
      <c r="P399" s="64"/>
      <c r="Q399" s="64"/>
      <c r="R399" s="64"/>
      <c r="S399" s="64"/>
      <c r="T399" s="65"/>
      <c r="U399" s="34"/>
      <c r="V399" s="34"/>
      <c r="W399" s="34"/>
      <c r="X399" s="34"/>
      <c r="Y399" s="34"/>
      <c r="Z399" s="34"/>
      <c r="AA399" s="34"/>
      <c r="AB399" s="34"/>
      <c r="AC399" s="34"/>
      <c r="AD399" s="34"/>
      <c r="AE399" s="34"/>
      <c r="AT399" s="17" t="s">
        <v>143</v>
      </c>
      <c r="AU399" s="17" t="s">
        <v>83</v>
      </c>
    </row>
    <row r="400" spans="1:65" s="13" customFormat="1" ht="10">
      <c r="B400" s="192"/>
      <c r="C400" s="193"/>
      <c r="D400" s="186" t="s">
        <v>145</v>
      </c>
      <c r="E400" s="194" t="s">
        <v>21</v>
      </c>
      <c r="F400" s="195" t="s">
        <v>542</v>
      </c>
      <c r="G400" s="193"/>
      <c r="H400" s="196">
        <v>3.6509999999999998</v>
      </c>
      <c r="I400" s="197"/>
      <c r="J400" s="193"/>
      <c r="K400" s="193"/>
      <c r="L400" s="198"/>
      <c r="M400" s="199"/>
      <c r="N400" s="200"/>
      <c r="O400" s="200"/>
      <c r="P400" s="200"/>
      <c r="Q400" s="200"/>
      <c r="R400" s="200"/>
      <c r="S400" s="200"/>
      <c r="T400" s="201"/>
      <c r="AT400" s="202" t="s">
        <v>145</v>
      </c>
      <c r="AU400" s="202" t="s">
        <v>83</v>
      </c>
      <c r="AV400" s="13" t="s">
        <v>83</v>
      </c>
      <c r="AW400" s="13" t="s">
        <v>34</v>
      </c>
      <c r="AX400" s="13" t="s">
        <v>73</v>
      </c>
      <c r="AY400" s="202" t="s">
        <v>131</v>
      </c>
    </row>
    <row r="401" spans="1:65" s="13" customFormat="1" ht="10">
      <c r="B401" s="192"/>
      <c r="C401" s="193"/>
      <c r="D401" s="186" t="s">
        <v>145</v>
      </c>
      <c r="E401" s="194" t="s">
        <v>21</v>
      </c>
      <c r="F401" s="195" t="s">
        <v>212</v>
      </c>
      <c r="G401" s="193"/>
      <c r="H401" s="196">
        <v>4.88</v>
      </c>
      <c r="I401" s="197"/>
      <c r="J401" s="193"/>
      <c r="K401" s="193"/>
      <c r="L401" s="198"/>
      <c r="M401" s="199"/>
      <c r="N401" s="200"/>
      <c r="O401" s="200"/>
      <c r="P401" s="200"/>
      <c r="Q401" s="200"/>
      <c r="R401" s="200"/>
      <c r="S401" s="200"/>
      <c r="T401" s="201"/>
      <c r="AT401" s="202" t="s">
        <v>145</v>
      </c>
      <c r="AU401" s="202" t="s">
        <v>83</v>
      </c>
      <c r="AV401" s="13" t="s">
        <v>83</v>
      </c>
      <c r="AW401" s="13" t="s">
        <v>34</v>
      </c>
      <c r="AX401" s="13" t="s">
        <v>73</v>
      </c>
      <c r="AY401" s="202" t="s">
        <v>131</v>
      </c>
    </row>
    <row r="402" spans="1:65" s="13" customFormat="1" ht="10">
      <c r="B402" s="192"/>
      <c r="C402" s="193"/>
      <c r="D402" s="186" t="s">
        <v>145</v>
      </c>
      <c r="E402" s="194" t="s">
        <v>21</v>
      </c>
      <c r="F402" s="195" t="s">
        <v>543</v>
      </c>
      <c r="G402" s="193"/>
      <c r="H402" s="196">
        <v>0.57599999999999996</v>
      </c>
      <c r="I402" s="197"/>
      <c r="J402" s="193"/>
      <c r="K402" s="193"/>
      <c r="L402" s="198"/>
      <c r="M402" s="199"/>
      <c r="N402" s="200"/>
      <c r="O402" s="200"/>
      <c r="P402" s="200"/>
      <c r="Q402" s="200"/>
      <c r="R402" s="200"/>
      <c r="S402" s="200"/>
      <c r="T402" s="201"/>
      <c r="AT402" s="202" t="s">
        <v>145</v>
      </c>
      <c r="AU402" s="202" t="s">
        <v>83</v>
      </c>
      <c r="AV402" s="13" t="s">
        <v>83</v>
      </c>
      <c r="AW402" s="13" t="s">
        <v>34</v>
      </c>
      <c r="AX402" s="13" t="s">
        <v>73</v>
      </c>
      <c r="AY402" s="202" t="s">
        <v>131</v>
      </c>
    </row>
    <row r="403" spans="1:65" s="2" customFormat="1" ht="37.75" customHeight="1">
      <c r="A403" s="34"/>
      <c r="B403" s="35"/>
      <c r="C403" s="203" t="s">
        <v>201</v>
      </c>
      <c r="D403" s="203" t="s">
        <v>147</v>
      </c>
      <c r="E403" s="204" t="s">
        <v>563</v>
      </c>
      <c r="F403" s="205" t="s">
        <v>564</v>
      </c>
      <c r="G403" s="206" t="s">
        <v>206</v>
      </c>
      <c r="H403" s="207">
        <v>54.521999999999998</v>
      </c>
      <c r="I403" s="208"/>
      <c r="J403" s="209">
        <f>ROUND(I403*H403,2)</f>
        <v>0</v>
      </c>
      <c r="K403" s="205" t="s">
        <v>138</v>
      </c>
      <c r="L403" s="210"/>
      <c r="M403" s="211" t="s">
        <v>21</v>
      </c>
      <c r="N403" s="212" t="s">
        <v>44</v>
      </c>
      <c r="O403" s="64"/>
      <c r="P403" s="182">
        <f>O403*H403</f>
        <v>0</v>
      </c>
      <c r="Q403" s="182">
        <v>4.7999999999999996E-3</v>
      </c>
      <c r="R403" s="182">
        <f>Q403*H403</f>
        <v>0.26170559999999998</v>
      </c>
      <c r="S403" s="182">
        <v>0</v>
      </c>
      <c r="T403" s="183">
        <f>S403*H403</f>
        <v>0</v>
      </c>
      <c r="U403" s="34"/>
      <c r="V403" s="34"/>
      <c r="W403" s="34"/>
      <c r="X403" s="34"/>
      <c r="Y403" s="34"/>
      <c r="Z403" s="34"/>
      <c r="AA403" s="34"/>
      <c r="AB403" s="34"/>
      <c r="AC403" s="34"/>
      <c r="AD403" s="34"/>
      <c r="AE403" s="34"/>
      <c r="AR403" s="184" t="s">
        <v>354</v>
      </c>
      <c r="AT403" s="184" t="s">
        <v>147</v>
      </c>
      <c r="AU403" s="184" t="s">
        <v>83</v>
      </c>
      <c r="AY403" s="17" t="s">
        <v>131</v>
      </c>
      <c r="BE403" s="185">
        <f>IF(N403="základní",J403,0)</f>
        <v>0</v>
      </c>
      <c r="BF403" s="185">
        <f>IF(N403="snížená",J403,0)</f>
        <v>0</v>
      </c>
      <c r="BG403" s="185">
        <f>IF(N403="zákl. přenesená",J403,0)</f>
        <v>0</v>
      </c>
      <c r="BH403" s="185">
        <f>IF(N403="sníž. přenesená",J403,0)</f>
        <v>0</v>
      </c>
      <c r="BI403" s="185">
        <f>IF(N403="nulová",J403,0)</f>
        <v>0</v>
      </c>
      <c r="BJ403" s="17" t="s">
        <v>81</v>
      </c>
      <c r="BK403" s="185">
        <f>ROUND(I403*H403,2)</f>
        <v>0</v>
      </c>
      <c r="BL403" s="17" t="s">
        <v>243</v>
      </c>
      <c r="BM403" s="184" t="s">
        <v>565</v>
      </c>
    </row>
    <row r="404" spans="1:65" s="2" customFormat="1" ht="18">
      <c r="A404" s="34"/>
      <c r="B404" s="35"/>
      <c r="C404" s="36"/>
      <c r="D404" s="186" t="s">
        <v>141</v>
      </c>
      <c r="E404" s="36"/>
      <c r="F404" s="187" t="s">
        <v>564</v>
      </c>
      <c r="G404" s="36"/>
      <c r="H404" s="36"/>
      <c r="I404" s="188"/>
      <c r="J404" s="36"/>
      <c r="K404" s="36"/>
      <c r="L404" s="39"/>
      <c r="M404" s="189"/>
      <c r="N404" s="190"/>
      <c r="O404" s="64"/>
      <c r="P404" s="64"/>
      <c r="Q404" s="64"/>
      <c r="R404" s="64"/>
      <c r="S404" s="64"/>
      <c r="T404" s="65"/>
      <c r="U404" s="34"/>
      <c r="V404" s="34"/>
      <c r="W404" s="34"/>
      <c r="X404" s="34"/>
      <c r="Y404" s="34"/>
      <c r="Z404" s="34"/>
      <c r="AA404" s="34"/>
      <c r="AB404" s="34"/>
      <c r="AC404" s="34"/>
      <c r="AD404" s="34"/>
      <c r="AE404" s="34"/>
      <c r="AT404" s="17" t="s">
        <v>141</v>
      </c>
      <c r="AU404" s="17" t="s">
        <v>83</v>
      </c>
    </row>
    <row r="405" spans="1:65" s="13" customFormat="1" ht="10">
      <c r="B405" s="192"/>
      <c r="C405" s="193"/>
      <c r="D405" s="186" t="s">
        <v>145</v>
      </c>
      <c r="E405" s="194" t="s">
        <v>21</v>
      </c>
      <c r="F405" s="195" t="s">
        <v>566</v>
      </c>
      <c r="G405" s="193"/>
      <c r="H405" s="196">
        <v>46</v>
      </c>
      <c r="I405" s="197"/>
      <c r="J405" s="193"/>
      <c r="K405" s="193"/>
      <c r="L405" s="198"/>
      <c r="M405" s="199"/>
      <c r="N405" s="200"/>
      <c r="O405" s="200"/>
      <c r="P405" s="200"/>
      <c r="Q405" s="200"/>
      <c r="R405" s="200"/>
      <c r="S405" s="200"/>
      <c r="T405" s="201"/>
      <c r="AT405" s="202" t="s">
        <v>145</v>
      </c>
      <c r="AU405" s="202" t="s">
        <v>83</v>
      </c>
      <c r="AV405" s="13" t="s">
        <v>83</v>
      </c>
      <c r="AW405" s="13" t="s">
        <v>34</v>
      </c>
      <c r="AX405" s="13" t="s">
        <v>73</v>
      </c>
      <c r="AY405" s="202" t="s">
        <v>131</v>
      </c>
    </row>
    <row r="406" spans="1:65" s="13" customFormat="1" ht="10">
      <c r="B406" s="192"/>
      <c r="C406" s="193"/>
      <c r="D406" s="186" t="s">
        <v>145</v>
      </c>
      <c r="E406" s="194" t="s">
        <v>21</v>
      </c>
      <c r="F406" s="195" t="s">
        <v>567</v>
      </c>
      <c r="G406" s="193"/>
      <c r="H406" s="196">
        <v>3.45</v>
      </c>
      <c r="I406" s="197"/>
      <c r="J406" s="193"/>
      <c r="K406" s="193"/>
      <c r="L406" s="198"/>
      <c r="M406" s="199"/>
      <c r="N406" s="200"/>
      <c r="O406" s="200"/>
      <c r="P406" s="200"/>
      <c r="Q406" s="200"/>
      <c r="R406" s="200"/>
      <c r="S406" s="200"/>
      <c r="T406" s="201"/>
      <c r="AT406" s="202" t="s">
        <v>145</v>
      </c>
      <c r="AU406" s="202" t="s">
        <v>83</v>
      </c>
      <c r="AV406" s="13" t="s">
        <v>83</v>
      </c>
      <c r="AW406" s="13" t="s">
        <v>34</v>
      </c>
      <c r="AX406" s="13" t="s">
        <v>73</v>
      </c>
      <c r="AY406" s="202" t="s">
        <v>131</v>
      </c>
    </row>
    <row r="407" spans="1:65" s="13" customFormat="1" ht="10">
      <c r="B407" s="192"/>
      <c r="C407" s="193"/>
      <c r="D407" s="186" t="s">
        <v>145</v>
      </c>
      <c r="E407" s="194" t="s">
        <v>21</v>
      </c>
      <c r="F407" s="195" t="s">
        <v>568</v>
      </c>
      <c r="G407" s="193"/>
      <c r="H407" s="196">
        <v>4.3810000000000002</v>
      </c>
      <c r="I407" s="197"/>
      <c r="J407" s="193"/>
      <c r="K407" s="193"/>
      <c r="L407" s="198"/>
      <c r="M407" s="199"/>
      <c r="N407" s="200"/>
      <c r="O407" s="200"/>
      <c r="P407" s="200"/>
      <c r="Q407" s="200"/>
      <c r="R407" s="200"/>
      <c r="S407" s="200"/>
      <c r="T407" s="201"/>
      <c r="AT407" s="202" t="s">
        <v>145</v>
      </c>
      <c r="AU407" s="202" t="s">
        <v>83</v>
      </c>
      <c r="AV407" s="13" t="s">
        <v>83</v>
      </c>
      <c r="AW407" s="13" t="s">
        <v>34</v>
      </c>
      <c r="AX407" s="13" t="s">
        <v>73</v>
      </c>
      <c r="AY407" s="202" t="s">
        <v>131</v>
      </c>
    </row>
    <row r="408" spans="1:65" s="13" customFormat="1" ht="10">
      <c r="B408" s="192"/>
      <c r="C408" s="193"/>
      <c r="D408" s="186" t="s">
        <v>145</v>
      </c>
      <c r="E408" s="194" t="s">
        <v>21</v>
      </c>
      <c r="F408" s="195" t="s">
        <v>569</v>
      </c>
      <c r="G408" s="193"/>
      <c r="H408" s="196">
        <v>0.69099999999999995</v>
      </c>
      <c r="I408" s="197"/>
      <c r="J408" s="193"/>
      <c r="K408" s="193"/>
      <c r="L408" s="198"/>
      <c r="M408" s="199"/>
      <c r="N408" s="200"/>
      <c r="O408" s="200"/>
      <c r="P408" s="200"/>
      <c r="Q408" s="200"/>
      <c r="R408" s="200"/>
      <c r="S408" s="200"/>
      <c r="T408" s="201"/>
      <c r="AT408" s="202" t="s">
        <v>145</v>
      </c>
      <c r="AU408" s="202" t="s">
        <v>83</v>
      </c>
      <c r="AV408" s="13" t="s">
        <v>83</v>
      </c>
      <c r="AW408" s="13" t="s">
        <v>34</v>
      </c>
      <c r="AX408" s="13" t="s">
        <v>73</v>
      </c>
      <c r="AY408" s="202" t="s">
        <v>131</v>
      </c>
    </row>
    <row r="409" spans="1:65" s="2" customFormat="1" ht="24.15" customHeight="1">
      <c r="A409" s="34"/>
      <c r="B409" s="35"/>
      <c r="C409" s="173" t="s">
        <v>257</v>
      </c>
      <c r="D409" s="173" t="s">
        <v>134</v>
      </c>
      <c r="E409" s="174" t="s">
        <v>570</v>
      </c>
      <c r="F409" s="175" t="s">
        <v>571</v>
      </c>
      <c r="G409" s="176" t="s">
        <v>206</v>
      </c>
      <c r="H409" s="177">
        <v>86</v>
      </c>
      <c r="I409" s="178"/>
      <c r="J409" s="179">
        <f>ROUND(I409*H409,2)</f>
        <v>0</v>
      </c>
      <c r="K409" s="175" t="s">
        <v>138</v>
      </c>
      <c r="L409" s="39"/>
      <c r="M409" s="180" t="s">
        <v>21</v>
      </c>
      <c r="N409" s="181" t="s">
        <v>44</v>
      </c>
      <c r="O409" s="64"/>
      <c r="P409" s="182">
        <f>O409*H409</f>
        <v>0</v>
      </c>
      <c r="Q409" s="182">
        <v>1E-3</v>
      </c>
      <c r="R409" s="182">
        <f>Q409*H409</f>
        <v>8.6000000000000007E-2</v>
      </c>
      <c r="S409" s="182">
        <v>0</v>
      </c>
      <c r="T409" s="183">
        <f>S409*H409</f>
        <v>0</v>
      </c>
      <c r="U409" s="34"/>
      <c r="V409" s="34"/>
      <c r="W409" s="34"/>
      <c r="X409" s="34"/>
      <c r="Y409" s="34"/>
      <c r="Z409" s="34"/>
      <c r="AA409" s="34"/>
      <c r="AB409" s="34"/>
      <c r="AC409" s="34"/>
      <c r="AD409" s="34"/>
      <c r="AE409" s="34"/>
      <c r="AR409" s="184" t="s">
        <v>243</v>
      </c>
      <c r="AT409" s="184" t="s">
        <v>134</v>
      </c>
      <c r="AU409" s="184" t="s">
        <v>83</v>
      </c>
      <c r="AY409" s="17" t="s">
        <v>131</v>
      </c>
      <c r="BE409" s="185">
        <f>IF(N409="základní",J409,0)</f>
        <v>0</v>
      </c>
      <c r="BF409" s="185">
        <f>IF(N409="snížená",J409,0)</f>
        <v>0</v>
      </c>
      <c r="BG409" s="185">
        <f>IF(N409="zákl. přenesená",J409,0)</f>
        <v>0</v>
      </c>
      <c r="BH409" s="185">
        <f>IF(N409="sníž. přenesená",J409,0)</f>
        <v>0</v>
      </c>
      <c r="BI409" s="185">
        <f>IF(N409="nulová",J409,0)</f>
        <v>0</v>
      </c>
      <c r="BJ409" s="17" t="s">
        <v>81</v>
      </c>
      <c r="BK409" s="185">
        <f>ROUND(I409*H409,2)</f>
        <v>0</v>
      </c>
      <c r="BL409" s="17" t="s">
        <v>243</v>
      </c>
      <c r="BM409" s="184" t="s">
        <v>572</v>
      </c>
    </row>
    <row r="410" spans="1:65" s="2" customFormat="1" ht="18">
      <c r="A410" s="34"/>
      <c r="B410" s="35"/>
      <c r="C410" s="36"/>
      <c r="D410" s="186" t="s">
        <v>141</v>
      </c>
      <c r="E410" s="36"/>
      <c r="F410" s="187" t="s">
        <v>573</v>
      </c>
      <c r="G410" s="36"/>
      <c r="H410" s="36"/>
      <c r="I410" s="188"/>
      <c r="J410" s="36"/>
      <c r="K410" s="36"/>
      <c r="L410" s="39"/>
      <c r="M410" s="189"/>
      <c r="N410" s="190"/>
      <c r="O410" s="64"/>
      <c r="P410" s="64"/>
      <c r="Q410" s="64"/>
      <c r="R410" s="64"/>
      <c r="S410" s="64"/>
      <c r="T410" s="65"/>
      <c r="U410" s="34"/>
      <c r="V410" s="34"/>
      <c r="W410" s="34"/>
      <c r="X410" s="34"/>
      <c r="Y410" s="34"/>
      <c r="Z410" s="34"/>
      <c r="AA410" s="34"/>
      <c r="AB410" s="34"/>
      <c r="AC410" s="34"/>
      <c r="AD410" s="34"/>
      <c r="AE410" s="34"/>
      <c r="AT410" s="17" t="s">
        <v>141</v>
      </c>
      <c r="AU410" s="17" t="s">
        <v>83</v>
      </c>
    </row>
    <row r="411" spans="1:65" s="2" customFormat="1" ht="27">
      <c r="A411" s="34"/>
      <c r="B411" s="35"/>
      <c r="C411" s="36"/>
      <c r="D411" s="186" t="s">
        <v>180</v>
      </c>
      <c r="E411" s="36"/>
      <c r="F411" s="191" t="s">
        <v>574</v>
      </c>
      <c r="G411" s="36"/>
      <c r="H411" s="36"/>
      <c r="I411" s="188"/>
      <c r="J411" s="36"/>
      <c r="K411" s="36"/>
      <c r="L411" s="39"/>
      <c r="M411" s="189"/>
      <c r="N411" s="190"/>
      <c r="O411" s="64"/>
      <c r="P411" s="64"/>
      <c r="Q411" s="64"/>
      <c r="R411" s="64"/>
      <c r="S411" s="64"/>
      <c r="T411" s="65"/>
      <c r="U411" s="34"/>
      <c r="V411" s="34"/>
      <c r="W411" s="34"/>
      <c r="X411" s="34"/>
      <c r="Y411" s="34"/>
      <c r="Z411" s="34"/>
      <c r="AA411" s="34"/>
      <c r="AB411" s="34"/>
      <c r="AC411" s="34"/>
      <c r="AD411" s="34"/>
      <c r="AE411" s="34"/>
      <c r="AT411" s="17" t="s">
        <v>180</v>
      </c>
      <c r="AU411" s="17" t="s">
        <v>83</v>
      </c>
    </row>
    <row r="412" spans="1:65" s="13" customFormat="1" ht="10">
      <c r="B412" s="192"/>
      <c r="C412" s="193"/>
      <c r="D412" s="186" t="s">
        <v>145</v>
      </c>
      <c r="E412" s="194" t="s">
        <v>21</v>
      </c>
      <c r="F412" s="195" t="s">
        <v>266</v>
      </c>
      <c r="G412" s="193"/>
      <c r="H412" s="196">
        <v>40</v>
      </c>
      <c r="I412" s="197"/>
      <c r="J412" s="193"/>
      <c r="K412" s="193"/>
      <c r="L412" s="198"/>
      <c r="M412" s="199"/>
      <c r="N412" s="200"/>
      <c r="O412" s="200"/>
      <c r="P412" s="200"/>
      <c r="Q412" s="200"/>
      <c r="R412" s="200"/>
      <c r="S412" s="200"/>
      <c r="T412" s="201"/>
      <c r="AT412" s="202" t="s">
        <v>145</v>
      </c>
      <c r="AU412" s="202" t="s">
        <v>83</v>
      </c>
      <c r="AV412" s="13" t="s">
        <v>83</v>
      </c>
      <c r="AW412" s="13" t="s">
        <v>34</v>
      </c>
      <c r="AX412" s="13" t="s">
        <v>73</v>
      </c>
      <c r="AY412" s="202" t="s">
        <v>131</v>
      </c>
    </row>
    <row r="413" spans="1:65" s="13" customFormat="1" ht="10">
      <c r="B413" s="192"/>
      <c r="C413" s="193"/>
      <c r="D413" s="186" t="s">
        <v>145</v>
      </c>
      <c r="E413" s="194" t="s">
        <v>21</v>
      </c>
      <c r="F413" s="195" t="s">
        <v>267</v>
      </c>
      <c r="G413" s="193"/>
      <c r="H413" s="196">
        <v>3</v>
      </c>
      <c r="I413" s="197"/>
      <c r="J413" s="193"/>
      <c r="K413" s="193"/>
      <c r="L413" s="198"/>
      <c r="M413" s="199"/>
      <c r="N413" s="200"/>
      <c r="O413" s="200"/>
      <c r="P413" s="200"/>
      <c r="Q413" s="200"/>
      <c r="R413" s="200"/>
      <c r="S413" s="200"/>
      <c r="T413" s="201"/>
      <c r="AT413" s="202" t="s">
        <v>145</v>
      </c>
      <c r="AU413" s="202" t="s">
        <v>83</v>
      </c>
      <c r="AV413" s="13" t="s">
        <v>83</v>
      </c>
      <c r="AW413" s="13" t="s">
        <v>34</v>
      </c>
      <c r="AX413" s="13" t="s">
        <v>73</v>
      </c>
      <c r="AY413" s="202" t="s">
        <v>131</v>
      </c>
    </row>
    <row r="414" spans="1:65" s="13" customFormat="1" ht="10">
      <c r="B414" s="192"/>
      <c r="C414" s="193"/>
      <c r="D414" s="186" t="s">
        <v>145</v>
      </c>
      <c r="E414" s="193"/>
      <c r="F414" s="195" t="s">
        <v>575</v>
      </c>
      <c r="G414" s="193"/>
      <c r="H414" s="196">
        <v>86</v>
      </c>
      <c r="I414" s="197"/>
      <c r="J414" s="193"/>
      <c r="K414" s="193"/>
      <c r="L414" s="198"/>
      <c r="M414" s="199"/>
      <c r="N414" s="200"/>
      <c r="O414" s="200"/>
      <c r="P414" s="200"/>
      <c r="Q414" s="200"/>
      <c r="R414" s="200"/>
      <c r="S414" s="200"/>
      <c r="T414" s="201"/>
      <c r="AT414" s="202" t="s">
        <v>145</v>
      </c>
      <c r="AU414" s="202" t="s">
        <v>83</v>
      </c>
      <c r="AV414" s="13" t="s">
        <v>83</v>
      </c>
      <c r="AW414" s="13" t="s">
        <v>4</v>
      </c>
      <c r="AX414" s="13" t="s">
        <v>81</v>
      </c>
      <c r="AY414" s="202" t="s">
        <v>131</v>
      </c>
    </row>
    <row r="415" spans="1:65" s="2" customFormat="1" ht="24.15" customHeight="1">
      <c r="A415" s="34"/>
      <c r="B415" s="35"/>
      <c r="C415" s="173" t="s">
        <v>576</v>
      </c>
      <c r="D415" s="173" t="s">
        <v>134</v>
      </c>
      <c r="E415" s="174" t="s">
        <v>577</v>
      </c>
      <c r="F415" s="175" t="s">
        <v>578</v>
      </c>
      <c r="G415" s="176" t="s">
        <v>206</v>
      </c>
      <c r="H415" s="177">
        <v>86.447999999999993</v>
      </c>
      <c r="I415" s="178"/>
      <c r="J415" s="179">
        <f>ROUND(I415*H415,2)</f>
        <v>0</v>
      </c>
      <c r="K415" s="175" t="s">
        <v>138</v>
      </c>
      <c r="L415" s="39"/>
      <c r="M415" s="180" t="s">
        <v>21</v>
      </c>
      <c r="N415" s="181" t="s">
        <v>44</v>
      </c>
      <c r="O415" s="64"/>
      <c r="P415" s="182">
        <f>O415*H415</f>
        <v>0</v>
      </c>
      <c r="Q415" s="182">
        <v>1E-3</v>
      </c>
      <c r="R415" s="182">
        <f>Q415*H415</f>
        <v>8.6447999999999997E-2</v>
      </c>
      <c r="S415" s="182">
        <v>0</v>
      </c>
      <c r="T415" s="183">
        <f>S415*H415</f>
        <v>0</v>
      </c>
      <c r="U415" s="34"/>
      <c r="V415" s="34"/>
      <c r="W415" s="34"/>
      <c r="X415" s="34"/>
      <c r="Y415" s="34"/>
      <c r="Z415" s="34"/>
      <c r="AA415" s="34"/>
      <c r="AB415" s="34"/>
      <c r="AC415" s="34"/>
      <c r="AD415" s="34"/>
      <c r="AE415" s="34"/>
      <c r="AR415" s="184" t="s">
        <v>243</v>
      </c>
      <c r="AT415" s="184" t="s">
        <v>134</v>
      </c>
      <c r="AU415" s="184" t="s">
        <v>83</v>
      </c>
      <c r="AY415" s="17" t="s">
        <v>131</v>
      </c>
      <c r="BE415" s="185">
        <f>IF(N415="základní",J415,0)</f>
        <v>0</v>
      </c>
      <c r="BF415" s="185">
        <f>IF(N415="snížená",J415,0)</f>
        <v>0</v>
      </c>
      <c r="BG415" s="185">
        <f>IF(N415="zákl. přenesená",J415,0)</f>
        <v>0</v>
      </c>
      <c r="BH415" s="185">
        <f>IF(N415="sníž. přenesená",J415,0)</f>
        <v>0</v>
      </c>
      <c r="BI415" s="185">
        <f>IF(N415="nulová",J415,0)</f>
        <v>0</v>
      </c>
      <c r="BJ415" s="17" t="s">
        <v>81</v>
      </c>
      <c r="BK415" s="185">
        <f>ROUND(I415*H415,2)</f>
        <v>0</v>
      </c>
      <c r="BL415" s="17" t="s">
        <v>243</v>
      </c>
      <c r="BM415" s="184" t="s">
        <v>579</v>
      </c>
    </row>
    <row r="416" spans="1:65" s="2" customFormat="1" ht="18">
      <c r="A416" s="34"/>
      <c r="B416" s="35"/>
      <c r="C416" s="36"/>
      <c r="D416" s="186" t="s">
        <v>141</v>
      </c>
      <c r="E416" s="36"/>
      <c r="F416" s="187" t="s">
        <v>580</v>
      </c>
      <c r="G416" s="36"/>
      <c r="H416" s="36"/>
      <c r="I416" s="188"/>
      <c r="J416" s="36"/>
      <c r="K416" s="36"/>
      <c r="L416" s="39"/>
      <c r="M416" s="189"/>
      <c r="N416" s="190"/>
      <c r="O416" s="64"/>
      <c r="P416" s="64"/>
      <c r="Q416" s="64"/>
      <c r="R416" s="64"/>
      <c r="S416" s="64"/>
      <c r="T416" s="65"/>
      <c r="U416" s="34"/>
      <c r="V416" s="34"/>
      <c r="W416" s="34"/>
      <c r="X416" s="34"/>
      <c r="Y416" s="34"/>
      <c r="Z416" s="34"/>
      <c r="AA416" s="34"/>
      <c r="AB416" s="34"/>
      <c r="AC416" s="34"/>
      <c r="AD416" s="34"/>
      <c r="AE416" s="34"/>
      <c r="AT416" s="17" t="s">
        <v>141</v>
      </c>
      <c r="AU416" s="17" t="s">
        <v>83</v>
      </c>
    </row>
    <row r="417" spans="1:65" s="2" customFormat="1" ht="27">
      <c r="A417" s="34"/>
      <c r="B417" s="35"/>
      <c r="C417" s="36"/>
      <c r="D417" s="186" t="s">
        <v>180</v>
      </c>
      <c r="E417" s="36"/>
      <c r="F417" s="191" t="s">
        <v>574</v>
      </c>
      <c r="G417" s="36"/>
      <c r="H417" s="36"/>
      <c r="I417" s="188"/>
      <c r="J417" s="36"/>
      <c r="K417" s="36"/>
      <c r="L417" s="39"/>
      <c r="M417" s="189"/>
      <c r="N417" s="190"/>
      <c r="O417" s="64"/>
      <c r="P417" s="64"/>
      <c r="Q417" s="64"/>
      <c r="R417" s="64"/>
      <c r="S417" s="64"/>
      <c r="T417" s="65"/>
      <c r="U417" s="34"/>
      <c r="V417" s="34"/>
      <c r="W417" s="34"/>
      <c r="X417" s="34"/>
      <c r="Y417" s="34"/>
      <c r="Z417" s="34"/>
      <c r="AA417" s="34"/>
      <c r="AB417" s="34"/>
      <c r="AC417" s="34"/>
      <c r="AD417" s="34"/>
      <c r="AE417" s="34"/>
      <c r="AT417" s="17" t="s">
        <v>180</v>
      </c>
      <c r="AU417" s="17" t="s">
        <v>83</v>
      </c>
    </row>
    <row r="418" spans="1:65" s="13" customFormat="1" ht="10">
      <c r="B418" s="192"/>
      <c r="C418" s="193"/>
      <c r="D418" s="186" t="s">
        <v>145</v>
      </c>
      <c r="E418" s="194" t="s">
        <v>21</v>
      </c>
      <c r="F418" s="195" t="s">
        <v>581</v>
      </c>
      <c r="G418" s="193"/>
      <c r="H418" s="196">
        <v>4.88</v>
      </c>
      <c r="I418" s="197"/>
      <c r="J418" s="193"/>
      <c r="K418" s="193"/>
      <c r="L418" s="198"/>
      <c r="M418" s="199"/>
      <c r="N418" s="200"/>
      <c r="O418" s="200"/>
      <c r="P418" s="200"/>
      <c r="Q418" s="200"/>
      <c r="R418" s="200"/>
      <c r="S418" s="200"/>
      <c r="T418" s="201"/>
      <c r="AT418" s="202" t="s">
        <v>145</v>
      </c>
      <c r="AU418" s="202" t="s">
        <v>83</v>
      </c>
      <c r="AV418" s="13" t="s">
        <v>83</v>
      </c>
      <c r="AW418" s="13" t="s">
        <v>34</v>
      </c>
      <c r="AX418" s="13" t="s">
        <v>73</v>
      </c>
      <c r="AY418" s="202" t="s">
        <v>131</v>
      </c>
    </row>
    <row r="419" spans="1:65" s="13" customFormat="1" ht="10">
      <c r="B419" s="192"/>
      <c r="C419" s="193"/>
      <c r="D419" s="186" t="s">
        <v>145</v>
      </c>
      <c r="E419" s="194" t="s">
        <v>21</v>
      </c>
      <c r="F419" s="195" t="s">
        <v>582</v>
      </c>
      <c r="G419" s="193"/>
      <c r="H419" s="196">
        <v>33.072000000000003</v>
      </c>
      <c r="I419" s="197"/>
      <c r="J419" s="193"/>
      <c r="K419" s="193"/>
      <c r="L419" s="198"/>
      <c r="M419" s="199"/>
      <c r="N419" s="200"/>
      <c r="O419" s="200"/>
      <c r="P419" s="200"/>
      <c r="Q419" s="200"/>
      <c r="R419" s="200"/>
      <c r="S419" s="200"/>
      <c r="T419" s="201"/>
      <c r="AT419" s="202" t="s">
        <v>145</v>
      </c>
      <c r="AU419" s="202" t="s">
        <v>83</v>
      </c>
      <c r="AV419" s="13" t="s">
        <v>83</v>
      </c>
      <c r="AW419" s="13" t="s">
        <v>34</v>
      </c>
      <c r="AX419" s="13" t="s">
        <v>73</v>
      </c>
      <c r="AY419" s="202" t="s">
        <v>131</v>
      </c>
    </row>
    <row r="420" spans="1:65" s="13" customFormat="1" ht="10">
      <c r="B420" s="192"/>
      <c r="C420" s="193"/>
      <c r="D420" s="186" t="s">
        <v>145</v>
      </c>
      <c r="E420" s="194" t="s">
        <v>21</v>
      </c>
      <c r="F420" s="195" t="s">
        <v>583</v>
      </c>
      <c r="G420" s="193"/>
      <c r="H420" s="196">
        <v>0.72</v>
      </c>
      <c r="I420" s="197"/>
      <c r="J420" s="193"/>
      <c r="K420" s="193"/>
      <c r="L420" s="198"/>
      <c r="M420" s="199"/>
      <c r="N420" s="200"/>
      <c r="O420" s="200"/>
      <c r="P420" s="200"/>
      <c r="Q420" s="200"/>
      <c r="R420" s="200"/>
      <c r="S420" s="200"/>
      <c r="T420" s="201"/>
      <c r="AT420" s="202" t="s">
        <v>145</v>
      </c>
      <c r="AU420" s="202" t="s">
        <v>83</v>
      </c>
      <c r="AV420" s="13" t="s">
        <v>83</v>
      </c>
      <c r="AW420" s="13" t="s">
        <v>34</v>
      </c>
      <c r="AX420" s="13" t="s">
        <v>73</v>
      </c>
      <c r="AY420" s="202" t="s">
        <v>131</v>
      </c>
    </row>
    <row r="421" spans="1:65" s="13" customFormat="1" ht="10">
      <c r="B421" s="192"/>
      <c r="C421" s="193"/>
      <c r="D421" s="186" t="s">
        <v>145</v>
      </c>
      <c r="E421" s="194" t="s">
        <v>21</v>
      </c>
      <c r="F421" s="195" t="s">
        <v>584</v>
      </c>
      <c r="G421" s="193"/>
      <c r="H421" s="196">
        <v>4.5519999999999996</v>
      </c>
      <c r="I421" s="197"/>
      <c r="J421" s="193"/>
      <c r="K421" s="193"/>
      <c r="L421" s="198"/>
      <c r="M421" s="199"/>
      <c r="N421" s="200"/>
      <c r="O421" s="200"/>
      <c r="P421" s="200"/>
      <c r="Q421" s="200"/>
      <c r="R421" s="200"/>
      <c r="S421" s="200"/>
      <c r="T421" s="201"/>
      <c r="AT421" s="202" t="s">
        <v>145</v>
      </c>
      <c r="AU421" s="202" t="s">
        <v>83</v>
      </c>
      <c r="AV421" s="13" t="s">
        <v>83</v>
      </c>
      <c r="AW421" s="13" t="s">
        <v>34</v>
      </c>
      <c r="AX421" s="13" t="s">
        <v>73</v>
      </c>
      <c r="AY421" s="202" t="s">
        <v>131</v>
      </c>
    </row>
    <row r="422" spans="1:65" s="13" customFormat="1" ht="10">
      <c r="B422" s="192"/>
      <c r="C422" s="193"/>
      <c r="D422" s="186" t="s">
        <v>145</v>
      </c>
      <c r="E422" s="193"/>
      <c r="F422" s="195" t="s">
        <v>585</v>
      </c>
      <c r="G422" s="193"/>
      <c r="H422" s="196">
        <v>86.447999999999993</v>
      </c>
      <c r="I422" s="197"/>
      <c r="J422" s="193"/>
      <c r="K422" s="193"/>
      <c r="L422" s="198"/>
      <c r="M422" s="199"/>
      <c r="N422" s="200"/>
      <c r="O422" s="200"/>
      <c r="P422" s="200"/>
      <c r="Q422" s="200"/>
      <c r="R422" s="200"/>
      <c r="S422" s="200"/>
      <c r="T422" s="201"/>
      <c r="AT422" s="202" t="s">
        <v>145</v>
      </c>
      <c r="AU422" s="202" t="s">
        <v>83</v>
      </c>
      <c r="AV422" s="13" t="s">
        <v>83</v>
      </c>
      <c r="AW422" s="13" t="s">
        <v>4</v>
      </c>
      <c r="AX422" s="13" t="s">
        <v>81</v>
      </c>
      <c r="AY422" s="202" t="s">
        <v>131</v>
      </c>
    </row>
    <row r="423" spans="1:65" s="2" customFormat="1" ht="24.15" customHeight="1">
      <c r="A423" s="34"/>
      <c r="B423" s="35"/>
      <c r="C423" s="173" t="s">
        <v>586</v>
      </c>
      <c r="D423" s="173" t="s">
        <v>134</v>
      </c>
      <c r="E423" s="174" t="s">
        <v>587</v>
      </c>
      <c r="F423" s="175" t="s">
        <v>588</v>
      </c>
      <c r="G423" s="176" t="s">
        <v>488</v>
      </c>
      <c r="H423" s="177">
        <v>0.46899999999999997</v>
      </c>
      <c r="I423" s="178"/>
      <c r="J423" s="179">
        <f>ROUND(I423*H423,2)</f>
        <v>0</v>
      </c>
      <c r="K423" s="175" t="s">
        <v>138</v>
      </c>
      <c r="L423" s="39"/>
      <c r="M423" s="180" t="s">
        <v>21</v>
      </c>
      <c r="N423" s="181" t="s">
        <v>44</v>
      </c>
      <c r="O423" s="64"/>
      <c r="P423" s="182">
        <f>O423*H423</f>
        <v>0</v>
      </c>
      <c r="Q423" s="182">
        <v>0</v>
      </c>
      <c r="R423" s="182">
        <f>Q423*H423</f>
        <v>0</v>
      </c>
      <c r="S423" s="182">
        <v>0</v>
      </c>
      <c r="T423" s="183">
        <f>S423*H423</f>
        <v>0</v>
      </c>
      <c r="U423" s="34"/>
      <c r="V423" s="34"/>
      <c r="W423" s="34"/>
      <c r="X423" s="34"/>
      <c r="Y423" s="34"/>
      <c r="Z423" s="34"/>
      <c r="AA423" s="34"/>
      <c r="AB423" s="34"/>
      <c r="AC423" s="34"/>
      <c r="AD423" s="34"/>
      <c r="AE423" s="34"/>
      <c r="AR423" s="184" t="s">
        <v>243</v>
      </c>
      <c r="AT423" s="184" t="s">
        <v>134</v>
      </c>
      <c r="AU423" s="184" t="s">
        <v>83</v>
      </c>
      <c r="AY423" s="17" t="s">
        <v>131</v>
      </c>
      <c r="BE423" s="185">
        <f>IF(N423="základní",J423,0)</f>
        <v>0</v>
      </c>
      <c r="BF423" s="185">
        <f>IF(N423="snížená",J423,0)</f>
        <v>0</v>
      </c>
      <c r="BG423" s="185">
        <f>IF(N423="zákl. přenesená",J423,0)</f>
        <v>0</v>
      </c>
      <c r="BH423" s="185">
        <f>IF(N423="sníž. přenesená",J423,0)</f>
        <v>0</v>
      </c>
      <c r="BI423" s="185">
        <f>IF(N423="nulová",J423,0)</f>
        <v>0</v>
      </c>
      <c r="BJ423" s="17" t="s">
        <v>81</v>
      </c>
      <c r="BK423" s="185">
        <f>ROUND(I423*H423,2)</f>
        <v>0</v>
      </c>
      <c r="BL423" s="17" t="s">
        <v>243</v>
      </c>
      <c r="BM423" s="184" t="s">
        <v>589</v>
      </c>
    </row>
    <row r="424" spans="1:65" s="2" customFormat="1" ht="27">
      <c r="A424" s="34"/>
      <c r="B424" s="35"/>
      <c r="C424" s="36"/>
      <c r="D424" s="186" t="s">
        <v>141</v>
      </c>
      <c r="E424" s="36"/>
      <c r="F424" s="187" t="s">
        <v>590</v>
      </c>
      <c r="G424" s="36"/>
      <c r="H424" s="36"/>
      <c r="I424" s="188"/>
      <c r="J424" s="36"/>
      <c r="K424" s="36"/>
      <c r="L424" s="39"/>
      <c r="M424" s="189"/>
      <c r="N424" s="190"/>
      <c r="O424" s="64"/>
      <c r="P424" s="64"/>
      <c r="Q424" s="64"/>
      <c r="R424" s="64"/>
      <c r="S424" s="64"/>
      <c r="T424" s="65"/>
      <c r="U424" s="34"/>
      <c r="V424" s="34"/>
      <c r="W424" s="34"/>
      <c r="X424" s="34"/>
      <c r="Y424" s="34"/>
      <c r="Z424" s="34"/>
      <c r="AA424" s="34"/>
      <c r="AB424" s="34"/>
      <c r="AC424" s="34"/>
      <c r="AD424" s="34"/>
      <c r="AE424" s="34"/>
      <c r="AT424" s="17" t="s">
        <v>141</v>
      </c>
      <c r="AU424" s="17" t="s">
        <v>83</v>
      </c>
    </row>
    <row r="425" spans="1:65" s="2" customFormat="1" ht="117">
      <c r="A425" s="34"/>
      <c r="B425" s="35"/>
      <c r="C425" s="36"/>
      <c r="D425" s="186" t="s">
        <v>143</v>
      </c>
      <c r="E425" s="36"/>
      <c r="F425" s="191" t="s">
        <v>591</v>
      </c>
      <c r="G425" s="36"/>
      <c r="H425" s="36"/>
      <c r="I425" s="188"/>
      <c r="J425" s="36"/>
      <c r="K425" s="36"/>
      <c r="L425" s="39"/>
      <c r="M425" s="189"/>
      <c r="N425" s="190"/>
      <c r="O425" s="64"/>
      <c r="P425" s="64"/>
      <c r="Q425" s="64"/>
      <c r="R425" s="64"/>
      <c r="S425" s="64"/>
      <c r="T425" s="65"/>
      <c r="U425" s="34"/>
      <c r="V425" s="34"/>
      <c r="W425" s="34"/>
      <c r="X425" s="34"/>
      <c r="Y425" s="34"/>
      <c r="Z425" s="34"/>
      <c r="AA425" s="34"/>
      <c r="AB425" s="34"/>
      <c r="AC425" s="34"/>
      <c r="AD425" s="34"/>
      <c r="AE425" s="34"/>
      <c r="AT425" s="17" t="s">
        <v>143</v>
      </c>
      <c r="AU425" s="17" t="s">
        <v>83</v>
      </c>
    </row>
    <row r="426" spans="1:65" s="12" customFormat="1" ht="22.75" customHeight="1">
      <c r="B426" s="157"/>
      <c r="C426" s="158"/>
      <c r="D426" s="159" t="s">
        <v>72</v>
      </c>
      <c r="E426" s="171" t="s">
        <v>592</v>
      </c>
      <c r="F426" s="171" t="s">
        <v>593</v>
      </c>
      <c r="G426" s="158"/>
      <c r="H426" s="158"/>
      <c r="I426" s="161"/>
      <c r="J426" s="172">
        <f>BK426</f>
        <v>0</v>
      </c>
      <c r="K426" s="158"/>
      <c r="L426" s="163"/>
      <c r="M426" s="164"/>
      <c r="N426" s="165"/>
      <c r="O426" s="165"/>
      <c r="P426" s="166">
        <f>SUM(P427:P450)</f>
        <v>0</v>
      </c>
      <c r="Q426" s="165"/>
      <c r="R426" s="166">
        <f>SUM(R427:R450)</f>
        <v>0.16486000000000003</v>
      </c>
      <c r="S426" s="165"/>
      <c r="T426" s="167">
        <f>SUM(T427:T450)</f>
        <v>0</v>
      </c>
      <c r="AR426" s="168" t="s">
        <v>83</v>
      </c>
      <c r="AT426" s="169" t="s">
        <v>72</v>
      </c>
      <c r="AU426" s="169" t="s">
        <v>81</v>
      </c>
      <c r="AY426" s="168" t="s">
        <v>131</v>
      </c>
      <c r="BK426" s="170">
        <f>SUM(BK427:BK450)</f>
        <v>0</v>
      </c>
    </row>
    <row r="427" spans="1:65" s="2" customFormat="1" ht="24.15" customHeight="1">
      <c r="A427" s="34"/>
      <c r="B427" s="35"/>
      <c r="C427" s="173" t="s">
        <v>594</v>
      </c>
      <c r="D427" s="173" t="s">
        <v>134</v>
      </c>
      <c r="E427" s="174" t="s">
        <v>595</v>
      </c>
      <c r="F427" s="175" t="s">
        <v>596</v>
      </c>
      <c r="G427" s="176" t="s">
        <v>137</v>
      </c>
      <c r="H427" s="177">
        <v>4</v>
      </c>
      <c r="I427" s="178"/>
      <c r="J427" s="179">
        <f>ROUND(I427*H427,2)</f>
        <v>0</v>
      </c>
      <c r="K427" s="175" t="s">
        <v>21</v>
      </c>
      <c r="L427" s="39"/>
      <c r="M427" s="180" t="s">
        <v>21</v>
      </c>
      <c r="N427" s="181" t="s">
        <v>44</v>
      </c>
      <c r="O427" s="64"/>
      <c r="P427" s="182">
        <f>O427*H427</f>
        <v>0</v>
      </c>
      <c r="Q427" s="182">
        <v>5.0000000000000001E-4</v>
      </c>
      <c r="R427" s="182">
        <f>Q427*H427</f>
        <v>2E-3</v>
      </c>
      <c r="S427" s="182">
        <v>0</v>
      </c>
      <c r="T427" s="183">
        <f>S427*H427</f>
        <v>0</v>
      </c>
      <c r="U427" s="34"/>
      <c r="V427" s="34"/>
      <c r="W427" s="34"/>
      <c r="X427" s="34"/>
      <c r="Y427" s="34"/>
      <c r="Z427" s="34"/>
      <c r="AA427" s="34"/>
      <c r="AB427" s="34"/>
      <c r="AC427" s="34"/>
      <c r="AD427" s="34"/>
      <c r="AE427" s="34"/>
      <c r="AR427" s="184" t="s">
        <v>243</v>
      </c>
      <c r="AT427" s="184" t="s">
        <v>134</v>
      </c>
      <c r="AU427" s="184" t="s">
        <v>83</v>
      </c>
      <c r="AY427" s="17" t="s">
        <v>131</v>
      </c>
      <c r="BE427" s="185">
        <f>IF(N427="základní",J427,0)</f>
        <v>0</v>
      </c>
      <c r="BF427" s="185">
        <f>IF(N427="snížená",J427,0)</f>
        <v>0</v>
      </c>
      <c r="BG427" s="185">
        <f>IF(N427="zákl. přenesená",J427,0)</f>
        <v>0</v>
      </c>
      <c r="BH427" s="185">
        <f>IF(N427="sníž. přenesená",J427,0)</f>
        <v>0</v>
      </c>
      <c r="BI427" s="185">
        <f>IF(N427="nulová",J427,0)</f>
        <v>0</v>
      </c>
      <c r="BJ427" s="17" t="s">
        <v>81</v>
      </c>
      <c r="BK427" s="185">
        <f>ROUND(I427*H427,2)</f>
        <v>0</v>
      </c>
      <c r="BL427" s="17" t="s">
        <v>243</v>
      </c>
      <c r="BM427" s="184" t="s">
        <v>597</v>
      </c>
    </row>
    <row r="428" spans="1:65" s="2" customFormat="1" ht="10">
      <c r="A428" s="34"/>
      <c r="B428" s="35"/>
      <c r="C428" s="36"/>
      <c r="D428" s="186" t="s">
        <v>141</v>
      </c>
      <c r="E428" s="36"/>
      <c r="F428" s="187" t="s">
        <v>598</v>
      </c>
      <c r="G428" s="36"/>
      <c r="H428" s="36"/>
      <c r="I428" s="188"/>
      <c r="J428" s="36"/>
      <c r="K428" s="36"/>
      <c r="L428" s="39"/>
      <c r="M428" s="189"/>
      <c r="N428" s="190"/>
      <c r="O428" s="64"/>
      <c r="P428" s="64"/>
      <c r="Q428" s="64"/>
      <c r="R428" s="64"/>
      <c r="S428" s="64"/>
      <c r="T428" s="65"/>
      <c r="U428" s="34"/>
      <c r="V428" s="34"/>
      <c r="W428" s="34"/>
      <c r="X428" s="34"/>
      <c r="Y428" s="34"/>
      <c r="Z428" s="34"/>
      <c r="AA428" s="34"/>
      <c r="AB428" s="34"/>
      <c r="AC428" s="34"/>
      <c r="AD428" s="34"/>
      <c r="AE428" s="34"/>
      <c r="AT428" s="17" t="s">
        <v>141</v>
      </c>
      <c r="AU428" s="17" t="s">
        <v>83</v>
      </c>
    </row>
    <row r="429" spans="1:65" s="2" customFormat="1" ht="18">
      <c r="A429" s="34"/>
      <c r="B429" s="35"/>
      <c r="C429" s="36"/>
      <c r="D429" s="186" t="s">
        <v>180</v>
      </c>
      <c r="E429" s="36"/>
      <c r="F429" s="191" t="s">
        <v>599</v>
      </c>
      <c r="G429" s="36"/>
      <c r="H429" s="36"/>
      <c r="I429" s="188"/>
      <c r="J429" s="36"/>
      <c r="K429" s="36"/>
      <c r="L429" s="39"/>
      <c r="M429" s="189"/>
      <c r="N429" s="190"/>
      <c r="O429" s="64"/>
      <c r="P429" s="64"/>
      <c r="Q429" s="64"/>
      <c r="R429" s="64"/>
      <c r="S429" s="64"/>
      <c r="T429" s="65"/>
      <c r="U429" s="34"/>
      <c r="V429" s="34"/>
      <c r="W429" s="34"/>
      <c r="X429" s="34"/>
      <c r="Y429" s="34"/>
      <c r="Z429" s="34"/>
      <c r="AA429" s="34"/>
      <c r="AB429" s="34"/>
      <c r="AC429" s="34"/>
      <c r="AD429" s="34"/>
      <c r="AE429" s="34"/>
      <c r="AT429" s="17" t="s">
        <v>180</v>
      </c>
      <c r="AU429" s="17" t="s">
        <v>83</v>
      </c>
    </row>
    <row r="430" spans="1:65" s="2" customFormat="1" ht="24.15" customHeight="1">
      <c r="A430" s="34"/>
      <c r="B430" s="35"/>
      <c r="C430" s="173" t="s">
        <v>600</v>
      </c>
      <c r="D430" s="173" t="s">
        <v>134</v>
      </c>
      <c r="E430" s="174" t="s">
        <v>601</v>
      </c>
      <c r="F430" s="175" t="s">
        <v>602</v>
      </c>
      <c r="G430" s="176" t="s">
        <v>137</v>
      </c>
      <c r="H430" s="177">
        <v>4</v>
      </c>
      <c r="I430" s="178"/>
      <c r="J430" s="179">
        <f>ROUND(I430*H430,2)</f>
        <v>0</v>
      </c>
      <c r="K430" s="175" t="s">
        <v>138</v>
      </c>
      <c r="L430" s="39"/>
      <c r="M430" s="180" t="s">
        <v>21</v>
      </c>
      <c r="N430" s="181" t="s">
        <v>44</v>
      </c>
      <c r="O430" s="64"/>
      <c r="P430" s="182">
        <f>O430*H430</f>
        <v>0</v>
      </c>
      <c r="Q430" s="182">
        <v>1.2E-4</v>
      </c>
      <c r="R430" s="182">
        <f>Q430*H430</f>
        <v>4.8000000000000001E-4</v>
      </c>
      <c r="S430" s="182">
        <v>0</v>
      </c>
      <c r="T430" s="183">
        <f>S430*H430</f>
        <v>0</v>
      </c>
      <c r="U430" s="34"/>
      <c r="V430" s="34"/>
      <c r="W430" s="34"/>
      <c r="X430" s="34"/>
      <c r="Y430" s="34"/>
      <c r="Z430" s="34"/>
      <c r="AA430" s="34"/>
      <c r="AB430" s="34"/>
      <c r="AC430" s="34"/>
      <c r="AD430" s="34"/>
      <c r="AE430" s="34"/>
      <c r="AR430" s="184" t="s">
        <v>139</v>
      </c>
      <c r="AT430" s="184" t="s">
        <v>134</v>
      </c>
      <c r="AU430" s="184" t="s">
        <v>83</v>
      </c>
      <c r="AY430" s="17" t="s">
        <v>131</v>
      </c>
      <c r="BE430" s="185">
        <f>IF(N430="základní",J430,0)</f>
        <v>0</v>
      </c>
      <c r="BF430" s="185">
        <f>IF(N430="snížená",J430,0)</f>
        <v>0</v>
      </c>
      <c r="BG430" s="185">
        <f>IF(N430="zákl. přenesená",J430,0)</f>
        <v>0</v>
      </c>
      <c r="BH430" s="185">
        <f>IF(N430="sníž. přenesená",J430,0)</f>
        <v>0</v>
      </c>
      <c r="BI430" s="185">
        <f>IF(N430="nulová",J430,0)</f>
        <v>0</v>
      </c>
      <c r="BJ430" s="17" t="s">
        <v>81</v>
      </c>
      <c r="BK430" s="185">
        <f>ROUND(I430*H430,2)</f>
        <v>0</v>
      </c>
      <c r="BL430" s="17" t="s">
        <v>139</v>
      </c>
      <c r="BM430" s="184" t="s">
        <v>603</v>
      </c>
    </row>
    <row r="431" spans="1:65" s="2" customFormat="1" ht="18">
      <c r="A431" s="34"/>
      <c r="B431" s="35"/>
      <c r="C431" s="36"/>
      <c r="D431" s="186" t="s">
        <v>141</v>
      </c>
      <c r="E431" s="36"/>
      <c r="F431" s="187" t="s">
        <v>604</v>
      </c>
      <c r="G431" s="36"/>
      <c r="H431" s="36"/>
      <c r="I431" s="188"/>
      <c r="J431" s="36"/>
      <c r="K431" s="36"/>
      <c r="L431" s="39"/>
      <c r="M431" s="189"/>
      <c r="N431" s="190"/>
      <c r="O431" s="64"/>
      <c r="P431" s="64"/>
      <c r="Q431" s="64"/>
      <c r="R431" s="64"/>
      <c r="S431" s="64"/>
      <c r="T431" s="65"/>
      <c r="U431" s="34"/>
      <c r="V431" s="34"/>
      <c r="W431" s="34"/>
      <c r="X431" s="34"/>
      <c r="Y431" s="34"/>
      <c r="Z431" s="34"/>
      <c r="AA431" s="34"/>
      <c r="AB431" s="34"/>
      <c r="AC431" s="34"/>
      <c r="AD431" s="34"/>
      <c r="AE431" s="34"/>
      <c r="AT431" s="17" t="s">
        <v>141</v>
      </c>
      <c r="AU431" s="17" t="s">
        <v>83</v>
      </c>
    </row>
    <row r="432" spans="1:65" s="2" customFormat="1" ht="108">
      <c r="A432" s="34"/>
      <c r="B432" s="35"/>
      <c r="C432" s="36"/>
      <c r="D432" s="186" t="s">
        <v>143</v>
      </c>
      <c r="E432" s="36"/>
      <c r="F432" s="191" t="s">
        <v>157</v>
      </c>
      <c r="G432" s="36"/>
      <c r="H432" s="36"/>
      <c r="I432" s="188"/>
      <c r="J432" s="36"/>
      <c r="K432" s="36"/>
      <c r="L432" s="39"/>
      <c r="M432" s="189"/>
      <c r="N432" s="190"/>
      <c r="O432" s="64"/>
      <c r="P432" s="64"/>
      <c r="Q432" s="64"/>
      <c r="R432" s="64"/>
      <c r="S432" s="64"/>
      <c r="T432" s="65"/>
      <c r="U432" s="34"/>
      <c r="V432" s="34"/>
      <c r="W432" s="34"/>
      <c r="X432" s="34"/>
      <c r="Y432" s="34"/>
      <c r="Z432" s="34"/>
      <c r="AA432" s="34"/>
      <c r="AB432" s="34"/>
      <c r="AC432" s="34"/>
      <c r="AD432" s="34"/>
      <c r="AE432" s="34"/>
      <c r="AT432" s="17" t="s">
        <v>143</v>
      </c>
      <c r="AU432" s="17" t="s">
        <v>83</v>
      </c>
    </row>
    <row r="433" spans="1:65" s="13" customFormat="1" ht="10">
      <c r="B433" s="192"/>
      <c r="C433" s="193"/>
      <c r="D433" s="186" t="s">
        <v>145</v>
      </c>
      <c r="E433" s="194" t="s">
        <v>21</v>
      </c>
      <c r="F433" s="195" t="s">
        <v>605</v>
      </c>
      <c r="G433" s="193"/>
      <c r="H433" s="196">
        <v>4</v>
      </c>
      <c r="I433" s="197"/>
      <c r="J433" s="193"/>
      <c r="K433" s="193"/>
      <c r="L433" s="198"/>
      <c r="M433" s="199"/>
      <c r="N433" s="200"/>
      <c r="O433" s="200"/>
      <c r="P433" s="200"/>
      <c r="Q433" s="200"/>
      <c r="R433" s="200"/>
      <c r="S433" s="200"/>
      <c r="T433" s="201"/>
      <c r="AT433" s="202" t="s">
        <v>145</v>
      </c>
      <c r="AU433" s="202" t="s">
        <v>83</v>
      </c>
      <c r="AV433" s="13" t="s">
        <v>83</v>
      </c>
      <c r="AW433" s="13" t="s">
        <v>34</v>
      </c>
      <c r="AX433" s="13" t="s">
        <v>73</v>
      </c>
      <c r="AY433" s="202" t="s">
        <v>131</v>
      </c>
    </row>
    <row r="434" spans="1:65" s="2" customFormat="1" ht="14.4" customHeight="1">
      <c r="A434" s="34"/>
      <c r="B434" s="35"/>
      <c r="C434" s="173" t="s">
        <v>606</v>
      </c>
      <c r="D434" s="173" t="s">
        <v>134</v>
      </c>
      <c r="E434" s="174" t="s">
        <v>607</v>
      </c>
      <c r="F434" s="175" t="s">
        <v>608</v>
      </c>
      <c r="G434" s="176" t="s">
        <v>137</v>
      </c>
      <c r="H434" s="177">
        <v>4</v>
      </c>
      <c r="I434" s="178"/>
      <c r="J434" s="179">
        <f>ROUND(I434*H434,2)</f>
        <v>0</v>
      </c>
      <c r="K434" s="175" t="s">
        <v>138</v>
      </c>
      <c r="L434" s="39"/>
      <c r="M434" s="180" t="s">
        <v>21</v>
      </c>
      <c r="N434" s="181" t="s">
        <v>44</v>
      </c>
      <c r="O434" s="64"/>
      <c r="P434" s="182">
        <f>O434*H434</f>
        <v>0</v>
      </c>
      <c r="Q434" s="182">
        <v>8.0000000000000004E-4</v>
      </c>
      <c r="R434" s="182">
        <f>Q434*H434</f>
        <v>3.2000000000000002E-3</v>
      </c>
      <c r="S434" s="182">
        <v>0</v>
      </c>
      <c r="T434" s="183">
        <f>S434*H434</f>
        <v>0</v>
      </c>
      <c r="U434" s="34"/>
      <c r="V434" s="34"/>
      <c r="W434" s="34"/>
      <c r="X434" s="34"/>
      <c r="Y434" s="34"/>
      <c r="Z434" s="34"/>
      <c r="AA434" s="34"/>
      <c r="AB434" s="34"/>
      <c r="AC434" s="34"/>
      <c r="AD434" s="34"/>
      <c r="AE434" s="34"/>
      <c r="AR434" s="184" t="s">
        <v>139</v>
      </c>
      <c r="AT434" s="184" t="s">
        <v>134</v>
      </c>
      <c r="AU434" s="184" t="s">
        <v>83</v>
      </c>
      <c r="AY434" s="17" t="s">
        <v>131</v>
      </c>
      <c r="BE434" s="185">
        <f>IF(N434="základní",J434,0)</f>
        <v>0</v>
      </c>
      <c r="BF434" s="185">
        <f>IF(N434="snížená",J434,0)</f>
        <v>0</v>
      </c>
      <c r="BG434" s="185">
        <f>IF(N434="zákl. přenesená",J434,0)</f>
        <v>0</v>
      </c>
      <c r="BH434" s="185">
        <f>IF(N434="sníž. přenesená",J434,0)</f>
        <v>0</v>
      </c>
      <c r="BI434" s="185">
        <f>IF(N434="nulová",J434,0)</f>
        <v>0</v>
      </c>
      <c r="BJ434" s="17" t="s">
        <v>81</v>
      </c>
      <c r="BK434" s="185">
        <f>ROUND(I434*H434,2)</f>
        <v>0</v>
      </c>
      <c r="BL434" s="17" t="s">
        <v>139</v>
      </c>
      <c r="BM434" s="184" t="s">
        <v>609</v>
      </c>
    </row>
    <row r="435" spans="1:65" s="2" customFormat="1" ht="18">
      <c r="A435" s="34"/>
      <c r="B435" s="35"/>
      <c r="C435" s="36"/>
      <c r="D435" s="186" t="s">
        <v>141</v>
      </c>
      <c r="E435" s="36"/>
      <c r="F435" s="187" t="s">
        <v>610</v>
      </c>
      <c r="G435" s="36"/>
      <c r="H435" s="36"/>
      <c r="I435" s="188"/>
      <c r="J435" s="36"/>
      <c r="K435" s="36"/>
      <c r="L435" s="39"/>
      <c r="M435" s="189"/>
      <c r="N435" s="190"/>
      <c r="O435" s="64"/>
      <c r="P435" s="64"/>
      <c r="Q435" s="64"/>
      <c r="R435" s="64"/>
      <c r="S435" s="64"/>
      <c r="T435" s="65"/>
      <c r="U435" s="34"/>
      <c r="V435" s="34"/>
      <c r="W435" s="34"/>
      <c r="X435" s="34"/>
      <c r="Y435" s="34"/>
      <c r="Z435" s="34"/>
      <c r="AA435" s="34"/>
      <c r="AB435" s="34"/>
      <c r="AC435" s="34"/>
      <c r="AD435" s="34"/>
      <c r="AE435" s="34"/>
      <c r="AT435" s="17" t="s">
        <v>141</v>
      </c>
      <c r="AU435" s="17" t="s">
        <v>83</v>
      </c>
    </row>
    <row r="436" spans="1:65" s="2" customFormat="1" ht="108">
      <c r="A436" s="34"/>
      <c r="B436" s="35"/>
      <c r="C436" s="36"/>
      <c r="D436" s="186" t="s">
        <v>143</v>
      </c>
      <c r="E436" s="36"/>
      <c r="F436" s="191" t="s">
        <v>157</v>
      </c>
      <c r="G436" s="36"/>
      <c r="H436" s="36"/>
      <c r="I436" s="188"/>
      <c r="J436" s="36"/>
      <c r="K436" s="36"/>
      <c r="L436" s="39"/>
      <c r="M436" s="189"/>
      <c r="N436" s="190"/>
      <c r="O436" s="64"/>
      <c r="P436" s="64"/>
      <c r="Q436" s="64"/>
      <c r="R436" s="64"/>
      <c r="S436" s="64"/>
      <c r="T436" s="65"/>
      <c r="U436" s="34"/>
      <c r="V436" s="34"/>
      <c r="W436" s="34"/>
      <c r="X436" s="34"/>
      <c r="Y436" s="34"/>
      <c r="Z436" s="34"/>
      <c r="AA436" s="34"/>
      <c r="AB436" s="34"/>
      <c r="AC436" s="34"/>
      <c r="AD436" s="34"/>
      <c r="AE436" s="34"/>
      <c r="AT436" s="17" t="s">
        <v>143</v>
      </c>
      <c r="AU436" s="17" t="s">
        <v>83</v>
      </c>
    </row>
    <row r="437" spans="1:65" s="2" customFormat="1" ht="24.15" customHeight="1">
      <c r="A437" s="34"/>
      <c r="B437" s="35"/>
      <c r="C437" s="173" t="s">
        <v>611</v>
      </c>
      <c r="D437" s="173" t="s">
        <v>134</v>
      </c>
      <c r="E437" s="174" t="s">
        <v>612</v>
      </c>
      <c r="F437" s="175" t="s">
        <v>613</v>
      </c>
      <c r="G437" s="176" t="s">
        <v>169</v>
      </c>
      <c r="H437" s="177">
        <v>34</v>
      </c>
      <c r="I437" s="178"/>
      <c r="J437" s="179">
        <f>ROUND(I437*H437,2)</f>
        <v>0</v>
      </c>
      <c r="K437" s="175" t="s">
        <v>138</v>
      </c>
      <c r="L437" s="39"/>
      <c r="M437" s="180" t="s">
        <v>21</v>
      </c>
      <c r="N437" s="181" t="s">
        <v>44</v>
      </c>
      <c r="O437" s="64"/>
      <c r="P437" s="182">
        <f>O437*H437</f>
        <v>0</v>
      </c>
      <c r="Q437" s="182">
        <v>2.8900000000000002E-3</v>
      </c>
      <c r="R437" s="182">
        <f>Q437*H437</f>
        <v>9.8260000000000014E-2</v>
      </c>
      <c r="S437" s="182">
        <v>0</v>
      </c>
      <c r="T437" s="183">
        <f>S437*H437</f>
        <v>0</v>
      </c>
      <c r="U437" s="34"/>
      <c r="V437" s="34"/>
      <c r="W437" s="34"/>
      <c r="X437" s="34"/>
      <c r="Y437" s="34"/>
      <c r="Z437" s="34"/>
      <c r="AA437" s="34"/>
      <c r="AB437" s="34"/>
      <c r="AC437" s="34"/>
      <c r="AD437" s="34"/>
      <c r="AE437" s="34"/>
      <c r="AR437" s="184" t="s">
        <v>243</v>
      </c>
      <c r="AT437" s="184" t="s">
        <v>134</v>
      </c>
      <c r="AU437" s="184" t="s">
        <v>83</v>
      </c>
      <c r="AY437" s="17" t="s">
        <v>131</v>
      </c>
      <c r="BE437" s="185">
        <f>IF(N437="základní",J437,0)</f>
        <v>0</v>
      </c>
      <c r="BF437" s="185">
        <f>IF(N437="snížená",J437,0)</f>
        <v>0</v>
      </c>
      <c r="BG437" s="185">
        <f>IF(N437="zákl. přenesená",J437,0)</f>
        <v>0</v>
      </c>
      <c r="BH437" s="185">
        <f>IF(N437="sníž. přenesená",J437,0)</f>
        <v>0</v>
      </c>
      <c r="BI437" s="185">
        <f>IF(N437="nulová",J437,0)</f>
        <v>0</v>
      </c>
      <c r="BJ437" s="17" t="s">
        <v>81</v>
      </c>
      <c r="BK437" s="185">
        <f>ROUND(I437*H437,2)</f>
        <v>0</v>
      </c>
      <c r="BL437" s="17" t="s">
        <v>243</v>
      </c>
      <c r="BM437" s="184" t="s">
        <v>614</v>
      </c>
    </row>
    <row r="438" spans="1:65" s="2" customFormat="1" ht="18">
      <c r="A438" s="34"/>
      <c r="B438" s="35"/>
      <c r="C438" s="36"/>
      <c r="D438" s="186" t="s">
        <v>141</v>
      </c>
      <c r="E438" s="36"/>
      <c r="F438" s="187" t="s">
        <v>615</v>
      </c>
      <c r="G438" s="36"/>
      <c r="H438" s="36"/>
      <c r="I438" s="188"/>
      <c r="J438" s="36"/>
      <c r="K438" s="36"/>
      <c r="L438" s="39"/>
      <c r="M438" s="189"/>
      <c r="N438" s="190"/>
      <c r="O438" s="64"/>
      <c r="P438" s="64"/>
      <c r="Q438" s="64"/>
      <c r="R438" s="64"/>
      <c r="S438" s="64"/>
      <c r="T438" s="65"/>
      <c r="U438" s="34"/>
      <c r="V438" s="34"/>
      <c r="W438" s="34"/>
      <c r="X438" s="34"/>
      <c r="Y438" s="34"/>
      <c r="Z438" s="34"/>
      <c r="AA438" s="34"/>
      <c r="AB438" s="34"/>
      <c r="AC438" s="34"/>
      <c r="AD438" s="34"/>
      <c r="AE438" s="34"/>
      <c r="AT438" s="17" t="s">
        <v>141</v>
      </c>
      <c r="AU438" s="17" t="s">
        <v>83</v>
      </c>
    </row>
    <row r="439" spans="1:65" s="2" customFormat="1" ht="18">
      <c r="A439" s="34"/>
      <c r="B439" s="35"/>
      <c r="C439" s="36"/>
      <c r="D439" s="186" t="s">
        <v>180</v>
      </c>
      <c r="E439" s="36"/>
      <c r="F439" s="191" t="s">
        <v>616</v>
      </c>
      <c r="G439" s="36"/>
      <c r="H439" s="36"/>
      <c r="I439" s="188"/>
      <c r="J439" s="36"/>
      <c r="K439" s="36"/>
      <c r="L439" s="39"/>
      <c r="M439" s="189"/>
      <c r="N439" s="190"/>
      <c r="O439" s="64"/>
      <c r="P439" s="64"/>
      <c r="Q439" s="64"/>
      <c r="R439" s="64"/>
      <c r="S439" s="64"/>
      <c r="T439" s="65"/>
      <c r="U439" s="34"/>
      <c r="V439" s="34"/>
      <c r="W439" s="34"/>
      <c r="X439" s="34"/>
      <c r="Y439" s="34"/>
      <c r="Z439" s="34"/>
      <c r="AA439" s="34"/>
      <c r="AB439" s="34"/>
      <c r="AC439" s="34"/>
      <c r="AD439" s="34"/>
      <c r="AE439" s="34"/>
      <c r="AT439" s="17" t="s">
        <v>180</v>
      </c>
      <c r="AU439" s="17" t="s">
        <v>83</v>
      </c>
    </row>
    <row r="440" spans="1:65" s="13" customFormat="1" ht="10">
      <c r="B440" s="192"/>
      <c r="C440" s="193"/>
      <c r="D440" s="186" t="s">
        <v>145</v>
      </c>
      <c r="E440" s="194" t="s">
        <v>21</v>
      </c>
      <c r="F440" s="195" t="s">
        <v>617</v>
      </c>
      <c r="G440" s="193"/>
      <c r="H440" s="196">
        <v>34</v>
      </c>
      <c r="I440" s="197"/>
      <c r="J440" s="193"/>
      <c r="K440" s="193"/>
      <c r="L440" s="198"/>
      <c r="M440" s="199"/>
      <c r="N440" s="200"/>
      <c r="O440" s="200"/>
      <c r="P440" s="200"/>
      <c r="Q440" s="200"/>
      <c r="R440" s="200"/>
      <c r="S440" s="200"/>
      <c r="T440" s="201"/>
      <c r="AT440" s="202" t="s">
        <v>145</v>
      </c>
      <c r="AU440" s="202" t="s">
        <v>83</v>
      </c>
      <c r="AV440" s="13" t="s">
        <v>83</v>
      </c>
      <c r="AW440" s="13" t="s">
        <v>34</v>
      </c>
      <c r="AX440" s="13" t="s">
        <v>73</v>
      </c>
      <c r="AY440" s="202" t="s">
        <v>131</v>
      </c>
    </row>
    <row r="441" spans="1:65" s="2" customFormat="1" ht="24.15" customHeight="1">
      <c r="A441" s="34"/>
      <c r="B441" s="35"/>
      <c r="C441" s="173" t="s">
        <v>618</v>
      </c>
      <c r="D441" s="173" t="s">
        <v>134</v>
      </c>
      <c r="E441" s="174" t="s">
        <v>619</v>
      </c>
      <c r="F441" s="175" t="s">
        <v>620</v>
      </c>
      <c r="G441" s="176" t="s">
        <v>621</v>
      </c>
      <c r="H441" s="177">
        <v>4</v>
      </c>
      <c r="I441" s="178"/>
      <c r="J441" s="179">
        <f>ROUND(I441*H441,2)</f>
        <v>0</v>
      </c>
      <c r="K441" s="175" t="s">
        <v>21</v>
      </c>
      <c r="L441" s="39"/>
      <c r="M441" s="180" t="s">
        <v>21</v>
      </c>
      <c r="N441" s="181" t="s">
        <v>44</v>
      </c>
      <c r="O441" s="64"/>
      <c r="P441" s="182">
        <f>O441*H441</f>
        <v>0</v>
      </c>
      <c r="Q441" s="182">
        <v>1.3339999999999999E-2</v>
      </c>
      <c r="R441" s="182">
        <f>Q441*H441</f>
        <v>5.3359999999999998E-2</v>
      </c>
      <c r="S441" s="182">
        <v>0</v>
      </c>
      <c r="T441" s="183">
        <f>S441*H441</f>
        <v>0</v>
      </c>
      <c r="U441" s="34"/>
      <c r="V441" s="34"/>
      <c r="W441" s="34"/>
      <c r="X441" s="34"/>
      <c r="Y441" s="34"/>
      <c r="Z441" s="34"/>
      <c r="AA441" s="34"/>
      <c r="AB441" s="34"/>
      <c r="AC441" s="34"/>
      <c r="AD441" s="34"/>
      <c r="AE441" s="34"/>
      <c r="AR441" s="184" t="s">
        <v>243</v>
      </c>
      <c r="AT441" s="184" t="s">
        <v>134</v>
      </c>
      <c r="AU441" s="184" t="s">
        <v>83</v>
      </c>
      <c r="AY441" s="17" t="s">
        <v>131</v>
      </c>
      <c r="BE441" s="185">
        <f>IF(N441="základní",J441,0)</f>
        <v>0</v>
      </c>
      <c r="BF441" s="185">
        <f>IF(N441="snížená",J441,0)</f>
        <v>0</v>
      </c>
      <c r="BG441" s="185">
        <f>IF(N441="zákl. přenesená",J441,0)</f>
        <v>0</v>
      </c>
      <c r="BH441" s="185">
        <f>IF(N441="sníž. přenesená",J441,0)</f>
        <v>0</v>
      </c>
      <c r="BI441" s="185">
        <f>IF(N441="nulová",J441,0)</f>
        <v>0</v>
      </c>
      <c r="BJ441" s="17" t="s">
        <v>81</v>
      </c>
      <c r="BK441" s="185">
        <f>ROUND(I441*H441,2)</f>
        <v>0</v>
      </c>
      <c r="BL441" s="17" t="s">
        <v>243</v>
      </c>
      <c r="BM441" s="184" t="s">
        <v>622</v>
      </c>
    </row>
    <row r="442" spans="1:65" s="2" customFormat="1" ht="18">
      <c r="A442" s="34"/>
      <c r="B442" s="35"/>
      <c r="C442" s="36"/>
      <c r="D442" s="186" t="s">
        <v>141</v>
      </c>
      <c r="E442" s="36"/>
      <c r="F442" s="187" t="s">
        <v>623</v>
      </c>
      <c r="G442" s="36"/>
      <c r="H442" s="36"/>
      <c r="I442" s="188"/>
      <c r="J442" s="36"/>
      <c r="K442" s="36"/>
      <c r="L442" s="39"/>
      <c r="M442" s="189"/>
      <c r="N442" s="190"/>
      <c r="O442" s="64"/>
      <c r="P442" s="64"/>
      <c r="Q442" s="64"/>
      <c r="R442" s="64"/>
      <c r="S442" s="64"/>
      <c r="T442" s="65"/>
      <c r="U442" s="34"/>
      <c r="V442" s="34"/>
      <c r="W442" s="34"/>
      <c r="X442" s="34"/>
      <c r="Y442" s="34"/>
      <c r="Z442" s="34"/>
      <c r="AA442" s="34"/>
      <c r="AB442" s="34"/>
      <c r="AC442" s="34"/>
      <c r="AD442" s="34"/>
      <c r="AE442" s="34"/>
      <c r="AT442" s="17" t="s">
        <v>141</v>
      </c>
      <c r="AU442" s="17" t="s">
        <v>83</v>
      </c>
    </row>
    <row r="443" spans="1:65" s="2" customFormat="1" ht="18">
      <c r="A443" s="34"/>
      <c r="B443" s="35"/>
      <c r="C443" s="36"/>
      <c r="D443" s="186" t="s">
        <v>180</v>
      </c>
      <c r="E443" s="36"/>
      <c r="F443" s="191" t="s">
        <v>624</v>
      </c>
      <c r="G443" s="36"/>
      <c r="H443" s="36"/>
      <c r="I443" s="188"/>
      <c r="J443" s="36"/>
      <c r="K443" s="36"/>
      <c r="L443" s="39"/>
      <c r="M443" s="189"/>
      <c r="N443" s="190"/>
      <c r="O443" s="64"/>
      <c r="P443" s="64"/>
      <c r="Q443" s="64"/>
      <c r="R443" s="64"/>
      <c r="S443" s="64"/>
      <c r="T443" s="65"/>
      <c r="U443" s="34"/>
      <c r="V443" s="34"/>
      <c r="W443" s="34"/>
      <c r="X443" s="34"/>
      <c r="Y443" s="34"/>
      <c r="Z443" s="34"/>
      <c r="AA443" s="34"/>
      <c r="AB443" s="34"/>
      <c r="AC443" s="34"/>
      <c r="AD443" s="34"/>
      <c r="AE443" s="34"/>
      <c r="AT443" s="17" t="s">
        <v>180</v>
      </c>
      <c r="AU443" s="17" t="s">
        <v>83</v>
      </c>
    </row>
    <row r="444" spans="1:65" s="2" customFormat="1" ht="24.15" customHeight="1">
      <c r="A444" s="34"/>
      <c r="B444" s="35"/>
      <c r="C444" s="173" t="s">
        <v>625</v>
      </c>
      <c r="D444" s="173" t="s">
        <v>134</v>
      </c>
      <c r="E444" s="174" t="s">
        <v>626</v>
      </c>
      <c r="F444" s="175" t="s">
        <v>627</v>
      </c>
      <c r="G444" s="176" t="s">
        <v>169</v>
      </c>
      <c r="H444" s="177">
        <v>3.6</v>
      </c>
      <c r="I444" s="178"/>
      <c r="J444" s="179">
        <f>ROUND(I444*H444,2)</f>
        <v>0</v>
      </c>
      <c r="K444" s="175" t="s">
        <v>21</v>
      </c>
      <c r="L444" s="39"/>
      <c r="M444" s="180" t="s">
        <v>21</v>
      </c>
      <c r="N444" s="181" t="s">
        <v>44</v>
      </c>
      <c r="O444" s="64"/>
      <c r="P444" s="182">
        <f>O444*H444</f>
        <v>0</v>
      </c>
      <c r="Q444" s="182">
        <v>2.0999999999999999E-3</v>
      </c>
      <c r="R444" s="182">
        <f>Q444*H444</f>
        <v>7.5599999999999999E-3</v>
      </c>
      <c r="S444" s="182">
        <v>0</v>
      </c>
      <c r="T444" s="183">
        <f>S444*H444</f>
        <v>0</v>
      </c>
      <c r="U444" s="34"/>
      <c r="V444" s="34"/>
      <c r="W444" s="34"/>
      <c r="X444" s="34"/>
      <c r="Y444" s="34"/>
      <c r="Z444" s="34"/>
      <c r="AA444" s="34"/>
      <c r="AB444" s="34"/>
      <c r="AC444" s="34"/>
      <c r="AD444" s="34"/>
      <c r="AE444" s="34"/>
      <c r="AR444" s="184" t="s">
        <v>243</v>
      </c>
      <c r="AT444" s="184" t="s">
        <v>134</v>
      </c>
      <c r="AU444" s="184" t="s">
        <v>83</v>
      </c>
      <c r="AY444" s="17" t="s">
        <v>131</v>
      </c>
      <c r="BE444" s="185">
        <f>IF(N444="základní",J444,0)</f>
        <v>0</v>
      </c>
      <c r="BF444" s="185">
        <f>IF(N444="snížená",J444,0)</f>
        <v>0</v>
      </c>
      <c r="BG444" s="185">
        <f>IF(N444="zákl. přenesená",J444,0)</f>
        <v>0</v>
      </c>
      <c r="BH444" s="185">
        <f>IF(N444="sníž. přenesená",J444,0)</f>
        <v>0</v>
      </c>
      <c r="BI444" s="185">
        <f>IF(N444="nulová",J444,0)</f>
        <v>0</v>
      </c>
      <c r="BJ444" s="17" t="s">
        <v>81</v>
      </c>
      <c r="BK444" s="185">
        <f>ROUND(I444*H444,2)</f>
        <v>0</v>
      </c>
      <c r="BL444" s="17" t="s">
        <v>243</v>
      </c>
      <c r="BM444" s="184" t="s">
        <v>628</v>
      </c>
    </row>
    <row r="445" spans="1:65" s="2" customFormat="1" ht="18">
      <c r="A445" s="34"/>
      <c r="B445" s="35"/>
      <c r="C445" s="36"/>
      <c r="D445" s="186" t="s">
        <v>141</v>
      </c>
      <c r="E445" s="36"/>
      <c r="F445" s="187" t="s">
        <v>629</v>
      </c>
      <c r="G445" s="36"/>
      <c r="H445" s="36"/>
      <c r="I445" s="188"/>
      <c r="J445" s="36"/>
      <c r="K445" s="36"/>
      <c r="L445" s="39"/>
      <c r="M445" s="189"/>
      <c r="N445" s="190"/>
      <c r="O445" s="64"/>
      <c r="P445" s="64"/>
      <c r="Q445" s="64"/>
      <c r="R445" s="64"/>
      <c r="S445" s="64"/>
      <c r="T445" s="65"/>
      <c r="U445" s="34"/>
      <c r="V445" s="34"/>
      <c r="W445" s="34"/>
      <c r="X445" s="34"/>
      <c r="Y445" s="34"/>
      <c r="Z445" s="34"/>
      <c r="AA445" s="34"/>
      <c r="AB445" s="34"/>
      <c r="AC445" s="34"/>
      <c r="AD445" s="34"/>
      <c r="AE445" s="34"/>
      <c r="AT445" s="17" t="s">
        <v>141</v>
      </c>
      <c r="AU445" s="17" t="s">
        <v>83</v>
      </c>
    </row>
    <row r="446" spans="1:65" s="2" customFormat="1" ht="18">
      <c r="A446" s="34"/>
      <c r="B446" s="35"/>
      <c r="C446" s="36"/>
      <c r="D446" s="186" t="s">
        <v>180</v>
      </c>
      <c r="E446" s="36"/>
      <c r="F446" s="191" t="s">
        <v>630</v>
      </c>
      <c r="G446" s="36"/>
      <c r="H446" s="36"/>
      <c r="I446" s="188"/>
      <c r="J446" s="36"/>
      <c r="K446" s="36"/>
      <c r="L446" s="39"/>
      <c r="M446" s="189"/>
      <c r="N446" s="190"/>
      <c r="O446" s="64"/>
      <c r="P446" s="64"/>
      <c r="Q446" s="64"/>
      <c r="R446" s="64"/>
      <c r="S446" s="64"/>
      <c r="T446" s="65"/>
      <c r="U446" s="34"/>
      <c r="V446" s="34"/>
      <c r="W446" s="34"/>
      <c r="X446" s="34"/>
      <c r="Y446" s="34"/>
      <c r="Z446" s="34"/>
      <c r="AA446" s="34"/>
      <c r="AB446" s="34"/>
      <c r="AC446" s="34"/>
      <c r="AD446" s="34"/>
      <c r="AE446" s="34"/>
      <c r="AT446" s="17" t="s">
        <v>180</v>
      </c>
      <c r="AU446" s="17" t="s">
        <v>83</v>
      </c>
    </row>
    <row r="447" spans="1:65" s="13" customFormat="1" ht="10">
      <c r="B447" s="192"/>
      <c r="C447" s="193"/>
      <c r="D447" s="186" t="s">
        <v>145</v>
      </c>
      <c r="E447" s="194" t="s">
        <v>21</v>
      </c>
      <c r="F447" s="195" t="s">
        <v>631</v>
      </c>
      <c r="G447" s="193"/>
      <c r="H447" s="196">
        <v>3.6</v>
      </c>
      <c r="I447" s="197"/>
      <c r="J447" s="193"/>
      <c r="K447" s="193"/>
      <c r="L447" s="198"/>
      <c r="M447" s="199"/>
      <c r="N447" s="200"/>
      <c r="O447" s="200"/>
      <c r="P447" s="200"/>
      <c r="Q447" s="200"/>
      <c r="R447" s="200"/>
      <c r="S447" s="200"/>
      <c r="T447" s="201"/>
      <c r="AT447" s="202" t="s">
        <v>145</v>
      </c>
      <c r="AU447" s="202" t="s">
        <v>83</v>
      </c>
      <c r="AV447" s="13" t="s">
        <v>83</v>
      </c>
      <c r="AW447" s="13" t="s">
        <v>34</v>
      </c>
      <c r="AX447" s="13" t="s">
        <v>73</v>
      </c>
      <c r="AY447" s="202" t="s">
        <v>131</v>
      </c>
    </row>
    <row r="448" spans="1:65" s="2" customFormat="1" ht="24.15" customHeight="1">
      <c r="A448" s="34"/>
      <c r="B448" s="35"/>
      <c r="C448" s="173" t="s">
        <v>632</v>
      </c>
      <c r="D448" s="173" t="s">
        <v>134</v>
      </c>
      <c r="E448" s="174" t="s">
        <v>633</v>
      </c>
      <c r="F448" s="175" t="s">
        <v>634</v>
      </c>
      <c r="G448" s="176" t="s">
        <v>488</v>
      </c>
      <c r="H448" s="177">
        <v>0.161</v>
      </c>
      <c r="I448" s="178"/>
      <c r="J448" s="179">
        <f>ROUND(I448*H448,2)</f>
        <v>0</v>
      </c>
      <c r="K448" s="175" t="s">
        <v>138</v>
      </c>
      <c r="L448" s="39"/>
      <c r="M448" s="180" t="s">
        <v>21</v>
      </c>
      <c r="N448" s="181" t="s">
        <v>44</v>
      </c>
      <c r="O448" s="64"/>
      <c r="P448" s="182">
        <f>O448*H448</f>
        <v>0</v>
      </c>
      <c r="Q448" s="182">
        <v>0</v>
      </c>
      <c r="R448" s="182">
        <f>Q448*H448</f>
        <v>0</v>
      </c>
      <c r="S448" s="182">
        <v>0</v>
      </c>
      <c r="T448" s="183">
        <f>S448*H448</f>
        <v>0</v>
      </c>
      <c r="U448" s="34"/>
      <c r="V448" s="34"/>
      <c r="W448" s="34"/>
      <c r="X448" s="34"/>
      <c r="Y448" s="34"/>
      <c r="Z448" s="34"/>
      <c r="AA448" s="34"/>
      <c r="AB448" s="34"/>
      <c r="AC448" s="34"/>
      <c r="AD448" s="34"/>
      <c r="AE448" s="34"/>
      <c r="AR448" s="184" t="s">
        <v>243</v>
      </c>
      <c r="AT448" s="184" t="s">
        <v>134</v>
      </c>
      <c r="AU448" s="184" t="s">
        <v>83</v>
      </c>
      <c r="AY448" s="17" t="s">
        <v>131</v>
      </c>
      <c r="BE448" s="185">
        <f>IF(N448="základní",J448,0)</f>
        <v>0</v>
      </c>
      <c r="BF448" s="185">
        <f>IF(N448="snížená",J448,0)</f>
        <v>0</v>
      </c>
      <c r="BG448" s="185">
        <f>IF(N448="zákl. přenesená",J448,0)</f>
        <v>0</v>
      </c>
      <c r="BH448" s="185">
        <f>IF(N448="sníž. přenesená",J448,0)</f>
        <v>0</v>
      </c>
      <c r="BI448" s="185">
        <f>IF(N448="nulová",J448,0)</f>
        <v>0</v>
      </c>
      <c r="BJ448" s="17" t="s">
        <v>81</v>
      </c>
      <c r="BK448" s="185">
        <f>ROUND(I448*H448,2)</f>
        <v>0</v>
      </c>
      <c r="BL448" s="17" t="s">
        <v>243</v>
      </c>
      <c r="BM448" s="184" t="s">
        <v>635</v>
      </c>
    </row>
    <row r="449" spans="1:65" s="2" customFormat="1" ht="27">
      <c r="A449" s="34"/>
      <c r="B449" s="35"/>
      <c r="C449" s="36"/>
      <c r="D449" s="186" t="s">
        <v>141</v>
      </c>
      <c r="E449" s="36"/>
      <c r="F449" s="187" t="s">
        <v>636</v>
      </c>
      <c r="G449" s="36"/>
      <c r="H449" s="36"/>
      <c r="I449" s="188"/>
      <c r="J449" s="36"/>
      <c r="K449" s="36"/>
      <c r="L449" s="39"/>
      <c r="M449" s="189"/>
      <c r="N449" s="190"/>
      <c r="O449" s="64"/>
      <c r="P449" s="64"/>
      <c r="Q449" s="64"/>
      <c r="R449" s="64"/>
      <c r="S449" s="64"/>
      <c r="T449" s="65"/>
      <c r="U449" s="34"/>
      <c r="V449" s="34"/>
      <c r="W449" s="34"/>
      <c r="X449" s="34"/>
      <c r="Y449" s="34"/>
      <c r="Z449" s="34"/>
      <c r="AA449" s="34"/>
      <c r="AB449" s="34"/>
      <c r="AC449" s="34"/>
      <c r="AD449" s="34"/>
      <c r="AE449" s="34"/>
      <c r="AT449" s="17" t="s">
        <v>141</v>
      </c>
      <c r="AU449" s="17" t="s">
        <v>83</v>
      </c>
    </row>
    <row r="450" spans="1:65" s="2" customFormat="1" ht="117">
      <c r="A450" s="34"/>
      <c r="B450" s="35"/>
      <c r="C450" s="36"/>
      <c r="D450" s="186" t="s">
        <v>143</v>
      </c>
      <c r="E450" s="36"/>
      <c r="F450" s="191" t="s">
        <v>637</v>
      </c>
      <c r="G450" s="36"/>
      <c r="H450" s="36"/>
      <c r="I450" s="188"/>
      <c r="J450" s="36"/>
      <c r="K450" s="36"/>
      <c r="L450" s="39"/>
      <c r="M450" s="189"/>
      <c r="N450" s="190"/>
      <c r="O450" s="64"/>
      <c r="P450" s="64"/>
      <c r="Q450" s="64"/>
      <c r="R450" s="64"/>
      <c r="S450" s="64"/>
      <c r="T450" s="65"/>
      <c r="U450" s="34"/>
      <c r="V450" s="34"/>
      <c r="W450" s="34"/>
      <c r="X450" s="34"/>
      <c r="Y450" s="34"/>
      <c r="Z450" s="34"/>
      <c r="AA450" s="34"/>
      <c r="AB450" s="34"/>
      <c r="AC450" s="34"/>
      <c r="AD450" s="34"/>
      <c r="AE450" s="34"/>
      <c r="AT450" s="17" t="s">
        <v>143</v>
      </c>
      <c r="AU450" s="17" t="s">
        <v>83</v>
      </c>
    </row>
    <row r="451" spans="1:65" s="12" customFormat="1" ht="22.75" customHeight="1">
      <c r="B451" s="157"/>
      <c r="C451" s="158"/>
      <c r="D451" s="159" t="s">
        <v>72</v>
      </c>
      <c r="E451" s="171" t="s">
        <v>638</v>
      </c>
      <c r="F451" s="171" t="s">
        <v>639</v>
      </c>
      <c r="G451" s="158"/>
      <c r="H451" s="158"/>
      <c r="I451" s="161"/>
      <c r="J451" s="172">
        <f>BK451</f>
        <v>0</v>
      </c>
      <c r="K451" s="158"/>
      <c r="L451" s="163"/>
      <c r="M451" s="164"/>
      <c r="N451" s="165"/>
      <c r="O451" s="165"/>
      <c r="P451" s="166">
        <f>SUM(P452:P497)</f>
        <v>0</v>
      </c>
      <c r="Q451" s="165"/>
      <c r="R451" s="166">
        <f>SUM(R452:R497)</f>
        <v>0.19380900000000001</v>
      </c>
      <c r="S451" s="165"/>
      <c r="T451" s="167">
        <f>SUM(T452:T497)</f>
        <v>3.2886000000000002</v>
      </c>
      <c r="AR451" s="168" t="s">
        <v>83</v>
      </c>
      <c r="AT451" s="169" t="s">
        <v>72</v>
      </c>
      <c r="AU451" s="169" t="s">
        <v>81</v>
      </c>
      <c r="AY451" s="168" t="s">
        <v>131</v>
      </c>
      <c r="BK451" s="170">
        <f>SUM(BK452:BK497)</f>
        <v>0</v>
      </c>
    </row>
    <row r="452" spans="1:65" s="2" customFormat="1" ht="14.4" customHeight="1">
      <c r="A452" s="34"/>
      <c r="B452" s="35"/>
      <c r="C452" s="173" t="s">
        <v>640</v>
      </c>
      <c r="D452" s="173" t="s">
        <v>134</v>
      </c>
      <c r="E452" s="174" t="s">
        <v>641</v>
      </c>
      <c r="F452" s="175" t="s">
        <v>642</v>
      </c>
      <c r="G452" s="176" t="s">
        <v>169</v>
      </c>
      <c r="H452" s="177">
        <v>9.6</v>
      </c>
      <c r="I452" s="178"/>
      <c r="J452" s="179">
        <f>ROUND(I452*H452,2)</f>
        <v>0</v>
      </c>
      <c r="K452" s="175" t="s">
        <v>138</v>
      </c>
      <c r="L452" s="39"/>
      <c r="M452" s="180" t="s">
        <v>21</v>
      </c>
      <c r="N452" s="181" t="s">
        <v>44</v>
      </c>
      <c r="O452" s="64"/>
      <c r="P452" s="182">
        <f>O452*H452</f>
        <v>0</v>
      </c>
      <c r="Q452" s="182">
        <v>0</v>
      </c>
      <c r="R452" s="182">
        <f>Q452*H452</f>
        <v>0</v>
      </c>
      <c r="S452" s="182">
        <v>1.6E-2</v>
      </c>
      <c r="T452" s="183">
        <f>S452*H452</f>
        <v>0.15359999999999999</v>
      </c>
      <c r="U452" s="34"/>
      <c r="V452" s="34"/>
      <c r="W452" s="34"/>
      <c r="X452" s="34"/>
      <c r="Y452" s="34"/>
      <c r="Z452" s="34"/>
      <c r="AA452" s="34"/>
      <c r="AB452" s="34"/>
      <c r="AC452" s="34"/>
      <c r="AD452" s="34"/>
      <c r="AE452" s="34"/>
      <c r="AR452" s="184" t="s">
        <v>243</v>
      </c>
      <c r="AT452" s="184" t="s">
        <v>134</v>
      </c>
      <c r="AU452" s="184" t="s">
        <v>83</v>
      </c>
      <c r="AY452" s="17" t="s">
        <v>131</v>
      </c>
      <c r="BE452" s="185">
        <f>IF(N452="základní",J452,0)</f>
        <v>0</v>
      </c>
      <c r="BF452" s="185">
        <f>IF(N452="snížená",J452,0)</f>
        <v>0</v>
      </c>
      <c r="BG452" s="185">
        <f>IF(N452="zákl. přenesená",J452,0)</f>
        <v>0</v>
      </c>
      <c r="BH452" s="185">
        <f>IF(N452="sníž. přenesená",J452,0)</f>
        <v>0</v>
      </c>
      <c r="BI452" s="185">
        <f>IF(N452="nulová",J452,0)</f>
        <v>0</v>
      </c>
      <c r="BJ452" s="17" t="s">
        <v>81</v>
      </c>
      <c r="BK452" s="185">
        <f>ROUND(I452*H452,2)</f>
        <v>0</v>
      </c>
      <c r="BL452" s="17" t="s">
        <v>243</v>
      </c>
      <c r="BM452" s="184" t="s">
        <v>643</v>
      </c>
    </row>
    <row r="453" spans="1:65" s="2" customFormat="1" ht="10">
      <c r="A453" s="34"/>
      <c r="B453" s="35"/>
      <c r="C453" s="36"/>
      <c r="D453" s="186" t="s">
        <v>141</v>
      </c>
      <c r="E453" s="36"/>
      <c r="F453" s="187" t="s">
        <v>644</v>
      </c>
      <c r="G453" s="36"/>
      <c r="H453" s="36"/>
      <c r="I453" s="188"/>
      <c r="J453" s="36"/>
      <c r="K453" s="36"/>
      <c r="L453" s="39"/>
      <c r="M453" s="189"/>
      <c r="N453" s="190"/>
      <c r="O453" s="64"/>
      <c r="P453" s="64"/>
      <c r="Q453" s="64"/>
      <c r="R453" s="64"/>
      <c r="S453" s="64"/>
      <c r="T453" s="65"/>
      <c r="U453" s="34"/>
      <c r="V453" s="34"/>
      <c r="W453" s="34"/>
      <c r="X453" s="34"/>
      <c r="Y453" s="34"/>
      <c r="Z453" s="34"/>
      <c r="AA453" s="34"/>
      <c r="AB453" s="34"/>
      <c r="AC453" s="34"/>
      <c r="AD453" s="34"/>
      <c r="AE453" s="34"/>
      <c r="AT453" s="17" t="s">
        <v>141</v>
      </c>
      <c r="AU453" s="17" t="s">
        <v>83</v>
      </c>
    </row>
    <row r="454" spans="1:65" s="13" customFormat="1" ht="10">
      <c r="B454" s="192"/>
      <c r="C454" s="193"/>
      <c r="D454" s="186" t="s">
        <v>145</v>
      </c>
      <c r="E454" s="194" t="s">
        <v>21</v>
      </c>
      <c r="F454" s="195" t="s">
        <v>645</v>
      </c>
      <c r="G454" s="193"/>
      <c r="H454" s="196">
        <v>9.6</v>
      </c>
      <c r="I454" s="197"/>
      <c r="J454" s="193"/>
      <c r="K454" s="193"/>
      <c r="L454" s="198"/>
      <c r="M454" s="199"/>
      <c r="N454" s="200"/>
      <c r="O454" s="200"/>
      <c r="P454" s="200"/>
      <c r="Q454" s="200"/>
      <c r="R454" s="200"/>
      <c r="S454" s="200"/>
      <c r="T454" s="201"/>
      <c r="AT454" s="202" t="s">
        <v>145</v>
      </c>
      <c r="AU454" s="202" t="s">
        <v>83</v>
      </c>
      <c r="AV454" s="13" t="s">
        <v>83</v>
      </c>
      <c r="AW454" s="13" t="s">
        <v>34</v>
      </c>
      <c r="AX454" s="13" t="s">
        <v>73</v>
      </c>
      <c r="AY454" s="202" t="s">
        <v>131</v>
      </c>
    </row>
    <row r="455" spans="1:65" s="2" customFormat="1" ht="24.15" customHeight="1">
      <c r="A455" s="34"/>
      <c r="B455" s="35"/>
      <c r="C455" s="173" t="s">
        <v>646</v>
      </c>
      <c r="D455" s="173" t="s">
        <v>134</v>
      </c>
      <c r="E455" s="174" t="s">
        <v>647</v>
      </c>
      <c r="F455" s="175" t="s">
        <v>648</v>
      </c>
      <c r="G455" s="176" t="s">
        <v>137</v>
      </c>
      <c r="H455" s="177">
        <v>19</v>
      </c>
      <c r="I455" s="178"/>
      <c r="J455" s="179">
        <f>ROUND(I455*H455,2)</f>
        <v>0</v>
      </c>
      <c r="K455" s="175" t="s">
        <v>138</v>
      </c>
      <c r="L455" s="39"/>
      <c r="M455" s="180" t="s">
        <v>21</v>
      </c>
      <c r="N455" s="181" t="s">
        <v>44</v>
      </c>
      <c r="O455" s="64"/>
      <c r="P455" s="182">
        <f>O455*H455</f>
        <v>0</v>
      </c>
      <c r="Q455" s="182">
        <v>0</v>
      </c>
      <c r="R455" s="182">
        <f>Q455*H455</f>
        <v>0</v>
      </c>
      <c r="S455" s="182">
        <v>0.16500000000000001</v>
      </c>
      <c r="T455" s="183">
        <f>S455*H455</f>
        <v>3.1350000000000002</v>
      </c>
      <c r="U455" s="34"/>
      <c r="V455" s="34"/>
      <c r="W455" s="34"/>
      <c r="X455" s="34"/>
      <c r="Y455" s="34"/>
      <c r="Z455" s="34"/>
      <c r="AA455" s="34"/>
      <c r="AB455" s="34"/>
      <c r="AC455" s="34"/>
      <c r="AD455" s="34"/>
      <c r="AE455" s="34"/>
      <c r="AR455" s="184" t="s">
        <v>243</v>
      </c>
      <c r="AT455" s="184" t="s">
        <v>134</v>
      </c>
      <c r="AU455" s="184" t="s">
        <v>83</v>
      </c>
      <c r="AY455" s="17" t="s">
        <v>131</v>
      </c>
      <c r="BE455" s="185">
        <f>IF(N455="základní",J455,0)</f>
        <v>0</v>
      </c>
      <c r="BF455" s="185">
        <f>IF(N455="snížená",J455,0)</f>
        <v>0</v>
      </c>
      <c r="BG455" s="185">
        <f>IF(N455="zákl. přenesená",J455,0)</f>
        <v>0</v>
      </c>
      <c r="BH455" s="185">
        <f>IF(N455="sníž. přenesená",J455,0)</f>
        <v>0</v>
      </c>
      <c r="BI455" s="185">
        <f>IF(N455="nulová",J455,0)</f>
        <v>0</v>
      </c>
      <c r="BJ455" s="17" t="s">
        <v>81</v>
      </c>
      <c r="BK455" s="185">
        <f>ROUND(I455*H455,2)</f>
        <v>0</v>
      </c>
      <c r="BL455" s="17" t="s">
        <v>243</v>
      </c>
      <c r="BM455" s="184" t="s">
        <v>649</v>
      </c>
    </row>
    <row r="456" spans="1:65" s="2" customFormat="1" ht="18">
      <c r="A456" s="34"/>
      <c r="B456" s="35"/>
      <c r="C456" s="36"/>
      <c r="D456" s="186" t="s">
        <v>141</v>
      </c>
      <c r="E456" s="36"/>
      <c r="F456" s="187" t="s">
        <v>650</v>
      </c>
      <c r="G456" s="36"/>
      <c r="H456" s="36"/>
      <c r="I456" s="188"/>
      <c r="J456" s="36"/>
      <c r="K456" s="36"/>
      <c r="L456" s="39"/>
      <c r="M456" s="189"/>
      <c r="N456" s="190"/>
      <c r="O456" s="64"/>
      <c r="P456" s="64"/>
      <c r="Q456" s="64"/>
      <c r="R456" s="64"/>
      <c r="S456" s="64"/>
      <c r="T456" s="65"/>
      <c r="U456" s="34"/>
      <c r="V456" s="34"/>
      <c r="W456" s="34"/>
      <c r="X456" s="34"/>
      <c r="Y456" s="34"/>
      <c r="Z456" s="34"/>
      <c r="AA456" s="34"/>
      <c r="AB456" s="34"/>
      <c r="AC456" s="34"/>
      <c r="AD456" s="34"/>
      <c r="AE456" s="34"/>
      <c r="AT456" s="17" t="s">
        <v>141</v>
      </c>
      <c r="AU456" s="17" t="s">
        <v>83</v>
      </c>
    </row>
    <row r="457" spans="1:65" s="2" customFormat="1" ht="36">
      <c r="A457" s="34"/>
      <c r="B457" s="35"/>
      <c r="C457" s="36"/>
      <c r="D457" s="186" t="s">
        <v>143</v>
      </c>
      <c r="E457" s="36"/>
      <c r="F457" s="191" t="s">
        <v>651</v>
      </c>
      <c r="G457" s="36"/>
      <c r="H457" s="36"/>
      <c r="I457" s="188"/>
      <c r="J457" s="36"/>
      <c r="K457" s="36"/>
      <c r="L457" s="39"/>
      <c r="M457" s="189"/>
      <c r="N457" s="190"/>
      <c r="O457" s="64"/>
      <c r="P457" s="64"/>
      <c r="Q457" s="64"/>
      <c r="R457" s="64"/>
      <c r="S457" s="64"/>
      <c r="T457" s="65"/>
      <c r="U457" s="34"/>
      <c r="V457" s="34"/>
      <c r="W457" s="34"/>
      <c r="X457" s="34"/>
      <c r="Y457" s="34"/>
      <c r="Z457" s="34"/>
      <c r="AA457" s="34"/>
      <c r="AB457" s="34"/>
      <c r="AC457" s="34"/>
      <c r="AD457" s="34"/>
      <c r="AE457" s="34"/>
      <c r="AT457" s="17" t="s">
        <v>143</v>
      </c>
      <c r="AU457" s="17" t="s">
        <v>83</v>
      </c>
    </row>
    <row r="458" spans="1:65" s="2" customFormat="1" ht="18">
      <c r="A458" s="34"/>
      <c r="B458" s="35"/>
      <c r="C458" s="36"/>
      <c r="D458" s="186" t="s">
        <v>180</v>
      </c>
      <c r="E458" s="36"/>
      <c r="F458" s="191" t="s">
        <v>652</v>
      </c>
      <c r="G458" s="36"/>
      <c r="H458" s="36"/>
      <c r="I458" s="188"/>
      <c r="J458" s="36"/>
      <c r="K458" s="36"/>
      <c r="L458" s="39"/>
      <c r="M458" s="189"/>
      <c r="N458" s="190"/>
      <c r="O458" s="64"/>
      <c r="P458" s="64"/>
      <c r="Q458" s="64"/>
      <c r="R458" s="64"/>
      <c r="S458" s="64"/>
      <c r="T458" s="65"/>
      <c r="U458" s="34"/>
      <c r="V458" s="34"/>
      <c r="W458" s="34"/>
      <c r="X458" s="34"/>
      <c r="Y458" s="34"/>
      <c r="Z458" s="34"/>
      <c r="AA458" s="34"/>
      <c r="AB458" s="34"/>
      <c r="AC458" s="34"/>
      <c r="AD458" s="34"/>
      <c r="AE458" s="34"/>
      <c r="AT458" s="17" t="s">
        <v>180</v>
      </c>
      <c r="AU458" s="17" t="s">
        <v>83</v>
      </c>
    </row>
    <row r="459" spans="1:65" s="13" customFormat="1" ht="10">
      <c r="B459" s="192"/>
      <c r="C459" s="193"/>
      <c r="D459" s="186" t="s">
        <v>145</v>
      </c>
      <c r="E459" s="194" t="s">
        <v>21</v>
      </c>
      <c r="F459" s="195" t="s">
        <v>653</v>
      </c>
      <c r="G459" s="193"/>
      <c r="H459" s="196">
        <v>16</v>
      </c>
      <c r="I459" s="197"/>
      <c r="J459" s="193"/>
      <c r="K459" s="193"/>
      <c r="L459" s="198"/>
      <c r="M459" s="199"/>
      <c r="N459" s="200"/>
      <c r="O459" s="200"/>
      <c r="P459" s="200"/>
      <c r="Q459" s="200"/>
      <c r="R459" s="200"/>
      <c r="S459" s="200"/>
      <c r="T459" s="201"/>
      <c r="AT459" s="202" t="s">
        <v>145</v>
      </c>
      <c r="AU459" s="202" t="s">
        <v>83</v>
      </c>
      <c r="AV459" s="13" t="s">
        <v>83</v>
      </c>
      <c r="AW459" s="13" t="s">
        <v>34</v>
      </c>
      <c r="AX459" s="13" t="s">
        <v>73</v>
      </c>
      <c r="AY459" s="202" t="s">
        <v>131</v>
      </c>
    </row>
    <row r="460" spans="1:65" s="13" customFormat="1" ht="10">
      <c r="B460" s="192"/>
      <c r="C460" s="193"/>
      <c r="D460" s="186" t="s">
        <v>145</v>
      </c>
      <c r="E460" s="194" t="s">
        <v>21</v>
      </c>
      <c r="F460" s="195" t="s">
        <v>654</v>
      </c>
      <c r="G460" s="193"/>
      <c r="H460" s="196">
        <v>3</v>
      </c>
      <c r="I460" s="197"/>
      <c r="J460" s="193"/>
      <c r="K460" s="193"/>
      <c r="L460" s="198"/>
      <c r="M460" s="199"/>
      <c r="N460" s="200"/>
      <c r="O460" s="200"/>
      <c r="P460" s="200"/>
      <c r="Q460" s="200"/>
      <c r="R460" s="200"/>
      <c r="S460" s="200"/>
      <c r="T460" s="201"/>
      <c r="AT460" s="202" t="s">
        <v>145</v>
      </c>
      <c r="AU460" s="202" t="s">
        <v>83</v>
      </c>
      <c r="AV460" s="13" t="s">
        <v>83</v>
      </c>
      <c r="AW460" s="13" t="s">
        <v>34</v>
      </c>
      <c r="AX460" s="13" t="s">
        <v>73</v>
      </c>
      <c r="AY460" s="202" t="s">
        <v>131</v>
      </c>
    </row>
    <row r="461" spans="1:65" s="2" customFormat="1" ht="24.15" customHeight="1">
      <c r="A461" s="34"/>
      <c r="B461" s="35"/>
      <c r="C461" s="173" t="s">
        <v>655</v>
      </c>
      <c r="D461" s="173" t="s">
        <v>134</v>
      </c>
      <c r="E461" s="174" t="s">
        <v>656</v>
      </c>
      <c r="F461" s="175" t="s">
        <v>657</v>
      </c>
      <c r="G461" s="176" t="s">
        <v>137</v>
      </c>
      <c r="H461" s="177">
        <v>16</v>
      </c>
      <c r="I461" s="178"/>
      <c r="J461" s="179">
        <f>ROUND(I461*H461,2)</f>
        <v>0</v>
      </c>
      <c r="K461" s="175" t="s">
        <v>138</v>
      </c>
      <c r="L461" s="39"/>
      <c r="M461" s="180" t="s">
        <v>21</v>
      </c>
      <c r="N461" s="181" t="s">
        <v>44</v>
      </c>
      <c r="O461" s="64"/>
      <c r="P461" s="182">
        <f>O461*H461</f>
        <v>0</v>
      </c>
      <c r="Q461" s="182">
        <v>4.1999999999999997E-3</v>
      </c>
      <c r="R461" s="182">
        <f>Q461*H461</f>
        <v>6.7199999999999996E-2</v>
      </c>
      <c r="S461" s="182">
        <v>0</v>
      </c>
      <c r="T461" s="183">
        <f>S461*H461</f>
        <v>0</v>
      </c>
      <c r="U461" s="34"/>
      <c r="V461" s="34"/>
      <c r="W461" s="34"/>
      <c r="X461" s="34"/>
      <c r="Y461" s="34"/>
      <c r="Z461" s="34"/>
      <c r="AA461" s="34"/>
      <c r="AB461" s="34"/>
      <c r="AC461" s="34"/>
      <c r="AD461" s="34"/>
      <c r="AE461" s="34"/>
      <c r="AR461" s="184" t="s">
        <v>243</v>
      </c>
      <c r="AT461" s="184" t="s">
        <v>134</v>
      </c>
      <c r="AU461" s="184" t="s">
        <v>83</v>
      </c>
      <c r="AY461" s="17" t="s">
        <v>131</v>
      </c>
      <c r="BE461" s="185">
        <f>IF(N461="základní",J461,0)</f>
        <v>0</v>
      </c>
      <c r="BF461" s="185">
        <f>IF(N461="snížená",J461,0)</f>
        <v>0</v>
      </c>
      <c r="BG461" s="185">
        <f>IF(N461="zákl. přenesená",J461,0)</f>
        <v>0</v>
      </c>
      <c r="BH461" s="185">
        <f>IF(N461="sníž. přenesená",J461,0)</f>
        <v>0</v>
      </c>
      <c r="BI461" s="185">
        <f>IF(N461="nulová",J461,0)</f>
        <v>0</v>
      </c>
      <c r="BJ461" s="17" t="s">
        <v>81</v>
      </c>
      <c r="BK461" s="185">
        <f>ROUND(I461*H461,2)</f>
        <v>0</v>
      </c>
      <c r="BL461" s="17" t="s">
        <v>243</v>
      </c>
      <c r="BM461" s="184" t="s">
        <v>658</v>
      </c>
    </row>
    <row r="462" spans="1:65" s="2" customFormat="1" ht="18">
      <c r="A462" s="34"/>
      <c r="B462" s="35"/>
      <c r="C462" s="36"/>
      <c r="D462" s="186" t="s">
        <v>141</v>
      </c>
      <c r="E462" s="36"/>
      <c r="F462" s="187" t="s">
        <v>659</v>
      </c>
      <c r="G462" s="36"/>
      <c r="H462" s="36"/>
      <c r="I462" s="188"/>
      <c r="J462" s="36"/>
      <c r="K462" s="36"/>
      <c r="L462" s="39"/>
      <c r="M462" s="189"/>
      <c r="N462" s="190"/>
      <c r="O462" s="64"/>
      <c r="P462" s="64"/>
      <c r="Q462" s="64"/>
      <c r="R462" s="64"/>
      <c r="S462" s="64"/>
      <c r="T462" s="65"/>
      <c r="U462" s="34"/>
      <c r="V462" s="34"/>
      <c r="W462" s="34"/>
      <c r="X462" s="34"/>
      <c r="Y462" s="34"/>
      <c r="Z462" s="34"/>
      <c r="AA462" s="34"/>
      <c r="AB462" s="34"/>
      <c r="AC462" s="34"/>
      <c r="AD462" s="34"/>
      <c r="AE462" s="34"/>
      <c r="AT462" s="17" t="s">
        <v>141</v>
      </c>
      <c r="AU462" s="17" t="s">
        <v>83</v>
      </c>
    </row>
    <row r="463" spans="1:65" s="2" customFormat="1" ht="63">
      <c r="A463" s="34"/>
      <c r="B463" s="35"/>
      <c r="C463" s="36"/>
      <c r="D463" s="186" t="s">
        <v>143</v>
      </c>
      <c r="E463" s="36"/>
      <c r="F463" s="191" t="s">
        <v>660</v>
      </c>
      <c r="G463" s="36"/>
      <c r="H463" s="36"/>
      <c r="I463" s="188"/>
      <c r="J463" s="36"/>
      <c r="K463" s="36"/>
      <c r="L463" s="39"/>
      <c r="M463" s="189"/>
      <c r="N463" s="190"/>
      <c r="O463" s="64"/>
      <c r="P463" s="64"/>
      <c r="Q463" s="64"/>
      <c r="R463" s="64"/>
      <c r="S463" s="64"/>
      <c r="T463" s="65"/>
      <c r="U463" s="34"/>
      <c r="V463" s="34"/>
      <c r="W463" s="34"/>
      <c r="X463" s="34"/>
      <c r="Y463" s="34"/>
      <c r="Z463" s="34"/>
      <c r="AA463" s="34"/>
      <c r="AB463" s="34"/>
      <c r="AC463" s="34"/>
      <c r="AD463" s="34"/>
      <c r="AE463" s="34"/>
      <c r="AT463" s="17" t="s">
        <v>143</v>
      </c>
      <c r="AU463" s="17" t="s">
        <v>83</v>
      </c>
    </row>
    <row r="464" spans="1:65" s="2" customFormat="1" ht="18">
      <c r="A464" s="34"/>
      <c r="B464" s="35"/>
      <c r="C464" s="36"/>
      <c r="D464" s="186" t="s">
        <v>180</v>
      </c>
      <c r="E464" s="36"/>
      <c r="F464" s="191" t="s">
        <v>661</v>
      </c>
      <c r="G464" s="36"/>
      <c r="H464" s="36"/>
      <c r="I464" s="188"/>
      <c r="J464" s="36"/>
      <c r="K464" s="36"/>
      <c r="L464" s="39"/>
      <c r="M464" s="189"/>
      <c r="N464" s="190"/>
      <c r="O464" s="64"/>
      <c r="P464" s="64"/>
      <c r="Q464" s="64"/>
      <c r="R464" s="64"/>
      <c r="S464" s="64"/>
      <c r="T464" s="65"/>
      <c r="U464" s="34"/>
      <c r="V464" s="34"/>
      <c r="W464" s="34"/>
      <c r="X464" s="34"/>
      <c r="Y464" s="34"/>
      <c r="Z464" s="34"/>
      <c r="AA464" s="34"/>
      <c r="AB464" s="34"/>
      <c r="AC464" s="34"/>
      <c r="AD464" s="34"/>
      <c r="AE464" s="34"/>
      <c r="AT464" s="17" t="s">
        <v>180</v>
      </c>
      <c r="AU464" s="17" t="s">
        <v>83</v>
      </c>
    </row>
    <row r="465" spans="1:65" s="13" customFormat="1" ht="10">
      <c r="B465" s="192"/>
      <c r="C465" s="193"/>
      <c r="D465" s="186" t="s">
        <v>145</v>
      </c>
      <c r="E465" s="194" t="s">
        <v>21</v>
      </c>
      <c r="F465" s="195" t="s">
        <v>653</v>
      </c>
      <c r="G465" s="193"/>
      <c r="H465" s="196">
        <v>16</v>
      </c>
      <c r="I465" s="197"/>
      <c r="J465" s="193"/>
      <c r="K465" s="193"/>
      <c r="L465" s="198"/>
      <c r="M465" s="199"/>
      <c r="N465" s="200"/>
      <c r="O465" s="200"/>
      <c r="P465" s="200"/>
      <c r="Q465" s="200"/>
      <c r="R465" s="200"/>
      <c r="S465" s="200"/>
      <c r="T465" s="201"/>
      <c r="AT465" s="202" t="s">
        <v>145</v>
      </c>
      <c r="AU465" s="202" t="s">
        <v>83</v>
      </c>
      <c r="AV465" s="13" t="s">
        <v>83</v>
      </c>
      <c r="AW465" s="13" t="s">
        <v>34</v>
      </c>
      <c r="AX465" s="13" t="s">
        <v>73</v>
      </c>
      <c r="AY465" s="202" t="s">
        <v>131</v>
      </c>
    </row>
    <row r="466" spans="1:65" s="2" customFormat="1" ht="24.15" customHeight="1">
      <c r="A466" s="34"/>
      <c r="B466" s="35"/>
      <c r="C466" s="173" t="s">
        <v>662</v>
      </c>
      <c r="D466" s="173" t="s">
        <v>134</v>
      </c>
      <c r="E466" s="174" t="s">
        <v>663</v>
      </c>
      <c r="F466" s="175" t="s">
        <v>664</v>
      </c>
      <c r="G466" s="176" t="s">
        <v>169</v>
      </c>
      <c r="H466" s="177">
        <v>1.1000000000000001</v>
      </c>
      <c r="I466" s="178"/>
      <c r="J466" s="179">
        <f>ROUND(I466*H466,2)</f>
        <v>0</v>
      </c>
      <c r="K466" s="175" t="s">
        <v>138</v>
      </c>
      <c r="L466" s="39"/>
      <c r="M466" s="180" t="s">
        <v>21</v>
      </c>
      <c r="N466" s="181" t="s">
        <v>44</v>
      </c>
      <c r="O466" s="64"/>
      <c r="P466" s="182">
        <f>O466*H466</f>
        <v>0</v>
      </c>
      <c r="Q466" s="182">
        <v>0</v>
      </c>
      <c r="R466" s="182">
        <f>Q466*H466</f>
        <v>0</v>
      </c>
      <c r="S466" s="182">
        <v>0</v>
      </c>
      <c r="T466" s="183">
        <f>S466*H466</f>
        <v>0</v>
      </c>
      <c r="U466" s="34"/>
      <c r="V466" s="34"/>
      <c r="W466" s="34"/>
      <c r="X466" s="34"/>
      <c r="Y466" s="34"/>
      <c r="Z466" s="34"/>
      <c r="AA466" s="34"/>
      <c r="AB466" s="34"/>
      <c r="AC466" s="34"/>
      <c r="AD466" s="34"/>
      <c r="AE466" s="34"/>
      <c r="AR466" s="184" t="s">
        <v>139</v>
      </c>
      <c r="AT466" s="184" t="s">
        <v>134</v>
      </c>
      <c r="AU466" s="184" t="s">
        <v>83</v>
      </c>
      <c r="AY466" s="17" t="s">
        <v>131</v>
      </c>
      <c r="BE466" s="185">
        <f>IF(N466="základní",J466,0)</f>
        <v>0</v>
      </c>
      <c r="BF466" s="185">
        <f>IF(N466="snížená",J466,0)</f>
        <v>0</v>
      </c>
      <c r="BG466" s="185">
        <f>IF(N466="zákl. přenesená",J466,0)</f>
        <v>0</v>
      </c>
      <c r="BH466" s="185">
        <f>IF(N466="sníž. přenesená",J466,0)</f>
        <v>0</v>
      </c>
      <c r="BI466" s="185">
        <f>IF(N466="nulová",J466,0)</f>
        <v>0</v>
      </c>
      <c r="BJ466" s="17" t="s">
        <v>81</v>
      </c>
      <c r="BK466" s="185">
        <f>ROUND(I466*H466,2)</f>
        <v>0</v>
      </c>
      <c r="BL466" s="17" t="s">
        <v>139</v>
      </c>
      <c r="BM466" s="184" t="s">
        <v>665</v>
      </c>
    </row>
    <row r="467" spans="1:65" s="2" customFormat="1" ht="18">
      <c r="A467" s="34"/>
      <c r="B467" s="35"/>
      <c r="C467" s="36"/>
      <c r="D467" s="186" t="s">
        <v>141</v>
      </c>
      <c r="E467" s="36"/>
      <c r="F467" s="187" t="s">
        <v>666</v>
      </c>
      <c r="G467" s="36"/>
      <c r="H467" s="36"/>
      <c r="I467" s="188"/>
      <c r="J467" s="36"/>
      <c r="K467" s="36"/>
      <c r="L467" s="39"/>
      <c r="M467" s="189"/>
      <c r="N467" s="190"/>
      <c r="O467" s="64"/>
      <c r="P467" s="64"/>
      <c r="Q467" s="64"/>
      <c r="R467" s="64"/>
      <c r="S467" s="64"/>
      <c r="T467" s="65"/>
      <c r="U467" s="34"/>
      <c r="V467" s="34"/>
      <c r="W467" s="34"/>
      <c r="X467" s="34"/>
      <c r="Y467" s="34"/>
      <c r="Z467" s="34"/>
      <c r="AA467" s="34"/>
      <c r="AB467" s="34"/>
      <c r="AC467" s="34"/>
      <c r="AD467" s="34"/>
      <c r="AE467" s="34"/>
      <c r="AT467" s="17" t="s">
        <v>141</v>
      </c>
      <c r="AU467" s="17" t="s">
        <v>83</v>
      </c>
    </row>
    <row r="468" spans="1:65" s="2" customFormat="1" ht="126">
      <c r="A468" s="34"/>
      <c r="B468" s="35"/>
      <c r="C468" s="36"/>
      <c r="D468" s="186" t="s">
        <v>143</v>
      </c>
      <c r="E468" s="36"/>
      <c r="F468" s="191" t="s">
        <v>667</v>
      </c>
      <c r="G468" s="36"/>
      <c r="H468" s="36"/>
      <c r="I468" s="188"/>
      <c r="J468" s="36"/>
      <c r="K468" s="36"/>
      <c r="L468" s="39"/>
      <c r="M468" s="189"/>
      <c r="N468" s="190"/>
      <c r="O468" s="64"/>
      <c r="P468" s="64"/>
      <c r="Q468" s="64"/>
      <c r="R468" s="64"/>
      <c r="S468" s="64"/>
      <c r="T468" s="65"/>
      <c r="U468" s="34"/>
      <c r="V468" s="34"/>
      <c r="W468" s="34"/>
      <c r="X468" s="34"/>
      <c r="Y468" s="34"/>
      <c r="Z468" s="34"/>
      <c r="AA468" s="34"/>
      <c r="AB468" s="34"/>
      <c r="AC468" s="34"/>
      <c r="AD468" s="34"/>
      <c r="AE468" s="34"/>
      <c r="AT468" s="17" t="s">
        <v>143</v>
      </c>
      <c r="AU468" s="17" t="s">
        <v>83</v>
      </c>
    </row>
    <row r="469" spans="1:65" s="13" customFormat="1" ht="10">
      <c r="B469" s="192"/>
      <c r="C469" s="193"/>
      <c r="D469" s="186" t="s">
        <v>145</v>
      </c>
      <c r="E469" s="194" t="s">
        <v>21</v>
      </c>
      <c r="F469" s="195" t="s">
        <v>668</v>
      </c>
      <c r="G469" s="193"/>
      <c r="H469" s="196">
        <v>1.1000000000000001</v>
      </c>
      <c r="I469" s="197"/>
      <c r="J469" s="193"/>
      <c r="K469" s="193"/>
      <c r="L469" s="198"/>
      <c r="M469" s="199"/>
      <c r="N469" s="200"/>
      <c r="O469" s="200"/>
      <c r="P469" s="200"/>
      <c r="Q469" s="200"/>
      <c r="R469" s="200"/>
      <c r="S469" s="200"/>
      <c r="T469" s="201"/>
      <c r="AT469" s="202" t="s">
        <v>145</v>
      </c>
      <c r="AU469" s="202" t="s">
        <v>83</v>
      </c>
      <c r="AV469" s="13" t="s">
        <v>83</v>
      </c>
      <c r="AW469" s="13" t="s">
        <v>34</v>
      </c>
      <c r="AX469" s="13" t="s">
        <v>73</v>
      </c>
      <c r="AY469" s="202" t="s">
        <v>131</v>
      </c>
    </row>
    <row r="470" spans="1:65" s="2" customFormat="1" ht="14.4" customHeight="1">
      <c r="A470" s="34"/>
      <c r="B470" s="35"/>
      <c r="C470" s="173" t="s">
        <v>669</v>
      </c>
      <c r="D470" s="173" t="s">
        <v>134</v>
      </c>
      <c r="E470" s="174" t="s">
        <v>670</v>
      </c>
      <c r="F470" s="175" t="s">
        <v>671</v>
      </c>
      <c r="G470" s="176" t="s">
        <v>137</v>
      </c>
      <c r="H470" s="177">
        <v>1</v>
      </c>
      <c r="I470" s="178"/>
      <c r="J470" s="179">
        <f>ROUND(I470*H470,2)</f>
        <v>0</v>
      </c>
      <c r="K470" s="175" t="s">
        <v>138</v>
      </c>
      <c r="L470" s="39"/>
      <c r="M470" s="180" t="s">
        <v>21</v>
      </c>
      <c r="N470" s="181" t="s">
        <v>44</v>
      </c>
      <c r="O470" s="64"/>
      <c r="P470" s="182">
        <f>O470*H470</f>
        <v>0</v>
      </c>
      <c r="Q470" s="182">
        <v>1.9000000000000001E-4</v>
      </c>
      <c r="R470" s="182">
        <f>Q470*H470</f>
        <v>1.9000000000000001E-4</v>
      </c>
      <c r="S470" s="182">
        <v>0</v>
      </c>
      <c r="T470" s="183">
        <f>S470*H470</f>
        <v>0</v>
      </c>
      <c r="U470" s="34"/>
      <c r="V470" s="34"/>
      <c r="W470" s="34"/>
      <c r="X470" s="34"/>
      <c r="Y470" s="34"/>
      <c r="Z470" s="34"/>
      <c r="AA470" s="34"/>
      <c r="AB470" s="34"/>
      <c r="AC470" s="34"/>
      <c r="AD470" s="34"/>
      <c r="AE470" s="34"/>
      <c r="AR470" s="184" t="s">
        <v>139</v>
      </c>
      <c r="AT470" s="184" t="s">
        <v>134</v>
      </c>
      <c r="AU470" s="184" t="s">
        <v>83</v>
      </c>
      <c r="AY470" s="17" t="s">
        <v>131</v>
      </c>
      <c r="BE470" s="185">
        <f>IF(N470="základní",J470,0)</f>
        <v>0</v>
      </c>
      <c r="BF470" s="185">
        <f>IF(N470="snížená",J470,0)</f>
        <v>0</v>
      </c>
      <c r="BG470" s="185">
        <f>IF(N470="zákl. přenesená",J470,0)</f>
        <v>0</v>
      </c>
      <c r="BH470" s="185">
        <f>IF(N470="sníž. přenesená",J470,0)</f>
        <v>0</v>
      </c>
      <c r="BI470" s="185">
        <f>IF(N470="nulová",J470,0)</f>
        <v>0</v>
      </c>
      <c r="BJ470" s="17" t="s">
        <v>81</v>
      </c>
      <c r="BK470" s="185">
        <f>ROUND(I470*H470,2)</f>
        <v>0</v>
      </c>
      <c r="BL470" s="17" t="s">
        <v>139</v>
      </c>
      <c r="BM470" s="184" t="s">
        <v>672</v>
      </c>
    </row>
    <row r="471" spans="1:65" s="2" customFormat="1" ht="10">
      <c r="A471" s="34"/>
      <c r="B471" s="35"/>
      <c r="C471" s="36"/>
      <c r="D471" s="186" t="s">
        <v>141</v>
      </c>
      <c r="E471" s="36"/>
      <c r="F471" s="187" t="s">
        <v>673</v>
      </c>
      <c r="G471" s="36"/>
      <c r="H471" s="36"/>
      <c r="I471" s="188"/>
      <c r="J471" s="36"/>
      <c r="K471" s="36"/>
      <c r="L471" s="39"/>
      <c r="M471" s="189"/>
      <c r="N471" s="190"/>
      <c r="O471" s="64"/>
      <c r="P471" s="64"/>
      <c r="Q471" s="64"/>
      <c r="R471" s="64"/>
      <c r="S471" s="64"/>
      <c r="T471" s="65"/>
      <c r="U471" s="34"/>
      <c r="V471" s="34"/>
      <c r="W471" s="34"/>
      <c r="X471" s="34"/>
      <c r="Y471" s="34"/>
      <c r="Z471" s="34"/>
      <c r="AA471" s="34"/>
      <c r="AB471" s="34"/>
      <c r="AC471" s="34"/>
      <c r="AD471" s="34"/>
      <c r="AE471" s="34"/>
      <c r="AT471" s="17" t="s">
        <v>141</v>
      </c>
      <c r="AU471" s="17" t="s">
        <v>83</v>
      </c>
    </row>
    <row r="472" spans="1:65" s="2" customFormat="1" ht="126">
      <c r="A472" s="34"/>
      <c r="B472" s="35"/>
      <c r="C472" s="36"/>
      <c r="D472" s="186" t="s">
        <v>143</v>
      </c>
      <c r="E472" s="36"/>
      <c r="F472" s="191" t="s">
        <v>667</v>
      </c>
      <c r="G472" s="36"/>
      <c r="H472" s="36"/>
      <c r="I472" s="188"/>
      <c r="J472" s="36"/>
      <c r="K472" s="36"/>
      <c r="L472" s="39"/>
      <c r="M472" s="189"/>
      <c r="N472" s="190"/>
      <c r="O472" s="64"/>
      <c r="P472" s="64"/>
      <c r="Q472" s="64"/>
      <c r="R472" s="64"/>
      <c r="S472" s="64"/>
      <c r="T472" s="65"/>
      <c r="U472" s="34"/>
      <c r="V472" s="34"/>
      <c r="W472" s="34"/>
      <c r="X472" s="34"/>
      <c r="Y472" s="34"/>
      <c r="Z472" s="34"/>
      <c r="AA472" s="34"/>
      <c r="AB472" s="34"/>
      <c r="AC472" s="34"/>
      <c r="AD472" s="34"/>
      <c r="AE472" s="34"/>
      <c r="AT472" s="17" t="s">
        <v>143</v>
      </c>
      <c r="AU472" s="17" t="s">
        <v>83</v>
      </c>
    </row>
    <row r="473" spans="1:65" s="13" customFormat="1" ht="10">
      <c r="B473" s="192"/>
      <c r="C473" s="193"/>
      <c r="D473" s="186" t="s">
        <v>145</v>
      </c>
      <c r="E473" s="194" t="s">
        <v>21</v>
      </c>
      <c r="F473" s="195" t="s">
        <v>674</v>
      </c>
      <c r="G473" s="193"/>
      <c r="H473" s="196">
        <v>1</v>
      </c>
      <c r="I473" s="197"/>
      <c r="J473" s="193"/>
      <c r="K473" s="193"/>
      <c r="L473" s="198"/>
      <c r="M473" s="199"/>
      <c r="N473" s="200"/>
      <c r="O473" s="200"/>
      <c r="P473" s="200"/>
      <c r="Q473" s="200"/>
      <c r="R473" s="200"/>
      <c r="S473" s="200"/>
      <c r="T473" s="201"/>
      <c r="AT473" s="202" t="s">
        <v>145</v>
      </c>
      <c r="AU473" s="202" t="s">
        <v>83</v>
      </c>
      <c r="AV473" s="13" t="s">
        <v>83</v>
      </c>
      <c r="AW473" s="13" t="s">
        <v>34</v>
      </c>
      <c r="AX473" s="13" t="s">
        <v>73</v>
      </c>
      <c r="AY473" s="202" t="s">
        <v>131</v>
      </c>
    </row>
    <row r="474" spans="1:65" s="2" customFormat="1" ht="14.4" customHeight="1">
      <c r="A474" s="34"/>
      <c r="B474" s="35"/>
      <c r="C474" s="173" t="s">
        <v>675</v>
      </c>
      <c r="D474" s="173" t="s">
        <v>134</v>
      </c>
      <c r="E474" s="174" t="s">
        <v>676</v>
      </c>
      <c r="F474" s="175" t="s">
        <v>677</v>
      </c>
      <c r="G474" s="176" t="s">
        <v>137</v>
      </c>
      <c r="H474" s="177">
        <v>12</v>
      </c>
      <c r="I474" s="178"/>
      <c r="J474" s="179">
        <f>ROUND(I474*H474,2)</f>
        <v>0</v>
      </c>
      <c r="K474" s="175" t="s">
        <v>138</v>
      </c>
      <c r="L474" s="39"/>
      <c r="M474" s="180" t="s">
        <v>21</v>
      </c>
      <c r="N474" s="181" t="s">
        <v>44</v>
      </c>
      <c r="O474" s="64"/>
      <c r="P474" s="182">
        <f>O474*H474</f>
        <v>0</v>
      </c>
      <c r="Q474" s="182">
        <v>1.4999999999999999E-4</v>
      </c>
      <c r="R474" s="182">
        <f>Q474*H474</f>
        <v>1.8E-3</v>
      </c>
      <c r="S474" s="182">
        <v>0</v>
      </c>
      <c r="T474" s="183">
        <f>S474*H474</f>
        <v>0</v>
      </c>
      <c r="U474" s="34"/>
      <c r="V474" s="34"/>
      <c r="W474" s="34"/>
      <c r="X474" s="34"/>
      <c r="Y474" s="34"/>
      <c r="Z474" s="34"/>
      <c r="AA474" s="34"/>
      <c r="AB474" s="34"/>
      <c r="AC474" s="34"/>
      <c r="AD474" s="34"/>
      <c r="AE474" s="34"/>
      <c r="AR474" s="184" t="s">
        <v>139</v>
      </c>
      <c r="AT474" s="184" t="s">
        <v>134</v>
      </c>
      <c r="AU474" s="184" t="s">
        <v>83</v>
      </c>
      <c r="AY474" s="17" t="s">
        <v>131</v>
      </c>
      <c r="BE474" s="185">
        <f>IF(N474="základní",J474,0)</f>
        <v>0</v>
      </c>
      <c r="BF474" s="185">
        <f>IF(N474="snížená",J474,0)</f>
        <v>0</v>
      </c>
      <c r="BG474" s="185">
        <f>IF(N474="zákl. přenesená",J474,0)</f>
        <v>0</v>
      </c>
      <c r="BH474" s="185">
        <f>IF(N474="sníž. přenesená",J474,0)</f>
        <v>0</v>
      </c>
      <c r="BI474" s="185">
        <f>IF(N474="nulová",J474,0)</f>
        <v>0</v>
      </c>
      <c r="BJ474" s="17" t="s">
        <v>81</v>
      </c>
      <c r="BK474" s="185">
        <f>ROUND(I474*H474,2)</f>
        <v>0</v>
      </c>
      <c r="BL474" s="17" t="s">
        <v>139</v>
      </c>
      <c r="BM474" s="184" t="s">
        <v>678</v>
      </c>
    </row>
    <row r="475" spans="1:65" s="2" customFormat="1" ht="18">
      <c r="A475" s="34"/>
      <c r="B475" s="35"/>
      <c r="C475" s="36"/>
      <c r="D475" s="186" t="s">
        <v>141</v>
      </c>
      <c r="E475" s="36"/>
      <c r="F475" s="187" t="s">
        <v>679</v>
      </c>
      <c r="G475" s="36"/>
      <c r="H475" s="36"/>
      <c r="I475" s="188"/>
      <c r="J475" s="36"/>
      <c r="K475" s="36"/>
      <c r="L475" s="39"/>
      <c r="M475" s="189"/>
      <c r="N475" s="190"/>
      <c r="O475" s="64"/>
      <c r="P475" s="64"/>
      <c r="Q475" s="64"/>
      <c r="R475" s="64"/>
      <c r="S475" s="64"/>
      <c r="T475" s="65"/>
      <c r="U475" s="34"/>
      <c r="V475" s="34"/>
      <c r="W475" s="34"/>
      <c r="X475" s="34"/>
      <c r="Y475" s="34"/>
      <c r="Z475" s="34"/>
      <c r="AA475" s="34"/>
      <c r="AB475" s="34"/>
      <c r="AC475" s="34"/>
      <c r="AD475" s="34"/>
      <c r="AE475" s="34"/>
      <c r="AT475" s="17" t="s">
        <v>141</v>
      </c>
      <c r="AU475" s="17" t="s">
        <v>83</v>
      </c>
    </row>
    <row r="476" spans="1:65" s="2" customFormat="1" ht="126">
      <c r="A476" s="34"/>
      <c r="B476" s="35"/>
      <c r="C476" s="36"/>
      <c r="D476" s="186" t="s">
        <v>143</v>
      </c>
      <c r="E476" s="36"/>
      <c r="F476" s="191" t="s">
        <v>667</v>
      </c>
      <c r="G476" s="36"/>
      <c r="H476" s="36"/>
      <c r="I476" s="188"/>
      <c r="J476" s="36"/>
      <c r="K476" s="36"/>
      <c r="L476" s="39"/>
      <c r="M476" s="189"/>
      <c r="N476" s="190"/>
      <c r="O476" s="64"/>
      <c r="P476" s="64"/>
      <c r="Q476" s="64"/>
      <c r="R476" s="64"/>
      <c r="S476" s="64"/>
      <c r="T476" s="65"/>
      <c r="U476" s="34"/>
      <c r="V476" s="34"/>
      <c r="W476" s="34"/>
      <c r="X476" s="34"/>
      <c r="Y476" s="34"/>
      <c r="Z476" s="34"/>
      <c r="AA476" s="34"/>
      <c r="AB476" s="34"/>
      <c r="AC476" s="34"/>
      <c r="AD476" s="34"/>
      <c r="AE476" s="34"/>
      <c r="AT476" s="17" t="s">
        <v>143</v>
      </c>
      <c r="AU476" s="17" t="s">
        <v>83</v>
      </c>
    </row>
    <row r="477" spans="1:65" s="13" customFormat="1" ht="10">
      <c r="B477" s="192"/>
      <c r="C477" s="193"/>
      <c r="D477" s="186" t="s">
        <v>145</v>
      </c>
      <c r="E477" s="194" t="s">
        <v>21</v>
      </c>
      <c r="F477" s="195" t="s">
        <v>680</v>
      </c>
      <c r="G477" s="193"/>
      <c r="H477" s="196">
        <v>1</v>
      </c>
      <c r="I477" s="197"/>
      <c r="J477" s="193"/>
      <c r="K477" s="193"/>
      <c r="L477" s="198"/>
      <c r="M477" s="199"/>
      <c r="N477" s="200"/>
      <c r="O477" s="200"/>
      <c r="P477" s="200"/>
      <c r="Q477" s="200"/>
      <c r="R477" s="200"/>
      <c r="S477" s="200"/>
      <c r="T477" s="201"/>
      <c r="AT477" s="202" t="s">
        <v>145</v>
      </c>
      <c r="AU477" s="202" t="s">
        <v>83</v>
      </c>
      <c r="AV477" s="13" t="s">
        <v>83</v>
      </c>
      <c r="AW477" s="13" t="s">
        <v>34</v>
      </c>
      <c r="AX477" s="13" t="s">
        <v>73</v>
      </c>
      <c r="AY477" s="202" t="s">
        <v>131</v>
      </c>
    </row>
    <row r="478" spans="1:65" s="13" customFormat="1" ht="10">
      <c r="B478" s="192"/>
      <c r="C478" s="193"/>
      <c r="D478" s="186" t="s">
        <v>145</v>
      </c>
      <c r="E478" s="194" t="s">
        <v>21</v>
      </c>
      <c r="F478" s="195" t="s">
        <v>681</v>
      </c>
      <c r="G478" s="193"/>
      <c r="H478" s="196">
        <v>4</v>
      </c>
      <c r="I478" s="197"/>
      <c r="J478" s="193"/>
      <c r="K478" s="193"/>
      <c r="L478" s="198"/>
      <c r="M478" s="199"/>
      <c r="N478" s="200"/>
      <c r="O478" s="200"/>
      <c r="P478" s="200"/>
      <c r="Q478" s="200"/>
      <c r="R478" s="200"/>
      <c r="S478" s="200"/>
      <c r="T478" s="201"/>
      <c r="AT478" s="202" t="s">
        <v>145</v>
      </c>
      <c r="AU478" s="202" t="s">
        <v>83</v>
      </c>
      <c r="AV478" s="13" t="s">
        <v>83</v>
      </c>
      <c r="AW478" s="13" t="s">
        <v>34</v>
      </c>
      <c r="AX478" s="13" t="s">
        <v>73</v>
      </c>
      <c r="AY478" s="202" t="s">
        <v>131</v>
      </c>
    </row>
    <row r="479" spans="1:65" s="13" customFormat="1" ht="10">
      <c r="B479" s="192"/>
      <c r="C479" s="193"/>
      <c r="D479" s="186" t="s">
        <v>145</v>
      </c>
      <c r="E479" s="194" t="s">
        <v>21</v>
      </c>
      <c r="F479" s="195" t="s">
        <v>682</v>
      </c>
      <c r="G479" s="193"/>
      <c r="H479" s="196">
        <v>7</v>
      </c>
      <c r="I479" s="197"/>
      <c r="J479" s="193"/>
      <c r="K479" s="193"/>
      <c r="L479" s="198"/>
      <c r="M479" s="199"/>
      <c r="N479" s="200"/>
      <c r="O479" s="200"/>
      <c r="P479" s="200"/>
      <c r="Q479" s="200"/>
      <c r="R479" s="200"/>
      <c r="S479" s="200"/>
      <c r="T479" s="201"/>
      <c r="AT479" s="202" t="s">
        <v>145</v>
      </c>
      <c r="AU479" s="202" t="s">
        <v>83</v>
      </c>
      <c r="AV479" s="13" t="s">
        <v>83</v>
      </c>
      <c r="AW479" s="13" t="s">
        <v>34</v>
      </c>
      <c r="AX479" s="13" t="s">
        <v>73</v>
      </c>
      <c r="AY479" s="202" t="s">
        <v>131</v>
      </c>
    </row>
    <row r="480" spans="1:65" s="2" customFormat="1" ht="14.4" customHeight="1">
      <c r="A480" s="34"/>
      <c r="B480" s="35"/>
      <c r="C480" s="203" t="s">
        <v>683</v>
      </c>
      <c r="D480" s="203" t="s">
        <v>147</v>
      </c>
      <c r="E480" s="204" t="s">
        <v>684</v>
      </c>
      <c r="F480" s="205" t="s">
        <v>685</v>
      </c>
      <c r="G480" s="206" t="s">
        <v>686</v>
      </c>
      <c r="H480" s="207">
        <v>121.389</v>
      </c>
      <c r="I480" s="208"/>
      <c r="J480" s="209">
        <f>ROUND(I480*H480,2)</f>
        <v>0</v>
      </c>
      <c r="K480" s="205" t="s">
        <v>21</v>
      </c>
      <c r="L480" s="210"/>
      <c r="M480" s="211" t="s">
        <v>21</v>
      </c>
      <c r="N480" s="212" t="s">
        <v>44</v>
      </c>
      <c r="O480" s="64"/>
      <c r="P480" s="182">
        <f>O480*H480</f>
        <v>0</v>
      </c>
      <c r="Q480" s="182">
        <v>1E-3</v>
      </c>
      <c r="R480" s="182">
        <f>Q480*H480</f>
        <v>0.121389</v>
      </c>
      <c r="S480" s="182">
        <v>0</v>
      </c>
      <c r="T480" s="183">
        <f>S480*H480</f>
        <v>0</v>
      </c>
      <c r="U480" s="34"/>
      <c r="V480" s="34"/>
      <c r="W480" s="34"/>
      <c r="X480" s="34"/>
      <c r="Y480" s="34"/>
      <c r="Z480" s="34"/>
      <c r="AA480" s="34"/>
      <c r="AB480" s="34"/>
      <c r="AC480" s="34"/>
      <c r="AD480" s="34"/>
      <c r="AE480" s="34"/>
      <c r="AR480" s="184" t="s">
        <v>354</v>
      </c>
      <c r="AT480" s="184" t="s">
        <v>147</v>
      </c>
      <c r="AU480" s="184" t="s">
        <v>83</v>
      </c>
      <c r="AY480" s="17" t="s">
        <v>131</v>
      </c>
      <c r="BE480" s="185">
        <f>IF(N480="základní",J480,0)</f>
        <v>0</v>
      </c>
      <c r="BF480" s="185">
        <f>IF(N480="snížená",J480,0)</f>
        <v>0</v>
      </c>
      <c r="BG480" s="185">
        <f>IF(N480="zákl. přenesená",J480,0)</f>
        <v>0</v>
      </c>
      <c r="BH480" s="185">
        <f>IF(N480="sníž. přenesená",J480,0)</f>
        <v>0</v>
      </c>
      <c r="BI480" s="185">
        <f>IF(N480="nulová",J480,0)</f>
        <v>0</v>
      </c>
      <c r="BJ480" s="17" t="s">
        <v>81</v>
      </c>
      <c r="BK480" s="185">
        <f>ROUND(I480*H480,2)</f>
        <v>0</v>
      </c>
      <c r="BL480" s="17" t="s">
        <v>243</v>
      </c>
      <c r="BM480" s="184" t="s">
        <v>687</v>
      </c>
    </row>
    <row r="481" spans="1:65" s="2" customFormat="1" ht="10">
      <c r="A481" s="34"/>
      <c r="B481" s="35"/>
      <c r="C481" s="36"/>
      <c r="D481" s="186" t="s">
        <v>141</v>
      </c>
      <c r="E481" s="36"/>
      <c r="F481" s="187" t="s">
        <v>688</v>
      </c>
      <c r="G481" s="36"/>
      <c r="H481" s="36"/>
      <c r="I481" s="188"/>
      <c r="J481" s="36"/>
      <c r="K481" s="36"/>
      <c r="L481" s="39"/>
      <c r="M481" s="189"/>
      <c r="N481" s="190"/>
      <c r="O481" s="64"/>
      <c r="P481" s="64"/>
      <c r="Q481" s="64"/>
      <c r="R481" s="64"/>
      <c r="S481" s="64"/>
      <c r="T481" s="65"/>
      <c r="U481" s="34"/>
      <c r="V481" s="34"/>
      <c r="W481" s="34"/>
      <c r="X481" s="34"/>
      <c r="Y481" s="34"/>
      <c r="Z481" s="34"/>
      <c r="AA481" s="34"/>
      <c r="AB481" s="34"/>
      <c r="AC481" s="34"/>
      <c r="AD481" s="34"/>
      <c r="AE481" s="34"/>
      <c r="AT481" s="17" t="s">
        <v>141</v>
      </c>
      <c r="AU481" s="17" t="s">
        <v>83</v>
      </c>
    </row>
    <row r="482" spans="1:65" s="13" customFormat="1" ht="10">
      <c r="B482" s="192"/>
      <c r="C482" s="193"/>
      <c r="D482" s="186" t="s">
        <v>145</v>
      </c>
      <c r="E482" s="194" t="s">
        <v>21</v>
      </c>
      <c r="F482" s="195" t="s">
        <v>689</v>
      </c>
      <c r="G482" s="193"/>
      <c r="H482" s="196">
        <v>25.1</v>
      </c>
      <c r="I482" s="197"/>
      <c r="J482" s="193"/>
      <c r="K482" s="193"/>
      <c r="L482" s="198"/>
      <c r="M482" s="199"/>
      <c r="N482" s="200"/>
      <c r="O482" s="200"/>
      <c r="P482" s="200"/>
      <c r="Q482" s="200"/>
      <c r="R482" s="200"/>
      <c r="S482" s="200"/>
      <c r="T482" s="201"/>
      <c r="AT482" s="202" t="s">
        <v>145</v>
      </c>
      <c r="AU482" s="202" t="s">
        <v>83</v>
      </c>
      <c r="AV482" s="13" t="s">
        <v>83</v>
      </c>
      <c r="AW482" s="13" t="s">
        <v>34</v>
      </c>
      <c r="AX482" s="13" t="s">
        <v>73</v>
      </c>
      <c r="AY482" s="202" t="s">
        <v>131</v>
      </c>
    </row>
    <row r="483" spans="1:65" s="13" customFormat="1" ht="10">
      <c r="B483" s="192"/>
      <c r="C483" s="193"/>
      <c r="D483" s="186" t="s">
        <v>145</v>
      </c>
      <c r="E483" s="194" t="s">
        <v>21</v>
      </c>
      <c r="F483" s="195" t="s">
        <v>690</v>
      </c>
      <c r="G483" s="193"/>
      <c r="H483" s="196">
        <v>44.07</v>
      </c>
      <c r="I483" s="197"/>
      <c r="J483" s="193"/>
      <c r="K483" s="193"/>
      <c r="L483" s="198"/>
      <c r="M483" s="199"/>
      <c r="N483" s="200"/>
      <c r="O483" s="200"/>
      <c r="P483" s="200"/>
      <c r="Q483" s="200"/>
      <c r="R483" s="200"/>
      <c r="S483" s="200"/>
      <c r="T483" s="201"/>
      <c r="AT483" s="202" t="s">
        <v>145</v>
      </c>
      <c r="AU483" s="202" t="s">
        <v>83</v>
      </c>
      <c r="AV483" s="13" t="s">
        <v>83</v>
      </c>
      <c r="AW483" s="13" t="s">
        <v>34</v>
      </c>
      <c r="AX483" s="13" t="s">
        <v>73</v>
      </c>
      <c r="AY483" s="202" t="s">
        <v>131</v>
      </c>
    </row>
    <row r="484" spans="1:65" s="13" customFormat="1" ht="10">
      <c r="B484" s="192"/>
      <c r="C484" s="193"/>
      <c r="D484" s="186" t="s">
        <v>145</v>
      </c>
      <c r="E484" s="194" t="s">
        <v>21</v>
      </c>
      <c r="F484" s="195" t="s">
        <v>691</v>
      </c>
      <c r="G484" s="193"/>
      <c r="H484" s="196">
        <v>15.73</v>
      </c>
      <c r="I484" s="197"/>
      <c r="J484" s="193"/>
      <c r="K484" s="193"/>
      <c r="L484" s="198"/>
      <c r="M484" s="199"/>
      <c r="N484" s="200"/>
      <c r="O484" s="200"/>
      <c r="P484" s="200"/>
      <c r="Q484" s="200"/>
      <c r="R484" s="200"/>
      <c r="S484" s="200"/>
      <c r="T484" s="201"/>
      <c r="AT484" s="202" t="s">
        <v>145</v>
      </c>
      <c r="AU484" s="202" t="s">
        <v>83</v>
      </c>
      <c r="AV484" s="13" t="s">
        <v>83</v>
      </c>
      <c r="AW484" s="13" t="s">
        <v>34</v>
      </c>
      <c r="AX484" s="13" t="s">
        <v>73</v>
      </c>
      <c r="AY484" s="202" t="s">
        <v>131</v>
      </c>
    </row>
    <row r="485" spans="1:65" s="13" customFormat="1" ht="20">
      <c r="B485" s="192"/>
      <c r="C485" s="193"/>
      <c r="D485" s="186" t="s">
        <v>145</v>
      </c>
      <c r="E485" s="194" t="s">
        <v>21</v>
      </c>
      <c r="F485" s="195" t="s">
        <v>692</v>
      </c>
      <c r="G485" s="193"/>
      <c r="H485" s="196">
        <v>19.902999999999999</v>
      </c>
      <c r="I485" s="197"/>
      <c r="J485" s="193"/>
      <c r="K485" s="193"/>
      <c r="L485" s="198"/>
      <c r="M485" s="199"/>
      <c r="N485" s="200"/>
      <c r="O485" s="200"/>
      <c r="P485" s="200"/>
      <c r="Q485" s="200"/>
      <c r="R485" s="200"/>
      <c r="S485" s="200"/>
      <c r="T485" s="201"/>
      <c r="AT485" s="202" t="s">
        <v>145</v>
      </c>
      <c r="AU485" s="202" t="s">
        <v>83</v>
      </c>
      <c r="AV485" s="13" t="s">
        <v>83</v>
      </c>
      <c r="AW485" s="13" t="s">
        <v>34</v>
      </c>
      <c r="AX485" s="13" t="s">
        <v>73</v>
      </c>
      <c r="AY485" s="202" t="s">
        <v>131</v>
      </c>
    </row>
    <row r="486" spans="1:65" s="13" customFormat="1" ht="10">
      <c r="B486" s="192"/>
      <c r="C486" s="193"/>
      <c r="D486" s="186" t="s">
        <v>145</v>
      </c>
      <c r="E486" s="194" t="s">
        <v>21</v>
      </c>
      <c r="F486" s="195" t="s">
        <v>693</v>
      </c>
      <c r="G486" s="193"/>
      <c r="H486" s="196">
        <v>1.5860000000000001</v>
      </c>
      <c r="I486" s="197"/>
      <c r="J486" s="193"/>
      <c r="K486" s="193"/>
      <c r="L486" s="198"/>
      <c r="M486" s="199"/>
      <c r="N486" s="200"/>
      <c r="O486" s="200"/>
      <c r="P486" s="200"/>
      <c r="Q486" s="200"/>
      <c r="R486" s="200"/>
      <c r="S486" s="200"/>
      <c r="T486" s="201"/>
      <c r="AT486" s="202" t="s">
        <v>145</v>
      </c>
      <c r="AU486" s="202" t="s">
        <v>83</v>
      </c>
      <c r="AV486" s="13" t="s">
        <v>83</v>
      </c>
      <c r="AW486" s="13" t="s">
        <v>34</v>
      </c>
      <c r="AX486" s="13" t="s">
        <v>73</v>
      </c>
      <c r="AY486" s="202" t="s">
        <v>131</v>
      </c>
    </row>
    <row r="487" spans="1:65" s="13" customFormat="1" ht="10">
      <c r="B487" s="192"/>
      <c r="C487" s="193"/>
      <c r="D487" s="186" t="s">
        <v>145</v>
      </c>
      <c r="E487" s="194" t="s">
        <v>21</v>
      </c>
      <c r="F487" s="195" t="s">
        <v>694</v>
      </c>
      <c r="G487" s="193"/>
      <c r="H487" s="196">
        <v>15</v>
      </c>
      <c r="I487" s="197"/>
      <c r="J487" s="193"/>
      <c r="K487" s="193"/>
      <c r="L487" s="198"/>
      <c r="M487" s="199"/>
      <c r="N487" s="200"/>
      <c r="O487" s="200"/>
      <c r="P487" s="200"/>
      <c r="Q487" s="200"/>
      <c r="R487" s="200"/>
      <c r="S487" s="200"/>
      <c r="T487" s="201"/>
      <c r="AT487" s="202" t="s">
        <v>145</v>
      </c>
      <c r="AU487" s="202" t="s">
        <v>83</v>
      </c>
      <c r="AV487" s="13" t="s">
        <v>83</v>
      </c>
      <c r="AW487" s="13" t="s">
        <v>34</v>
      </c>
      <c r="AX487" s="13" t="s">
        <v>73</v>
      </c>
      <c r="AY487" s="202" t="s">
        <v>131</v>
      </c>
    </row>
    <row r="488" spans="1:65" s="2" customFormat="1" ht="24.15" customHeight="1">
      <c r="A488" s="34"/>
      <c r="B488" s="35"/>
      <c r="C488" s="173" t="s">
        <v>695</v>
      </c>
      <c r="D488" s="173" t="s">
        <v>134</v>
      </c>
      <c r="E488" s="174" t="s">
        <v>696</v>
      </c>
      <c r="F488" s="175" t="s">
        <v>697</v>
      </c>
      <c r="G488" s="176" t="s">
        <v>137</v>
      </c>
      <c r="H488" s="177">
        <v>17</v>
      </c>
      <c r="I488" s="178"/>
      <c r="J488" s="179">
        <f>ROUND(I488*H488,2)</f>
        <v>0</v>
      </c>
      <c r="K488" s="175" t="s">
        <v>138</v>
      </c>
      <c r="L488" s="39"/>
      <c r="M488" s="180" t="s">
        <v>21</v>
      </c>
      <c r="N488" s="181" t="s">
        <v>44</v>
      </c>
      <c r="O488" s="64"/>
      <c r="P488" s="182">
        <f>O488*H488</f>
        <v>0</v>
      </c>
      <c r="Q488" s="182">
        <v>1.0000000000000001E-5</v>
      </c>
      <c r="R488" s="182">
        <f>Q488*H488</f>
        <v>1.7000000000000001E-4</v>
      </c>
      <c r="S488" s="182">
        <v>0</v>
      </c>
      <c r="T488" s="183">
        <f>S488*H488</f>
        <v>0</v>
      </c>
      <c r="U488" s="34"/>
      <c r="V488" s="34"/>
      <c r="W488" s="34"/>
      <c r="X488" s="34"/>
      <c r="Y488" s="34"/>
      <c r="Z488" s="34"/>
      <c r="AA488" s="34"/>
      <c r="AB488" s="34"/>
      <c r="AC488" s="34"/>
      <c r="AD488" s="34"/>
      <c r="AE488" s="34"/>
      <c r="AR488" s="184" t="s">
        <v>243</v>
      </c>
      <c r="AT488" s="184" t="s">
        <v>134</v>
      </c>
      <c r="AU488" s="184" t="s">
        <v>83</v>
      </c>
      <c r="AY488" s="17" t="s">
        <v>131</v>
      </c>
      <c r="BE488" s="185">
        <f>IF(N488="základní",J488,0)</f>
        <v>0</v>
      </c>
      <c r="BF488" s="185">
        <f>IF(N488="snížená",J488,0)</f>
        <v>0</v>
      </c>
      <c r="BG488" s="185">
        <f>IF(N488="zákl. přenesená",J488,0)</f>
        <v>0</v>
      </c>
      <c r="BH488" s="185">
        <f>IF(N488="sníž. přenesená",J488,0)</f>
        <v>0</v>
      </c>
      <c r="BI488" s="185">
        <f>IF(N488="nulová",J488,0)</f>
        <v>0</v>
      </c>
      <c r="BJ488" s="17" t="s">
        <v>81</v>
      </c>
      <c r="BK488" s="185">
        <f>ROUND(I488*H488,2)</f>
        <v>0</v>
      </c>
      <c r="BL488" s="17" t="s">
        <v>243</v>
      </c>
      <c r="BM488" s="184" t="s">
        <v>698</v>
      </c>
    </row>
    <row r="489" spans="1:65" s="2" customFormat="1" ht="18">
      <c r="A489" s="34"/>
      <c r="B489" s="35"/>
      <c r="C489" s="36"/>
      <c r="D489" s="186" t="s">
        <v>141</v>
      </c>
      <c r="E489" s="36"/>
      <c r="F489" s="187" t="s">
        <v>699</v>
      </c>
      <c r="G489" s="36"/>
      <c r="H489" s="36"/>
      <c r="I489" s="188"/>
      <c r="J489" s="36"/>
      <c r="K489" s="36"/>
      <c r="L489" s="39"/>
      <c r="M489" s="189"/>
      <c r="N489" s="190"/>
      <c r="O489" s="64"/>
      <c r="P489" s="64"/>
      <c r="Q489" s="64"/>
      <c r="R489" s="64"/>
      <c r="S489" s="64"/>
      <c r="T489" s="65"/>
      <c r="U489" s="34"/>
      <c r="V489" s="34"/>
      <c r="W489" s="34"/>
      <c r="X489" s="34"/>
      <c r="Y489" s="34"/>
      <c r="Z489" s="34"/>
      <c r="AA489" s="34"/>
      <c r="AB489" s="34"/>
      <c r="AC489" s="34"/>
      <c r="AD489" s="34"/>
      <c r="AE489" s="34"/>
      <c r="AT489" s="17" t="s">
        <v>141</v>
      </c>
      <c r="AU489" s="17" t="s">
        <v>83</v>
      </c>
    </row>
    <row r="490" spans="1:65" s="2" customFormat="1" ht="108">
      <c r="A490" s="34"/>
      <c r="B490" s="35"/>
      <c r="C490" s="36"/>
      <c r="D490" s="186" t="s">
        <v>143</v>
      </c>
      <c r="E490" s="36"/>
      <c r="F490" s="191" t="s">
        <v>157</v>
      </c>
      <c r="G490" s="36"/>
      <c r="H490" s="36"/>
      <c r="I490" s="188"/>
      <c r="J490" s="36"/>
      <c r="K490" s="36"/>
      <c r="L490" s="39"/>
      <c r="M490" s="189"/>
      <c r="N490" s="190"/>
      <c r="O490" s="64"/>
      <c r="P490" s="64"/>
      <c r="Q490" s="64"/>
      <c r="R490" s="64"/>
      <c r="S490" s="64"/>
      <c r="T490" s="65"/>
      <c r="U490" s="34"/>
      <c r="V490" s="34"/>
      <c r="W490" s="34"/>
      <c r="X490" s="34"/>
      <c r="Y490" s="34"/>
      <c r="Z490" s="34"/>
      <c r="AA490" s="34"/>
      <c r="AB490" s="34"/>
      <c r="AC490" s="34"/>
      <c r="AD490" s="34"/>
      <c r="AE490" s="34"/>
      <c r="AT490" s="17" t="s">
        <v>143</v>
      </c>
      <c r="AU490" s="17" t="s">
        <v>83</v>
      </c>
    </row>
    <row r="491" spans="1:65" s="13" customFormat="1" ht="10">
      <c r="B491" s="192"/>
      <c r="C491" s="193"/>
      <c r="D491" s="186" t="s">
        <v>145</v>
      </c>
      <c r="E491" s="194" t="s">
        <v>21</v>
      </c>
      <c r="F491" s="195" t="s">
        <v>700</v>
      </c>
      <c r="G491" s="193"/>
      <c r="H491" s="196">
        <v>17</v>
      </c>
      <c r="I491" s="197"/>
      <c r="J491" s="193"/>
      <c r="K491" s="193"/>
      <c r="L491" s="198"/>
      <c r="M491" s="199"/>
      <c r="N491" s="200"/>
      <c r="O491" s="200"/>
      <c r="P491" s="200"/>
      <c r="Q491" s="200"/>
      <c r="R491" s="200"/>
      <c r="S491" s="200"/>
      <c r="T491" s="201"/>
      <c r="AT491" s="202" t="s">
        <v>145</v>
      </c>
      <c r="AU491" s="202" t="s">
        <v>83</v>
      </c>
      <c r="AV491" s="13" t="s">
        <v>83</v>
      </c>
      <c r="AW491" s="13" t="s">
        <v>34</v>
      </c>
      <c r="AX491" s="13" t="s">
        <v>73</v>
      </c>
      <c r="AY491" s="202" t="s">
        <v>131</v>
      </c>
    </row>
    <row r="492" spans="1:65" s="2" customFormat="1" ht="14.4" customHeight="1">
      <c r="A492" s="34"/>
      <c r="B492" s="35"/>
      <c r="C492" s="173" t="s">
        <v>701</v>
      </c>
      <c r="D492" s="173" t="s">
        <v>134</v>
      </c>
      <c r="E492" s="174" t="s">
        <v>159</v>
      </c>
      <c r="F492" s="175" t="s">
        <v>160</v>
      </c>
      <c r="G492" s="176" t="s">
        <v>137</v>
      </c>
      <c r="H492" s="177">
        <v>17</v>
      </c>
      <c r="I492" s="178"/>
      <c r="J492" s="179">
        <f>ROUND(I492*H492,2)</f>
        <v>0</v>
      </c>
      <c r="K492" s="175" t="s">
        <v>138</v>
      </c>
      <c r="L492" s="39"/>
      <c r="M492" s="180" t="s">
        <v>21</v>
      </c>
      <c r="N492" s="181" t="s">
        <v>44</v>
      </c>
      <c r="O492" s="64"/>
      <c r="P492" s="182">
        <f>O492*H492</f>
        <v>0</v>
      </c>
      <c r="Q492" s="182">
        <v>1.8000000000000001E-4</v>
      </c>
      <c r="R492" s="182">
        <f>Q492*H492</f>
        <v>3.0600000000000002E-3</v>
      </c>
      <c r="S492" s="182">
        <v>0</v>
      </c>
      <c r="T492" s="183">
        <f>S492*H492</f>
        <v>0</v>
      </c>
      <c r="U492" s="34"/>
      <c r="V492" s="34"/>
      <c r="W492" s="34"/>
      <c r="X492" s="34"/>
      <c r="Y492" s="34"/>
      <c r="Z492" s="34"/>
      <c r="AA492" s="34"/>
      <c r="AB492" s="34"/>
      <c r="AC492" s="34"/>
      <c r="AD492" s="34"/>
      <c r="AE492" s="34"/>
      <c r="AR492" s="184" t="s">
        <v>243</v>
      </c>
      <c r="AT492" s="184" t="s">
        <v>134</v>
      </c>
      <c r="AU492" s="184" t="s">
        <v>83</v>
      </c>
      <c r="AY492" s="17" t="s">
        <v>131</v>
      </c>
      <c r="BE492" s="185">
        <f>IF(N492="základní",J492,0)</f>
        <v>0</v>
      </c>
      <c r="BF492" s="185">
        <f>IF(N492="snížená",J492,0)</f>
        <v>0</v>
      </c>
      <c r="BG492" s="185">
        <f>IF(N492="zákl. přenesená",J492,0)</f>
        <v>0</v>
      </c>
      <c r="BH492" s="185">
        <f>IF(N492="sníž. přenesená",J492,0)</f>
        <v>0</v>
      </c>
      <c r="BI492" s="185">
        <f>IF(N492="nulová",J492,0)</f>
        <v>0</v>
      </c>
      <c r="BJ492" s="17" t="s">
        <v>81</v>
      </c>
      <c r="BK492" s="185">
        <f>ROUND(I492*H492,2)</f>
        <v>0</v>
      </c>
      <c r="BL492" s="17" t="s">
        <v>243</v>
      </c>
      <c r="BM492" s="184" t="s">
        <v>702</v>
      </c>
    </row>
    <row r="493" spans="1:65" s="2" customFormat="1" ht="18">
      <c r="A493" s="34"/>
      <c r="B493" s="35"/>
      <c r="C493" s="36"/>
      <c r="D493" s="186" t="s">
        <v>141</v>
      </c>
      <c r="E493" s="36"/>
      <c r="F493" s="187" t="s">
        <v>162</v>
      </c>
      <c r="G493" s="36"/>
      <c r="H493" s="36"/>
      <c r="I493" s="188"/>
      <c r="J493" s="36"/>
      <c r="K493" s="36"/>
      <c r="L493" s="39"/>
      <c r="M493" s="189"/>
      <c r="N493" s="190"/>
      <c r="O493" s="64"/>
      <c r="P493" s="64"/>
      <c r="Q493" s="64"/>
      <c r="R493" s="64"/>
      <c r="S493" s="64"/>
      <c r="T493" s="65"/>
      <c r="U493" s="34"/>
      <c r="V493" s="34"/>
      <c r="W493" s="34"/>
      <c r="X493" s="34"/>
      <c r="Y493" s="34"/>
      <c r="Z493" s="34"/>
      <c r="AA493" s="34"/>
      <c r="AB493" s="34"/>
      <c r="AC493" s="34"/>
      <c r="AD493" s="34"/>
      <c r="AE493" s="34"/>
      <c r="AT493" s="17" t="s">
        <v>141</v>
      </c>
      <c r="AU493" s="17" t="s">
        <v>83</v>
      </c>
    </row>
    <row r="494" spans="1:65" s="2" customFormat="1" ht="108">
      <c r="A494" s="34"/>
      <c r="B494" s="35"/>
      <c r="C494" s="36"/>
      <c r="D494" s="186" t="s">
        <v>143</v>
      </c>
      <c r="E494" s="36"/>
      <c r="F494" s="191" t="s">
        <v>157</v>
      </c>
      <c r="G494" s="36"/>
      <c r="H494" s="36"/>
      <c r="I494" s="188"/>
      <c r="J494" s="36"/>
      <c r="K494" s="36"/>
      <c r="L494" s="39"/>
      <c r="M494" s="189"/>
      <c r="N494" s="190"/>
      <c r="O494" s="64"/>
      <c r="P494" s="64"/>
      <c r="Q494" s="64"/>
      <c r="R494" s="64"/>
      <c r="S494" s="64"/>
      <c r="T494" s="65"/>
      <c r="U494" s="34"/>
      <c r="V494" s="34"/>
      <c r="W494" s="34"/>
      <c r="X494" s="34"/>
      <c r="Y494" s="34"/>
      <c r="Z494" s="34"/>
      <c r="AA494" s="34"/>
      <c r="AB494" s="34"/>
      <c r="AC494" s="34"/>
      <c r="AD494" s="34"/>
      <c r="AE494" s="34"/>
      <c r="AT494" s="17" t="s">
        <v>143</v>
      </c>
      <c r="AU494" s="17" t="s">
        <v>83</v>
      </c>
    </row>
    <row r="495" spans="1:65" s="2" customFormat="1" ht="24.15" customHeight="1">
      <c r="A495" s="34"/>
      <c r="B495" s="35"/>
      <c r="C495" s="173" t="s">
        <v>703</v>
      </c>
      <c r="D495" s="173" t="s">
        <v>134</v>
      </c>
      <c r="E495" s="174" t="s">
        <v>704</v>
      </c>
      <c r="F495" s="175" t="s">
        <v>705</v>
      </c>
      <c r="G495" s="176" t="s">
        <v>488</v>
      </c>
      <c r="H495" s="177">
        <v>0.192</v>
      </c>
      <c r="I495" s="178"/>
      <c r="J495" s="179">
        <f>ROUND(I495*H495,2)</f>
        <v>0</v>
      </c>
      <c r="K495" s="175" t="s">
        <v>138</v>
      </c>
      <c r="L495" s="39"/>
      <c r="M495" s="180" t="s">
        <v>21</v>
      </c>
      <c r="N495" s="181" t="s">
        <v>44</v>
      </c>
      <c r="O495" s="64"/>
      <c r="P495" s="182">
        <f>O495*H495</f>
        <v>0</v>
      </c>
      <c r="Q495" s="182">
        <v>0</v>
      </c>
      <c r="R495" s="182">
        <f>Q495*H495</f>
        <v>0</v>
      </c>
      <c r="S495" s="182">
        <v>0</v>
      </c>
      <c r="T495" s="183">
        <f>S495*H495</f>
        <v>0</v>
      </c>
      <c r="U495" s="34"/>
      <c r="V495" s="34"/>
      <c r="W495" s="34"/>
      <c r="X495" s="34"/>
      <c r="Y495" s="34"/>
      <c r="Z495" s="34"/>
      <c r="AA495" s="34"/>
      <c r="AB495" s="34"/>
      <c r="AC495" s="34"/>
      <c r="AD495" s="34"/>
      <c r="AE495" s="34"/>
      <c r="AR495" s="184" t="s">
        <v>243</v>
      </c>
      <c r="AT495" s="184" t="s">
        <v>134</v>
      </c>
      <c r="AU495" s="184" t="s">
        <v>83</v>
      </c>
      <c r="AY495" s="17" t="s">
        <v>131</v>
      </c>
      <c r="BE495" s="185">
        <f>IF(N495="základní",J495,0)</f>
        <v>0</v>
      </c>
      <c r="BF495" s="185">
        <f>IF(N495="snížená",J495,0)</f>
        <v>0</v>
      </c>
      <c r="BG495" s="185">
        <f>IF(N495="zákl. přenesená",J495,0)</f>
        <v>0</v>
      </c>
      <c r="BH495" s="185">
        <f>IF(N495="sníž. přenesená",J495,0)</f>
        <v>0</v>
      </c>
      <c r="BI495" s="185">
        <f>IF(N495="nulová",J495,0)</f>
        <v>0</v>
      </c>
      <c r="BJ495" s="17" t="s">
        <v>81</v>
      </c>
      <c r="BK495" s="185">
        <f>ROUND(I495*H495,2)</f>
        <v>0</v>
      </c>
      <c r="BL495" s="17" t="s">
        <v>243</v>
      </c>
      <c r="BM495" s="184" t="s">
        <v>706</v>
      </c>
    </row>
    <row r="496" spans="1:65" s="2" customFormat="1" ht="27">
      <c r="A496" s="34"/>
      <c r="B496" s="35"/>
      <c r="C496" s="36"/>
      <c r="D496" s="186" t="s">
        <v>141</v>
      </c>
      <c r="E496" s="36"/>
      <c r="F496" s="187" t="s">
        <v>707</v>
      </c>
      <c r="G496" s="36"/>
      <c r="H496" s="36"/>
      <c r="I496" s="188"/>
      <c r="J496" s="36"/>
      <c r="K496" s="36"/>
      <c r="L496" s="39"/>
      <c r="M496" s="189"/>
      <c r="N496" s="190"/>
      <c r="O496" s="64"/>
      <c r="P496" s="64"/>
      <c r="Q496" s="64"/>
      <c r="R496" s="64"/>
      <c r="S496" s="64"/>
      <c r="T496" s="65"/>
      <c r="U496" s="34"/>
      <c r="V496" s="34"/>
      <c r="W496" s="34"/>
      <c r="X496" s="34"/>
      <c r="Y496" s="34"/>
      <c r="Z496" s="34"/>
      <c r="AA496" s="34"/>
      <c r="AB496" s="34"/>
      <c r="AC496" s="34"/>
      <c r="AD496" s="34"/>
      <c r="AE496" s="34"/>
      <c r="AT496" s="17" t="s">
        <v>141</v>
      </c>
      <c r="AU496" s="17" t="s">
        <v>83</v>
      </c>
    </row>
    <row r="497" spans="1:65" s="2" customFormat="1" ht="117">
      <c r="A497" s="34"/>
      <c r="B497" s="35"/>
      <c r="C497" s="36"/>
      <c r="D497" s="186" t="s">
        <v>143</v>
      </c>
      <c r="E497" s="36"/>
      <c r="F497" s="191" t="s">
        <v>708</v>
      </c>
      <c r="G497" s="36"/>
      <c r="H497" s="36"/>
      <c r="I497" s="188"/>
      <c r="J497" s="36"/>
      <c r="K497" s="36"/>
      <c r="L497" s="39"/>
      <c r="M497" s="189"/>
      <c r="N497" s="190"/>
      <c r="O497" s="64"/>
      <c r="P497" s="64"/>
      <c r="Q497" s="64"/>
      <c r="R497" s="64"/>
      <c r="S497" s="64"/>
      <c r="T497" s="65"/>
      <c r="U497" s="34"/>
      <c r="V497" s="34"/>
      <c r="W497" s="34"/>
      <c r="X497" s="34"/>
      <c r="Y497" s="34"/>
      <c r="Z497" s="34"/>
      <c r="AA497" s="34"/>
      <c r="AB497" s="34"/>
      <c r="AC497" s="34"/>
      <c r="AD497" s="34"/>
      <c r="AE497" s="34"/>
      <c r="AT497" s="17" t="s">
        <v>143</v>
      </c>
      <c r="AU497" s="17" t="s">
        <v>83</v>
      </c>
    </row>
    <row r="498" spans="1:65" s="12" customFormat="1" ht="22.75" customHeight="1">
      <c r="B498" s="157"/>
      <c r="C498" s="158"/>
      <c r="D498" s="159" t="s">
        <v>72</v>
      </c>
      <c r="E498" s="171" t="s">
        <v>709</v>
      </c>
      <c r="F498" s="171" t="s">
        <v>710</v>
      </c>
      <c r="G498" s="158"/>
      <c r="H498" s="158"/>
      <c r="I498" s="161"/>
      <c r="J498" s="172">
        <f>BK498</f>
        <v>0</v>
      </c>
      <c r="K498" s="158"/>
      <c r="L498" s="163"/>
      <c r="M498" s="164"/>
      <c r="N498" s="165"/>
      <c r="O498" s="165"/>
      <c r="P498" s="166">
        <f>SUM(P499:P555)</f>
        <v>0</v>
      </c>
      <c r="Q498" s="165"/>
      <c r="R498" s="166">
        <f>SUM(R499:R555)</f>
        <v>53.137516100000006</v>
      </c>
      <c r="S498" s="165"/>
      <c r="T498" s="167">
        <f>SUM(T499:T555)</f>
        <v>0</v>
      </c>
      <c r="AR498" s="168" t="s">
        <v>83</v>
      </c>
      <c r="AT498" s="169" t="s">
        <v>72</v>
      </c>
      <c r="AU498" s="169" t="s">
        <v>81</v>
      </c>
      <c r="AY498" s="168" t="s">
        <v>131</v>
      </c>
      <c r="BK498" s="170">
        <f>SUM(BK499:BK555)</f>
        <v>0</v>
      </c>
    </row>
    <row r="499" spans="1:65" s="2" customFormat="1" ht="24.15" customHeight="1">
      <c r="A499" s="34"/>
      <c r="B499" s="35"/>
      <c r="C499" s="173" t="s">
        <v>711</v>
      </c>
      <c r="D499" s="173" t="s">
        <v>134</v>
      </c>
      <c r="E499" s="174" t="s">
        <v>712</v>
      </c>
      <c r="F499" s="175" t="s">
        <v>713</v>
      </c>
      <c r="G499" s="176" t="s">
        <v>169</v>
      </c>
      <c r="H499" s="177">
        <v>62.8</v>
      </c>
      <c r="I499" s="178"/>
      <c r="J499" s="179">
        <f>ROUND(I499*H499,2)</f>
        <v>0</v>
      </c>
      <c r="K499" s="175" t="s">
        <v>138</v>
      </c>
      <c r="L499" s="39"/>
      <c r="M499" s="180" t="s">
        <v>21</v>
      </c>
      <c r="N499" s="181" t="s">
        <v>44</v>
      </c>
      <c r="O499" s="64"/>
      <c r="P499" s="182">
        <f>O499*H499</f>
        <v>0</v>
      </c>
      <c r="Q499" s="182">
        <v>1.7000000000000001E-4</v>
      </c>
      <c r="R499" s="182">
        <f>Q499*H499</f>
        <v>1.0676E-2</v>
      </c>
      <c r="S499" s="182">
        <v>0</v>
      </c>
      <c r="T499" s="183">
        <f>S499*H499</f>
        <v>0</v>
      </c>
      <c r="U499" s="34"/>
      <c r="V499" s="34"/>
      <c r="W499" s="34"/>
      <c r="X499" s="34"/>
      <c r="Y499" s="34"/>
      <c r="Z499" s="34"/>
      <c r="AA499" s="34"/>
      <c r="AB499" s="34"/>
      <c r="AC499" s="34"/>
      <c r="AD499" s="34"/>
      <c r="AE499" s="34"/>
      <c r="AR499" s="184" t="s">
        <v>243</v>
      </c>
      <c r="AT499" s="184" t="s">
        <v>134</v>
      </c>
      <c r="AU499" s="184" t="s">
        <v>83</v>
      </c>
      <c r="AY499" s="17" t="s">
        <v>131</v>
      </c>
      <c r="BE499" s="185">
        <f>IF(N499="základní",J499,0)</f>
        <v>0</v>
      </c>
      <c r="BF499" s="185">
        <f>IF(N499="snížená",J499,0)</f>
        <v>0</v>
      </c>
      <c r="BG499" s="185">
        <f>IF(N499="zákl. přenesená",J499,0)</f>
        <v>0</v>
      </c>
      <c r="BH499" s="185">
        <f>IF(N499="sníž. přenesená",J499,0)</f>
        <v>0</v>
      </c>
      <c r="BI499" s="185">
        <f>IF(N499="nulová",J499,0)</f>
        <v>0</v>
      </c>
      <c r="BJ499" s="17" t="s">
        <v>81</v>
      </c>
      <c r="BK499" s="185">
        <f>ROUND(I499*H499,2)</f>
        <v>0</v>
      </c>
      <c r="BL499" s="17" t="s">
        <v>243</v>
      </c>
      <c r="BM499" s="184" t="s">
        <v>714</v>
      </c>
    </row>
    <row r="500" spans="1:65" s="2" customFormat="1" ht="18">
      <c r="A500" s="34"/>
      <c r="B500" s="35"/>
      <c r="C500" s="36"/>
      <c r="D500" s="186" t="s">
        <v>141</v>
      </c>
      <c r="E500" s="36"/>
      <c r="F500" s="187" t="s">
        <v>715</v>
      </c>
      <c r="G500" s="36"/>
      <c r="H500" s="36"/>
      <c r="I500" s="188"/>
      <c r="J500" s="36"/>
      <c r="K500" s="36"/>
      <c r="L500" s="39"/>
      <c r="M500" s="189"/>
      <c r="N500" s="190"/>
      <c r="O500" s="64"/>
      <c r="P500" s="64"/>
      <c r="Q500" s="64"/>
      <c r="R500" s="64"/>
      <c r="S500" s="64"/>
      <c r="T500" s="65"/>
      <c r="U500" s="34"/>
      <c r="V500" s="34"/>
      <c r="W500" s="34"/>
      <c r="X500" s="34"/>
      <c r="Y500" s="34"/>
      <c r="Z500" s="34"/>
      <c r="AA500" s="34"/>
      <c r="AB500" s="34"/>
      <c r="AC500" s="34"/>
      <c r="AD500" s="34"/>
      <c r="AE500" s="34"/>
      <c r="AT500" s="17" t="s">
        <v>141</v>
      </c>
      <c r="AU500" s="17" t="s">
        <v>83</v>
      </c>
    </row>
    <row r="501" spans="1:65" s="2" customFormat="1" ht="333">
      <c r="A501" s="34"/>
      <c r="B501" s="35"/>
      <c r="C501" s="36"/>
      <c r="D501" s="186" t="s">
        <v>143</v>
      </c>
      <c r="E501" s="36"/>
      <c r="F501" s="191" t="s">
        <v>716</v>
      </c>
      <c r="G501" s="36"/>
      <c r="H501" s="36"/>
      <c r="I501" s="188"/>
      <c r="J501" s="36"/>
      <c r="K501" s="36"/>
      <c r="L501" s="39"/>
      <c r="M501" s="189"/>
      <c r="N501" s="190"/>
      <c r="O501" s="64"/>
      <c r="P501" s="64"/>
      <c r="Q501" s="64"/>
      <c r="R501" s="64"/>
      <c r="S501" s="64"/>
      <c r="T501" s="65"/>
      <c r="U501" s="34"/>
      <c r="V501" s="34"/>
      <c r="W501" s="34"/>
      <c r="X501" s="34"/>
      <c r="Y501" s="34"/>
      <c r="Z501" s="34"/>
      <c r="AA501" s="34"/>
      <c r="AB501" s="34"/>
      <c r="AC501" s="34"/>
      <c r="AD501" s="34"/>
      <c r="AE501" s="34"/>
      <c r="AT501" s="17" t="s">
        <v>143</v>
      </c>
      <c r="AU501" s="17" t="s">
        <v>83</v>
      </c>
    </row>
    <row r="502" spans="1:65" s="13" customFormat="1" ht="10">
      <c r="B502" s="192"/>
      <c r="C502" s="193"/>
      <c r="D502" s="186" t="s">
        <v>145</v>
      </c>
      <c r="E502" s="194" t="s">
        <v>21</v>
      </c>
      <c r="F502" s="195" t="s">
        <v>717</v>
      </c>
      <c r="G502" s="193"/>
      <c r="H502" s="196">
        <v>55</v>
      </c>
      <c r="I502" s="197"/>
      <c r="J502" s="193"/>
      <c r="K502" s="193"/>
      <c r="L502" s="198"/>
      <c r="M502" s="199"/>
      <c r="N502" s="200"/>
      <c r="O502" s="200"/>
      <c r="P502" s="200"/>
      <c r="Q502" s="200"/>
      <c r="R502" s="200"/>
      <c r="S502" s="200"/>
      <c r="T502" s="201"/>
      <c r="AT502" s="202" t="s">
        <v>145</v>
      </c>
      <c r="AU502" s="202" t="s">
        <v>83</v>
      </c>
      <c r="AV502" s="13" t="s">
        <v>83</v>
      </c>
      <c r="AW502" s="13" t="s">
        <v>34</v>
      </c>
      <c r="AX502" s="13" t="s">
        <v>73</v>
      </c>
      <c r="AY502" s="202" t="s">
        <v>131</v>
      </c>
    </row>
    <row r="503" spans="1:65" s="13" customFormat="1" ht="10">
      <c r="B503" s="192"/>
      <c r="C503" s="193"/>
      <c r="D503" s="186" t="s">
        <v>145</v>
      </c>
      <c r="E503" s="194" t="s">
        <v>21</v>
      </c>
      <c r="F503" s="195" t="s">
        <v>718</v>
      </c>
      <c r="G503" s="193"/>
      <c r="H503" s="196">
        <v>7.8</v>
      </c>
      <c r="I503" s="197"/>
      <c r="J503" s="193"/>
      <c r="K503" s="193"/>
      <c r="L503" s="198"/>
      <c r="M503" s="199"/>
      <c r="N503" s="200"/>
      <c r="O503" s="200"/>
      <c r="P503" s="200"/>
      <c r="Q503" s="200"/>
      <c r="R503" s="200"/>
      <c r="S503" s="200"/>
      <c r="T503" s="201"/>
      <c r="AT503" s="202" t="s">
        <v>145</v>
      </c>
      <c r="AU503" s="202" t="s">
        <v>83</v>
      </c>
      <c r="AV503" s="13" t="s">
        <v>83</v>
      </c>
      <c r="AW503" s="13" t="s">
        <v>34</v>
      </c>
      <c r="AX503" s="13" t="s">
        <v>73</v>
      </c>
      <c r="AY503" s="202" t="s">
        <v>131</v>
      </c>
    </row>
    <row r="504" spans="1:65" s="2" customFormat="1" ht="24.15" customHeight="1">
      <c r="A504" s="34"/>
      <c r="B504" s="35"/>
      <c r="C504" s="173" t="s">
        <v>719</v>
      </c>
      <c r="D504" s="173" t="s">
        <v>134</v>
      </c>
      <c r="E504" s="174" t="s">
        <v>720</v>
      </c>
      <c r="F504" s="175" t="s">
        <v>721</v>
      </c>
      <c r="G504" s="176" t="s">
        <v>169</v>
      </c>
      <c r="H504" s="177">
        <v>39.86</v>
      </c>
      <c r="I504" s="178"/>
      <c r="J504" s="179">
        <f>ROUND(I504*H504,2)</f>
        <v>0</v>
      </c>
      <c r="K504" s="175" t="s">
        <v>138</v>
      </c>
      <c r="L504" s="39"/>
      <c r="M504" s="180" t="s">
        <v>21</v>
      </c>
      <c r="N504" s="181" t="s">
        <v>44</v>
      </c>
      <c r="O504" s="64"/>
      <c r="P504" s="182">
        <f>O504*H504</f>
        <v>0</v>
      </c>
      <c r="Q504" s="182">
        <v>2.9999999999999997E-4</v>
      </c>
      <c r="R504" s="182">
        <f>Q504*H504</f>
        <v>1.1957999999999998E-2</v>
      </c>
      <c r="S504" s="182">
        <v>0</v>
      </c>
      <c r="T504" s="183">
        <f>S504*H504</f>
        <v>0</v>
      </c>
      <c r="U504" s="34"/>
      <c r="V504" s="34"/>
      <c r="W504" s="34"/>
      <c r="X504" s="34"/>
      <c r="Y504" s="34"/>
      <c r="Z504" s="34"/>
      <c r="AA504" s="34"/>
      <c r="AB504" s="34"/>
      <c r="AC504" s="34"/>
      <c r="AD504" s="34"/>
      <c r="AE504" s="34"/>
      <c r="AR504" s="184" t="s">
        <v>243</v>
      </c>
      <c r="AT504" s="184" t="s">
        <v>134</v>
      </c>
      <c r="AU504" s="184" t="s">
        <v>83</v>
      </c>
      <c r="AY504" s="17" t="s">
        <v>131</v>
      </c>
      <c r="BE504" s="185">
        <f>IF(N504="základní",J504,0)</f>
        <v>0</v>
      </c>
      <c r="BF504" s="185">
        <f>IF(N504="snížená",J504,0)</f>
        <v>0</v>
      </c>
      <c r="BG504" s="185">
        <f>IF(N504="zákl. přenesená",J504,0)</f>
        <v>0</v>
      </c>
      <c r="BH504" s="185">
        <f>IF(N504="sníž. přenesená",J504,0)</f>
        <v>0</v>
      </c>
      <c r="BI504" s="185">
        <f>IF(N504="nulová",J504,0)</f>
        <v>0</v>
      </c>
      <c r="BJ504" s="17" t="s">
        <v>81</v>
      </c>
      <c r="BK504" s="185">
        <f>ROUND(I504*H504,2)</f>
        <v>0</v>
      </c>
      <c r="BL504" s="17" t="s">
        <v>243</v>
      </c>
      <c r="BM504" s="184" t="s">
        <v>722</v>
      </c>
    </row>
    <row r="505" spans="1:65" s="2" customFormat="1" ht="18">
      <c r="A505" s="34"/>
      <c r="B505" s="35"/>
      <c r="C505" s="36"/>
      <c r="D505" s="186" t="s">
        <v>141</v>
      </c>
      <c r="E505" s="36"/>
      <c r="F505" s="187" t="s">
        <v>723</v>
      </c>
      <c r="G505" s="36"/>
      <c r="H505" s="36"/>
      <c r="I505" s="188"/>
      <c r="J505" s="36"/>
      <c r="K505" s="36"/>
      <c r="L505" s="39"/>
      <c r="M505" s="189"/>
      <c r="N505" s="190"/>
      <c r="O505" s="64"/>
      <c r="P505" s="64"/>
      <c r="Q505" s="64"/>
      <c r="R505" s="64"/>
      <c r="S505" s="64"/>
      <c r="T505" s="65"/>
      <c r="U505" s="34"/>
      <c r="V505" s="34"/>
      <c r="W505" s="34"/>
      <c r="X505" s="34"/>
      <c r="Y505" s="34"/>
      <c r="Z505" s="34"/>
      <c r="AA505" s="34"/>
      <c r="AB505" s="34"/>
      <c r="AC505" s="34"/>
      <c r="AD505" s="34"/>
      <c r="AE505" s="34"/>
      <c r="AT505" s="17" t="s">
        <v>141</v>
      </c>
      <c r="AU505" s="17" t="s">
        <v>83</v>
      </c>
    </row>
    <row r="506" spans="1:65" s="2" customFormat="1" ht="18">
      <c r="A506" s="34"/>
      <c r="B506" s="35"/>
      <c r="C506" s="36"/>
      <c r="D506" s="186" t="s">
        <v>180</v>
      </c>
      <c r="E506" s="36"/>
      <c r="F506" s="191" t="s">
        <v>724</v>
      </c>
      <c r="G506" s="36"/>
      <c r="H506" s="36"/>
      <c r="I506" s="188"/>
      <c r="J506" s="36"/>
      <c r="K506" s="36"/>
      <c r="L506" s="39"/>
      <c r="M506" s="189"/>
      <c r="N506" s="190"/>
      <c r="O506" s="64"/>
      <c r="P506" s="64"/>
      <c r="Q506" s="64"/>
      <c r="R506" s="64"/>
      <c r="S506" s="64"/>
      <c r="T506" s="65"/>
      <c r="U506" s="34"/>
      <c r="V506" s="34"/>
      <c r="W506" s="34"/>
      <c r="X506" s="34"/>
      <c r="Y506" s="34"/>
      <c r="Z506" s="34"/>
      <c r="AA506" s="34"/>
      <c r="AB506" s="34"/>
      <c r="AC506" s="34"/>
      <c r="AD506" s="34"/>
      <c r="AE506" s="34"/>
      <c r="AT506" s="17" t="s">
        <v>180</v>
      </c>
      <c r="AU506" s="17" t="s">
        <v>83</v>
      </c>
    </row>
    <row r="507" spans="1:65" s="13" customFormat="1" ht="10">
      <c r="B507" s="192"/>
      <c r="C507" s="193"/>
      <c r="D507" s="186" t="s">
        <v>145</v>
      </c>
      <c r="E507" s="194" t="s">
        <v>21</v>
      </c>
      <c r="F507" s="195" t="s">
        <v>725</v>
      </c>
      <c r="G507" s="193"/>
      <c r="H507" s="196">
        <v>32.659999999999997</v>
      </c>
      <c r="I507" s="197"/>
      <c r="J507" s="193"/>
      <c r="K507" s="193"/>
      <c r="L507" s="198"/>
      <c r="M507" s="199"/>
      <c r="N507" s="200"/>
      <c r="O507" s="200"/>
      <c r="P507" s="200"/>
      <c r="Q507" s="200"/>
      <c r="R507" s="200"/>
      <c r="S507" s="200"/>
      <c r="T507" s="201"/>
      <c r="AT507" s="202" t="s">
        <v>145</v>
      </c>
      <c r="AU507" s="202" t="s">
        <v>83</v>
      </c>
      <c r="AV507" s="13" t="s">
        <v>83</v>
      </c>
      <c r="AW507" s="13" t="s">
        <v>34</v>
      </c>
      <c r="AX507" s="13" t="s">
        <v>73</v>
      </c>
      <c r="AY507" s="202" t="s">
        <v>131</v>
      </c>
    </row>
    <row r="508" spans="1:65" s="13" customFormat="1" ht="10">
      <c r="B508" s="192"/>
      <c r="C508" s="193"/>
      <c r="D508" s="186" t="s">
        <v>145</v>
      </c>
      <c r="E508" s="194" t="s">
        <v>21</v>
      </c>
      <c r="F508" s="195" t="s">
        <v>726</v>
      </c>
      <c r="G508" s="193"/>
      <c r="H508" s="196">
        <v>7.2</v>
      </c>
      <c r="I508" s="197"/>
      <c r="J508" s="193"/>
      <c r="K508" s="193"/>
      <c r="L508" s="198"/>
      <c r="M508" s="199"/>
      <c r="N508" s="200"/>
      <c r="O508" s="200"/>
      <c r="P508" s="200"/>
      <c r="Q508" s="200"/>
      <c r="R508" s="200"/>
      <c r="S508" s="200"/>
      <c r="T508" s="201"/>
      <c r="AT508" s="202" t="s">
        <v>145</v>
      </c>
      <c r="AU508" s="202" t="s">
        <v>83</v>
      </c>
      <c r="AV508" s="13" t="s">
        <v>83</v>
      </c>
      <c r="AW508" s="13" t="s">
        <v>34</v>
      </c>
      <c r="AX508" s="13" t="s">
        <v>73</v>
      </c>
      <c r="AY508" s="202" t="s">
        <v>131</v>
      </c>
    </row>
    <row r="509" spans="1:65" s="2" customFormat="1" ht="24.15" customHeight="1">
      <c r="A509" s="34"/>
      <c r="B509" s="35"/>
      <c r="C509" s="173" t="s">
        <v>727</v>
      </c>
      <c r="D509" s="173" t="s">
        <v>134</v>
      </c>
      <c r="E509" s="174" t="s">
        <v>728</v>
      </c>
      <c r="F509" s="175" t="s">
        <v>729</v>
      </c>
      <c r="G509" s="176" t="s">
        <v>206</v>
      </c>
      <c r="H509" s="177">
        <v>43</v>
      </c>
      <c r="I509" s="178"/>
      <c r="J509" s="179">
        <f>ROUND(I509*H509,2)</f>
        <v>0</v>
      </c>
      <c r="K509" s="175" t="s">
        <v>21</v>
      </c>
      <c r="L509" s="39"/>
      <c r="M509" s="180" t="s">
        <v>21</v>
      </c>
      <c r="N509" s="181" t="s">
        <v>44</v>
      </c>
      <c r="O509" s="64"/>
      <c r="P509" s="182">
        <f>O509*H509</f>
        <v>0</v>
      </c>
      <c r="Q509" s="182">
        <v>1.1810400000000001</v>
      </c>
      <c r="R509" s="182">
        <f>Q509*H509</f>
        <v>50.784720000000007</v>
      </c>
      <c r="S509" s="182">
        <v>0</v>
      </c>
      <c r="T509" s="183">
        <f>S509*H509</f>
        <v>0</v>
      </c>
      <c r="U509" s="34"/>
      <c r="V509" s="34"/>
      <c r="W509" s="34"/>
      <c r="X509" s="34"/>
      <c r="Y509" s="34"/>
      <c r="Z509" s="34"/>
      <c r="AA509" s="34"/>
      <c r="AB509" s="34"/>
      <c r="AC509" s="34"/>
      <c r="AD509" s="34"/>
      <c r="AE509" s="34"/>
      <c r="AR509" s="184" t="s">
        <v>243</v>
      </c>
      <c r="AT509" s="184" t="s">
        <v>134</v>
      </c>
      <c r="AU509" s="184" t="s">
        <v>83</v>
      </c>
      <c r="AY509" s="17" t="s">
        <v>131</v>
      </c>
      <c r="BE509" s="185">
        <f>IF(N509="základní",J509,0)</f>
        <v>0</v>
      </c>
      <c r="BF509" s="185">
        <f>IF(N509="snížená",J509,0)</f>
        <v>0</v>
      </c>
      <c r="BG509" s="185">
        <f>IF(N509="zákl. přenesená",J509,0)</f>
        <v>0</v>
      </c>
      <c r="BH509" s="185">
        <f>IF(N509="sníž. přenesená",J509,0)</f>
        <v>0</v>
      </c>
      <c r="BI509" s="185">
        <f>IF(N509="nulová",J509,0)</f>
        <v>0</v>
      </c>
      <c r="BJ509" s="17" t="s">
        <v>81</v>
      </c>
      <c r="BK509" s="185">
        <f>ROUND(I509*H509,2)</f>
        <v>0</v>
      </c>
      <c r="BL509" s="17" t="s">
        <v>243</v>
      </c>
      <c r="BM509" s="184" t="s">
        <v>730</v>
      </c>
    </row>
    <row r="510" spans="1:65" s="2" customFormat="1" ht="18">
      <c r="A510" s="34"/>
      <c r="B510" s="35"/>
      <c r="C510" s="36"/>
      <c r="D510" s="186" t="s">
        <v>141</v>
      </c>
      <c r="E510" s="36"/>
      <c r="F510" s="187" t="s">
        <v>731</v>
      </c>
      <c r="G510" s="36"/>
      <c r="H510" s="36"/>
      <c r="I510" s="188"/>
      <c r="J510" s="36"/>
      <c r="K510" s="36"/>
      <c r="L510" s="39"/>
      <c r="M510" s="189"/>
      <c r="N510" s="190"/>
      <c r="O510" s="64"/>
      <c r="P510" s="64"/>
      <c r="Q510" s="64"/>
      <c r="R510" s="64"/>
      <c r="S510" s="64"/>
      <c r="T510" s="65"/>
      <c r="U510" s="34"/>
      <c r="V510" s="34"/>
      <c r="W510" s="34"/>
      <c r="X510" s="34"/>
      <c r="Y510" s="34"/>
      <c r="Z510" s="34"/>
      <c r="AA510" s="34"/>
      <c r="AB510" s="34"/>
      <c r="AC510" s="34"/>
      <c r="AD510" s="34"/>
      <c r="AE510" s="34"/>
      <c r="AT510" s="17" t="s">
        <v>141</v>
      </c>
      <c r="AU510" s="17" t="s">
        <v>83</v>
      </c>
    </row>
    <row r="511" spans="1:65" s="13" customFormat="1" ht="10">
      <c r="B511" s="192"/>
      <c r="C511" s="193"/>
      <c r="D511" s="186" t="s">
        <v>145</v>
      </c>
      <c r="E511" s="194" t="s">
        <v>21</v>
      </c>
      <c r="F511" s="195" t="s">
        <v>266</v>
      </c>
      <c r="G511" s="193"/>
      <c r="H511" s="196">
        <v>40</v>
      </c>
      <c r="I511" s="197"/>
      <c r="J511" s="193"/>
      <c r="K511" s="193"/>
      <c r="L511" s="198"/>
      <c r="M511" s="199"/>
      <c r="N511" s="200"/>
      <c r="O511" s="200"/>
      <c r="P511" s="200"/>
      <c r="Q511" s="200"/>
      <c r="R511" s="200"/>
      <c r="S511" s="200"/>
      <c r="T511" s="201"/>
      <c r="AT511" s="202" t="s">
        <v>145</v>
      </c>
      <c r="AU511" s="202" t="s">
        <v>83</v>
      </c>
      <c r="AV511" s="13" t="s">
        <v>83</v>
      </c>
      <c r="AW511" s="13" t="s">
        <v>34</v>
      </c>
      <c r="AX511" s="13" t="s">
        <v>73</v>
      </c>
      <c r="AY511" s="202" t="s">
        <v>131</v>
      </c>
    </row>
    <row r="512" spans="1:65" s="13" customFormat="1" ht="10">
      <c r="B512" s="192"/>
      <c r="C512" s="193"/>
      <c r="D512" s="186" t="s">
        <v>145</v>
      </c>
      <c r="E512" s="194" t="s">
        <v>21</v>
      </c>
      <c r="F512" s="195" t="s">
        <v>267</v>
      </c>
      <c r="G512" s="193"/>
      <c r="H512" s="196">
        <v>3</v>
      </c>
      <c r="I512" s="197"/>
      <c r="J512" s="193"/>
      <c r="K512" s="193"/>
      <c r="L512" s="198"/>
      <c r="M512" s="199"/>
      <c r="N512" s="200"/>
      <c r="O512" s="200"/>
      <c r="P512" s="200"/>
      <c r="Q512" s="200"/>
      <c r="R512" s="200"/>
      <c r="S512" s="200"/>
      <c r="T512" s="201"/>
      <c r="AT512" s="202" t="s">
        <v>145</v>
      </c>
      <c r="AU512" s="202" t="s">
        <v>83</v>
      </c>
      <c r="AV512" s="13" t="s">
        <v>83</v>
      </c>
      <c r="AW512" s="13" t="s">
        <v>34</v>
      </c>
      <c r="AX512" s="13" t="s">
        <v>73</v>
      </c>
      <c r="AY512" s="202" t="s">
        <v>131</v>
      </c>
    </row>
    <row r="513" spans="1:65" s="2" customFormat="1" ht="24.15" customHeight="1">
      <c r="A513" s="34"/>
      <c r="B513" s="35"/>
      <c r="C513" s="173" t="s">
        <v>732</v>
      </c>
      <c r="D513" s="173" t="s">
        <v>134</v>
      </c>
      <c r="E513" s="174" t="s">
        <v>733</v>
      </c>
      <c r="F513" s="175" t="s">
        <v>734</v>
      </c>
      <c r="G513" s="176" t="s">
        <v>206</v>
      </c>
      <c r="H513" s="177">
        <v>43</v>
      </c>
      <c r="I513" s="178"/>
      <c r="J513" s="179">
        <f>ROUND(I513*H513,2)</f>
        <v>0</v>
      </c>
      <c r="K513" s="175" t="s">
        <v>138</v>
      </c>
      <c r="L513" s="39"/>
      <c r="M513" s="180" t="s">
        <v>21</v>
      </c>
      <c r="N513" s="181" t="s">
        <v>44</v>
      </c>
      <c r="O513" s="64"/>
      <c r="P513" s="182">
        <f>O513*H513</f>
        <v>0</v>
      </c>
      <c r="Q513" s="182">
        <v>0</v>
      </c>
      <c r="R513" s="182">
        <f>Q513*H513</f>
        <v>0</v>
      </c>
      <c r="S513" s="182">
        <v>0</v>
      </c>
      <c r="T513" s="183">
        <f>S513*H513</f>
        <v>0</v>
      </c>
      <c r="U513" s="34"/>
      <c r="V513" s="34"/>
      <c r="W513" s="34"/>
      <c r="X513" s="34"/>
      <c r="Y513" s="34"/>
      <c r="Z513" s="34"/>
      <c r="AA513" s="34"/>
      <c r="AB513" s="34"/>
      <c r="AC513" s="34"/>
      <c r="AD513" s="34"/>
      <c r="AE513" s="34"/>
      <c r="AR513" s="184" t="s">
        <v>243</v>
      </c>
      <c r="AT513" s="184" t="s">
        <v>134</v>
      </c>
      <c r="AU513" s="184" t="s">
        <v>83</v>
      </c>
      <c r="AY513" s="17" t="s">
        <v>131</v>
      </c>
      <c r="BE513" s="185">
        <f>IF(N513="základní",J513,0)</f>
        <v>0</v>
      </c>
      <c r="BF513" s="185">
        <f>IF(N513="snížená",J513,0)</f>
        <v>0</v>
      </c>
      <c r="BG513" s="185">
        <f>IF(N513="zákl. přenesená",J513,0)</f>
        <v>0</v>
      </c>
      <c r="BH513" s="185">
        <f>IF(N513="sníž. přenesená",J513,0)</f>
        <v>0</v>
      </c>
      <c r="BI513" s="185">
        <f>IF(N513="nulová",J513,0)</f>
        <v>0</v>
      </c>
      <c r="BJ513" s="17" t="s">
        <v>81</v>
      </c>
      <c r="BK513" s="185">
        <f>ROUND(I513*H513,2)</f>
        <v>0</v>
      </c>
      <c r="BL513" s="17" t="s">
        <v>243</v>
      </c>
      <c r="BM513" s="184" t="s">
        <v>735</v>
      </c>
    </row>
    <row r="514" spans="1:65" s="2" customFormat="1" ht="18">
      <c r="A514" s="34"/>
      <c r="B514" s="35"/>
      <c r="C514" s="36"/>
      <c r="D514" s="186" t="s">
        <v>141</v>
      </c>
      <c r="E514" s="36"/>
      <c r="F514" s="187" t="s">
        <v>736</v>
      </c>
      <c r="G514" s="36"/>
      <c r="H514" s="36"/>
      <c r="I514" s="188"/>
      <c r="J514" s="36"/>
      <c r="K514" s="36"/>
      <c r="L514" s="39"/>
      <c r="M514" s="189"/>
      <c r="N514" s="190"/>
      <c r="O514" s="64"/>
      <c r="P514" s="64"/>
      <c r="Q514" s="64"/>
      <c r="R514" s="64"/>
      <c r="S514" s="64"/>
      <c r="T514" s="65"/>
      <c r="U514" s="34"/>
      <c r="V514" s="34"/>
      <c r="W514" s="34"/>
      <c r="X514" s="34"/>
      <c r="Y514" s="34"/>
      <c r="Z514" s="34"/>
      <c r="AA514" s="34"/>
      <c r="AB514" s="34"/>
      <c r="AC514" s="34"/>
      <c r="AD514" s="34"/>
      <c r="AE514" s="34"/>
      <c r="AT514" s="17" t="s">
        <v>141</v>
      </c>
      <c r="AU514" s="17" t="s">
        <v>83</v>
      </c>
    </row>
    <row r="515" spans="1:65" s="2" customFormat="1" ht="27">
      <c r="A515" s="34"/>
      <c r="B515" s="35"/>
      <c r="C515" s="36"/>
      <c r="D515" s="186" t="s">
        <v>143</v>
      </c>
      <c r="E515" s="36"/>
      <c r="F515" s="191" t="s">
        <v>737</v>
      </c>
      <c r="G515" s="36"/>
      <c r="H515" s="36"/>
      <c r="I515" s="188"/>
      <c r="J515" s="36"/>
      <c r="K515" s="36"/>
      <c r="L515" s="39"/>
      <c r="M515" s="189"/>
      <c r="N515" s="190"/>
      <c r="O515" s="64"/>
      <c r="P515" s="64"/>
      <c r="Q515" s="64"/>
      <c r="R515" s="64"/>
      <c r="S515" s="64"/>
      <c r="T515" s="65"/>
      <c r="U515" s="34"/>
      <c r="V515" s="34"/>
      <c r="W515" s="34"/>
      <c r="X515" s="34"/>
      <c r="Y515" s="34"/>
      <c r="Z515" s="34"/>
      <c r="AA515" s="34"/>
      <c r="AB515" s="34"/>
      <c r="AC515" s="34"/>
      <c r="AD515" s="34"/>
      <c r="AE515" s="34"/>
      <c r="AT515" s="17" t="s">
        <v>143</v>
      </c>
      <c r="AU515" s="17" t="s">
        <v>83</v>
      </c>
    </row>
    <row r="516" spans="1:65" s="2" customFormat="1" ht="18">
      <c r="A516" s="34"/>
      <c r="B516" s="35"/>
      <c r="C516" s="36"/>
      <c r="D516" s="186" t="s">
        <v>180</v>
      </c>
      <c r="E516" s="36"/>
      <c r="F516" s="191" t="s">
        <v>724</v>
      </c>
      <c r="G516" s="36"/>
      <c r="H516" s="36"/>
      <c r="I516" s="188"/>
      <c r="J516" s="36"/>
      <c r="K516" s="36"/>
      <c r="L516" s="39"/>
      <c r="M516" s="189"/>
      <c r="N516" s="190"/>
      <c r="O516" s="64"/>
      <c r="P516" s="64"/>
      <c r="Q516" s="64"/>
      <c r="R516" s="64"/>
      <c r="S516" s="64"/>
      <c r="T516" s="65"/>
      <c r="U516" s="34"/>
      <c r="V516" s="34"/>
      <c r="W516" s="34"/>
      <c r="X516" s="34"/>
      <c r="Y516" s="34"/>
      <c r="Z516" s="34"/>
      <c r="AA516" s="34"/>
      <c r="AB516" s="34"/>
      <c r="AC516" s="34"/>
      <c r="AD516" s="34"/>
      <c r="AE516" s="34"/>
      <c r="AT516" s="17" t="s">
        <v>180</v>
      </c>
      <c r="AU516" s="17" t="s">
        <v>83</v>
      </c>
    </row>
    <row r="517" spans="1:65" s="13" customFormat="1" ht="10">
      <c r="B517" s="192"/>
      <c r="C517" s="193"/>
      <c r="D517" s="186" t="s">
        <v>145</v>
      </c>
      <c r="E517" s="194" t="s">
        <v>21</v>
      </c>
      <c r="F517" s="195" t="s">
        <v>266</v>
      </c>
      <c r="G517" s="193"/>
      <c r="H517" s="196">
        <v>40</v>
      </c>
      <c r="I517" s="197"/>
      <c r="J517" s="193"/>
      <c r="K517" s="193"/>
      <c r="L517" s="198"/>
      <c r="M517" s="199"/>
      <c r="N517" s="200"/>
      <c r="O517" s="200"/>
      <c r="P517" s="200"/>
      <c r="Q517" s="200"/>
      <c r="R517" s="200"/>
      <c r="S517" s="200"/>
      <c r="T517" s="201"/>
      <c r="AT517" s="202" t="s">
        <v>145</v>
      </c>
      <c r="AU517" s="202" t="s">
        <v>83</v>
      </c>
      <c r="AV517" s="13" t="s">
        <v>83</v>
      </c>
      <c r="AW517" s="13" t="s">
        <v>34</v>
      </c>
      <c r="AX517" s="13" t="s">
        <v>73</v>
      </c>
      <c r="AY517" s="202" t="s">
        <v>131</v>
      </c>
    </row>
    <row r="518" spans="1:65" s="13" customFormat="1" ht="10">
      <c r="B518" s="192"/>
      <c r="C518" s="193"/>
      <c r="D518" s="186" t="s">
        <v>145</v>
      </c>
      <c r="E518" s="194" t="s">
        <v>21</v>
      </c>
      <c r="F518" s="195" t="s">
        <v>267</v>
      </c>
      <c r="G518" s="193"/>
      <c r="H518" s="196">
        <v>3</v>
      </c>
      <c r="I518" s="197"/>
      <c r="J518" s="193"/>
      <c r="K518" s="193"/>
      <c r="L518" s="198"/>
      <c r="M518" s="199"/>
      <c r="N518" s="200"/>
      <c r="O518" s="200"/>
      <c r="P518" s="200"/>
      <c r="Q518" s="200"/>
      <c r="R518" s="200"/>
      <c r="S518" s="200"/>
      <c r="T518" s="201"/>
      <c r="AT518" s="202" t="s">
        <v>145</v>
      </c>
      <c r="AU518" s="202" t="s">
        <v>83</v>
      </c>
      <c r="AV518" s="13" t="s">
        <v>83</v>
      </c>
      <c r="AW518" s="13" t="s">
        <v>34</v>
      </c>
      <c r="AX518" s="13" t="s">
        <v>73</v>
      </c>
      <c r="AY518" s="202" t="s">
        <v>131</v>
      </c>
    </row>
    <row r="519" spans="1:65" s="2" customFormat="1" ht="24.15" customHeight="1">
      <c r="A519" s="34"/>
      <c r="B519" s="35"/>
      <c r="C519" s="203" t="s">
        <v>738</v>
      </c>
      <c r="D519" s="203" t="s">
        <v>147</v>
      </c>
      <c r="E519" s="204" t="s">
        <v>739</v>
      </c>
      <c r="F519" s="205" t="s">
        <v>740</v>
      </c>
      <c r="G519" s="206" t="s">
        <v>137</v>
      </c>
      <c r="H519" s="207">
        <v>2839.9050000000002</v>
      </c>
      <c r="I519" s="208"/>
      <c r="J519" s="209">
        <f>ROUND(I519*H519,2)</f>
        <v>0</v>
      </c>
      <c r="K519" s="205" t="s">
        <v>21</v>
      </c>
      <c r="L519" s="210"/>
      <c r="M519" s="211" t="s">
        <v>21</v>
      </c>
      <c r="N519" s="212" t="s">
        <v>44</v>
      </c>
      <c r="O519" s="64"/>
      <c r="P519" s="182">
        <f>O519*H519</f>
        <v>0</v>
      </c>
      <c r="Q519" s="182">
        <v>5.0000000000000001E-4</v>
      </c>
      <c r="R519" s="182">
        <f>Q519*H519</f>
        <v>1.4199525000000002</v>
      </c>
      <c r="S519" s="182">
        <v>0</v>
      </c>
      <c r="T519" s="183">
        <f>S519*H519</f>
        <v>0</v>
      </c>
      <c r="U519" s="34"/>
      <c r="V519" s="34"/>
      <c r="W519" s="34"/>
      <c r="X519" s="34"/>
      <c r="Y519" s="34"/>
      <c r="Z519" s="34"/>
      <c r="AA519" s="34"/>
      <c r="AB519" s="34"/>
      <c r="AC519" s="34"/>
      <c r="AD519" s="34"/>
      <c r="AE519" s="34"/>
      <c r="AR519" s="184" t="s">
        <v>354</v>
      </c>
      <c r="AT519" s="184" t="s">
        <v>147</v>
      </c>
      <c r="AU519" s="184" t="s">
        <v>83</v>
      </c>
      <c r="AY519" s="17" t="s">
        <v>131</v>
      </c>
      <c r="BE519" s="185">
        <f>IF(N519="základní",J519,0)</f>
        <v>0</v>
      </c>
      <c r="BF519" s="185">
        <f>IF(N519="snížená",J519,0)</f>
        <v>0</v>
      </c>
      <c r="BG519" s="185">
        <f>IF(N519="zákl. přenesená",J519,0)</f>
        <v>0</v>
      </c>
      <c r="BH519" s="185">
        <f>IF(N519="sníž. přenesená",J519,0)</f>
        <v>0</v>
      </c>
      <c r="BI519" s="185">
        <f>IF(N519="nulová",J519,0)</f>
        <v>0</v>
      </c>
      <c r="BJ519" s="17" t="s">
        <v>81</v>
      </c>
      <c r="BK519" s="185">
        <f>ROUND(I519*H519,2)</f>
        <v>0</v>
      </c>
      <c r="BL519" s="17" t="s">
        <v>243</v>
      </c>
      <c r="BM519" s="184" t="s">
        <v>741</v>
      </c>
    </row>
    <row r="520" spans="1:65" s="2" customFormat="1" ht="10">
      <c r="A520" s="34"/>
      <c r="B520" s="35"/>
      <c r="C520" s="36"/>
      <c r="D520" s="186" t="s">
        <v>141</v>
      </c>
      <c r="E520" s="36"/>
      <c r="F520" s="187" t="s">
        <v>742</v>
      </c>
      <c r="G520" s="36"/>
      <c r="H520" s="36"/>
      <c r="I520" s="188"/>
      <c r="J520" s="36"/>
      <c r="K520" s="36"/>
      <c r="L520" s="39"/>
      <c r="M520" s="189"/>
      <c r="N520" s="190"/>
      <c r="O520" s="64"/>
      <c r="P520" s="64"/>
      <c r="Q520" s="64"/>
      <c r="R520" s="64"/>
      <c r="S520" s="64"/>
      <c r="T520" s="65"/>
      <c r="U520" s="34"/>
      <c r="V520" s="34"/>
      <c r="W520" s="34"/>
      <c r="X520" s="34"/>
      <c r="Y520" s="34"/>
      <c r="Z520" s="34"/>
      <c r="AA520" s="34"/>
      <c r="AB520" s="34"/>
      <c r="AC520" s="34"/>
      <c r="AD520" s="34"/>
      <c r="AE520" s="34"/>
      <c r="AT520" s="17" t="s">
        <v>141</v>
      </c>
      <c r="AU520" s="17" t="s">
        <v>83</v>
      </c>
    </row>
    <row r="521" spans="1:65" s="2" customFormat="1" ht="36">
      <c r="A521" s="34"/>
      <c r="B521" s="35"/>
      <c r="C521" s="36"/>
      <c r="D521" s="186" t="s">
        <v>180</v>
      </c>
      <c r="E521" s="36"/>
      <c r="F521" s="191" t="s">
        <v>743</v>
      </c>
      <c r="G521" s="36"/>
      <c r="H521" s="36"/>
      <c r="I521" s="188"/>
      <c r="J521" s="36"/>
      <c r="K521" s="36"/>
      <c r="L521" s="39"/>
      <c r="M521" s="189"/>
      <c r="N521" s="190"/>
      <c r="O521" s="64"/>
      <c r="P521" s="64"/>
      <c r="Q521" s="64"/>
      <c r="R521" s="64"/>
      <c r="S521" s="64"/>
      <c r="T521" s="65"/>
      <c r="U521" s="34"/>
      <c r="V521" s="34"/>
      <c r="W521" s="34"/>
      <c r="X521" s="34"/>
      <c r="Y521" s="34"/>
      <c r="Z521" s="34"/>
      <c r="AA521" s="34"/>
      <c r="AB521" s="34"/>
      <c r="AC521" s="34"/>
      <c r="AD521" s="34"/>
      <c r="AE521" s="34"/>
      <c r="AT521" s="17" t="s">
        <v>180</v>
      </c>
      <c r="AU521" s="17" t="s">
        <v>83</v>
      </c>
    </row>
    <row r="522" spans="1:65" s="13" customFormat="1" ht="10">
      <c r="B522" s="192"/>
      <c r="C522" s="193"/>
      <c r="D522" s="186" t="s">
        <v>145</v>
      </c>
      <c r="E522" s="194" t="s">
        <v>21</v>
      </c>
      <c r="F522" s="195" t="s">
        <v>744</v>
      </c>
      <c r="G522" s="193"/>
      <c r="H522" s="196">
        <v>60</v>
      </c>
      <c r="I522" s="197"/>
      <c r="J522" s="193"/>
      <c r="K522" s="193"/>
      <c r="L522" s="198"/>
      <c r="M522" s="199"/>
      <c r="N522" s="200"/>
      <c r="O522" s="200"/>
      <c r="P522" s="200"/>
      <c r="Q522" s="200"/>
      <c r="R522" s="200"/>
      <c r="S522" s="200"/>
      <c r="T522" s="201"/>
      <c r="AT522" s="202" t="s">
        <v>145</v>
      </c>
      <c r="AU522" s="202" t="s">
        <v>83</v>
      </c>
      <c r="AV522" s="13" t="s">
        <v>83</v>
      </c>
      <c r="AW522" s="13" t="s">
        <v>34</v>
      </c>
      <c r="AX522" s="13" t="s">
        <v>73</v>
      </c>
      <c r="AY522" s="202" t="s">
        <v>131</v>
      </c>
    </row>
    <row r="523" spans="1:65" s="13" customFormat="1" ht="10">
      <c r="B523" s="192"/>
      <c r="C523" s="193"/>
      <c r="D523" s="186" t="s">
        <v>145</v>
      </c>
      <c r="E523" s="194" t="s">
        <v>21</v>
      </c>
      <c r="F523" s="195" t="s">
        <v>745</v>
      </c>
      <c r="G523" s="193"/>
      <c r="H523" s="196">
        <v>2.5470000000000002</v>
      </c>
      <c r="I523" s="197"/>
      <c r="J523" s="193"/>
      <c r="K523" s="193"/>
      <c r="L523" s="198"/>
      <c r="M523" s="199"/>
      <c r="N523" s="200"/>
      <c r="O523" s="200"/>
      <c r="P523" s="200"/>
      <c r="Q523" s="200"/>
      <c r="R523" s="200"/>
      <c r="S523" s="200"/>
      <c r="T523" s="201"/>
      <c r="AT523" s="202" t="s">
        <v>145</v>
      </c>
      <c r="AU523" s="202" t="s">
        <v>83</v>
      </c>
      <c r="AV523" s="13" t="s">
        <v>83</v>
      </c>
      <c r="AW523" s="13" t="s">
        <v>34</v>
      </c>
      <c r="AX523" s="13" t="s">
        <v>73</v>
      </c>
      <c r="AY523" s="202" t="s">
        <v>131</v>
      </c>
    </row>
    <row r="524" spans="1:65" s="13" customFormat="1" ht="10">
      <c r="B524" s="192"/>
      <c r="C524" s="193"/>
      <c r="D524" s="186" t="s">
        <v>145</v>
      </c>
      <c r="E524" s="194" t="s">
        <v>21</v>
      </c>
      <c r="F524" s="195" t="s">
        <v>746</v>
      </c>
      <c r="G524" s="193"/>
      <c r="H524" s="196">
        <v>0.56200000000000006</v>
      </c>
      <c r="I524" s="197"/>
      <c r="J524" s="193"/>
      <c r="K524" s="193"/>
      <c r="L524" s="198"/>
      <c r="M524" s="199"/>
      <c r="N524" s="200"/>
      <c r="O524" s="200"/>
      <c r="P524" s="200"/>
      <c r="Q524" s="200"/>
      <c r="R524" s="200"/>
      <c r="S524" s="200"/>
      <c r="T524" s="201"/>
      <c r="AT524" s="202" t="s">
        <v>145</v>
      </c>
      <c r="AU524" s="202" t="s">
        <v>83</v>
      </c>
      <c r="AV524" s="13" t="s">
        <v>83</v>
      </c>
      <c r="AW524" s="13" t="s">
        <v>34</v>
      </c>
      <c r="AX524" s="13" t="s">
        <v>73</v>
      </c>
      <c r="AY524" s="202" t="s">
        <v>131</v>
      </c>
    </row>
    <row r="525" spans="1:65" s="13" customFormat="1" ht="10">
      <c r="B525" s="192"/>
      <c r="C525" s="193"/>
      <c r="D525" s="186" t="s">
        <v>145</v>
      </c>
      <c r="E525" s="193"/>
      <c r="F525" s="195" t="s">
        <v>747</v>
      </c>
      <c r="G525" s="193"/>
      <c r="H525" s="196">
        <v>2839.9050000000002</v>
      </c>
      <c r="I525" s="197"/>
      <c r="J525" s="193"/>
      <c r="K525" s="193"/>
      <c r="L525" s="198"/>
      <c r="M525" s="199"/>
      <c r="N525" s="200"/>
      <c r="O525" s="200"/>
      <c r="P525" s="200"/>
      <c r="Q525" s="200"/>
      <c r="R525" s="200"/>
      <c r="S525" s="200"/>
      <c r="T525" s="201"/>
      <c r="AT525" s="202" t="s">
        <v>145</v>
      </c>
      <c r="AU525" s="202" t="s">
        <v>83</v>
      </c>
      <c r="AV525" s="13" t="s">
        <v>83</v>
      </c>
      <c r="AW525" s="13" t="s">
        <v>4</v>
      </c>
      <c r="AX525" s="13" t="s">
        <v>81</v>
      </c>
      <c r="AY525" s="202" t="s">
        <v>131</v>
      </c>
    </row>
    <row r="526" spans="1:65" s="2" customFormat="1" ht="24.15" customHeight="1">
      <c r="A526" s="34"/>
      <c r="B526" s="35"/>
      <c r="C526" s="203" t="s">
        <v>748</v>
      </c>
      <c r="D526" s="203" t="s">
        <v>147</v>
      </c>
      <c r="E526" s="204" t="s">
        <v>749</v>
      </c>
      <c r="F526" s="205" t="s">
        <v>750</v>
      </c>
      <c r="G526" s="206" t="s">
        <v>137</v>
      </c>
      <c r="H526" s="207">
        <v>202.5</v>
      </c>
      <c r="I526" s="208"/>
      <c r="J526" s="209">
        <f>ROUND(I526*H526,2)</f>
        <v>0</v>
      </c>
      <c r="K526" s="205" t="s">
        <v>21</v>
      </c>
      <c r="L526" s="210"/>
      <c r="M526" s="211" t="s">
        <v>21</v>
      </c>
      <c r="N526" s="212" t="s">
        <v>44</v>
      </c>
      <c r="O526" s="64"/>
      <c r="P526" s="182">
        <f>O526*H526</f>
        <v>0</v>
      </c>
      <c r="Q526" s="182">
        <v>4.4000000000000003E-3</v>
      </c>
      <c r="R526" s="182">
        <f>Q526*H526</f>
        <v>0.89100000000000001</v>
      </c>
      <c r="S526" s="182">
        <v>0</v>
      </c>
      <c r="T526" s="183">
        <f>S526*H526</f>
        <v>0</v>
      </c>
      <c r="U526" s="34"/>
      <c r="V526" s="34"/>
      <c r="W526" s="34"/>
      <c r="X526" s="34"/>
      <c r="Y526" s="34"/>
      <c r="Z526" s="34"/>
      <c r="AA526" s="34"/>
      <c r="AB526" s="34"/>
      <c r="AC526" s="34"/>
      <c r="AD526" s="34"/>
      <c r="AE526" s="34"/>
      <c r="AR526" s="184" t="s">
        <v>354</v>
      </c>
      <c r="AT526" s="184" t="s">
        <v>147</v>
      </c>
      <c r="AU526" s="184" t="s">
        <v>83</v>
      </c>
      <c r="AY526" s="17" t="s">
        <v>131</v>
      </c>
      <c r="BE526" s="185">
        <f>IF(N526="základní",J526,0)</f>
        <v>0</v>
      </c>
      <c r="BF526" s="185">
        <f>IF(N526="snížená",J526,0)</f>
        <v>0</v>
      </c>
      <c r="BG526" s="185">
        <f>IF(N526="zákl. přenesená",J526,0)</f>
        <v>0</v>
      </c>
      <c r="BH526" s="185">
        <f>IF(N526="sníž. přenesená",J526,0)</f>
        <v>0</v>
      </c>
      <c r="BI526" s="185">
        <f>IF(N526="nulová",J526,0)</f>
        <v>0</v>
      </c>
      <c r="BJ526" s="17" t="s">
        <v>81</v>
      </c>
      <c r="BK526" s="185">
        <f>ROUND(I526*H526,2)</f>
        <v>0</v>
      </c>
      <c r="BL526" s="17" t="s">
        <v>243</v>
      </c>
      <c r="BM526" s="184" t="s">
        <v>751</v>
      </c>
    </row>
    <row r="527" spans="1:65" s="2" customFormat="1" ht="10">
      <c r="A527" s="34"/>
      <c r="B527" s="35"/>
      <c r="C527" s="36"/>
      <c r="D527" s="186" t="s">
        <v>141</v>
      </c>
      <c r="E527" s="36"/>
      <c r="F527" s="187" t="s">
        <v>752</v>
      </c>
      <c r="G527" s="36"/>
      <c r="H527" s="36"/>
      <c r="I527" s="188"/>
      <c r="J527" s="36"/>
      <c r="K527" s="36"/>
      <c r="L527" s="39"/>
      <c r="M527" s="189"/>
      <c r="N527" s="190"/>
      <c r="O527" s="64"/>
      <c r="P527" s="64"/>
      <c r="Q527" s="64"/>
      <c r="R527" s="64"/>
      <c r="S527" s="64"/>
      <c r="T527" s="65"/>
      <c r="U527" s="34"/>
      <c r="V527" s="34"/>
      <c r="W527" s="34"/>
      <c r="X527" s="34"/>
      <c r="Y527" s="34"/>
      <c r="Z527" s="34"/>
      <c r="AA527" s="34"/>
      <c r="AB527" s="34"/>
      <c r="AC527" s="34"/>
      <c r="AD527" s="34"/>
      <c r="AE527" s="34"/>
      <c r="AT527" s="17" t="s">
        <v>141</v>
      </c>
      <c r="AU527" s="17" t="s">
        <v>83</v>
      </c>
    </row>
    <row r="528" spans="1:65" s="2" customFormat="1" ht="36">
      <c r="A528" s="34"/>
      <c r="B528" s="35"/>
      <c r="C528" s="36"/>
      <c r="D528" s="186" t="s">
        <v>180</v>
      </c>
      <c r="E528" s="36"/>
      <c r="F528" s="191" t="s">
        <v>743</v>
      </c>
      <c r="G528" s="36"/>
      <c r="H528" s="36"/>
      <c r="I528" s="188"/>
      <c r="J528" s="36"/>
      <c r="K528" s="36"/>
      <c r="L528" s="39"/>
      <c r="M528" s="189"/>
      <c r="N528" s="190"/>
      <c r="O528" s="64"/>
      <c r="P528" s="64"/>
      <c r="Q528" s="64"/>
      <c r="R528" s="64"/>
      <c r="S528" s="64"/>
      <c r="T528" s="65"/>
      <c r="U528" s="34"/>
      <c r="V528" s="34"/>
      <c r="W528" s="34"/>
      <c r="X528" s="34"/>
      <c r="Y528" s="34"/>
      <c r="Z528" s="34"/>
      <c r="AA528" s="34"/>
      <c r="AB528" s="34"/>
      <c r="AC528" s="34"/>
      <c r="AD528" s="34"/>
      <c r="AE528" s="34"/>
      <c r="AT528" s="17" t="s">
        <v>180</v>
      </c>
      <c r="AU528" s="17" t="s">
        <v>83</v>
      </c>
    </row>
    <row r="529" spans="1:65" s="13" customFormat="1" ht="10">
      <c r="B529" s="192"/>
      <c r="C529" s="193"/>
      <c r="D529" s="186" t="s">
        <v>145</v>
      </c>
      <c r="E529" s="194" t="s">
        <v>21</v>
      </c>
      <c r="F529" s="195" t="s">
        <v>753</v>
      </c>
      <c r="G529" s="193"/>
      <c r="H529" s="196">
        <v>4.5</v>
      </c>
      <c r="I529" s="197"/>
      <c r="J529" s="193"/>
      <c r="K529" s="193"/>
      <c r="L529" s="198"/>
      <c r="M529" s="199"/>
      <c r="N529" s="200"/>
      <c r="O529" s="200"/>
      <c r="P529" s="200"/>
      <c r="Q529" s="200"/>
      <c r="R529" s="200"/>
      <c r="S529" s="200"/>
      <c r="T529" s="201"/>
      <c r="AT529" s="202" t="s">
        <v>145</v>
      </c>
      <c r="AU529" s="202" t="s">
        <v>83</v>
      </c>
      <c r="AV529" s="13" t="s">
        <v>83</v>
      </c>
      <c r="AW529" s="13" t="s">
        <v>34</v>
      </c>
      <c r="AX529" s="13" t="s">
        <v>73</v>
      </c>
      <c r="AY529" s="202" t="s">
        <v>131</v>
      </c>
    </row>
    <row r="530" spans="1:65" s="13" customFormat="1" ht="10">
      <c r="B530" s="192"/>
      <c r="C530" s="193"/>
      <c r="D530" s="186" t="s">
        <v>145</v>
      </c>
      <c r="E530" s="193"/>
      <c r="F530" s="195" t="s">
        <v>754</v>
      </c>
      <c r="G530" s="193"/>
      <c r="H530" s="196">
        <v>202.5</v>
      </c>
      <c r="I530" s="197"/>
      <c r="J530" s="193"/>
      <c r="K530" s="193"/>
      <c r="L530" s="198"/>
      <c r="M530" s="199"/>
      <c r="N530" s="200"/>
      <c r="O530" s="200"/>
      <c r="P530" s="200"/>
      <c r="Q530" s="200"/>
      <c r="R530" s="200"/>
      <c r="S530" s="200"/>
      <c r="T530" s="201"/>
      <c r="AT530" s="202" t="s">
        <v>145</v>
      </c>
      <c r="AU530" s="202" t="s">
        <v>83</v>
      </c>
      <c r="AV530" s="13" t="s">
        <v>83</v>
      </c>
      <c r="AW530" s="13" t="s">
        <v>4</v>
      </c>
      <c r="AX530" s="13" t="s">
        <v>81</v>
      </c>
      <c r="AY530" s="202" t="s">
        <v>131</v>
      </c>
    </row>
    <row r="531" spans="1:65" s="2" customFormat="1" ht="14.4" customHeight="1">
      <c r="A531" s="34"/>
      <c r="B531" s="35"/>
      <c r="C531" s="173" t="s">
        <v>755</v>
      </c>
      <c r="D531" s="173" t="s">
        <v>134</v>
      </c>
      <c r="E531" s="174" t="s">
        <v>756</v>
      </c>
      <c r="F531" s="175" t="s">
        <v>757</v>
      </c>
      <c r="G531" s="176" t="s">
        <v>206</v>
      </c>
      <c r="H531" s="177">
        <v>43</v>
      </c>
      <c r="I531" s="178"/>
      <c r="J531" s="179">
        <f>ROUND(I531*H531,2)</f>
        <v>0</v>
      </c>
      <c r="K531" s="175" t="s">
        <v>138</v>
      </c>
      <c r="L531" s="39"/>
      <c r="M531" s="180" t="s">
        <v>21</v>
      </c>
      <c r="N531" s="181" t="s">
        <v>44</v>
      </c>
      <c r="O531" s="64"/>
      <c r="P531" s="182">
        <f>O531*H531</f>
        <v>0</v>
      </c>
      <c r="Q531" s="182">
        <v>0</v>
      </c>
      <c r="R531" s="182">
        <f>Q531*H531</f>
        <v>0</v>
      </c>
      <c r="S531" s="182">
        <v>0</v>
      </c>
      <c r="T531" s="183">
        <f>S531*H531</f>
        <v>0</v>
      </c>
      <c r="U531" s="34"/>
      <c r="V531" s="34"/>
      <c r="W531" s="34"/>
      <c r="X531" s="34"/>
      <c r="Y531" s="34"/>
      <c r="Z531" s="34"/>
      <c r="AA531" s="34"/>
      <c r="AB531" s="34"/>
      <c r="AC531" s="34"/>
      <c r="AD531" s="34"/>
      <c r="AE531" s="34"/>
      <c r="AR531" s="184" t="s">
        <v>243</v>
      </c>
      <c r="AT531" s="184" t="s">
        <v>134</v>
      </c>
      <c r="AU531" s="184" t="s">
        <v>83</v>
      </c>
      <c r="AY531" s="17" t="s">
        <v>131</v>
      </c>
      <c r="BE531" s="185">
        <f>IF(N531="základní",J531,0)</f>
        <v>0</v>
      </c>
      <c r="BF531" s="185">
        <f>IF(N531="snížená",J531,0)</f>
        <v>0</v>
      </c>
      <c r="BG531" s="185">
        <f>IF(N531="zákl. přenesená",J531,0)</f>
        <v>0</v>
      </c>
      <c r="BH531" s="185">
        <f>IF(N531="sníž. přenesená",J531,0)</f>
        <v>0</v>
      </c>
      <c r="BI531" s="185">
        <f>IF(N531="nulová",J531,0)</f>
        <v>0</v>
      </c>
      <c r="BJ531" s="17" t="s">
        <v>81</v>
      </c>
      <c r="BK531" s="185">
        <f>ROUND(I531*H531,2)</f>
        <v>0</v>
      </c>
      <c r="BL531" s="17" t="s">
        <v>243</v>
      </c>
      <c r="BM531" s="184" t="s">
        <v>758</v>
      </c>
    </row>
    <row r="532" spans="1:65" s="2" customFormat="1" ht="18">
      <c r="A532" s="34"/>
      <c r="B532" s="35"/>
      <c r="C532" s="36"/>
      <c r="D532" s="186" t="s">
        <v>141</v>
      </c>
      <c r="E532" s="36"/>
      <c r="F532" s="187" t="s">
        <v>759</v>
      </c>
      <c r="G532" s="36"/>
      <c r="H532" s="36"/>
      <c r="I532" s="188"/>
      <c r="J532" s="36"/>
      <c r="K532" s="36"/>
      <c r="L532" s="39"/>
      <c r="M532" s="189"/>
      <c r="N532" s="190"/>
      <c r="O532" s="64"/>
      <c r="P532" s="64"/>
      <c r="Q532" s="64"/>
      <c r="R532" s="64"/>
      <c r="S532" s="64"/>
      <c r="T532" s="65"/>
      <c r="U532" s="34"/>
      <c r="V532" s="34"/>
      <c r="W532" s="34"/>
      <c r="X532" s="34"/>
      <c r="Y532" s="34"/>
      <c r="Z532" s="34"/>
      <c r="AA532" s="34"/>
      <c r="AB532" s="34"/>
      <c r="AC532" s="34"/>
      <c r="AD532" s="34"/>
      <c r="AE532" s="34"/>
      <c r="AT532" s="17" t="s">
        <v>141</v>
      </c>
      <c r="AU532" s="17" t="s">
        <v>83</v>
      </c>
    </row>
    <row r="533" spans="1:65" s="2" customFormat="1" ht="63">
      <c r="A533" s="34"/>
      <c r="B533" s="35"/>
      <c r="C533" s="36"/>
      <c r="D533" s="186" t="s">
        <v>143</v>
      </c>
      <c r="E533" s="36"/>
      <c r="F533" s="191" t="s">
        <v>760</v>
      </c>
      <c r="G533" s="36"/>
      <c r="H533" s="36"/>
      <c r="I533" s="188"/>
      <c r="J533" s="36"/>
      <c r="K533" s="36"/>
      <c r="L533" s="39"/>
      <c r="M533" s="189"/>
      <c r="N533" s="190"/>
      <c r="O533" s="64"/>
      <c r="P533" s="64"/>
      <c r="Q533" s="64"/>
      <c r="R533" s="64"/>
      <c r="S533" s="64"/>
      <c r="T533" s="65"/>
      <c r="U533" s="34"/>
      <c r="V533" s="34"/>
      <c r="W533" s="34"/>
      <c r="X533" s="34"/>
      <c r="Y533" s="34"/>
      <c r="Z533" s="34"/>
      <c r="AA533" s="34"/>
      <c r="AB533" s="34"/>
      <c r="AC533" s="34"/>
      <c r="AD533" s="34"/>
      <c r="AE533" s="34"/>
      <c r="AT533" s="17" t="s">
        <v>143</v>
      </c>
      <c r="AU533" s="17" t="s">
        <v>83</v>
      </c>
    </row>
    <row r="534" spans="1:65" s="13" customFormat="1" ht="10">
      <c r="B534" s="192"/>
      <c r="C534" s="193"/>
      <c r="D534" s="186" t="s">
        <v>145</v>
      </c>
      <c r="E534" s="194" t="s">
        <v>21</v>
      </c>
      <c r="F534" s="195" t="s">
        <v>266</v>
      </c>
      <c r="G534" s="193"/>
      <c r="H534" s="196">
        <v>40</v>
      </c>
      <c r="I534" s="197"/>
      <c r="J534" s="193"/>
      <c r="K534" s="193"/>
      <c r="L534" s="198"/>
      <c r="M534" s="199"/>
      <c r="N534" s="200"/>
      <c r="O534" s="200"/>
      <c r="P534" s="200"/>
      <c r="Q534" s="200"/>
      <c r="R534" s="200"/>
      <c r="S534" s="200"/>
      <c r="T534" s="201"/>
      <c r="AT534" s="202" t="s">
        <v>145</v>
      </c>
      <c r="AU534" s="202" t="s">
        <v>83</v>
      </c>
      <c r="AV534" s="13" t="s">
        <v>83</v>
      </c>
      <c r="AW534" s="13" t="s">
        <v>34</v>
      </c>
      <c r="AX534" s="13" t="s">
        <v>73</v>
      </c>
      <c r="AY534" s="202" t="s">
        <v>131</v>
      </c>
    </row>
    <row r="535" spans="1:65" s="13" customFormat="1" ht="10">
      <c r="B535" s="192"/>
      <c r="C535" s="193"/>
      <c r="D535" s="186" t="s">
        <v>145</v>
      </c>
      <c r="E535" s="194" t="s">
        <v>21</v>
      </c>
      <c r="F535" s="195" t="s">
        <v>267</v>
      </c>
      <c r="G535" s="193"/>
      <c r="H535" s="196">
        <v>3</v>
      </c>
      <c r="I535" s="197"/>
      <c r="J535" s="193"/>
      <c r="K535" s="193"/>
      <c r="L535" s="198"/>
      <c r="M535" s="199"/>
      <c r="N535" s="200"/>
      <c r="O535" s="200"/>
      <c r="P535" s="200"/>
      <c r="Q535" s="200"/>
      <c r="R535" s="200"/>
      <c r="S535" s="200"/>
      <c r="T535" s="201"/>
      <c r="AT535" s="202" t="s">
        <v>145</v>
      </c>
      <c r="AU535" s="202" t="s">
        <v>83</v>
      </c>
      <c r="AV535" s="13" t="s">
        <v>83</v>
      </c>
      <c r="AW535" s="13" t="s">
        <v>34</v>
      </c>
      <c r="AX535" s="13" t="s">
        <v>73</v>
      </c>
      <c r="AY535" s="202" t="s">
        <v>131</v>
      </c>
    </row>
    <row r="536" spans="1:65" s="2" customFormat="1" ht="14.4" customHeight="1">
      <c r="A536" s="34"/>
      <c r="B536" s="35"/>
      <c r="C536" s="173" t="s">
        <v>761</v>
      </c>
      <c r="D536" s="173" t="s">
        <v>134</v>
      </c>
      <c r="E536" s="174" t="s">
        <v>762</v>
      </c>
      <c r="F536" s="175" t="s">
        <v>763</v>
      </c>
      <c r="G536" s="176" t="s">
        <v>137</v>
      </c>
      <c r="H536" s="177">
        <v>684</v>
      </c>
      <c r="I536" s="178"/>
      <c r="J536" s="179">
        <f>ROUND(I536*H536,2)</f>
        <v>0</v>
      </c>
      <c r="K536" s="175" t="s">
        <v>138</v>
      </c>
      <c r="L536" s="39"/>
      <c r="M536" s="180" t="s">
        <v>21</v>
      </c>
      <c r="N536" s="181" t="s">
        <v>44</v>
      </c>
      <c r="O536" s="64"/>
      <c r="P536" s="182">
        <f>O536*H536</f>
        <v>0</v>
      </c>
      <c r="Q536" s="182">
        <v>0</v>
      </c>
      <c r="R536" s="182">
        <f>Q536*H536</f>
        <v>0</v>
      </c>
      <c r="S536" s="182">
        <v>0</v>
      </c>
      <c r="T536" s="183">
        <f>S536*H536</f>
        <v>0</v>
      </c>
      <c r="U536" s="34"/>
      <c r="V536" s="34"/>
      <c r="W536" s="34"/>
      <c r="X536" s="34"/>
      <c r="Y536" s="34"/>
      <c r="Z536" s="34"/>
      <c r="AA536" s="34"/>
      <c r="AB536" s="34"/>
      <c r="AC536" s="34"/>
      <c r="AD536" s="34"/>
      <c r="AE536" s="34"/>
      <c r="AR536" s="184" t="s">
        <v>243</v>
      </c>
      <c r="AT536" s="184" t="s">
        <v>134</v>
      </c>
      <c r="AU536" s="184" t="s">
        <v>83</v>
      </c>
      <c r="AY536" s="17" t="s">
        <v>131</v>
      </c>
      <c r="BE536" s="185">
        <f>IF(N536="základní",J536,0)</f>
        <v>0</v>
      </c>
      <c r="BF536" s="185">
        <f>IF(N536="snížená",J536,0)</f>
        <v>0</v>
      </c>
      <c r="BG536" s="185">
        <f>IF(N536="zákl. přenesená",J536,0)</f>
        <v>0</v>
      </c>
      <c r="BH536" s="185">
        <f>IF(N536="sníž. přenesená",J536,0)</f>
        <v>0</v>
      </c>
      <c r="BI536" s="185">
        <f>IF(N536="nulová",J536,0)</f>
        <v>0</v>
      </c>
      <c r="BJ536" s="17" t="s">
        <v>81</v>
      </c>
      <c r="BK536" s="185">
        <f>ROUND(I536*H536,2)</f>
        <v>0</v>
      </c>
      <c r="BL536" s="17" t="s">
        <v>243</v>
      </c>
      <c r="BM536" s="184" t="s">
        <v>764</v>
      </c>
    </row>
    <row r="537" spans="1:65" s="2" customFormat="1" ht="18">
      <c r="A537" s="34"/>
      <c r="B537" s="35"/>
      <c r="C537" s="36"/>
      <c r="D537" s="186" t="s">
        <v>141</v>
      </c>
      <c r="E537" s="36"/>
      <c r="F537" s="187" t="s">
        <v>765</v>
      </c>
      <c r="G537" s="36"/>
      <c r="H537" s="36"/>
      <c r="I537" s="188"/>
      <c r="J537" s="36"/>
      <c r="K537" s="36"/>
      <c r="L537" s="39"/>
      <c r="M537" s="189"/>
      <c r="N537" s="190"/>
      <c r="O537" s="64"/>
      <c r="P537" s="64"/>
      <c r="Q537" s="64"/>
      <c r="R537" s="64"/>
      <c r="S537" s="64"/>
      <c r="T537" s="65"/>
      <c r="U537" s="34"/>
      <c r="V537" s="34"/>
      <c r="W537" s="34"/>
      <c r="X537" s="34"/>
      <c r="Y537" s="34"/>
      <c r="Z537" s="34"/>
      <c r="AA537" s="34"/>
      <c r="AB537" s="34"/>
      <c r="AC537" s="34"/>
      <c r="AD537" s="34"/>
      <c r="AE537" s="34"/>
      <c r="AT537" s="17" t="s">
        <v>141</v>
      </c>
      <c r="AU537" s="17" t="s">
        <v>83</v>
      </c>
    </row>
    <row r="538" spans="1:65" s="2" customFormat="1" ht="63">
      <c r="A538" s="34"/>
      <c r="B538" s="35"/>
      <c r="C538" s="36"/>
      <c r="D538" s="186" t="s">
        <v>143</v>
      </c>
      <c r="E538" s="36"/>
      <c r="F538" s="191" t="s">
        <v>760</v>
      </c>
      <c r="G538" s="36"/>
      <c r="H538" s="36"/>
      <c r="I538" s="188"/>
      <c r="J538" s="36"/>
      <c r="K538" s="36"/>
      <c r="L538" s="39"/>
      <c r="M538" s="189"/>
      <c r="N538" s="190"/>
      <c r="O538" s="64"/>
      <c r="P538" s="64"/>
      <c r="Q538" s="64"/>
      <c r="R538" s="64"/>
      <c r="S538" s="64"/>
      <c r="T538" s="65"/>
      <c r="U538" s="34"/>
      <c r="V538" s="34"/>
      <c r="W538" s="34"/>
      <c r="X538" s="34"/>
      <c r="Y538" s="34"/>
      <c r="Z538" s="34"/>
      <c r="AA538" s="34"/>
      <c r="AB538" s="34"/>
      <c r="AC538" s="34"/>
      <c r="AD538" s="34"/>
      <c r="AE538" s="34"/>
      <c r="AT538" s="17" t="s">
        <v>143</v>
      </c>
      <c r="AU538" s="17" t="s">
        <v>83</v>
      </c>
    </row>
    <row r="539" spans="1:65" s="13" customFormat="1" ht="10">
      <c r="B539" s="192"/>
      <c r="C539" s="193"/>
      <c r="D539" s="186" t="s">
        <v>145</v>
      </c>
      <c r="E539" s="194" t="s">
        <v>21</v>
      </c>
      <c r="F539" s="195" t="s">
        <v>766</v>
      </c>
      <c r="G539" s="193"/>
      <c r="H539" s="196">
        <v>592</v>
      </c>
      <c r="I539" s="197"/>
      <c r="J539" s="193"/>
      <c r="K539" s="193"/>
      <c r="L539" s="198"/>
      <c r="M539" s="199"/>
      <c r="N539" s="200"/>
      <c r="O539" s="200"/>
      <c r="P539" s="200"/>
      <c r="Q539" s="200"/>
      <c r="R539" s="200"/>
      <c r="S539" s="200"/>
      <c r="T539" s="201"/>
      <c r="AT539" s="202" t="s">
        <v>145</v>
      </c>
      <c r="AU539" s="202" t="s">
        <v>83</v>
      </c>
      <c r="AV539" s="13" t="s">
        <v>83</v>
      </c>
      <c r="AW539" s="13" t="s">
        <v>34</v>
      </c>
      <c r="AX539" s="13" t="s">
        <v>73</v>
      </c>
      <c r="AY539" s="202" t="s">
        <v>131</v>
      </c>
    </row>
    <row r="540" spans="1:65" s="13" customFormat="1" ht="10">
      <c r="B540" s="192"/>
      <c r="C540" s="193"/>
      <c r="D540" s="186" t="s">
        <v>145</v>
      </c>
      <c r="E540" s="194" t="s">
        <v>21</v>
      </c>
      <c r="F540" s="195" t="s">
        <v>767</v>
      </c>
      <c r="G540" s="193"/>
      <c r="H540" s="196">
        <v>92</v>
      </c>
      <c r="I540" s="197"/>
      <c r="J540" s="193"/>
      <c r="K540" s="193"/>
      <c r="L540" s="198"/>
      <c r="M540" s="199"/>
      <c r="N540" s="200"/>
      <c r="O540" s="200"/>
      <c r="P540" s="200"/>
      <c r="Q540" s="200"/>
      <c r="R540" s="200"/>
      <c r="S540" s="200"/>
      <c r="T540" s="201"/>
      <c r="AT540" s="202" t="s">
        <v>145</v>
      </c>
      <c r="AU540" s="202" t="s">
        <v>83</v>
      </c>
      <c r="AV540" s="13" t="s">
        <v>83</v>
      </c>
      <c r="AW540" s="13" t="s">
        <v>34</v>
      </c>
      <c r="AX540" s="13" t="s">
        <v>73</v>
      </c>
      <c r="AY540" s="202" t="s">
        <v>131</v>
      </c>
    </row>
    <row r="541" spans="1:65" s="2" customFormat="1" ht="24.15" customHeight="1">
      <c r="A541" s="34"/>
      <c r="B541" s="35"/>
      <c r="C541" s="173" t="s">
        <v>768</v>
      </c>
      <c r="D541" s="173" t="s">
        <v>134</v>
      </c>
      <c r="E541" s="174" t="s">
        <v>769</v>
      </c>
      <c r="F541" s="175" t="s">
        <v>770</v>
      </c>
      <c r="G541" s="176" t="s">
        <v>169</v>
      </c>
      <c r="H541" s="177">
        <v>160</v>
      </c>
      <c r="I541" s="178"/>
      <c r="J541" s="179">
        <f>ROUND(I541*H541,2)</f>
        <v>0</v>
      </c>
      <c r="K541" s="175" t="s">
        <v>138</v>
      </c>
      <c r="L541" s="39"/>
      <c r="M541" s="180" t="s">
        <v>21</v>
      </c>
      <c r="N541" s="181" t="s">
        <v>44</v>
      </c>
      <c r="O541" s="64"/>
      <c r="P541" s="182">
        <f>O541*H541</f>
        <v>0</v>
      </c>
      <c r="Q541" s="182">
        <v>0</v>
      </c>
      <c r="R541" s="182">
        <f>Q541*H541</f>
        <v>0</v>
      </c>
      <c r="S541" s="182">
        <v>0</v>
      </c>
      <c r="T541" s="183">
        <f>S541*H541</f>
        <v>0</v>
      </c>
      <c r="U541" s="34"/>
      <c r="V541" s="34"/>
      <c r="W541" s="34"/>
      <c r="X541" s="34"/>
      <c r="Y541" s="34"/>
      <c r="Z541" s="34"/>
      <c r="AA541" s="34"/>
      <c r="AB541" s="34"/>
      <c r="AC541" s="34"/>
      <c r="AD541" s="34"/>
      <c r="AE541" s="34"/>
      <c r="AR541" s="184" t="s">
        <v>243</v>
      </c>
      <c r="AT541" s="184" t="s">
        <v>134</v>
      </c>
      <c r="AU541" s="184" t="s">
        <v>83</v>
      </c>
      <c r="AY541" s="17" t="s">
        <v>131</v>
      </c>
      <c r="BE541" s="185">
        <f>IF(N541="základní",J541,0)</f>
        <v>0</v>
      </c>
      <c r="BF541" s="185">
        <f>IF(N541="snížená",J541,0)</f>
        <v>0</v>
      </c>
      <c r="BG541" s="185">
        <f>IF(N541="zákl. přenesená",J541,0)</f>
        <v>0</v>
      </c>
      <c r="BH541" s="185">
        <f>IF(N541="sníž. přenesená",J541,0)</f>
        <v>0</v>
      </c>
      <c r="BI541" s="185">
        <f>IF(N541="nulová",J541,0)</f>
        <v>0</v>
      </c>
      <c r="BJ541" s="17" t="s">
        <v>81</v>
      </c>
      <c r="BK541" s="185">
        <f>ROUND(I541*H541,2)</f>
        <v>0</v>
      </c>
      <c r="BL541" s="17" t="s">
        <v>243</v>
      </c>
      <c r="BM541" s="184" t="s">
        <v>771</v>
      </c>
    </row>
    <row r="542" spans="1:65" s="2" customFormat="1" ht="18">
      <c r="A542" s="34"/>
      <c r="B542" s="35"/>
      <c r="C542" s="36"/>
      <c r="D542" s="186" t="s">
        <v>141</v>
      </c>
      <c r="E542" s="36"/>
      <c r="F542" s="187" t="s">
        <v>772</v>
      </c>
      <c r="G542" s="36"/>
      <c r="H542" s="36"/>
      <c r="I542" s="188"/>
      <c r="J542" s="36"/>
      <c r="K542" s="36"/>
      <c r="L542" s="39"/>
      <c r="M542" s="189"/>
      <c r="N542" s="190"/>
      <c r="O542" s="64"/>
      <c r="P542" s="64"/>
      <c r="Q542" s="64"/>
      <c r="R542" s="64"/>
      <c r="S542" s="64"/>
      <c r="T542" s="65"/>
      <c r="U542" s="34"/>
      <c r="V542" s="34"/>
      <c r="W542" s="34"/>
      <c r="X542" s="34"/>
      <c r="Y542" s="34"/>
      <c r="Z542" s="34"/>
      <c r="AA542" s="34"/>
      <c r="AB542" s="34"/>
      <c r="AC542" s="34"/>
      <c r="AD542" s="34"/>
      <c r="AE542" s="34"/>
      <c r="AT542" s="17" t="s">
        <v>141</v>
      </c>
      <c r="AU542" s="17" t="s">
        <v>83</v>
      </c>
    </row>
    <row r="543" spans="1:65" s="2" customFormat="1" ht="63">
      <c r="A543" s="34"/>
      <c r="B543" s="35"/>
      <c r="C543" s="36"/>
      <c r="D543" s="186" t="s">
        <v>143</v>
      </c>
      <c r="E543" s="36"/>
      <c r="F543" s="191" t="s">
        <v>760</v>
      </c>
      <c r="G543" s="36"/>
      <c r="H543" s="36"/>
      <c r="I543" s="188"/>
      <c r="J543" s="36"/>
      <c r="K543" s="36"/>
      <c r="L543" s="39"/>
      <c r="M543" s="189"/>
      <c r="N543" s="190"/>
      <c r="O543" s="64"/>
      <c r="P543" s="64"/>
      <c r="Q543" s="64"/>
      <c r="R543" s="64"/>
      <c r="S543" s="64"/>
      <c r="T543" s="65"/>
      <c r="U543" s="34"/>
      <c r="V543" s="34"/>
      <c r="W543" s="34"/>
      <c r="X543" s="34"/>
      <c r="Y543" s="34"/>
      <c r="Z543" s="34"/>
      <c r="AA543" s="34"/>
      <c r="AB543" s="34"/>
      <c r="AC543" s="34"/>
      <c r="AD543" s="34"/>
      <c r="AE543" s="34"/>
      <c r="AT543" s="17" t="s">
        <v>143</v>
      </c>
      <c r="AU543" s="17" t="s">
        <v>83</v>
      </c>
    </row>
    <row r="544" spans="1:65" s="13" customFormat="1" ht="10">
      <c r="B544" s="192"/>
      <c r="C544" s="193"/>
      <c r="D544" s="186" t="s">
        <v>145</v>
      </c>
      <c r="E544" s="194" t="s">
        <v>21</v>
      </c>
      <c r="F544" s="195" t="s">
        <v>773</v>
      </c>
      <c r="G544" s="193"/>
      <c r="H544" s="196">
        <v>80</v>
      </c>
      <c r="I544" s="197"/>
      <c r="J544" s="193"/>
      <c r="K544" s="193"/>
      <c r="L544" s="198"/>
      <c r="M544" s="199"/>
      <c r="N544" s="200"/>
      <c r="O544" s="200"/>
      <c r="P544" s="200"/>
      <c r="Q544" s="200"/>
      <c r="R544" s="200"/>
      <c r="S544" s="200"/>
      <c r="T544" s="201"/>
      <c r="AT544" s="202" t="s">
        <v>145</v>
      </c>
      <c r="AU544" s="202" t="s">
        <v>83</v>
      </c>
      <c r="AV544" s="13" t="s">
        <v>83</v>
      </c>
      <c r="AW544" s="13" t="s">
        <v>34</v>
      </c>
      <c r="AX544" s="13" t="s">
        <v>73</v>
      </c>
      <c r="AY544" s="202" t="s">
        <v>131</v>
      </c>
    </row>
    <row r="545" spans="1:65" s="13" customFormat="1" ht="10">
      <c r="B545" s="192"/>
      <c r="C545" s="193"/>
      <c r="D545" s="186" t="s">
        <v>145</v>
      </c>
      <c r="E545" s="194" t="s">
        <v>21</v>
      </c>
      <c r="F545" s="195" t="s">
        <v>774</v>
      </c>
      <c r="G545" s="193"/>
      <c r="H545" s="196">
        <v>80</v>
      </c>
      <c r="I545" s="197"/>
      <c r="J545" s="193"/>
      <c r="K545" s="193"/>
      <c r="L545" s="198"/>
      <c r="M545" s="199"/>
      <c r="N545" s="200"/>
      <c r="O545" s="200"/>
      <c r="P545" s="200"/>
      <c r="Q545" s="200"/>
      <c r="R545" s="200"/>
      <c r="S545" s="200"/>
      <c r="T545" s="201"/>
      <c r="AT545" s="202" t="s">
        <v>145</v>
      </c>
      <c r="AU545" s="202" t="s">
        <v>83</v>
      </c>
      <c r="AV545" s="13" t="s">
        <v>83</v>
      </c>
      <c r="AW545" s="13" t="s">
        <v>34</v>
      </c>
      <c r="AX545" s="13" t="s">
        <v>73</v>
      </c>
      <c r="AY545" s="202" t="s">
        <v>131</v>
      </c>
    </row>
    <row r="546" spans="1:65" s="2" customFormat="1" ht="24.15" customHeight="1">
      <c r="A546" s="34"/>
      <c r="B546" s="35"/>
      <c r="C546" s="173" t="s">
        <v>775</v>
      </c>
      <c r="D546" s="173" t="s">
        <v>134</v>
      </c>
      <c r="E546" s="174" t="s">
        <v>320</v>
      </c>
      <c r="F546" s="175" t="s">
        <v>321</v>
      </c>
      <c r="G546" s="176" t="s">
        <v>169</v>
      </c>
      <c r="H546" s="177">
        <v>83.52</v>
      </c>
      <c r="I546" s="178"/>
      <c r="J546" s="179">
        <f>ROUND(I546*H546,2)</f>
        <v>0</v>
      </c>
      <c r="K546" s="175" t="s">
        <v>138</v>
      </c>
      <c r="L546" s="39"/>
      <c r="M546" s="180" t="s">
        <v>21</v>
      </c>
      <c r="N546" s="181" t="s">
        <v>44</v>
      </c>
      <c r="O546" s="64"/>
      <c r="P546" s="182">
        <f>O546*H546</f>
        <v>0</v>
      </c>
      <c r="Q546" s="182">
        <v>2.3000000000000001E-4</v>
      </c>
      <c r="R546" s="182">
        <f>Q546*H546</f>
        <v>1.92096E-2</v>
      </c>
      <c r="S546" s="182">
        <v>0</v>
      </c>
      <c r="T546" s="183">
        <f>S546*H546</f>
        <v>0</v>
      </c>
      <c r="U546" s="34"/>
      <c r="V546" s="34"/>
      <c r="W546" s="34"/>
      <c r="X546" s="34"/>
      <c r="Y546" s="34"/>
      <c r="Z546" s="34"/>
      <c r="AA546" s="34"/>
      <c r="AB546" s="34"/>
      <c r="AC546" s="34"/>
      <c r="AD546" s="34"/>
      <c r="AE546" s="34"/>
      <c r="AR546" s="184" t="s">
        <v>243</v>
      </c>
      <c r="AT546" s="184" t="s">
        <v>134</v>
      </c>
      <c r="AU546" s="184" t="s">
        <v>83</v>
      </c>
      <c r="AY546" s="17" t="s">
        <v>131</v>
      </c>
      <c r="BE546" s="185">
        <f>IF(N546="základní",J546,0)</f>
        <v>0</v>
      </c>
      <c r="BF546" s="185">
        <f>IF(N546="snížená",J546,0)</f>
        <v>0</v>
      </c>
      <c r="BG546" s="185">
        <f>IF(N546="zákl. přenesená",J546,0)</f>
        <v>0</v>
      </c>
      <c r="BH546" s="185">
        <f>IF(N546="sníž. přenesená",J546,0)</f>
        <v>0</v>
      </c>
      <c r="BI546" s="185">
        <f>IF(N546="nulová",J546,0)</f>
        <v>0</v>
      </c>
      <c r="BJ546" s="17" t="s">
        <v>81</v>
      </c>
      <c r="BK546" s="185">
        <f>ROUND(I546*H546,2)</f>
        <v>0</v>
      </c>
      <c r="BL546" s="17" t="s">
        <v>243</v>
      </c>
      <c r="BM546" s="184" t="s">
        <v>776</v>
      </c>
    </row>
    <row r="547" spans="1:65" s="2" customFormat="1" ht="18">
      <c r="A547" s="34"/>
      <c r="B547" s="35"/>
      <c r="C547" s="36"/>
      <c r="D547" s="186" t="s">
        <v>141</v>
      </c>
      <c r="E547" s="36"/>
      <c r="F547" s="187" t="s">
        <v>323</v>
      </c>
      <c r="G547" s="36"/>
      <c r="H547" s="36"/>
      <c r="I547" s="188"/>
      <c r="J547" s="36"/>
      <c r="K547" s="36"/>
      <c r="L547" s="39"/>
      <c r="M547" s="189"/>
      <c r="N547" s="190"/>
      <c r="O547" s="64"/>
      <c r="P547" s="64"/>
      <c r="Q547" s="64"/>
      <c r="R547" s="64"/>
      <c r="S547" s="64"/>
      <c r="T547" s="65"/>
      <c r="U547" s="34"/>
      <c r="V547" s="34"/>
      <c r="W547" s="34"/>
      <c r="X547" s="34"/>
      <c r="Y547" s="34"/>
      <c r="Z547" s="34"/>
      <c r="AA547" s="34"/>
      <c r="AB547" s="34"/>
      <c r="AC547" s="34"/>
      <c r="AD547" s="34"/>
      <c r="AE547" s="34"/>
      <c r="AT547" s="17" t="s">
        <v>141</v>
      </c>
      <c r="AU547" s="17" t="s">
        <v>83</v>
      </c>
    </row>
    <row r="548" spans="1:65" s="2" customFormat="1" ht="54">
      <c r="A548" s="34"/>
      <c r="B548" s="35"/>
      <c r="C548" s="36"/>
      <c r="D548" s="186" t="s">
        <v>143</v>
      </c>
      <c r="E548" s="36"/>
      <c r="F548" s="191" t="s">
        <v>324</v>
      </c>
      <c r="G548" s="36"/>
      <c r="H548" s="36"/>
      <c r="I548" s="188"/>
      <c r="J548" s="36"/>
      <c r="K548" s="36"/>
      <c r="L548" s="39"/>
      <c r="M548" s="189"/>
      <c r="N548" s="190"/>
      <c r="O548" s="64"/>
      <c r="P548" s="64"/>
      <c r="Q548" s="64"/>
      <c r="R548" s="64"/>
      <c r="S548" s="64"/>
      <c r="T548" s="65"/>
      <c r="U548" s="34"/>
      <c r="V548" s="34"/>
      <c r="W548" s="34"/>
      <c r="X548" s="34"/>
      <c r="Y548" s="34"/>
      <c r="Z548" s="34"/>
      <c r="AA548" s="34"/>
      <c r="AB548" s="34"/>
      <c r="AC548" s="34"/>
      <c r="AD548" s="34"/>
      <c r="AE548" s="34"/>
      <c r="AT548" s="17" t="s">
        <v>143</v>
      </c>
      <c r="AU548" s="17" t="s">
        <v>83</v>
      </c>
    </row>
    <row r="549" spans="1:65" s="2" customFormat="1" ht="18">
      <c r="A549" s="34"/>
      <c r="B549" s="35"/>
      <c r="C549" s="36"/>
      <c r="D549" s="186" t="s">
        <v>180</v>
      </c>
      <c r="E549" s="36"/>
      <c r="F549" s="191" t="s">
        <v>777</v>
      </c>
      <c r="G549" s="36"/>
      <c r="H549" s="36"/>
      <c r="I549" s="188"/>
      <c r="J549" s="36"/>
      <c r="K549" s="36"/>
      <c r="L549" s="39"/>
      <c r="M549" s="189"/>
      <c r="N549" s="190"/>
      <c r="O549" s="64"/>
      <c r="P549" s="64"/>
      <c r="Q549" s="64"/>
      <c r="R549" s="64"/>
      <c r="S549" s="64"/>
      <c r="T549" s="65"/>
      <c r="U549" s="34"/>
      <c r="V549" s="34"/>
      <c r="W549" s="34"/>
      <c r="X549" s="34"/>
      <c r="Y549" s="34"/>
      <c r="Z549" s="34"/>
      <c r="AA549" s="34"/>
      <c r="AB549" s="34"/>
      <c r="AC549" s="34"/>
      <c r="AD549" s="34"/>
      <c r="AE549" s="34"/>
      <c r="AT549" s="17" t="s">
        <v>180</v>
      </c>
      <c r="AU549" s="17" t="s">
        <v>83</v>
      </c>
    </row>
    <row r="550" spans="1:65" s="14" customFormat="1" ht="10">
      <c r="B550" s="213"/>
      <c r="C550" s="214"/>
      <c r="D550" s="186" t="s">
        <v>145</v>
      </c>
      <c r="E550" s="215" t="s">
        <v>21</v>
      </c>
      <c r="F550" s="216" t="s">
        <v>778</v>
      </c>
      <c r="G550" s="214"/>
      <c r="H550" s="215" t="s">
        <v>21</v>
      </c>
      <c r="I550" s="217"/>
      <c r="J550" s="214"/>
      <c r="K550" s="214"/>
      <c r="L550" s="218"/>
      <c r="M550" s="219"/>
      <c r="N550" s="220"/>
      <c r="O550" s="220"/>
      <c r="P550" s="220"/>
      <c r="Q550" s="220"/>
      <c r="R550" s="220"/>
      <c r="S550" s="220"/>
      <c r="T550" s="221"/>
      <c r="AT550" s="222" t="s">
        <v>145</v>
      </c>
      <c r="AU550" s="222" t="s">
        <v>83</v>
      </c>
      <c r="AV550" s="14" t="s">
        <v>81</v>
      </c>
      <c r="AW550" s="14" t="s">
        <v>34</v>
      </c>
      <c r="AX550" s="14" t="s">
        <v>73</v>
      </c>
      <c r="AY550" s="222" t="s">
        <v>131</v>
      </c>
    </row>
    <row r="551" spans="1:65" s="13" customFormat="1" ht="10">
      <c r="B551" s="192"/>
      <c r="C551" s="193"/>
      <c r="D551" s="186" t="s">
        <v>145</v>
      </c>
      <c r="E551" s="194" t="s">
        <v>21</v>
      </c>
      <c r="F551" s="195" t="s">
        <v>779</v>
      </c>
      <c r="G551" s="193"/>
      <c r="H551" s="196">
        <v>69.12</v>
      </c>
      <c r="I551" s="197"/>
      <c r="J551" s="193"/>
      <c r="K551" s="193"/>
      <c r="L551" s="198"/>
      <c r="M551" s="199"/>
      <c r="N551" s="200"/>
      <c r="O551" s="200"/>
      <c r="P551" s="200"/>
      <c r="Q551" s="200"/>
      <c r="R551" s="200"/>
      <c r="S551" s="200"/>
      <c r="T551" s="201"/>
      <c r="AT551" s="202" t="s">
        <v>145</v>
      </c>
      <c r="AU551" s="202" t="s">
        <v>83</v>
      </c>
      <c r="AV551" s="13" t="s">
        <v>83</v>
      </c>
      <c r="AW551" s="13" t="s">
        <v>34</v>
      </c>
      <c r="AX551" s="13" t="s">
        <v>73</v>
      </c>
      <c r="AY551" s="202" t="s">
        <v>131</v>
      </c>
    </row>
    <row r="552" spans="1:65" s="13" customFormat="1" ht="10">
      <c r="B552" s="192"/>
      <c r="C552" s="193"/>
      <c r="D552" s="186" t="s">
        <v>145</v>
      </c>
      <c r="E552" s="194" t="s">
        <v>21</v>
      </c>
      <c r="F552" s="195" t="s">
        <v>780</v>
      </c>
      <c r="G552" s="193"/>
      <c r="H552" s="196">
        <v>14.4</v>
      </c>
      <c r="I552" s="197"/>
      <c r="J552" s="193"/>
      <c r="K552" s="193"/>
      <c r="L552" s="198"/>
      <c r="M552" s="199"/>
      <c r="N552" s="200"/>
      <c r="O552" s="200"/>
      <c r="P552" s="200"/>
      <c r="Q552" s="200"/>
      <c r="R552" s="200"/>
      <c r="S552" s="200"/>
      <c r="T552" s="201"/>
      <c r="AT552" s="202" t="s">
        <v>145</v>
      </c>
      <c r="AU552" s="202" t="s">
        <v>83</v>
      </c>
      <c r="AV552" s="13" t="s">
        <v>83</v>
      </c>
      <c r="AW552" s="13" t="s">
        <v>34</v>
      </c>
      <c r="AX552" s="13" t="s">
        <v>73</v>
      </c>
      <c r="AY552" s="202" t="s">
        <v>131</v>
      </c>
    </row>
    <row r="553" spans="1:65" s="2" customFormat="1" ht="24.15" customHeight="1">
      <c r="A553" s="34"/>
      <c r="B553" s="35"/>
      <c r="C553" s="173" t="s">
        <v>781</v>
      </c>
      <c r="D553" s="173" t="s">
        <v>134</v>
      </c>
      <c r="E553" s="174" t="s">
        <v>782</v>
      </c>
      <c r="F553" s="175" t="s">
        <v>783</v>
      </c>
      <c r="G553" s="176" t="s">
        <v>488</v>
      </c>
      <c r="H553" s="177">
        <v>53.137999999999998</v>
      </c>
      <c r="I553" s="178"/>
      <c r="J553" s="179">
        <f>ROUND(I553*H553,2)</f>
        <v>0</v>
      </c>
      <c r="K553" s="175" t="s">
        <v>138</v>
      </c>
      <c r="L553" s="39"/>
      <c r="M553" s="180" t="s">
        <v>21</v>
      </c>
      <c r="N553" s="181" t="s">
        <v>44</v>
      </c>
      <c r="O553" s="64"/>
      <c r="P553" s="182">
        <f>O553*H553</f>
        <v>0</v>
      </c>
      <c r="Q553" s="182">
        <v>0</v>
      </c>
      <c r="R553" s="182">
        <f>Q553*H553</f>
        <v>0</v>
      </c>
      <c r="S553" s="182">
        <v>0</v>
      </c>
      <c r="T553" s="183">
        <f>S553*H553</f>
        <v>0</v>
      </c>
      <c r="U553" s="34"/>
      <c r="V553" s="34"/>
      <c r="W553" s="34"/>
      <c r="X553" s="34"/>
      <c r="Y553" s="34"/>
      <c r="Z553" s="34"/>
      <c r="AA553" s="34"/>
      <c r="AB553" s="34"/>
      <c r="AC553" s="34"/>
      <c r="AD553" s="34"/>
      <c r="AE553" s="34"/>
      <c r="AR553" s="184" t="s">
        <v>243</v>
      </c>
      <c r="AT553" s="184" t="s">
        <v>134</v>
      </c>
      <c r="AU553" s="184" t="s">
        <v>83</v>
      </c>
      <c r="AY553" s="17" t="s">
        <v>131</v>
      </c>
      <c r="BE553" s="185">
        <f>IF(N553="základní",J553,0)</f>
        <v>0</v>
      </c>
      <c r="BF553" s="185">
        <f>IF(N553="snížená",J553,0)</f>
        <v>0</v>
      </c>
      <c r="BG553" s="185">
        <f>IF(N553="zákl. přenesená",J553,0)</f>
        <v>0</v>
      </c>
      <c r="BH553" s="185">
        <f>IF(N553="sníž. přenesená",J553,0)</f>
        <v>0</v>
      </c>
      <c r="BI553" s="185">
        <f>IF(N553="nulová",J553,0)</f>
        <v>0</v>
      </c>
      <c r="BJ553" s="17" t="s">
        <v>81</v>
      </c>
      <c r="BK553" s="185">
        <f>ROUND(I553*H553,2)</f>
        <v>0</v>
      </c>
      <c r="BL553" s="17" t="s">
        <v>243</v>
      </c>
      <c r="BM553" s="184" t="s">
        <v>784</v>
      </c>
    </row>
    <row r="554" spans="1:65" s="2" customFormat="1" ht="27">
      <c r="A554" s="34"/>
      <c r="B554" s="35"/>
      <c r="C554" s="36"/>
      <c r="D554" s="186" t="s">
        <v>141</v>
      </c>
      <c r="E554" s="36"/>
      <c r="F554" s="187" t="s">
        <v>785</v>
      </c>
      <c r="G554" s="36"/>
      <c r="H554" s="36"/>
      <c r="I554" s="188"/>
      <c r="J554" s="36"/>
      <c r="K554" s="36"/>
      <c r="L554" s="39"/>
      <c r="M554" s="189"/>
      <c r="N554" s="190"/>
      <c r="O554" s="64"/>
      <c r="P554" s="64"/>
      <c r="Q554" s="64"/>
      <c r="R554" s="64"/>
      <c r="S554" s="64"/>
      <c r="T554" s="65"/>
      <c r="U554" s="34"/>
      <c r="V554" s="34"/>
      <c r="W554" s="34"/>
      <c r="X554" s="34"/>
      <c r="Y554" s="34"/>
      <c r="Z554" s="34"/>
      <c r="AA554" s="34"/>
      <c r="AB554" s="34"/>
      <c r="AC554" s="34"/>
      <c r="AD554" s="34"/>
      <c r="AE554" s="34"/>
      <c r="AT554" s="17" t="s">
        <v>141</v>
      </c>
      <c r="AU554" s="17" t="s">
        <v>83</v>
      </c>
    </row>
    <row r="555" spans="1:65" s="2" customFormat="1" ht="117">
      <c r="A555" s="34"/>
      <c r="B555" s="35"/>
      <c r="C555" s="36"/>
      <c r="D555" s="186" t="s">
        <v>143</v>
      </c>
      <c r="E555" s="36"/>
      <c r="F555" s="191" t="s">
        <v>591</v>
      </c>
      <c r="G555" s="36"/>
      <c r="H555" s="36"/>
      <c r="I555" s="188"/>
      <c r="J555" s="36"/>
      <c r="K555" s="36"/>
      <c r="L555" s="39"/>
      <c r="M555" s="189"/>
      <c r="N555" s="190"/>
      <c r="O555" s="64"/>
      <c r="P555" s="64"/>
      <c r="Q555" s="64"/>
      <c r="R555" s="64"/>
      <c r="S555" s="64"/>
      <c r="T555" s="65"/>
      <c r="U555" s="34"/>
      <c r="V555" s="34"/>
      <c r="W555" s="34"/>
      <c r="X555" s="34"/>
      <c r="Y555" s="34"/>
      <c r="Z555" s="34"/>
      <c r="AA555" s="34"/>
      <c r="AB555" s="34"/>
      <c r="AC555" s="34"/>
      <c r="AD555" s="34"/>
      <c r="AE555" s="34"/>
      <c r="AT555" s="17" t="s">
        <v>143</v>
      </c>
      <c r="AU555" s="17" t="s">
        <v>83</v>
      </c>
    </row>
    <row r="556" spans="1:65" s="12" customFormat="1" ht="22.75" customHeight="1">
      <c r="B556" s="157"/>
      <c r="C556" s="158"/>
      <c r="D556" s="159" t="s">
        <v>72</v>
      </c>
      <c r="E556" s="171" t="s">
        <v>786</v>
      </c>
      <c r="F556" s="171" t="s">
        <v>787</v>
      </c>
      <c r="G556" s="158"/>
      <c r="H556" s="158"/>
      <c r="I556" s="161"/>
      <c r="J556" s="172">
        <f>BK556</f>
        <v>0</v>
      </c>
      <c r="K556" s="158"/>
      <c r="L556" s="163"/>
      <c r="M556" s="164"/>
      <c r="N556" s="165"/>
      <c r="O556" s="165"/>
      <c r="P556" s="166">
        <f>SUM(P557:P575)</f>
        <v>0</v>
      </c>
      <c r="Q556" s="165"/>
      <c r="R556" s="166">
        <f>SUM(R557:R575)</f>
        <v>0.83392864</v>
      </c>
      <c r="S556" s="165"/>
      <c r="T556" s="167">
        <f>SUM(T557:T575)</f>
        <v>0</v>
      </c>
      <c r="AR556" s="168" t="s">
        <v>83</v>
      </c>
      <c r="AT556" s="169" t="s">
        <v>72</v>
      </c>
      <c r="AU556" s="169" t="s">
        <v>81</v>
      </c>
      <c r="AY556" s="168" t="s">
        <v>131</v>
      </c>
      <c r="BK556" s="170">
        <f>SUM(BK557:BK575)</f>
        <v>0</v>
      </c>
    </row>
    <row r="557" spans="1:65" s="2" customFormat="1" ht="24.15" customHeight="1">
      <c r="A557" s="34"/>
      <c r="B557" s="35"/>
      <c r="C557" s="173" t="s">
        <v>326</v>
      </c>
      <c r="D557" s="173" t="s">
        <v>134</v>
      </c>
      <c r="E557" s="174" t="s">
        <v>788</v>
      </c>
      <c r="F557" s="175" t="s">
        <v>789</v>
      </c>
      <c r="G557" s="176" t="s">
        <v>206</v>
      </c>
      <c r="H557" s="177">
        <v>5.8879999999999999</v>
      </c>
      <c r="I557" s="178"/>
      <c r="J557" s="179">
        <f>ROUND(I557*H557,2)</f>
        <v>0</v>
      </c>
      <c r="K557" s="175" t="s">
        <v>138</v>
      </c>
      <c r="L557" s="39"/>
      <c r="M557" s="180" t="s">
        <v>21</v>
      </c>
      <c r="N557" s="181" t="s">
        <v>44</v>
      </c>
      <c r="O557" s="64"/>
      <c r="P557" s="182">
        <f>O557*H557</f>
        <v>0</v>
      </c>
      <c r="Q557" s="182">
        <v>1.078E-2</v>
      </c>
      <c r="R557" s="182">
        <f>Q557*H557</f>
        <v>6.3472639999999997E-2</v>
      </c>
      <c r="S557" s="182">
        <v>0</v>
      </c>
      <c r="T557" s="183">
        <f>S557*H557</f>
        <v>0</v>
      </c>
      <c r="U557" s="34"/>
      <c r="V557" s="34"/>
      <c r="W557" s="34"/>
      <c r="X557" s="34"/>
      <c r="Y557" s="34"/>
      <c r="Z557" s="34"/>
      <c r="AA557" s="34"/>
      <c r="AB557" s="34"/>
      <c r="AC557" s="34"/>
      <c r="AD557" s="34"/>
      <c r="AE557" s="34"/>
      <c r="AR557" s="184" t="s">
        <v>243</v>
      </c>
      <c r="AT557" s="184" t="s">
        <v>134</v>
      </c>
      <c r="AU557" s="184" t="s">
        <v>83</v>
      </c>
      <c r="AY557" s="17" t="s">
        <v>131</v>
      </c>
      <c r="BE557" s="185">
        <f>IF(N557="základní",J557,0)</f>
        <v>0</v>
      </c>
      <c r="BF557" s="185">
        <f>IF(N557="snížená",J557,0)</f>
        <v>0</v>
      </c>
      <c r="BG557" s="185">
        <f>IF(N557="zákl. přenesená",J557,0)</f>
        <v>0</v>
      </c>
      <c r="BH557" s="185">
        <f>IF(N557="sníž. přenesená",J557,0)</f>
        <v>0</v>
      </c>
      <c r="BI557" s="185">
        <f>IF(N557="nulová",J557,0)</f>
        <v>0</v>
      </c>
      <c r="BJ557" s="17" t="s">
        <v>81</v>
      </c>
      <c r="BK557" s="185">
        <f>ROUND(I557*H557,2)</f>
        <v>0</v>
      </c>
      <c r="BL557" s="17" t="s">
        <v>243</v>
      </c>
      <c r="BM557" s="184" t="s">
        <v>790</v>
      </c>
    </row>
    <row r="558" spans="1:65" s="2" customFormat="1" ht="27">
      <c r="A558" s="34"/>
      <c r="B558" s="35"/>
      <c r="C558" s="36"/>
      <c r="D558" s="186" t="s">
        <v>141</v>
      </c>
      <c r="E558" s="36"/>
      <c r="F558" s="187" t="s">
        <v>791</v>
      </c>
      <c r="G558" s="36"/>
      <c r="H558" s="36"/>
      <c r="I558" s="188"/>
      <c r="J558" s="36"/>
      <c r="K558" s="36"/>
      <c r="L558" s="39"/>
      <c r="M558" s="189"/>
      <c r="N558" s="190"/>
      <c r="O558" s="64"/>
      <c r="P558" s="64"/>
      <c r="Q558" s="64"/>
      <c r="R558" s="64"/>
      <c r="S558" s="64"/>
      <c r="T558" s="65"/>
      <c r="U558" s="34"/>
      <c r="V558" s="34"/>
      <c r="W558" s="34"/>
      <c r="X558" s="34"/>
      <c r="Y558" s="34"/>
      <c r="Z558" s="34"/>
      <c r="AA558" s="34"/>
      <c r="AB558" s="34"/>
      <c r="AC558" s="34"/>
      <c r="AD558" s="34"/>
      <c r="AE558" s="34"/>
      <c r="AT558" s="17" t="s">
        <v>141</v>
      </c>
      <c r="AU558" s="17" t="s">
        <v>83</v>
      </c>
    </row>
    <row r="559" spans="1:65" s="2" customFormat="1" ht="18">
      <c r="A559" s="34"/>
      <c r="B559" s="35"/>
      <c r="C559" s="36"/>
      <c r="D559" s="186" t="s">
        <v>180</v>
      </c>
      <c r="E559" s="36"/>
      <c r="F559" s="191" t="s">
        <v>792</v>
      </c>
      <c r="G559" s="36"/>
      <c r="H559" s="36"/>
      <c r="I559" s="188"/>
      <c r="J559" s="36"/>
      <c r="K559" s="36"/>
      <c r="L559" s="39"/>
      <c r="M559" s="189"/>
      <c r="N559" s="190"/>
      <c r="O559" s="64"/>
      <c r="P559" s="64"/>
      <c r="Q559" s="64"/>
      <c r="R559" s="64"/>
      <c r="S559" s="64"/>
      <c r="T559" s="65"/>
      <c r="U559" s="34"/>
      <c r="V559" s="34"/>
      <c r="W559" s="34"/>
      <c r="X559" s="34"/>
      <c r="Y559" s="34"/>
      <c r="Z559" s="34"/>
      <c r="AA559" s="34"/>
      <c r="AB559" s="34"/>
      <c r="AC559" s="34"/>
      <c r="AD559" s="34"/>
      <c r="AE559" s="34"/>
      <c r="AT559" s="17" t="s">
        <v>180</v>
      </c>
      <c r="AU559" s="17" t="s">
        <v>83</v>
      </c>
    </row>
    <row r="560" spans="1:65" s="13" customFormat="1" ht="10">
      <c r="B560" s="192"/>
      <c r="C560" s="193"/>
      <c r="D560" s="186" t="s">
        <v>145</v>
      </c>
      <c r="E560" s="194" t="s">
        <v>21</v>
      </c>
      <c r="F560" s="195" t="s">
        <v>793</v>
      </c>
      <c r="G560" s="193"/>
      <c r="H560" s="196">
        <v>4.992</v>
      </c>
      <c r="I560" s="197"/>
      <c r="J560" s="193"/>
      <c r="K560" s="193"/>
      <c r="L560" s="198"/>
      <c r="M560" s="199"/>
      <c r="N560" s="200"/>
      <c r="O560" s="200"/>
      <c r="P560" s="200"/>
      <c r="Q560" s="200"/>
      <c r="R560" s="200"/>
      <c r="S560" s="200"/>
      <c r="T560" s="201"/>
      <c r="AT560" s="202" t="s">
        <v>145</v>
      </c>
      <c r="AU560" s="202" t="s">
        <v>83</v>
      </c>
      <c r="AV560" s="13" t="s">
        <v>83</v>
      </c>
      <c r="AW560" s="13" t="s">
        <v>34</v>
      </c>
      <c r="AX560" s="13" t="s">
        <v>73</v>
      </c>
      <c r="AY560" s="202" t="s">
        <v>131</v>
      </c>
    </row>
    <row r="561" spans="1:65" s="13" customFormat="1" ht="10">
      <c r="B561" s="192"/>
      <c r="C561" s="193"/>
      <c r="D561" s="186" t="s">
        <v>145</v>
      </c>
      <c r="E561" s="194" t="s">
        <v>21</v>
      </c>
      <c r="F561" s="195" t="s">
        <v>794</v>
      </c>
      <c r="G561" s="193"/>
      <c r="H561" s="196">
        <v>0.89600000000000002</v>
      </c>
      <c r="I561" s="197"/>
      <c r="J561" s="193"/>
      <c r="K561" s="193"/>
      <c r="L561" s="198"/>
      <c r="M561" s="199"/>
      <c r="N561" s="200"/>
      <c r="O561" s="200"/>
      <c r="P561" s="200"/>
      <c r="Q561" s="200"/>
      <c r="R561" s="200"/>
      <c r="S561" s="200"/>
      <c r="T561" s="201"/>
      <c r="AT561" s="202" t="s">
        <v>145</v>
      </c>
      <c r="AU561" s="202" t="s">
        <v>83</v>
      </c>
      <c r="AV561" s="13" t="s">
        <v>83</v>
      </c>
      <c r="AW561" s="13" t="s">
        <v>34</v>
      </c>
      <c r="AX561" s="13" t="s">
        <v>73</v>
      </c>
      <c r="AY561" s="202" t="s">
        <v>131</v>
      </c>
    </row>
    <row r="562" spans="1:65" s="2" customFormat="1" ht="14.4" customHeight="1">
      <c r="A562" s="34"/>
      <c r="B562" s="35"/>
      <c r="C562" s="203" t="s">
        <v>372</v>
      </c>
      <c r="D562" s="203" t="s">
        <v>147</v>
      </c>
      <c r="E562" s="204" t="s">
        <v>795</v>
      </c>
      <c r="F562" s="205" t="s">
        <v>796</v>
      </c>
      <c r="G562" s="206" t="s">
        <v>206</v>
      </c>
      <c r="H562" s="207">
        <v>7.0659999999999998</v>
      </c>
      <c r="I562" s="208"/>
      <c r="J562" s="209">
        <f>ROUND(I562*H562,2)</f>
        <v>0</v>
      </c>
      <c r="K562" s="205" t="s">
        <v>138</v>
      </c>
      <c r="L562" s="210"/>
      <c r="M562" s="211" t="s">
        <v>21</v>
      </c>
      <c r="N562" s="212" t="s">
        <v>44</v>
      </c>
      <c r="O562" s="64"/>
      <c r="P562" s="182">
        <f>O562*H562</f>
        <v>0</v>
      </c>
      <c r="Q562" s="182">
        <v>0.105</v>
      </c>
      <c r="R562" s="182">
        <f>Q562*H562</f>
        <v>0.74192999999999998</v>
      </c>
      <c r="S562" s="182">
        <v>0</v>
      </c>
      <c r="T562" s="183">
        <f>S562*H562</f>
        <v>0</v>
      </c>
      <c r="U562" s="34"/>
      <c r="V562" s="34"/>
      <c r="W562" s="34"/>
      <c r="X562" s="34"/>
      <c r="Y562" s="34"/>
      <c r="Z562" s="34"/>
      <c r="AA562" s="34"/>
      <c r="AB562" s="34"/>
      <c r="AC562" s="34"/>
      <c r="AD562" s="34"/>
      <c r="AE562" s="34"/>
      <c r="AR562" s="184" t="s">
        <v>354</v>
      </c>
      <c r="AT562" s="184" t="s">
        <v>147</v>
      </c>
      <c r="AU562" s="184" t="s">
        <v>83</v>
      </c>
      <c r="AY562" s="17" t="s">
        <v>131</v>
      </c>
      <c r="BE562" s="185">
        <f>IF(N562="základní",J562,0)</f>
        <v>0</v>
      </c>
      <c r="BF562" s="185">
        <f>IF(N562="snížená",J562,0)</f>
        <v>0</v>
      </c>
      <c r="BG562" s="185">
        <f>IF(N562="zákl. přenesená",J562,0)</f>
        <v>0</v>
      </c>
      <c r="BH562" s="185">
        <f>IF(N562="sníž. přenesená",J562,0)</f>
        <v>0</v>
      </c>
      <c r="BI562" s="185">
        <f>IF(N562="nulová",J562,0)</f>
        <v>0</v>
      </c>
      <c r="BJ562" s="17" t="s">
        <v>81</v>
      </c>
      <c r="BK562" s="185">
        <f>ROUND(I562*H562,2)</f>
        <v>0</v>
      </c>
      <c r="BL562" s="17" t="s">
        <v>243</v>
      </c>
      <c r="BM562" s="184" t="s">
        <v>797</v>
      </c>
    </row>
    <row r="563" spans="1:65" s="2" customFormat="1" ht="10">
      <c r="A563" s="34"/>
      <c r="B563" s="35"/>
      <c r="C563" s="36"/>
      <c r="D563" s="186" t="s">
        <v>141</v>
      </c>
      <c r="E563" s="36"/>
      <c r="F563" s="187" t="s">
        <v>796</v>
      </c>
      <c r="G563" s="36"/>
      <c r="H563" s="36"/>
      <c r="I563" s="188"/>
      <c r="J563" s="36"/>
      <c r="K563" s="36"/>
      <c r="L563" s="39"/>
      <c r="M563" s="189"/>
      <c r="N563" s="190"/>
      <c r="O563" s="64"/>
      <c r="P563" s="64"/>
      <c r="Q563" s="64"/>
      <c r="R563" s="64"/>
      <c r="S563" s="64"/>
      <c r="T563" s="65"/>
      <c r="U563" s="34"/>
      <c r="V563" s="34"/>
      <c r="W563" s="34"/>
      <c r="X563" s="34"/>
      <c r="Y563" s="34"/>
      <c r="Z563" s="34"/>
      <c r="AA563" s="34"/>
      <c r="AB563" s="34"/>
      <c r="AC563" s="34"/>
      <c r="AD563" s="34"/>
      <c r="AE563" s="34"/>
      <c r="AT563" s="17" t="s">
        <v>141</v>
      </c>
      <c r="AU563" s="17" t="s">
        <v>83</v>
      </c>
    </row>
    <row r="564" spans="1:65" s="2" customFormat="1" ht="18">
      <c r="A564" s="34"/>
      <c r="B564" s="35"/>
      <c r="C564" s="36"/>
      <c r="D564" s="186" t="s">
        <v>180</v>
      </c>
      <c r="E564" s="36"/>
      <c r="F564" s="191" t="s">
        <v>798</v>
      </c>
      <c r="G564" s="36"/>
      <c r="H564" s="36"/>
      <c r="I564" s="188"/>
      <c r="J564" s="36"/>
      <c r="K564" s="36"/>
      <c r="L564" s="39"/>
      <c r="M564" s="189"/>
      <c r="N564" s="190"/>
      <c r="O564" s="64"/>
      <c r="P564" s="64"/>
      <c r="Q564" s="64"/>
      <c r="R564" s="64"/>
      <c r="S564" s="64"/>
      <c r="T564" s="65"/>
      <c r="U564" s="34"/>
      <c r="V564" s="34"/>
      <c r="W564" s="34"/>
      <c r="X564" s="34"/>
      <c r="Y564" s="34"/>
      <c r="Z564" s="34"/>
      <c r="AA564" s="34"/>
      <c r="AB564" s="34"/>
      <c r="AC564" s="34"/>
      <c r="AD564" s="34"/>
      <c r="AE564" s="34"/>
      <c r="AT564" s="17" t="s">
        <v>180</v>
      </c>
      <c r="AU564" s="17" t="s">
        <v>83</v>
      </c>
    </row>
    <row r="565" spans="1:65" s="13" customFormat="1" ht="10">
      <c r="B565" s="192"/>
      <c r="C565" s="193"/>
      <c r="D565" s="186" t="s">
        <v>145</v>
      </c>
      <c r="E565" s="193"/>
      <c r="F565" s="195" t="s">
        <v>799</v>
      </c>
      <c r="G565" s="193"/>
      <c r="H565" s="196">
        <v>7.0659999999999998</v>
      </c>
      <c r="I565" s="197"/>
      <c r="J565" s="193"/>
      <c r="K565" s="193"/>
      <c r="L565" s="198"/>
      <c r="M565" s="199"/>
      <c r="N565" s="200"/>
      <c r="O565" s="200"/>
      <c r="P565" s="200"/>
      <c r="Q565" s="200"/>
      <c r="R565" s="200"/>
      <c r="S565" s="200"/>
      <c r="T565" s="201"/>
      <c r="AT565" s="202" t="s">
        <v>145</v>
      </c>
      <c r="AU565" s="202" t="s">
        <v>83</v>
      </c>
      <c r="AV565" s="13" t="s">
        <v>83</v>
      </c>
      <c r="AW565" s="13" t="s">
        <v>4</v>
      </c>
      <c r="AX565" s="13" t="s">
        <v>81</v>
      </c>
      <c r="AY565" s="202" t="s">
        <v>131</v>
      </c>
    </row>
    <row r="566" spans="1:65" s="2" customFormat="1" ht="24.15" customHeight="1">
      <c r="A566" s="34"/>
      <c r="B566" s="35"/>
      <c r="C566" s="173" t="s">
        <v>389</v>
      </c>
      <c r="D566" s="173" t="s">
        <v>134</v>
      </c>
      <c r="E566" s="174" t="s">
        <v>800</v>
      </c>
      <c r="F566" s="175" t="s">
        <v>801</v>
      </c>
      <c r="G566" s="176" t="s">
        <v>169</v>
      </c>
      <c r="H566" s="177">
        <v>33.56</v>
      </c>
      <c r="I566" s="178"/>
      <c r="J566" s="179">
        <f>ROUND(I566*H566,2)</f>
        <v>0</v>
      </c>
      <c r="K566" s="175" t="s">
        <v>138</v>
      </c>
      <c r="L566" s="39"/>
      <c r="M566" s="180" t="s">
        <v>21</v>
      </c>
      <c r="N566" s="181" t="s">
        <v>44</v>
      </c>
      <c r="O566" s="64"/>
      <c r="P566" s="182">
        <f>O566*H566</f>
        <v>0</v>
      </c>
      <c r="Q566" s="182">
        <v>8.4999999999999995E-4</v>
      </c>
      <c r="R566" s="182">
        <f>Q566*H566</f>
        <v>2.8525999999999999E-2</v>
      </c>
      <c r="S566" s="182">
        <v>0</v>
      </c>
      <c r="T566" s="183">
        <f>S566*H566</f>
        <v>0</v>
      </c>
      <c r="U566" s="34"/>
      <c r="V566" s="34"/>
      <c r="W566" s="34"/>
      <c r="X566" s="34"/>
      <c r="Y566" s="34"/>
      <c r="Z566" s="34"/>
      <c r="AA566" s="34"/>
      <c r="AB566" s="34"/>
      <c r="AC566" s="34"/>
      <c r="AD566" s="34"/>
      <c r="AE566" s="34"/>
      <c r="AR566" s="184" t="s">
        <v>243</v>
      </c>
      <c r="AT566" s="184" t="s">
        <v>134</v>
      </c>
      <c r="AU566" s="184" t="s">
        <v>83</v>
      </c>
      <c r="AY566" s="17" t="s">
        <v>131</v>
      </c>
      <c r="BE566" s="185">
        <f>IF(N566="základní",J566,0)</f>
        <v>0</v>
      </c>
      <c r="BF566" s="185">
        <f>IF(N566="snížená",J566,0)</f>
        <v>0</v>
      </c>
      <c r="BG566" s="185">
        <f>IF(N566="zákl. přenesená",J566,0)</f>
        <v>0</v>
      </c>
      <c r="BH566" s="185">
        <f>IF(N566="sníž. přenesená",J566,0)</f>
        <v>0</v>
      </c>
      <c r="BI566" s="185">
        <f>IF(N566="nulová",J566,0)</f>
        <v>0</v>
      </c>
      <c r="BJ566" s="17" t="s">
        <v>81</v>
      </c>
      <c r="BK566" s="185">
        <f>ROUND(I566*H566,2)</f>
        <v>0</v>
      </c>
      <c r="BL566" s="17" t="s">
        <v>243</v>
      </c>
      <c r="BM566" s="184" t="s">
        <v>802</v>
      </c>
    </row>
    <row r="567" spans="1:65" s="2" customFormat="1" ht="18">
      <c r="A567" s="34"/>
      <c r="B567" s="35"/>
      <c r="C567" s="36"/>
      <c r="D567" s="186" t="s">
        <v>141</v>
      </c>
      <c r="E567" s="36"/>
      <c r="F567" s="187" t="s">
        <v>803</v>
      </c>
      <c r="G567" s="36"/>
      <c r="H567" s="36"/>
      <c r="I567" s="188"/>
      <c r="J567" s="36"/>
      <c r="K567" s="36"/>
      <c r="L567" s="39"/>
      <c r="M567" s="189"/>
      <c r="N567" s="190"/>
      <c r="O567" s="64"/>
      <c r="P567" s="64"/>
      <c r="Q567" s="64"/>
      <c r="R567" s="64"/>
      <c r="S567" s="64"/>
      <c r="T567" s="65"/>
      <c r="U567" s="34"/>
      <c r="V567" s="34"/>
      <c r="W567" s="34"/>
      <c r="X567" s="34"/>
      <c r="Y567" s="34"/>
      <c r="Z567" s="34"/>
      <c r="AA567" s="34"/>
      <c r="AB567" s="34"/>
      <c r="AC567" s="34"/>
      <c r="AD567" s="34"/>
      <c r="AE567" s="34"/>
      <c r="AT567" s="17" t="s">
        <v>141</v>
      </c>
      <c r="AU567" s="17" t="s">
        <v>83</v>
      </c>
    </row>
    <row r="568" spans="1:65" s="2" customFormat="1" ht="54">
      <c r="A568" s="34"/>
      <c r="B568" s="35"/>
      <c r="C568" s="36"/>
      <c r="D568" s="186" t="s">
        <v>143</v>
      </c>
      <c r="E568" s="36"/>
      <c r="F568" s="191" t="s">
        <v>324</v>
      </c>
      <c r="G568" s="36"/>
      <c r="H568" s="36"/>
      <c r="I568" s="188"/>
      <c r="J568" s="36"/>
      <c r="K568" s="36"/>
      <c r="L568" s="39"/>
      <c r="M568" s="189"/>
      <c r="N568" s="190"/>
      <c r="O568" s="64"/>
      <c r="P568" s="64"/>
      <c r="Q568" s="64"/>
      <c r="R568" s="64"/>
      <c r="S568" s="64"/>
      <c r="T568" s="65"/>
      <c r="U568" s="34"/>
      <c r="V568" s="34"/>
      <c r="W568" s="34"/>
      <c r="X568" s="34"/>
      <c r="Y568" s="34"/>
      <c r="Z568" s="34"/>
      <c r="AA568" s="34"/>
      <c r="AB568" s="34"/>
      <c r="AC568" s="34"/>
      <c r="AD568" s="34"/>
      <c r="AE568" s="34"/>
      <c r="AT568" s="17" t="s">
        <v>143</v>
      </c>
      <c r="AU568" s="17" t="s">
        <v>83</v>
      </c>
    </row>
    <row r="569" spans="1:65" s="2" customFormat="1" ht="18">
      <c r="A569" s="34"/>
      <c r="B569" s="35"/>
      <c r="C569" s="36"/>
      <c r="D569" s="186" t="s">
        <v>180</v>
      </c>
      <c r="E569" s="36"/>
      <c r="F569" s="191" t="s">
        <v>804</v>
      </c>
      <c r="G569" s="36"/>
      <c r="H569" s="36"/>
      <c r="I569" s="188"/>
      <c r="J569" s="36"/>
      <c r="K569" s="36"/>
      <c r="L569" s="39"/>
      <c r="M569" s="189"/>
      <c r="N569" s="190"/>
      <c r="O569" s="64"/>
      <c r="P569" s="64"/>
      <c r="Q569" s="64"/>
      <c r="R569" s="64"/>
      <c r="S569" s="64"/>
      <c r="T569" s="65"/>
      <c r="U569" s="34"/>
      <c r="V569" s="34"/>
      <c r="W569" s="34"/>
      <c r="X569" s="34"/>
      <c r="Y569" s="34"/>
      <c r="Z569" s="34"/>
      <c r="AA569" s="34"/>
      <c r="AB569" s="34"/>
      <c r="AC569" s="34"/>
      <c r="AD569" s="34"/>
      <c r="AE569" s="34"/>
      <c r="AT569" s="17" t="s">
        <v>180</v>
      </c>
      <c r="AU569" s="17" t="s">
        <v>83</v>
      </c>
    </row>
    <row r="570" spans="1:65" s="14" customFormat="1" ht="10">
      <c r="B570" s="213"/>
      <c r="C570" s="214"/>
      <c r="D570" s="186" t="s">
        <v>145</v>
      </c>
      <c r="E570" s="215" t="s">
        <v>21</v>
      </c>
      <c r="F570" s="216" t="s">
        <v>805</v>
      </c>
      <c r="G570" s="214"/>
      <c r="H570" s="215" t="s">
        <v>21</v>
      </c>
      <c r="I570" s="217"/>
      <c r="J570" s="214"/>
      <c r="K570" s="214"/>
      <c r="L570" s="218"/>
      <c r="M570" s="219"/>
      <c r="N570" s="220"/>
      <c r="O570" s="220"/>
      <c r="P570" s="220"/>
      <c r="Q570" s="220"/>
      <c r="R570" s="220"/>
      <c r="S570" s="220"/>
      <c r="T570" s="221"/>
      <c r="AT570" s="222" t="s">
        <v>145</v>
      </c>
      <c r="AU570" s="222" t="s">
        <v>83</v>
      </c>
      <c r="AV570" s="14" t="s">
        <v>81</v>
      </c>
      <c r="AW570" s="14" t="s">
        <v>34</v>
      </c>
      <c r="AX570" s="14" t="s">
        <v>73</v>
      </c>
      <c r="AY570" s="222" t="s">
        <v>131</v>
      </c>
    </row>
    <row r="571" spans="1:65" s="13" customFormat="1" ht="10">
      <c r="B571" s="192"/>
      <c r="C571" s="193"/>
      <c r="D571" s="186" t="s">
        <v>145</v>
      </c>
      <c r="E571" s="194" t="s">
        <v>21</v>
      </c>
      <c r="F571" s="195" t="s">
        <v>806</v>
      </c>
      <c r="G571" s="193"/>
      <c r="H571" s="196">
        <v>20.440000000000001</v>
      </c>
      <c r="I571" s="197"/>
      <c r="J571" s="193"/>
      <c r="K571" s="193"/>
      <c r="L571" s="198"/>
      <c r="M571" s="199"/>
      <c r="N571" s="200"/>
      <c r="O571" s="200"/>
      <c r="P571" s="200"/>
      <c r="Q571" s="200"/>
      <c r="R571" s="200"/>
      <c r="S571" s="200"/>
      <c r="T571" s="201"/>
      <c r="AT571" s="202" t="s">
        <v>145</v>
      </c>
      <c r="AU571" s="202" t="s">
        <v>83</v>
      </c>
      <c r="AV571" s="13" t="s">
        <v>83</v>
      </c>
      <c r="AW571" s="13" t="s">
        <v>34</v>
      </c>
      <c r="AX571" s="13" t="s">
        <v>73</v>
      </c>
      <c r="AY571" s="202" t="s">
        <v>131</v>
      </c>
    </row>
    <row r="572" spans="1:65" s="13" customFormat="1" ht="10">
      <c r="B572" s="192"/>
      <c r="C572" s="193"/>
      <c r="D572" s="186" t="s">
        <v>145</v>
      </c>
      <c r="E572" s="194" t="s">
        <v>21</v>
      </c>
      <c r="F572" s="195" t="s">
        <v>807</v>
      </c>
      <c r="G572" s="193"/>
      <c r="H572" s="196">
        <v>13.12</v>
      </c>
      <c r="I572" s="197"/>
      <c r="J572" s="193"/>
      <c r="K572" s="193"/>
      <c r="L572" s="198"/>
      <c r="M572" s="199"/>
      <c r="N572" s="200"/>
      <c r="O572" s="200"/>
      <c r="P572" s="200"/>
      <c r="Q572" s="200"/>
      <c r="R572" s="200"/>
      <c r="S572" s="200"/>
      <c r="T572" s="201"/>
      <c r="AT572" s="202" t="s">
        <v>145</v>
      </c>
      <c r="AU572" s="202" t="s">
        <v>83</v>
      </c>
      <c r="AV572" s="13" t="s">
        <v>83</v>
      </c>
      <c r="AW572" s="13" t="s">
        <v>34</v>
      </c>
      <c r="AX572" s="13" t="s">
        <v>73</v>
      </c>
      <c r="AY572" s="202" t="s">
        <v>131</v>
      </c>
    </row>
    <row r="573" spans="1:65" s="2" customFormat="1" ht="24.15" customHeight="1">
      <c r="A573" s="34"/>
      <c r="B573" s="35"/>
      <c r="C573" s="173" t="s">
        <v>808</v>
      </c>
      <c r="D573" s="173" t="s">
        <v>134</v>
      </c>
      <c r="E573" s="174" t="s">
        <v>809</v>
      </c>
      <c r="F573" s="175" t="s">
        <v>810</v>
      </c>
      <c r="G573" s="176" t="s">
        <v>488</v>
      </c>
      <c r="H573" s="177">
        <v>0.83399999999999996</v>
      </c>
      <c r="I573" s="178"/>
      <c r="J573" s="179">
        <f>ROUND(I573*H573,2)</f>
        <v>0</v>
      </c>
      <c r="K573" s="175" t="s">
        <v>138</v>
      </c>
      <c r="L573" s="39"/>
      <c r="M573" s="180" t="s">
        <v>21</v>
      </c>
      <c r="N573" s="181" t="s">
        <v>44</v>
      </c>
      <c r="O573" s="64"/>
      <c r="P573" s="182">
        <f>O573*H573</f>
        <v>0</v>
      </c>
      <c r="Q573" s="182">
        <v>0</v>
      </c>
      <c r="R573" s="182">
        <f>Q573*H573</f>
        <v>0</v>
      </c>
      <c r="S573" s="182">
        <v>0</v>
      </c>
      <c r="T573" s="183">
        <f>S573*H573</f>
        <v>0</v>
      </c>
      <c r="U573" s="34"/>
      <c r="V573" s="34"/>
      <c r="W573" s="34"/>
      <c r="X573" s="34"/>
      <c r="Y573" s="34"/>
      <c r="Z573" s="34"/>
      <c r="AA573" s="34"/>
      <c r="AB573" s="34"/>
      <c r="AC573" s="34"/>
      <c r="AD573" s="34"/>
      <c r="AE573" s="34"/>
      <c r="AR573" s="184" t="s">
        <v>243</v>
      </c>
      <c r="AT573" s="184" t="s">
        <v>134</v>
      </c>
      <c r="AU573" s="184" t="s">
        <v>83</v>
      </c>
      <c r="AY573" s="17" t="s">
        <v>131</v>
      </c>
      <c r="BE573" s="185">
        <f>IF(N573="základní",J573,0)</f>
        <v>0</v>
      </c>
      <c r="BF573" s="185">
        <f>IF(N573="snížená",J573,0)</f>
        <v>0</v>
      </c>
      <c r="BG573" s="185">
        <f>IF(N573="zákl. přenesená",J573,0)</f>
        <v>0</v>
      </c>
      <c r="BH573" s="185">
        <f>IF(N573="sníž. přenesená",J573,0)</f>
        <v>0</v>
      </c>
      <c r="BI573" s="185">
        <f>IF(N573="nulová",J573,0)</f>
        <v>0</v>
      </c>
      <c r="BJ573" s="17" t="s">
        <v>81</v>
      </c>
      <c r="BK573" s="185">
        <f>ROUND(I573*H573,2)</f>
        <v>0</v>
      </c>
      <c r="BL573" s="17" t="s">
        <v>243</v>
      </c>
      <c r="BM573" s="184" t="s">
        <v>811</v>
      </c>
    </row>
    <row r="574" spans="1:65" s="2" customFormat="1" ht="27">
      <c r="A574" s="34"/>
      <c r="B574" s="35"/>
      <c r="C574" s="36"/>
      <c r="D574" s="186" t="s">
        <v>141</v>
      </c>
      <c r="E574" s="36"/>
      <c r="F574" s="187" t="s">
        <v>812</v>
      </c>
      <c r="G574" s="36"/>
      <c r="H574" s="36"/>
      <c r="I574" s="188"/>
      <c r="J574" s="36"/>
      <c r="K574" s="36"/>
      <c r="L574" s="39"/>
      <c r="M574" s="189"/>
      <c r="N574" s="190"/>
      <c r="O574" s="64"/>
      <c r="P574" s="64"/>
      <c r="Q574" s="64"/>
      <c r="R574" s="64"/>
      <c r="S574" s="64"/>
      <c r="T574" s="65"/>
      <c r="U574" s="34"/>
      <c r="V574" s="34"/>
      <c r="W574" s="34"/>
      <c r="X574" s="34"/>
      <c r="Y574" s="34"/>
      <c r="Z574" s="34"/>
      <c r="AA574" s="34"/>
      <c r="AB574" s="34"/>
      <c r="AC574" s="34"/>
      <c r="AD574" s="34"/>
      <c r="AE574" s="34"/>
      <c r="AT574" s="17" t="s">
        <v>141</v>
      </c>
      <c r="AU574" s="17" t="s">
        <v>83</v>
      </c>
    </row>
    <row r="575" spans="1:65" s="2" customFormat="1" ht="117">
      <c r="A575" s="34"/>
      <c r="B575" s="35"/>
      <c r="C575" s="36"/>
      <c r="D575" s="186" t="s">
        <v>143</v>
      </c>
      <c r="E575" s="36"/>
      <c r="F575" s="191" t="s">
        <v>813</v>
      </c>
      <c r="G575" s="36"/>
      <c r="H575" s="36"/>
      <c r="I575" s="188"/>
      <c r="J575" s="36"/>
      <c r="K575" s="36"/>
      <c r="L575" s="39"/>
      <c r="M575" s="189"/>
      <c r="N575" s="190"/>
      <c r="O575" s="64"/>
      <c r="P575" s="64"/>
      <c r="Q575" s="64"/>
      <c r="R575" s="64"/>
      <c r="S575" s="64"/>
      <c r="T575" s="65"/>
      <c r="U575" s="34"/>
      <c r="V575" s="34"/>
      <c r="W575" s="34"/>
      <c r="X575" s="34"/>
      <c r="Y575" s="34"/>
      <c r="Z575" s="34"/>
      <c r="AA575" s="34"/>
      <c r="AB575" s="34"/>
      <c r="AC575" s="34"/>
      <c r="AD575" s="34"/>
      <c r="AE575" s="34"/>
      <c r="AT575" s="17" t="s">
        <v>143</v>
      </c>
      <c r="AU575" s="17" t="s">
        <v>83</v>
      </c>
    </row>
    <row r="576" spans="1:65" s="12" customFormat="1" ht="22.75" customHeight="1">
      <c r="B576" s="157"/>
      <c r="C576" s="158"/>
      <c r="D576" s="159" t="s">
        <v>72</v>
      </c>
      <c r="E576" s="171" t="s">
        <v>814</v>
      </c>
      <c r="F576" s="171" t="s">
        <v>815</v>
      </c>
      <c r="G576" s="158"/>
      <c r="H576" s="158"/>
      <c r="I576" s="161"/>
      <c r="J576" s="172">
        <f>BK576</f>
        <v>0</v>
      </c>
      <c r="K576" s="158"/>
      <c r="L576" s="163"/>
      <c r="M576" s="164"/>
      <c r="N576" s="165"/>
      <c r="O576" s="165"/>
      <c r="P576" s="166">
        <f>SUM(P577:P593)</f>
        <v>0</v>
      </c>
      <c r="Q576" s="165"/>
      <c r="R576" s="166">
        <f>SUM(R577:R593)</f>
        <v>1.103345E-2</v>
      </c>
      <c r="S576" s="165"/>
      <c r="T576" s="167">
        <f>SUM(T577:T593)</f>
        <v>0</v>
      </c>
      <c r="AR576" s="168" t="s">
        <v>83</v>
      </c>
      <c r="AT576" s="169" t="s">
        <v>72</v>
      </c>
      <c r="AU576" s="169" t="s">
        <v>81</v>
      </c>
      <c r="AY576" s="168" t="s">
        <v>131</v>
      </c>
      <c r="BK576" s="170">
        <f>SUM(BK577:BK593)</f>
        <v>0</v>
      </c>
    </row>
    <row r="577" spans="1:65" s="2" customFormat="1" ht="24.15" customHeight="1">
      <c r="A577" s="34"/>
      <c r="B577" s="35"/>
      <c r="C577" s="173" t="s">
        <v>461</v>
      </c>
      <c r="D577" s="173" t="s">
        <v>134</v>
      </c>
      <c r="E577" s="174" t="s">
        <v>816</v>
      </c>
      <c r="F577" s="175" t="s">
        <v>817</v>
      </c>
      <c r="G577" s="176" t="s">
        <v>206</v>
      </c>
      <c r="H577" s="177">
        <v>7.4050000000000002</v>
      </c>
      <c r="I577" s="178"/>
      <c r="J577" s="179">
        <f>ROUND(I577*H577,2)</f>
        <v>0</v>
      </c>
      <c r="K577" s="175" t="s">
        <v>138</v>
      </c>
      <c r="L577" s="39"/>
      <c r="M577" s="180" t="s">
        <v>21</v>
      </c>
      <c r="N577" s="181" t="s">
        <v>44</v>
      </c>
      <c r="O577" s="64"/>
      <c r="P577" s="182">
        <f>O577*H577</f>
        <v>0</v>
      </c>
      <c r="Q577" s="182">
        <v>0</v>
      </c>
      <c r="R577" s="182">
        <f>Q577*H577</f>
        <v>0</v>
      </c>
      <c r="S577" s="182">
        <v>0</v>
      </c>
      <c r="T577" s="183">
        <f>S577*H577</f>
        <v>0</v>
      </c>
      <c r="U577" s="34"/>
      <c r="V577" s="34"/>
      <c r="W577" s="34"/>
      <c r="X577" s="34"/>
      <c r="Y577" s="34"/>
      <c r="Z577" s="34"/>
      <c r="AA577" s="34"/>
      <c r="AB577" s="34"/>
      <c r="AC577" s="34"/>
      <c r="AD577" s="34"/>
      <c r="AE577" s="34"/>
      <c r="AR577" s="184" t="s">
        <v>243</v>
      </c>
      <c r="AT577" s="184" t="s">
        <v>134</v>
      </c>
      <c r="AU577" s="184" t="s">
        <v>83</v>
      </c>
      <c r="AY577" s="17" t="s">
        <v>131</v>
      </c>
      <c r="BE577" s="185">
        <f>IF(N577="základní",J577,0)</f>
        <v>0</v>
      </c>
      <c r="BF577" s="185">
        <f>IF(N577="snížená",J577,0)</f>
        <v>0</v>
      </c>
      <c r="BG577" s="185">
        <f>IF(N577="zákl. přenesená",J577,0)</f>
        <v>0</v>
      </c>
      <c r="BH577" s="185">
        <f>IF(N577="sníž. přenesená",J577,0)</f>
        <v>0</v>
      </c>
      <c r="BI577" s="185">
        <f>IF(N577="nulová",J577,0)</f>
        <v>0</v>
      </c>
      <c r="BJ577" s="17" t="s">
        <v>81</v>
      </c>
      <c r="BK577" s="185">
        <f>ROUND(I577*H577,2)</f>
        <v>0</v>
      </c>
      <c r="BL577" s="17" t="s">
        <v>243</v>
      </c>
      <c r="BM577" s="184" t="s">
        <v>818</v>
      </c>
    </row>
    <row r="578" spans="1:65" s="2" customFormat="1" ht="10">
      <c r="A578" s="34"/>
      <c r="B578" s="35"/>
      <c r="C578" s="36"/>
      <c r="D578" s="186" t="s">
        <v>141</v>
      </c>
      <c r="E578" s="36"/>
      <c r="F578" s="187" t="s">
        <v>819</v>
      </c>
      <c r="G578" s="36"/>
      <c r="H578" s="36"/>
      <c r="I578" s="188"/>
      <c r="J578" s="36"/>
      <c r="K578" s="36"/>
      <c r="L578" s="39"/>
      <c r="M578" s="189"/>
      <c r="N578" s="190"/>
      <c r="O578" s="64"/>
      <c r="P578" s="64"/>
      <c r="Q578" s="64"/>
      <c r="R578" s="64"/>
      <c r="S578" s="64"/>
      <c r="T578" s="65"/>
      <c r="U578" s="34"/>
      <c r="V578" s="34"/>
      <c r="W578" s="34"/>
      <c r="X578" s="34"/>
      <c r="Y578" s="34"/>
      <c r="Z578" s="34"/>
      <c r="AA578" s="34"/>
      <c r="AB578" s="34"/>
      <c r="AC578" s="34"/>
      <c r="AD578" s="34"/>
      <c r="AE578" s="34"/>
      <c r="AT578" s="17" t="s">
        <v>141</v>
      </c>
      <c r="AU578" s="17" t="s">
        <v>83</v>
      </c>
    </row>
    <row r="579" spans="1:65" s="13" customFormat="1" ht="10">
      <c r="B579" s="192"/>
      <c r="C579" s="193"/>
      <c r="D579" s="186" t="s">
        <v>145</v>
      </c>
      <c r="E579" s="194" t="s">
        <v>21</v>
      </c>
      <c r="F579" s="195" t="s">
        <v>820</v>
      </c>
      <c r="G579" s="193"/>
      <c r="H579" s="196">
        <v>3.8839999999999999</v>
      </c>
      <c r="I579" s="197"/>
      <c r="J579" s="193"/>
      <c r="K579" s="193"/>
      <c r="L579" s="198"/>
      <c r="M579" s="199"/>
      <c r="N579" s="200"/>
      <c r="O579" s="200"/>
      <c r="P579" s="200"/>
      <c r="Q579" s="200"/>
      <c r="R579" s="200"/>
      <c r="S579" s="200"/>
      <c r="T579" s="201"/>
      <c r="AT579" s="202" t="s">
        <v>145</v>
      </c>
      <c r="AU579" s="202" t="s">
        <v>83</v>
      </c>
      <c r="AV579" s="13" t="s">
        <v>83</v>
      </c>
      <c r="AW579" s="13" t="s">
        <v>34</v>
      </c>
      <c r="AX579" s="13" t="s">
        <v>73</v>
      </c>
      <c r="AY579" s="202" t="s">
        <v>131</v>
      </c>
    </row>
    <row r="580" spans="1:65" s="13" customFormat="1" ht="20">
      <c r="B580" s="192"/>
      <c r="C580" s="193"/>
      <c r="D580" s="186" t="s">
        <v>145</v>
      </c>
      <c r="E580" s="194" t="s">
        <v>21</v>
      </c>
      <c r="F580" s="195" t="s">
        <v>821</v>
      </c>
      <c r="G580" s="193"/>
      <c r="H580" s="196">
        <v>3.5209999999999999</v>
      </c>
      <c r="I580" s="197"/>
      <c r="J580" s="193"/>
      <c r="K580" s="193"/>
      <c r="L580" s="198"/>
      <c r="M580" s="199"/>
      <c r="N580" s="200"/>
      <c r="O580" s="200"/>
      <c r="P580" s="200"/>
      <c r="Q580" s="200"/>
      <c r="R580" s="200"/>
      <c r="S580" s="200"/>
      <c r="T580" s="201"/>
      <c r="AT580" s="202" t="s">
        <v>145</v>
      </c>
      <c r="AU580" s="202" t="s">
        <v>83</v>
      </c>
      <c r="AV580" s="13" t="s">
        <v>83</v>
      </c>
      <c r="AW580" s="13" t="s">
        <v>34</v>
      </c>
      <c r="AX580" s="13" t="s">
        <v>73</v>
      </c>
      <c r="AY580" s="202" t="s">
        <v>131</v>
      </c>
    </row>
    <row r="581" spans="1:65" s="2" customFormat="1" ht="14.4" customHeight="1">
      <c r="A581" s="34"/>
      <c r="B581" s="35"/>
      <c r="C581" s="173" t="s">
        <v>822</v>
      </c>
      <c r="D581" s="173" t="s">
        <v>134</v>
      </c>
      <c r="E581" s="174" t="s">
        <v>823</v>
      </c>
      <c r="F581" s="175" t="s">
        <v>824</v>
      </c>
      <c r="G581" s="176" t="s">
        <v>206</v>
      </c>
      <c r="H581" s="177">
        <v>7.4050000000000002</v>
      </c>
      <c r="I581" s="178"/>
      <c r="J581" s="179">
        <f>ROUND(I581*H581,2)</f>
        <v>0</v>
      </c>
      <c r="K581" s="175" t="s">
        <v>138</v>
      </c>
      <c r="L581" s="39"/>
      <c r="M581" s="180" t="s">
        <v>21</v>
      </c>
      <c r="N581" s="181" t="s">
        <v>44</v>
      </c>
      <c r="O581" s="64"/>
      <c r="P581" s="182">
        <f>O581*H581</f>
        <v>0</v>
      </c>
      <c r="Q581" s="182">
        <v>6.9999999999999994E-5</v>
      </c>
      <c r="R581" s="182">
        <f>Q581*H581</f>
        <v>5.1835E-4</v>
      </c>
      <c r="S581" s="182">
        <v>0</v>
      </c>
      <c r="T581" s="183">
        <f>S581*H581</f>
        <v>0</v>
      </c>
      <c r="U581" s="34"/>
      <c r="V581" s="34"/>
      <c r="W581" s="34"/>
      <c r="X581" s="34"/>
      <c r="Y581" s="34"/>
      <c r="Z581" s="34"/>
      <c r="AA581" s="34"/>
      <c r="AB581" s="34"/>
      <c r="AC581" s="34"/>
      <c r="AD581" s="34"/>
      <c r="AE581" s="34"/>
      <c r="AR581" s="184" t="s">
        <v>243</v>
      </c>
      <c r="AT581" s="184" t="s">
        <v>134</v>
      </c>
      <c r="AU581" s="184" t="s">
        <v>83</v>
      </c>
      <c r="AY581" s="17" t="s">
        <v>131</v>
      </c>
      <c r="BE581" s="185">
        <f>IF(N581="základní",J581,0)</f>
        <v>0</v>
      </c>
      <c r="BF581" s="185">
        <f>IF(N581="snížená",J581,0)</f>
        <v>0</v>
      </c>
      <c r="BG581" s="185">
        <f>IF(N581="zákl. přenesená",J581,0)</f>
        <v>0</v>
      </c>
      <c r="BH581" s="185">
        <f>IF(N581="sníž. přenesená",J581,0)</f>
        <v>0</v>
      </c>
      <c r="BI581" s="185">
        <f>IF(N581="nulová",J581,0)</f>
        <v>0</v>
      </c>
      <c r="BJ581" s="17" t="s">
        <v>81</v>
      </c>
      <c r="BK581" s="185">
        <f>ROUND(I581*H581,2)</f>
        <v>0</v>
      </c>
      <c r="BL581" s="17" t="s">
        <v>243</v>
      </c>
      <c r="BM581" s="184" t="s">
        <v>825</v>
      </c>
    </row>
    <row r="582" spans="1:65" s="2" customFormat="1" ht="18">
      <c r="A582" s="34"/>
      <c r="B582" s="35"/>
      <c r="C582" s="36"/>
      <c r="D582" s="186" t="s">
        <v>141</v>
      </c>
      <c r="E582" s="36"/>
      <c r="F582" s="187" t="s">
        <v>826</v>
      </c>
      <c r="G582" s="36"/>
      <c r="H582" s="36"/>
      <c r="I582" s="188"/>
      <c r="J582" s="36"/>
      <c r="K582" s="36"/>
      <c r="L582" s="39"/>
      <c r="M582" s="189"/>
      <c r="N582" s="190"/>
      <c r="O582" s="64"/>
      <c r="P582" s="64"/>
      <c r="Q582" s="64"/>
      <c r="R582" s="64"/>
      <c r="S582" s="64"/>
      <c r="T582" s="65"/>
      <c r="U582" s="34"/>
      <c r="V582" s="34"/>
      <c r="W582" s="34"/>
      <c r="X582" s="34"/>
      <c r="Y582" s="34"/>
      <c r="Z582" s="34"/>
      <c r="AA582" s="34"/>
      <c r="AB582" s="34"/>
      <c r="AC582" s="34"/>
      <c r="AD582" s="34"/>
      <c r="AE582" s="34"/>
      <c r="AT582" s="17" t="s">
        <v>141</v>
      </c>
      <c r="AU582" s="17" t="s">
        <v>83</v>
      </c>
    </row>
    <row r="583" spans="1:65" s="2" customFormat="1" ht="24.15" customHeight="1">
      <c r="A583" s="34"/>
      <c r="B583" s="35"/>
      <c r="C583" s="173" t="s">
        <v>827</v>
      </c>
      <c r="D583" s="173" t="s">
        <v>134</v>
      </c>
      <c r="E583" s="174" t="s">
        <v>828</v>
      </c>
      <c r="F583" s="175" t="s">
        <v>829</v>
      </c>
      <c r="G583" s="176" t="s">
        <v>206</v>
      </c>
      <c r="H583" s="177">
        <v>7.4050000000000002</v>
      </c>
      <c r="I583" s="178"/>
      <c r="J583" s="179">
        <f>ROUND(I583*H583,2)</f>
        <v>0</v>
      </c>
      <c r="K583" s="175" t="s">
        <v>138</v>
      </c>
      <c r="L583" s="39"/>
      <c r="M583" s="180" t="s">
        <v>21</v>
      </c>
      <c r="N583" s="181" t="s">
        <v>44</v>
      </c>
      <c r="O583" s="64"/>
      <c r="P583" s="182">
        <f>O583*H583</f>
        <v>0</v>
      </c>
      <c r="Q583" s="182">
        <v>8.0000000000000007E-5</v>
      </c>
      <c r="R583" s="182">
        <f>Q583*H583</f>
        <v>5.9240000000000009E-4</v>
      </c>
      <c r="S583" s="182">
        <v>0</v>
      </c>
      <c r="T583" s="183">
        <f>S583*H583</f>
        <v>0</v>
      </c>
      <c r="U583" s="34"/>
      <c r="V583" s="34"/>
      <c r="W583" s="34"/>
      <c r="X583" s="34"/>
      <c r="Y583" s="34"/>
      <c r="Z583" s="34"/>
      <c r="AA583" s="34"/>
      <c r="AB583" s="34"/>
      <c r="AC583" s="34"/>
      <c r="AD583" s="34"/>
      <c r="AE583" s="34"/>
      <c r="AR583" s="184" t="s">
        <v>243</v>
      </c>
      <c r="AT583" s="184" t="s">
        <v>134</v>
      </c>
      <c r="AU583" s="184" t="s">
        <v>83</v>
      </c>
      <c r="AY583" s="17" t="s">
        <v>131</v>
      </c>
      <c r="BE583" s="185">
        <f>IF(N583="základní",J583,0)</f>
        <v>0</v>
      </c>
      <c r="BF583" s="185">
        <f>IF(N583="snížená",J583,0)</f>
        <v>0</v>
      </c>
      <c r="BG583" s="185">
        <f>IF(N583="zákl. přenesená",J583,0)</f>
        <v>0</v>
      </c>
      <c r="BH583" s="185">
        <f>IF(N583="sníž. přenesená",J583,0)</f>
        <v>0</v>
      </c>
      <c r="BI583" s="185">
        <f>IF(N583="nulová",J583,0)</f>
        <v>0</v>
      </c>
      <c r="BJ583" s="17" t="s">
        <v>81</v>
      </c>
      <c r="BK583" s="185">
        <f>ROUND(I583*H583,2)</f>
        <v>0</v>
      </c>
      <c r="BL583" s="17" t="s">
        <v>243</v>
      </c>
      <c r="BM583" s="184" t="s">
        <v>830</v>
      </c>
    </row>
    <row r="584" spans="1:65" s="2" customFormat="1" ht="18">
      <c r="A584" s="34"/>
      <c r="B584" s="35"/>
      <c r="C584" s="36"/>
      <c r="D584" s="186" t="s">
        <v>141</v>
      </c>
      <c r="E584" s="36"/>
      <c r="F584" s="187" t="s">
        <v>831</v>
      </c>
      <c r="G584" s="36"/>
      <c r="H584" s="36"/>
      <c r="I584" s="188"/>
      <c r="J584" s="36"/>
      <c r="K584" s="36"/>
      <c r="L584" s="39"/>
      <c r="M584" s="189"/>
      <c r="N584" s="190"/>
      <c r="O584" s="64"/>
      <c r="P584" s="64"/>
      <c r="Q584" s="64"/>
      <c r="R584" s="64"/>
      <c r="S584" s="64"/>
      <c r="T584" s="65"/>
      <c r="U584" s="34"/>
      <c r="V584" s="34"/>
      <c r="W584" s="34"/>
      <c r="X584" s="34"/>
      <c r="Y584" s="34"/>
      <c r="Z584" s="34"/>
      <c r="AA584" s="34"/>
      <c r="AB584" s="34"/>
      <c r="AC584" s="34"/>
      <c r="AD584" s="34"/>
      <c r="AE584" s="34"/>
      <c r="AT584" s="17" t="s">
        <v>141</v>
      </c>
      <c r="AU584" s="17" t="s">
        <v>83</v>
      </c>
    </row>
    <row r="585" spans="1:65" s="13" customFormat="1" ht="10">
      <c r="B585" s="192"/>
      <c r="C585" s="193"/>
      <c r="D585" s="186" t="s">
        <v>145</v>
      </c>
      <c r="E585" s="194" t="s">
        <v>21</v>
      </c>
      <c r="F585" s="195" t="s">
        <v>820</v>
      </c>
      <c r="G585" s="193"/>
      <c r="H585" s="196">
        <v>3.8839999999999999</v>
      </c>
      <c r="I585" s="197"/>
      <c r="J585" s="193"/>
      <c r="K585" s="193"/>
      <c r="L585" s="198"/>
      <c r="M585" s="199"/>
      <c r="N585" s="200"/>
      <c r="O585" s="200"/>
      <c r="P585" s="200"/>
      <c r="Q585" s="200"/>
      <c r="R585" s="200"/>
      <c r="S585" s="200"/>
      <c r="T585" s="201"/>
      <c r="AT585" s="202" t="s">
        <v>145</v>
      </c>
      <c r="AU585" s="202" t="s">
        <v>83</v>
      </c>
      <c r="AV585" s="13" t="s">
        <v>83</v>
      </c>
      <c r="AW585" s="13" t="s">
        <v>34</v>
      </c>
      <c r="AX585" s="13" t="s">
        <v>73</v>
      </c>
      <c r="AY585" s="202" t="s">
        <v>131</v>
      </c>
    </row>
    <row r="586" spans="1:65" s="13" customFormat="1" ht="20">
      <c r="B586" s="192"/>
      <c r="C586" s="193"/>
      <c r="D586" s="186" t="s">
        <v>145</v>
      </c>
      <c r="E586" s="194" t="s">
        <v>21</v>
      </c>
      <c r="F586" s="195" t="s">
        <v>821</v>
      </c>
      <c r="G586" s="193"/>
      <c r="H586" s="196">
        <v>3.5209999999999999</v>
      </c>
      <c r="I586" s="197"/>
      <c r="J586" s="193"/>
      <c r="K586" s="193"/>
      <c r="L586" s="198"/>
      <c r="M586" s="199"/>
      <c r="N586" s="200"/>
      <c r="O586" s="200"/>
      <c r="P586" s="200"/>
      <c r="Q586" s="200"/>
      <c r="R586" s="200"/>
      <c r="S586" s="200"/>
      <c r="T586" s="201"/>
      <c r="AT586" s="202" t="s">
        <v>145</v>
      </c>
      <c r="AU586" s="202" t="s">
        <v>83</v>
      </c>
      <c r="AV586" s="13" t="s">
        <v>83</v>
      </c>
      <c r="AW586" s="13" t="s">
        <v>34</v>
      </c>
      <c r="AX586" s="13" t="s">
        <v>73</v>
      </c>
      <c r="AY586" s="202" t="s">
        <v>131</v>
      </c>
    </row>
    <row r="587" spans="1:65" s="2" customFormat="1" ht="24.15" customHeight="1">
      <c r="A587" s="34"/>
      <c r="B587" s="35"/>
      <c r="C587" s="173" t="s">
        <v>832</v>
      </c>
      <c r="D587" s="173" t="s">
        <v>134</v>
      </c>
      <c r="E587" s="174" t="s">
        <v>833</v>
      </c>
      <c r="F587" s="175" t="s">
        <v>834</v>
      </c>
      <c r="G587" s="176" t="s">
        <v>206</v>
      </c>
      <c r="H587" s="177">
        <v>7.4050000000000002</v>
      </c>
      <c r="I587" s="178"/>
      <c r="J587" s="179">
        <f>ROUND(I587*H587,2)</f>
        <v>0</v>
      </c>
      <c r="K587" s="175" t="s">
        <v>138</v>
      </c>
      <c r="L587" s="39"/>
      <c r="M587" s="180" t="s">
        <v>21</v>
      </c>
      <c r="N587" s="181" t="s">
        <v>44</v>
      </c>
      <c r="O587" s="64"/>
      <c r="P587" s="182">
        <f>O587*H587</f>
        <v>0</v>
      </c>
      <c r="Q587" s="182">
        <v>5.2999999999999998E-4</v>
      </c>
      <c r="R587" s="182">
        <f>Q587*H587</f>
        <v>3.92465E-3</v>
      </c>
      <c r="S587" s="182">
        <v>0</v>
      </c>
      <c r="T587" s="183">
        <f>S587*H587</f>
        <v>0</v>
      </c>
      <c r="U587" s="34"/>
      <c r="V587" s="34"/>
      <c r="W587" s="34"/>
      <c r="X587" s="34"/>
      <c r="Y587" s="34"/>
      <c r="Z587" s="34"/>
      <c r="AA587" s="34"/>
      <c r="AB587" s="34"/>
      <c r="AC587" s="34"/>
      <c r="AD587" s="34"/>
      <c r="AE587" s="34"/>
      <c r="AR587" s="184" t="s">
        <v>243</v>
      </c>
      <c r="AT587" s="184" t="s">
        <v>134</v>
      </c>
      <c r="AU587" s="184" t="s">
        <v>83</v>
      </c>
      <c r="AY587" s="17" t="s">
        <v>131</v>
      </c>
      <c r="BE587" s="185">
        <f>IF(N587="základní",J587,0)</f>
        <v>0</v>
      </c>
      <c r="BF587" s="185">
        <f>IF(N587="snížená",J587,0)</f>
        <v>0</v>
      </c>
      <c r="BG587" s="185">
        <f>IF(N587="zákl. přenesená",J587,0)</f>
        <v>0</v>
      </c>
      <c r="BH587" s="185">
        <f>IF(N587="sníž. přenesená",J587,0)</f>
        <v>0</v>
      </c>
      <c r="BI587" s="185">
        <f>IF(N587="nulová",J587,0)</f>
        <v>0</v>
      </c>
      <c r="BJ587" s="17" t="s">
        <v>81</v>
      </c>
      <c r="BK587" s="185">
        <f>ROUND(I587*H587,2)</f>
        <v>0</v>
      </c>
      <c r="BL587" s="17" t="s">
        <v>243</v>
      </c>
      <c r="BM587" s="184" t="s">
        <v>835</v>
      </c>
    </row>
    <row r="588" spans="1:65" s="2" customFormat="1" ht="18">
      <c r="A588" s="34"/>
      <c r="B588" s="35"/>
      <c r="C588" s="36"/>
      <c r="D588" s="186" t="s">
        <v>141</v>
      </c>
      <c r="E588" s="36"/>
      <c r="F588" s="187" t="s">
        <v>836</v>
      </c>
      <c r="G588" s="36"/>
      <c r="H588" s="36"/>
      <c r="I588" s="188"/>
      <c r="J588" s="36"/>
      <c r="K588" s="36"/>
      <c r="L588" s="39"/>
      <c r="M588" s="189"/>
      <c r="N588" s="190"/>
      <c r="O588" s="64"/>
      <c r="P588" s="64"/>
      <c r="Q588" s="64"/>
      <c r="R588" s="64"/>
      <c r="S588" s="64"/>
      <c r="T588" s="65"/>
      <c r="U588" s="34"/>
      <c r="V588" s="34"/>
      <c r="W588" s="34"/>
      <c r="X588" s="34"/>
      <c r="Y588" s="34"/>
      <c r="Z588" s="34"/>
      <c r="AA588" s="34"/>
      <c r="AB588" s="34"/>
      <c r="AC588" s="34"/>
      <c r="AD588" s="34"/>
      <c r="AE588" s="34"/>
      <c r="AT588" s="17" t="s">
        <v>141</v>
      </c>
      <c r="AU588" s="17" t="s">
        <v>83</v>
      </c>
    </row>
    <row r="589" spans="1:65" s="2" customFormat="1" ht="24.15" customHeight="1">
      <c r="A589" s="34"/>
      <c r="B589" s="35"/>
      <c r="C589" s="173" t="s">
        <v>837</v>
      </c>
      <c r="D589" s="173" t="s">
        <v>134</v>
      </c>
      <c r="E589" s="174" t="s">
        <v>838</v>
      </c>
      <c r="F589" s="175" t="s">
        <v>839</v>
      </c>
      <c r="G589" s="176" t="s">
        <v>206</v>
      </c>
      <c r="H589" s="177">
        <v>7.4050000000000002</v>
      </c>
      <c r="I589" s="178"/>
      <c r="J589" s="179">
        <f>ROUND(I589*H589,2)</f>
        <v>0</v>
      </c>
      <c r="K589" s="175" t="s">
        <v>138</v>
      </c>
      <c r="L589" s="39"/>
      <c r="M589" s="180" t="s">
        <v>21</v>
      </c>
      <c r="N589" s="181" t="s">
        <v>44</v>
      </c>
      <c r="O589" s="64"/>
      <c r="P589" s="182">
        <f>O589*H589</f>
        <v>0</v>
      </c>
      <c r="Q589" s="182">
        <v>2.9999999999999997E-4</v>
      </c>
      <c r="R589" s="182">
        <f>Q589*H589</f>
        <v>2.2215E-3</v>
      </c>
      <c r="S589" s="182">
        <v>0</v>
      </c>
      <c r="T589" s="183">
        <f>S589*H589</f>
        <v>0</v>
      </c>
      <c r="U589" s="34"/>
      <c r="V589" s="34"/>
      <c r="W589" s="34"/>
      <c r="X589" s="34"/>
      <c r="Y589" s="34"/>
      <c r="Z589" s="34"/>
      <c r="AA589" s="34"/>
      <c r="AB589" s="34"/>
      <c r="AC589" s="34"/>
      <c r="AD589" s="34"/>
      <c r="AE589" s="34"/>
      <c r="AR589" s="184" t="s">
        <v>243</v>
      </c>
      <c r="AT589" s="184" t="s">
        <v>134</v>
      </c>
      <c r="AU589" s="184" t="s">
        <v>83</v>
      </c>
      <c r="AY589" s="17" t="s">
        <v>131</v>
      </c>
      <c r="BE589" s="185">
        <f>IF(N589="základní",J589,0)</f>
        <v>0</v>
      </c>
      <c r="BF589" s="185">
        <f>IF(N589="snížená",J589,0)</f>
        <v>0</v>
      </c>
      <c r="BG589" s="185">
        <f>IF(N589="zákl. přenesená",J589,0)</f>
        <v>0</v>
      </c>
      <c r="BH589" s="185">
        <f>IF(N589="sníž. přenesená",J589,0)</f>
        <v>0</v>
      </c>
      <c r="BI589" s="185">
        <f>IF(N589="nulová",J589,0)</f>
        <v>0</v>
      </c>
      <c r="BJ589" s="17" t="s">
        <v>81</v>
      </c>
      <c r="BK589" s="185">
        <f>ROUND(I589*H589,2)</f>
        <v>0</v>
      </c>
      <c r="BL589" s="17" t="s">
        <v>243</v>
      </c>
      <c r="BM589" s="184" t="s">
        <v>840</v>
      </c>
    </row>
    <row r="590" spans="1:65" s="2" customFormat="1" ht="18">
      <c r="A590" s="34"/>
      <c r="B590" s="35"/>
      <c r="C590" s="36"/>
      <c r="D590" s="186" t="s">
        <v>141</v>
      </c>
      <c r="E590" s="36"/>
      <c r="F590" s="187" t="s">
        <v>841</v>
      </c>
      <c r="G590" s="36"/>
      <c r="H590" s="36"/>
      <c r="I590" s="188"/>
      <c r="J590" s="36"/>
      <c r="K590" s="36"/>
      <c r="L590" s="39"/>
      <c r="M590" s="189"/>
      <c r="N590" s="190"/>
      <c r="O590" s="64"/>
      <c r="P590" s="64"/>
      <c r="Q590" s="64"/>
      <c r="R590" s="64"/>
      <c r="S590" s="64"/>
      <c r="T590" s="65"/>
      <c r="U590" s="34"/>
      <c r="V590" s="34"/>
      <c r="W590" s="34"/>
      <c r="X590" s="34"/>
      <c r="Y590" s="34"/>
      <c r="Z590" s="34"/>
      <c r="AA590" s="34"/>
      <c r="AB590" s="34"/>
      <c r="AC590" s="34"/>
      <c r="AD590" s="34"/>
      <c r="AE590" s="34"/>
      <c r="AT590" s="17" t="s">
        <v>141</v>
      </c>
      <c r="AU590" s="17" t="s">
        <v>83</v>
      </c>
    </row>
    <row r="591" spans="1:65" s="2" customFormat="1" ht="24.15" customHeight="1">
      <c r="A591" s="34"/>
      <c r="B591" s="35"/>
      <c r="C591" s="173" t="s">
        <v>842</v>
      </c>
      <c r="D591" s="173" t="s">
        <v>134</v>
      </c>
      <c r="E591" s="174" t="s">
        <v>843</v>
      </c>
      <c r="F591" s="175" t="s">
        <v>844</v>
      </c>
      <c r="G591" s="176" t="s">
        <v>206</v>
      </c>
      <c r="H591" s="177">
        <v>7.4050000000000002</v>
      </c>
      <c r="I591" s="178"/>
      <c r="J591" s="179">
        <f>ROUND(I591*H591,2)</f>
        <v>0</v>
      </c>
      <c r="K591" s="175" t="s">
        <v>138</v>
      </c>
      <c r="L591" s="39"/>
      <c r="M591" s="180" t="s">
        <v>21</v>
      </c>
      <c r="N591" s="181" t="s">
        <v>44</v>
      </c>
      <c r="O591" s="64"/>
      <c r="P591" s="182">
        <f>O591*H591</f>
        <v>0</v>
      </c>
      <c r="Q591" s="182">
        <v>5.1000000000000004E-4</v>
      </c>
      <c r="R591" s="182">
        <f>Q591*H591</f>
        <v>3.7765500000000005E-3</v>
      </c>
      <c r="S591" s="182">
        <v>0</v>
      </c>
      <c r="T591" s="183">
        <f>S591*H591</f>
        <v>0</v>
      </c>
      <c r="U591" s="34"/>
      <c r="V591" s="34"/>
      <c r="W591" s="34"/>
      <c r="X591" s="34"/>
      <c r="Y591" s="34"/>
      <c r="Z591" s="34"/>
      <c r="AA591" s="34"/>
      <c r="AB591" s="34"/>
      <c r="AC591" s="34"/>
      <c r="AD591" s="34"/>
      <c r="AE591" s="34"/>
      <c r="AR591" s="184" t="s">
        <v>243</v>
      </c>
      <c r="AT591" s="184" t="s">
        <v>134</v>
      </c>
      <c r="AU591" s="184" t="s">
        <v>83</v>
      </c>
      <c r="AY591" s="17" t="s">
        <v>131</v>
      </c>
      <c r="BE591" s="185">
        <f>IF(N591="základní",J591,0)</f>
        <v>0</v>
      </c>
      <c r="BF591" s="185">
        <f>IF(N591="snížená",J591,0)</f>
        <v>0</v>
      </c>
      <c r="BG591" s="185">
        <f>IF(N591="zákl. přenesená",J591,0)</f>
        <v>0</v>
      </c>
      <c r="BH591" s="185">
        <f>IF(N591="sníž. přenesená",J591,0)</f>
        <v>0</v>
      </c>
      <c r="BI591" s="185">
        <f>IF(N591="nulová",J591,0)</f>
        <v>0</v>
      </c>
      <c r="BJ591" s="17" t="s">
        <v>81</v>
      </c>
      <c r="BK591" s="185">
        <f>ROUND(I591*H591,2)</f>
        <v>0</v>
      </c>
      <c r="BL591" s="17" t="s">
        <v>243</v>
      </c>
      <c r="BM591" s="184" t="s">
        <v>845</v>
      </c>
    </row>
    <row r="592" spans="1:65" s="2" customFormat="1" ht="18">
      <c r="A592" s="34"/>
      <c r="B592" s="35"/>
      <c r="C592" s="36"/>
      <c r="D592" s="186" t="s">
        <v>141</v>
      </c>
      <c r="E592" s="36"/>
      <c r="F592" s="187" t="s">
        <v>846</v>
      </c>
      <c r="G592" s="36"/>
      <c r="H592" s="36"/>
      <c r="I592" s="188"/>
      <c r="J592" s="36"/>
      <c r="K592" s="36"/>
      <c r="L592" s="39"/>
      <c r="M592" s="189"/>
      <c r="N592" s="190"/>
      <c r="O592" s="64"/>
      <c r="P592" s="64"/>
      <c r="Q592" s="64"/>
      <c r="R592" s="64"/>
      <c r="S592" s="64"/>
      <c r="T592" s="65"/>
      <c r="U592" s="34"/>
      <c r="V592" s="34"/>
      <c r="W592" s="34"/>
      <c r="X592" s="34"/>
      <c r="Y592" s="34"/>
      <c r="Z592" s="34"/>
      <c r="AA592" s="34"/>
      <c r="AB592" s="34"/>
      <c r="AC592" s="34"/>
      <c r="AD592" s="34"/>
      <c r="AE592" s="34"/>
      <c r="AT592" s="17" t="s">
        <v>141</v>
      </c>
      <c r="AU592" s="17" t="s">
        <v>83</v>
      </c>
    </row>
    <row r="593" spans="1:47" s="2" customFormat="1" ht="18">
      <c r="A593" s="34"/>
      <c r="B593" s="35"/>
      <c r="C593" s="36"/>
      <c r="D593" s="186" t="s">
        <v>180</v>
      </c>
      <c r="E593" s="36"/>
      <c r="F593" s="191" t="s">
        <v>847</v>
      </c>
      <c r="G593" s="36"/>
      <c r="H593" s="36"/>
      <c r="I593" s="188"/>
      <c r="J593" s="36"/>
      <c r="K593" s="36"/>
      <c r="L593" s="39"/>
      <c r="M593" s="223"/>
      <c r="N593" s="224"/>
      <c r="O593" s="225"/>
      <c r="P593" s="225"/>
      <c r="Q593" s="225"/>
      <c r="R593" s="225"/>
      <c r="S593" s="225"/>
      <c r="T593" s="226"/>
      <c r="U593" s="34"/>
      <c r="V593" s="34"/>
      <c r="W593" s="34"/>
      <c r="X593" s="34"/>
      <c r="Y593" s="34"/>
      <c r="Z593" s="34"/>
      <c r="AA593" s="34"/>
      <c r="AB593" s="34"/>
      <c r="AC593" s="34"/>
      <c r="AD593" s="34"/>
      <c r="AE593" s="34"/>
      <c r="AT593" s="17" t="s">
        <v>180</v>
      </c>
      <c r="AU593" s="17" t="s">
        <v>83</v>
      </c>
    </row>
    <row r="594" spans="1:47" s="2" customFormat="1" ht="7" customHeight="1">
      <c r="A594" s="34"/>
      <c r="B594" s="47"/>
      <c r="C594" s="48"/>
      <c r="D594" s="48"/>
      <c r="E594" s="48"/>
      <c r="F594" s="48"/>
      <c r="G594" s="48"/>
      <c r="H594" s="48"/>
      <c r="I594" s="48"/>
      <c r="J594" s="48"/>
      <c r="K594" s="48"/>
      <c r="L594" s="39"/>
      <c r="M594" s="34"/>
      <c r="O594" s="34"/>
      <c r="P594" s="34"/>
      <c r="Q594" s="34"/>
      <c r="R594" s="34"/>
      <c r="S594" s="34"/>
      <c r="T594" s="34"/>
      <c r="U594" s="34"/>
      <c r="V594" s="34"/>
      <c r="W594" s="34"/>
      <c r="X594" s="34"/>
      <c r="Y594" s="34"/>
      <c r="Z594" s="34"/>
      <c r="AA594" s="34"/>
      <c r="AB594" s="34"/>
      <c r="AC594" s="34"/>
      <c r="AD594" s="34"/>
      <c r="AE594" s="34"/>
    </row>
  </sheetData>
  <sheetProtection algorithmName="SHA-512" hashValue="bb+Q61anoYymQLbbjqeyVFnG9skkldeLbTZ5E7Kdz+xVnZYoDnLHZKAOJ+WmrRIeTOT38XKuXqsj0rax0J6htg==" saltValue="ymIDZvNGvmu6LUmxtxZ0D8jpPLikCDO1UmAhHZgTqJ9dxp35MfkWH3BU5DErLIX5RMzT6omUxJmxDTmqZg3VYQ==" spinCount="100000" sheet="1" objects="1" scenarios="1" formatColumns="0" formatRows="0" autoFilter="0"/>
  <autoFilter ref="C99:K593"/>
  <mergeCells count="9">
    <mergeCell ref="E50:H50"/>
    <mergeCell ref="E90:H90"/>
    <mergeCell ref="E92:H9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tabSelected="1" topLeftCell="A110" workbookViewId="0"/>
  </sheetViews>
  <sheetFormatPr defaultRowHeight="14.5"/>
  <cols>
    <col min="1" max="1" width="8.33203125" style="1" customWidth="1"/>
    <col min="2" max="2" width="1.21875" style="1" customWidth="1"/>
    <col min="3" max="3" width="4.109375" style="1" customWidth="1"/>
    <col min="4" max="4" width="4.33203125" style="1" customWidth="1"/>
    <col min="5" max="5" width="17.109375" style="1" customWidth="1"/>
    <col min="6" max="6" width="50.77734375" style="1" customWidth="1"/>
    <col min="7" max="7" width="7.44140625" style="1" customWidth="1"/>
    <col min="8" max="8" width="14" style="1" customWidth="1"/>
    <col min="9" max="9" width="15.77734375" style="1" customWidth="1"/>
    <col min="10" max="11" width="22.33203125" style="1" customWidth="1"/>
    <col min="12" max="12" width="9.33203125" style="1" customWidth="1"/>
    <col min="13" max="13" width="10.77734375" style="1" hidden="1" customWidth="1"/>
    <col min="14" max="14" width="9.33203125" style="1" hidden="1"/>
    <col min="15" max="20" width="14.10937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7" customHeight="1">
      <c r="L2" s="347"/>
      <c r="M2" s="347"/>
      <c r="N2" s="347"/>
      <c r="O2" s="347"/>
      <c r="P2" s="347"/>
      <c r="Q2" s="347"/>
      <c r="R2" s="347"/>
      <c r="S2" s="347"/>
      <c r="T2" s="347"/>
      <c r="U2" s="347"/>
      <c r="V2" s="347"/>
      <c r="AT2" s="17" t="s">
        <v>87</v>
      </c>
    </row>
    <row r="3" spans="1:46" s="1" customFormat="1" ht="7" customHeight="1">
      <c r="B3" s="101"/>
      <c r="C3" s="102"/>
      <c r="D3" s="102"/>
      <c r="E3" s="102"/>
      <c r="F3" s="102"/>
      <c r="G3" s="102"/>
      <c r="H3" s="102"/>
      <c r="I3" s="102"/>
      <c r="J3" s="102"/>
      <c r="K3" s="102"/>
      <c r="L3" s="20"/>
      <c r="AT3" s="17" t="s">
        <v>83</v>
      </c>
    </row>
    <row r="4" spans="1:46" s="1" customFormat="1" ht="25" customHeight="1">
      <c r="B4" s="20"/>
      <c r="D4" s="103" t="s">
        <v>88</v>
      </c>
      <c r="L4" s="20"/>
      <c r="M4" s="104" t="s">
        <v>10</v>
      </c>
      <c r="AT4" s="17" t="s">
        <v>4</v>
      </c>
    </row>
    <row r="5" spans="1:46" s="1" customFormat="1" ht="7" customHeight="1">
      <c r="B5" s="20"/>
      <c r="L5" s="20"/>
    </row>
    <row r="6" spans="1:46" s="1" customFormat="1" ht="12" customHeight="1">
      <c r="B6" s="20"/>
      <c r="D6" s="105" t="s">
        <v>16</v>
      </c>
      <c r="L6" s="20"/>
    </row>
    <row r="7" spans="1:46" s="1" customFormat="1" ht="16.5" customHeight="1">
      <c r="B7" s="20"/>
      <c r="E7" s="348" t="str">
        <f>'Rekapitulace stavby'!K6</f>
        <v>Vyhlídka Karla IV. - oprava pochozích střech - II. Etapa</v>
      </c>
      <c r="F7" s="349"/>
      <c r="G7" s="349"/>
      <c r="H7" s="349"/>
      <c r="L7" s="20"/>
    </row>
    <row r="8" spans="1:46" s="2" customFormat="1" ht="12" customHeight="1">
      <c r="A8" s="34"/>
      <c r="B8" s="39"/>
      <c r="C8" s="34"/>
      <c r="D8" s="105" t="s">
        <v>89</v>
      </c>
      <c r="E8" s="34"/>
      <c r="F8" s="34"/>
      <c r="G8" s="34"/>
      <c r="H8" s="34"/>
      <c r="I8" s="34"/>
      <c r="J8" s="34"/>
      <c r="K8" s="34"/>
      <c r="L8" s="106"/>
      <c r="S8" s="34"/>
      <c r="T8" s="34"/>
      <c r="U8" s="34"/>
      <c r="V8" s="34"/>
      <c r="W8" s="34"/>
      <c r="X8" s="34"/>
      <c r="Y8" s="34"/>
      <c r="Z8" s="34"/>
      <c r="AA8" s="34"/>
      <c r="AB8" s="34"/>
      <c r="AC8" s="34"/>
      <c r="AD8" s="34"/>
      <c r="AE8" s="34"/>
    </row>
    <row r="9" spans="1:46" s="2" customFormat="1" ht="16.5" customHeight="1">
      <c r="A9" s="34"/>
      <c r="B9" s="39"/>
      <c r="C9" s="34"/>
      <c r="D9" s="34"/>
      <c r="E9" s="350" t="s">
        <v>848</v>
      </c>
      <c r="F9" s="351"/>
      <c r="G9" s="351"/>
      <c r="H9" s="351"/>
      <c r="I9" s="34"/>
      <c r="J9" s="34"/>
      <c r="K9" s="34"/>
      <c r="L9" s="106"/>
      <c r="S9" s="34"/>
      <c r="T9" s="34"/>
      <c r="U9" s="34"/>
      <c r="V9" s="34"/>
      <c r="W9" s="34"/>
      <c r="X9" s="34"/>
      <c r="Y9" s="34"/>
      <c r="Z9" s="34"/>
      <c r="AA9" s="34"/>
      <c r="AB9" s="34"/>
      <c r="AC9" s="34"/>
      <c r="AD9" s="34"/>
      <c r="AE9" s="34"/>
    </row>
    <row r="10" spans="1:46" s="2" customFormat="1" ht="10">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46" s="2" customFormat="1" ht="12" customHeight="1">
      <c r="A11" s="34"/>
      <c r="B11" s="39"/>
      <c r="C11" s="34"/>
      <c r="D11" s="105" t="s">
        <v>18</v>
      </c>
      <c r="E11" s="34"/>
      <c r="F11" s="107" t="s">
        <v>19</v>
      </c>
      <c r="G11" s="34"/>
      <c r="H11" s="34"/>
      <c r="I11" s="105" t="s">
        <v>20</v>
      </c>
      <c r="J11" s="107" t="s">
        <v>21</v>
      </c>
      <c r="K11" s="34"/>
      <c r="L11" s="106"/>
      <c r="S11" s="34"/>
      <c r="T11" s="34"/>
      <c r="U11" s="34"/>
      <c r="V11" s="34"/>
      <c r="W11" s="34"/>
      <c r="X11" s="34"/>
      <c r="Y11" s="34"/>
      <c r="Z11" s="34"/>
      <c r="AA11" s="34"/>
      <c r="AB11" s="34"/>
      <c r="AC11" s="34"/>
      <c r="AD11" s="34"/>
      <c r="AE11" s="34"/>
    </row>
    <row r="12" spans="1:46" s="2" customFormat="1" ht="12" customHeight="1">
      <c r="A12" s="34"/>
      <c r="B12" s="39"/>
      <c r="C12" s="34"/>
      <c r="D12" s="105" t="s">
        <v>22</v>
      </c>
      <c r="E12" s="34"/>
      <c r="F12" s="107" t="s">
        <v>23</v>
      </c>
      <c r="G12" s="34"/>
      <c r="H12" s="34"/>
      <c r="I12" s="105" t="s">
        <v>24</v>
      </c>
      <c r="J12" s="108" t="str">
        <f>'Rekapitulace stavby'!AN8</f>
        <v>28. 5. 2021</v>
      </c>
      <c r="K12" s="34"/>
      <c r="L12" s="106"/>
      <c r="S12" s="34"/>
      <c r="T12" s="34"/>
      <c r="U12" s="34"/>
      <c r="V12" s="34"/>
      <c r="W12" s="34"/>
      <c r="X12" s="34"/>
      <c r="Y12" s="34"/>
      <c r="Z12" s="34"/>
      <c r="AA12" s="34"/>
      <c r="AB12" s="34"/>
      <c r="AC12" s="34"/>
      <c r="AD12" s="34"/>
      <c r="AE12" s="34"/>
    </row>
    <row r="13" spans="1:46" s="2" customFormat="1" ht="10.75"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46" s="2" customFormat="1" ht="12" customHeight="1">
      <c r="A14" s="34"/>
      <c r="B14" s="39"/>
      <c r="C14" s="34"/>
      <c r="D14" s="105" t="s">
        <v>26</v>
      </c>
      <c r="E14" s="34"/>
      <c r="F14" s="34"/>
      <c r="G14" s="34"/>
      <c r="H14" s="34"/>
      <c r="I14" s="105" t="s">
        <v>27</v>
      </c>
      <c r="J14" s="107" t="s">
        <v>21</v>
      </c>
      <c r="K14" s="34"/>
      <c r="L14" s="106"/>
      <c r="S14" s="34"/>
      <c r="T14" s="34"/>
      <c r="U14" s="34"/>
      <c r="V14" s="34"/>
      <c r="W14" s="34"/>
      <c r="X14" s="34"/>
      <c r="Y14" s="34"/>
      <c r="Z14" s="34"/>
      <c r="AA14" s="34"/>
      <c r="AB14" s="34"/>
      <c r="AC14" s="34"/>
      <c r="AD14" s="34"/>
      <c r="AE14" s="34"/>
    </row>
    <row r="15" spans="1:46" s="2" customFormat="1" ht="18" customHeight="1">
      <c r="A15" s="34"/>
      <c r="B15" s="39"/>
      <c r="C15" s="34"/>
      <c r="D15" s="34"/>
      <c r="E15" s="107" t="s">
        <v>28</v>
      </c>
      <c r="F15" s="34"/>
      <c r="G15" s="34"/>
      <c r="H15" s="34"/>
      <c r="I15" s="105" t="s">
        <v>29</v>
      </c>
      <c r="J15" s="107" t="s">
        <v>21</v>
      </c>
      <c r="K15" s="34"/>
      <c r="L15" s="106"/>
      <c r="S15" s="34"/>
      <c r="T15" s="34"/>
      <c r="U15" s="34"/>
      <c r="V15" s="34"/>
      <c r="W15" s="34"/>
      <c r="X15" s="34"/>
      <c r="Y15" s="34"/>
      <c r="Z15" s="34"/>
      <c r="AA15" s="34"/>
      <c r="AB15" s="34"/>
      <c r="AC15" s="34"/>
      <c r="AD15" s="34"/>
      <c r="AE15" s="34"/>
    </row>
    <row r="16" spans="1:46" s="2" customFormat="1" ht="7"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30</v>
      </c>
      <c r="E17" s="34"/>
      <c r="F17" s="34"/>
      <c r="G17" s="34"/>
      <c r="H17" s="34"/>
      <c r="I17" s="105" t="s">
        <v>27</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52" t="str">
        <f>'Rekapitulace stavby'!E14</f>
        <v>Vyplň údaj</v>
      </c>
      <c r="F18" s="353"/>
      <c r="G18" s="353"/>
      <c r="H18" s="353"/>
      <c r="I18" s="105" t="s">
        <v>29</v>
      </c>
      <c r="J18" s="30" t="str">
        <f>'Rekapitulace stavby'!AN14</f>
        <v>Vyplň údaj</v>
      </c>
      <c r="K18" s="34"/>
      <c r="L18" s="106"/>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32</v>
      </c>
      <c r="E20" s="34"/>
      <c r="F20" s="34"/>
      <c r="G20" s="34"/>
      <c r="H20" s="34"/>
      <c r="I20" s="105" t="s">
        <v>27</v>
      </c>
      <c r="J20" s="107" t="s">
        <v>21</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33</v>
      </c>
      <c r="F21" s="34"/>
      <c r="G21" s="34"/>
      <c r="H21" s="34"/>
      <c r="I21" s="105" t="s">
        <v>29</v>
      </c>
      <c r="J21" s="107" t="s">
        <v>21</v>
      </c>
      <c r="K21" s="34"/>
      <c r="L21" s="106"/>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35</v>
      </c>
      <c r="E23" s="34"/>
      <c r="F23" s="34"/>
      <c r="G23" s="34"/>
      <c r="H23" s="34"/>
      <c r="I23" s="105" t="s">
        <v>27</v>
      </c>
      <c r="J23" s="107" t="s">
        <v>21</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36</v>
      </c>
      <c r="F24" s="34"/>
      <c r="G24" s="34"/>
      <c r="H24" s="34"/>
      <c r="I24" s="105" t="s">
        <v>29</v>
      </c>
      <c r="J24" s="107" t="s">
        <v>21</v>
      </c>
      <c r="K24" s="34"/>
      <c r="L24" s="106"/>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37</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71.25" customHeight="1">
      <c r="A27" s="109"/>
      <c r="B27" s="110"/>
      <c r="C27" s="109"/>
      <c r="D27" s="109"/>
      <c r="E27" s="354" t="s">
        <v>38</v>
      </c>
      <c r="F27" s="354"/>
      <c r="G27" s="354"/>
      <c r="H27" s="354"/>
      <c r="I27" s="109"/>
      <c r="J27" s="109"/>
      <c r="K27" s="109"/>
      <c r="L27" s="111"/>
      <c r="S27" s="109"/>
      <c r="T27" s="109"/>
      <c r="U27" s="109"/>
      <c r="V27" s="109"/>
      <c r="W27" s="109"/>
      <c r="X27" s="109"/>
      <c r="Y27" s="109"/>
      <c r="Z27" s="109"/>
      <c r="AA27" s="109"/>
      <c r="AB27" s="109"/>
      <c r="AC27" s="109"/>
      <c r="AD27" s="109"/>
      <c r="AE27" s="109"/>
    </row>
    <row r="28" spans="1:31" s="2" customFormat="1" ht="7"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7"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4" customHeight="1">
      <c r="A30" s="34"/>
      <c r="B30" s="39"/>
      <c r="C30" s="34"/>
      <c r="D30" s="113" t="s">
        <v>39</v>
      </c>
      <c r="E30" s="34"/>
      <c r="F30" s="34"/>
      <c r="G30" s="34"/>
      <c r="H30" s="34"/>
      <c r="I30" s="34"/>
      <c r="J30" s="114">
        <f>ROUND(J83, 2)</f>
        <v>0</v>
      </c>
      <c r="K30" s="34"/>
      <c r="L30" s="106"/>
      <c r="S30" s="34"/>
      <c r="T30" s="34"/>
      <c r="U30" s="34"/>
      <c r="V30" s="34"/>
      <c r="W30" s="34"/>
      <c r="X30" s="34"/>
      <c r="Y30" s="34"/>
      <c r="Z30" s="34"/>
      <c r="AA30" s="34"/>
      <c r="AB30" s="34"/>
      <c r="AC30" s="34"/>
      <c r="AD30" s="34"/>
      <c r="AE30" s="34"/>
    </row>
    <row r="31" spans="1:31" s="2" customFormat="1" ht="7"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c r="A32" s="34"/>
      <c r="B32" s="39"/>
      <c r="C32" s="34"/>
      <c r="D32" s="34"/>
      <c r="E32" s="34"/>
      <c r="F32" s="115" t="s">
        <v>41</v>
      </c>
      <c r="G32" s="34"/>
      <c r="H32" s="34"/>
      <c r="I32" s="115" t="s">
        <v>40</v>
      </c>
      <c r="J32" s="115" t="s">
        <v>42</v>
      </c>
      <c r="K32" s="34"/>
      <c r="L32" s="106"/>
      <c r="S32" s="34"/>
      <c r="T32" s="34"/>
      <c r="U32" s="34"/>
      <c r="V32" s="34"/>
      <c r="W32" s="34"/>
      <c r="X32" s="34"/>
      <c r="Y32" s="34"/>
      <c r="Z32" s="34"/>
      <c r="AA32" s="34"/>
      <c r="AB32" s="34"/>
      <c r="AC32" s="34"/>
      <c r="AD32" s="34"/>
      <c r="AE32" s="34"/>
    </row>
    <row r="33" spans="1:31" s="2" customFormat="1" ht="14.4" customHeight="1">
      <c r="A33" s="34"/>
      <c r="B33" s="39"/>
      <c r="C33" s="34"/>
      <c r="D33" s="116" t="s">
        <v>43</v>
      </c>
      <c r="E33" s="105" t="s">
        <v>44</v>
      </c>
      <c r="F33" s="117">
        <f>ROUND((SUM(BE83:BE112)),  2)</f>
        <v>0</v>
      </c>
      <c r="G33" s="34"/>
      <c r="H33" s="34"/>
      <c r="I33" s="118">
        <v>0.21</v>
      </c>
      <c r="J33" s="117">
        <f>ROUND(((SUM(BE83:BE112))*I33),  2)</f>
        <v>0</v>
      </c>
      <c r="K33" s="34"/>
      <c r="L33" s="106"/>
      <c r="S33" s="34"/>
      <c r="T33" s="34"/>
      <c r="U33" s="34"/>
      <c r="V33" s="34"/>
      <c r="W33" s="34"/>
      <c r="X33" s="34"/>
      <c r="Y33" s="34"/>
      <c r="Z33" s="34"/>
      <c r="AA33" s="34"/>
      <c r="AB33" s="34"/>
      <c r="AC33" s="34"/>
      <c r="AD33" s="34"/>
      <c r="AE33" s="34"/>
    </row>
    <row r="34" spans="1:31" s="2" customFormat="1" ht="14.4" customHeight="1">
      <c r="A34" s="34"/>
      <c r="B34" s="39"/>
      <c r="C34" s="34"/>
      <c r="D34" s="34"/>
      <c r="E34" s="105" t="s">
        <v>45</v>
      </c>
      <c r="F34" s="117">
        <f>ROUND((SUM(BF83:BF112)),  2)</f>
        <v>0</v>
      </c>
      <c r="G34" s="34"/>
      <c r="H34" s="34"/>
      <c r="I34" s="118">
        <v>0.15</v>
      </c>
      <c r="J34" s="117">
        <f>ROUND(((SUM(BF83:BF112))*I34),  2)</f>
        <v>0</v>
      </c>
      <c r="K34" s="34"/>
      <c r="L34" s="106"/>
      <c r="S34" s="34"/>
      <c r="T34" s="34"/>
      <c r="U34" s="34"/>
      <c r="V34" s="34"/>
      <c r="W34" s="34"/>
      <c r="X34" s="34"/>
      <c r="Y34" s="34"/>
      <c r="Z34" s="34"/>
      <c r="AA34" s="34"/>
      <c r="AB34" s="34"/>
      <c r="AC34" s="34"/>
      <c r="AD34" s="34"/>
      <c r="AE34" s="34"/>
    </row>
    <row r="35" spans="1:31" s="2" customFormat="1" ht="14.4" hidden="1" customHeight="1">
      <c r="A35" s="34"/>
      <c r="B35" s="39"/>
      <c r="C35" s="34"/>
      <c r="D35" s="34"/>
      <c r="E35" s="105" t="s">
        <v>46</v>
      </c>
      <c r="F35" s="117">
        <f>ROUND((SUM(BG83:BG112)),  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hidden="1" customHeight="1">
      <c r="A36" s="34"/>
      <c r="B36" s="39"/>
      <c r="C36" s="34"/>
      <c r="D36" s="34"/>
      <c r="E36" s="105" t="s">
        <v>47</v>
      </c>
      <c r="F36" s="117">
        <f>ROUND((SUM(BH83:BH112)),  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hidden="1" customHeight="1">
      <c r="A37" s="34"/>
      <c r="B37" s="39"/>
      <c r="C37" s="34"/>
      <c r="D37" s="34"/>
      <c r="E37" s="105" t="s">
        <v>48</v>
      </c>
      <c r="F37" s="117">
        <f>ROUND((SUM(BI83:BI112)),  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4" customHeight="1">
      <c r="A39" s="34"/>
      <c r="B39" s="39"/>
      <c r="C39" s="119"/>
      <c r="D39" s="120" t="s">
        <v>49</v>
      </c>
      <c r="E39" s="121"/>
      <c r="F39" s="121"/>
      <c r="G39" s="122" t="s">
        <v>50</v>
      </c>
      <c r="H39" s="123" t="s">
        <v>51</v>
      </c>
      <c r="I39" s="121"/>
      <c r="J39" s="124">
        <f>SUM(J30:J37)</f>
        <v>0</v>
      </c>
      <c r="K39" s="125"/>
      <c r="L39" s="106"/>
      <c r="S39" s="34"/>
      <c r="T39" s="34"/>
      <c r="U39" s="34"/>
      <c r="V39" s="34"/>
      <c r="W39" s="34"/>
      <c r="X39" s="34"/>
      <c r="Y39" s="34"/>
      <c r="Z39" s="34"/>
      <c r="AA39" s="34"/>
      <c r="AB39" s="34"/>
      <c r="AC39" s="34"/>
      <c r="AD39" s="34"/>
      <c r="AE39" s="34"/>
    </row>
    <row r="40" spans="1:31" s="2" customFormat="1" ht="14.4"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7"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5" customHeight="1">
      <c r="A45" s="34"/>
      <c r="B45" s="35"/>
      <c r="C45" s="23" t="s">
        <v>91</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7"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5" t="str">
        <f>E7</f>
        <v>Vyhlídka Karla IV. - oprava pochozích střech - II. Etapa</v>
      </c>
      <c r="F48" s="356"/>
      <c r="G48" s="356"/>
      <c r="H48" s="356"/>
      <c r="I48" s="36"/>
      <c r="J48" s="36"/>
      <c r="K48" s="36"/>
      <c r="L48" s="106"/>
      <c r="S48" s="34"/>
      <c r="T48" s="34"/>
      <c r="U48" s="34"/>
      <c r="V48" s="34"/>
      <c r="W48" s="34"/>
      <c r="X48" s="34"/>
      <c r="Y48" s="34"/>
      <c r="Z48" s="34"/>
      <c r="AA48" s="34"/>
      <c r="AB48" s="34"/>
      <c r="AC48" s="34"/>
      <c r="AD48" s="34"/>
      <c r="AE48" s="34"/>
    </row>
    <row r="49" spans="1:47" s="2" customFormat="1" ht="12" customHeight="1">
      <c r="A49" s="34"/>
      <c r="B49" s="35"/>
      <c r="C49" s="29" t="s">
        <v>89</v>
      </c>
      <c r="D49" s="36"/>
      <c r="E49" s="36"/>
      <c r="F49" s="36"/>
      <c r="G49" s="36"/>
      <c r="H49" s="36"/>
      <c r="I49" s="36"/>
      <c r="J49" s="36"/>
      <c r="K49" s="36"/>
      <c r="L49" s="106"/>
      <c r="S49" s="34"/>
      <c r="T49" s="34"/>
      <c r="U49" s="34"/>
      <c r="V49" s="34"/>
      <c r="W49" s="34"/>
      <c r="X49" s="34"/>
      <c r="Y49" s="34"/>
      <c r="Z49" s="34"/>
      <c r="AA49" s="34"/>
      <c r="AB49" s="34"/>
      <c r="AC49" s="34"/>
      <c r="AD49" s="34"/>
      <c r="AE49" s="34"/>
    </row>
    <row r="50" spans="1:47" s="2" customFormat="1" ht="16.5" customHeight="1">
      <c r="A50" s="34"/>
      <c r="B50" s="35"/>
      <c r="C50" s="36"/>
      <c r="D50" s="36"/>
      <c r="E50" s="327" t="str">
        <f>E9</f>
        <v>VONb - Vedlejší a ostatní náklady - II. Etapa</v>
      </c>
      <c r="F50" s="357"/>
      <c r="G50" s="357"/>
      <c r="H50" s="357"/>
      <c r="I50" s="36"/>
      <c r="J50" s="36"/>
      <c r="K50" s="36"/>
      <c r="L50" s="106"/>
      <c r="S50" s="34"/>
      <c r="T50" s="34"/>
      <c r="U50" s="34"/>
      <c r="V50" s="34"/>
      <c r="W50" s="34"/>
      <c r="X50" s="34"/>
      <c r="Y50" s="34"/>
      <c r="Z50" s="34"/>
      <c r="AA50" s="34"/>
      <c r="AB50" s="34"/>
      <c r="AC50" s="34"/>
      <c r="AD50" s="34"/>
      <c r="AE50" s="34"/>
    </row>
    <row r="51" spans="1:47" s="2" customFormat="1" ht="7"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47" s="2" customFormat="1" ht="12" customHeight="1">
      <c r="A52" s="34"/>
      <c r="B52" s="35"/>
      <c r="C52" s="29" t="s">
        <v>22</v>
      </c>
      <c r="D52" s="36"/>
      <c r="E52" s="36"/>
      <c r="F52" s="27" t="str">
        <f>F12</f>
        <v>Karlovy Vary</v>
      </c>
      <c r="G52" s="36"/>
      <c r="H52" s="36"/>
      <c r="I52" s="29" t="s">
        <v>24</v>
      </c>
      <c r="J52" s="59" t="str">
        <f>IF(J12="","",J12)</f>
        <v>28. 5. 2021</v>
      </c>
      <c r="K52" s="36"/>
      <c r="L52" s="106"/>
      <c r="S52" s="34"/>
      <c r="T52" s="34"/>
      <c r="U52" s="34"/>
      <c r="V52" s="34"/>
      <c r="W52" s="34"/>
      <c r="X52" s="34"/>
      <c r="Y52" s="34"/>
      <c r="Z52" s="34"/>
      <c r="AA52" s="34"/>
      <c r="AB52" s="34"/>
      <c r="AC52" s="34"/>
      <c r="AD52" s="34"/>
      <c r="AE52" s="34"/>
    </row>
    <row r="53" spans="1:47" s="2" customFormat="1" ht="7"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47" s="2" customFormat="1" ht="25.65" customHeight="1">
      <c r="A54" s="34"/>
      <c r="B54" s="35"/>
      <c r="C54" s="29" t="s">
        <v>26</v>
      </c>
      <c r="D54" s="36"/>
      <c r="E54" s="36"/>
      <c r="F54" s="27" t="str">
        <f>E15</f>
        <v>Statutární město Karlovy Vary</v>
      </c>
      <c r="G54" s="36"/>
      <c r="H54" s="36"/>
      <c r="I54" s="29" t="s">
        <v>32</v>
      </c>
      <c r="J54" s="32" t="str">
        <f>E21</f>
        <v>Ing. Kubíček, Ing. Redl</v>
      </c>
      <c r="K54" s="36"/>
      <c r="L54" s="106"/>
      <c r="S54" s="34"/>
      <c r="T54" s="34"/>
      <c r="U54" s="34"/>
      <c r="V54" s="34"/>
      <c r="W54" s="34"/>
      <c r="X54" s="34"/>
      <c r="Y54" s="34"/>
      <c r="Z54" s="34"/>
      <c r="AA54" s="34"/>
      <c r="AB54" s="34"/>
      <c r="AC54" s="34"/>
      <c r="AD54" s="34"/>
      <c r="AE54" s="34"/>
    </row>
    <row r="55" spans="1:47" s="2" customFormat="1" ht="15.15" customHeight="1">
      <c r="A55" s="34"/>
      <c r="B55" s="35"/>
      <c r="C55" s="29" t="s">
        <v>30</v>
      </c>
      <c r="D55" s="36"/>
      <c r="E55" s="36"/>
      <c r="F55" s="27" t="str">
        <f>IF(E18="","",E18)</f>
        <v>Vyplň údaj</v>
      </c>
      <c r="G55" s="36"/>
      <c r="H55" s="36"/>
      <c r="I55" s="29" t="s">
        <v>35</v>
      </c>
      <c r="J55" s="32" t="str">
        <f>E24</f>
        <v>Daniela Hahnová</v>
      </c>
      <c r="K55" s="36"/>
      <c r="L55" s="106"/>
      <c r="S55" s="34"/>
      <c r="T55" s="34"/>
      <c r="U55" s="34"/>
      <c r="V55" s="34"/>
      <c r="W55" s="34"/>
      <c r="X55" s="34"/>
      <c r="Y55" s="34"/>
      <c r="Z55" s="34"/>
      <c r="AA55" s="34"/>
      <c r="AB55" s="34"/>
      <c r="AC55" s="34"/>
      <c r="AD55" s="34"/>
      <c r="AE55" s="34"/>
    </row>
    <row r="56" spans="1:47" s="2" customFormat="1" ht="10.2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47" s="2" customFormat="1" ht="29.25" customHeight="1">
      <c r="A57" s="34"/>
      <c r="B57" s="35"/>
      <c r="C57" s="130" t="s">
        <v>92</v>
      </c>
      <c r="D57" s="131"/>
      <c r="E57" s="131"/>
      <c r="F57" s="131"/>
      <c r="G57" s="131"/>
      <c r="H57" s="131"/>
      <c r="I57" s="131"/>
      <c r="J57" s="132" t="s">
        <v>93</v>
      </c>
      <c r="K57" s="131"/>
      <c r="L57" s="106"/>
      <c r="S57" s="34"/>
      <c r="T57" s="34"/>
      <c r="U57" s="34"/>
      <c r="V57" s="34"/>
      <c r="W57" s="34"/>
      <c r="X57" s="34"/>
      <c r="Y57" s="34"/>
      <c r="Z57" s="34"/>
      <c r="AA57" s="34"/>
      <c r="AB57" s="34"/>
      <c r="AC57" s="34"/>
      <c r="AD57" s="34"/>
      <c r="AE57" s="34"/>
    </row>
    <row r="58" spans="1:47" s="2" customFormat="1" ht="10.2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75" customHeight="1">
      <c r="A59" s="34"/>
      <c r="B59" s="35"/>
      <c r="C59" s="133" t="s">
        <v>71</v>
      </c>
      <c r="D59" s="36"/>
      <c r="E59" s="36"/>
      <c r="F59" s="36"/>
      <c r="G59" s="36"/>
      <c r="H59" s="36"/>
      <c r="I59" s="36"/>
      <c r="J59" s="77">
        <f>J83</f>
        <v>0</v>
      </c>
      <c r="K59" s="36"/>
      <c r="L59" s="106"/>
      <c r="S59" s="34"/>
      <c r="T59" s="34"/>
      <c r="U59" s="34"/>
      <c r="V59" s="34"/>
      <c r="W59" s="34"/>
      <c r="X59" s="34"/>
      <c r="Y59" s="34"/>
      <c r="Z59" s="34"/>
      <c r="AA59" s="34"/>
      <c r="AB59" s="34"/>
      <c r="AC59" s="34"/>
      <c r="AD59" s="34"/>
      <c r="AE59" s="34"/>
      <c r="AU59" s="17" t="s">
        <v>94</v>
      </c>
    </row>
    <row r="60" spans="1:47" s="9" customFormat="1" ht="25" customHeight="1">
      <c r="B60" s="134"/>
      <c r="C60" s="135"/>
      <c r="D60" s="136" t="s">
        <v>849</v>
      </c>
      <c r="E60" s="137"/>
      <c r="F60" s="137"/>
      <c r="G60" s="137"/>
      <c r="H60" s="137"/>
      <c r="I60" s="137"/>
      <c r="J60" s="138">
        <f>J84</f>
        <v>0</v>
      </c>
      <c r="K60" s="135"/>
      <c r="L60" s="139"/>
    </row>
    <row r="61" spans="1:47" s="10" customFormat="1" ht="19.899999999999999" customHeight="1">
      <c r="B61" s="140"/>
      <c r="C61" s="141"/>
      <c r="D61" s="142" t="s">
        <v>850</v>
      </c>
      <c r="E61" s="143"/>
      <c r="F61" s="143"/>
      <c r="G61" s="143"/>
      <c r="H61" s="143"/>
      <c r="I61" s="143"/>
      <c r="J61" s="144">
        <f>J85</f>
        <v>0</v>
      </c>
      <c r="K61" s="141"/>
      <c r="L61" s="145"/>
    </row>
    <row r="62" spans="1:47" s="10" customFormat="1" ht="19.899999999999999" customHeight="1">
      <c r="B62" s="140"/>
      <c r="C62" s="141"/>
      <c r="D62" s="142" t="s">
        <v>851</v>
      </c>
      <c r="E62" s="143"/>
      <c r="F62" s="143"/>
      <c r="G62" s="143"/>
      <c r="H62" s="143"/>
      <c r="I62" s="143"/>
      <c r="J62" s="144">
        <f>J92</f>
        <v>0</v>
      </c>
      <c r="K62" s="141"/>
      <c r="L62" s="145"/>
    </row>
    <row r="63" spans="1:47" s="10" customFormat="1" ht="19.899999999999999" customHeight="1">
      <c r="B63" s="140"/>
      <c r="C63" s="141"/>
      <c r="D63" s="142" t="s">
        <v>852</v>
      </c>
      <c r="E63" s="143"/>
      <c r="F63" s="143"/>
      <c r="G63" s="143"/>
      <c r="H63" s="143"/>
      <c r="I63" s="143"/>
      <c r="J63" s="144">
        <f>J106</f>
        <v>0</v>
      </c>
      <c r="K63" s="141"/>
      <c r="L63" s="145"/>
    </row>
    <row r="64" spans="1:47" s="2" customFormat="1" ht="21.75" customHeight="1">
      <c r="A64" s="34"/>
      <c r="B64" s="35"/>
      <c r="C64" s="36"/>
      <c r="D64" s="36"/>
      <c r="E64" s="36"/>
      <c r="F64" s="36"/>
      <c r="G64" s="36"/>
      <c r="H64" s="36"/>
      <c r="I64" s="36"/>
      <c r="J64" s="36"/>
      <c r="K64" s="36"/>
      <c r="L64" s="106"/>
      <c r="S64" s="34"/>
      <c r="T64" s="34"/>
      <c r="U64" s="34"/>
      <c r="V64" s="34"/>
      <c r="W64" s="34"/>
      <c r="X64" s="34"/>
      <c r="Y64" s="34"/>
      <c r="Z64" s="34"/>
      <c r="AA64" s="34"/>
      <c r="AB64" s="34"/>
      <c r="AC64" s="34"/>
      <c r="AD64" s="34"/>
      <c r="AE64" s="34"/>
    </row>
    <row r="65" spans="1:31" s="2" customFormat="1" ht="7" customHeight="1">
      <c r="A65" s="34"/>
      <c r="B65" s="47"/>
      <c r="C65" s="48"/>
      <c r="D65" s="48"/>
      <c r="E65" s="48"/>
      <c r="F65" s="48"/>
      <c r="G65" s="48"/>
      <c r="H65" s="48"/>
      <c r="I65" s="48"/>
      <c r="J65" s="48"/>
      <c r="K65" s="48"/>
      <c r="L65" s="106"/>
      <c r="S65" s="34"/>
      <c r="T65" s="34"/>
      <c r="U65" s="34"/>
      <c r="V65" s="34"/>
      <c r="W65" s="34"/>
      <c r="X65" s="34"/>
      <c r="Y65" s="34"/>
      <c r="Z65" s="34"/>
      <c r="AA65" s="34"/>
      <c r="AB65" s="34"/>
      <c r="AC65" s="34"/>
      <c r="AD65" s="34"/>
      <c r="AE65" s="34"/>
    </row>
    <row r="69" spans="1:31" s="2" customFormat="1" ht="7" customHeight="1">
      <c r="A69" s="34"/>
      <c r="B69" s="49"/>
      <c r="C69" s="50"/>
      <c r="D69" s="50"/>
      <c r="E69" s="50"/>
      <c r="F69" s="50"/>
      <c r="G69" s="50"/>
      <c r="H69" s="50"/>
      <c r="I69" s="50"/>
      <c r="J69" s="50"/>
      <c r="K69" s="50"/>
      <c r="L69" s="106"/>
      <c r="S69" s="34"/>
      <c r="T69" s="34"/>
      <c r="U69" s="34"/>
      <c r="V69" s="34"/>
      <c r="W69" s="34"/>
      <c r="X69" s="34"/>
      <c r="Y69" s="34"/>
      <c r="Z69" s="34"/>
      <c r="AA69" s="34"/>
      <c r="AB69" s="34"/>
      <c r="AC69" s="34"/>
      <c r="AD69" s="34"/>
      <c r="AE69" s="34"/>
    </row>
    <row r="70" spans="1:31" s="2" customFormat="1" ht="25" customHeight="1">
      <c r="A70" s="34"/>
      <c r="B70" s="35"/>
      <c r="C70" s="23" t="s">
        <v>116</v>
      </c>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7" customHeight="1">
      <c r="A71" s="34"/>
      <c r="B71" s="35"/>
      <c r="C71" s="36"/>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12" customHeight="1">
      <c r="A72" s="34"/>
      <c r="B72" s="35"/>
      <c r="C72" s="29" t="s">
        <v>16</v>
      </c>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16.5" customHeight="1">
      <c r="A73" s="34"/>
      <c r="B73" s="35"/>
      <c r="C73" s="36"/>
      <c r="D73" s="36"/>
      <c r="E73" s="355" t="str">
        <f>E7</f>
        <v>Vyhlídka Karla IV. - oprava pochozích střech - II. Etapa</v>
      </c>
      <c r="F73" s="356"/>
      <c r="G73" s="356"/>
      <c r="H73" s="356"/>
      <c r="I73" s="36"/>
      <c r="J73" s="36"/>
      <c r="K73" s="36"/>
      <c r="L73" s="106"/>
      <c r="S73" s="34"/>
      <c r="T73" s="34"/>
      <c r="U73" s="34"/>
      <c r="V73" s="34"/>
      <c r="W73" s="34"/>
      <c r="X73" s="34"/>
      <c r="Y73" s="34"/>
      <c r="Z73" s="34"/>
      <c r="AA73" s="34"/>
      <c r="AB73" s="34"/>
      <c r="AC73" s="34"/>
      <c r="AD73" s="34"/>
      <c r="AE73" s="34"/>
    </row>
    <row r="74" spans="1:31" s="2" customFormat="1" ht="12" customHeight="1">
      <c r="A74" s="34"/>
      <c r="B74" s="35"/>
      <c r="C74" s="29" t="s">
        <v>89</v>
      </c>
      <c r="D74" s="36"/>
      <c r="E74" s="36"/>
      <c r="F74" s="36"/>
      <c r="G74" s="36"/>
      <c r="H74" s="36"/>
      <c r="I74" s="36"/>
      <c r="J74" s="36"/>
      <c r="K74" s="36"/>
      <c r="L74" s="106"/>
      <c r="S74" s="34"/>
      <c r="T74" s="34"/>
      <c r="U74" s="34"/>
      <c r="V74" s="34"/>
      <c r="W74" s="34"/>
      <c r="X74" s="34"/>
      <c r="Y74" s="34"/>
      <c r="Z74" s="34"/>
      <c r="AA74" s="34"/>
      <c r="AB74" s="34"/>
      <c r="AC74" s="34"/>
      <c r="AD74" s="34"/>
      <c r="AE74" s="34"/>
    </row>
    <row r="75" spans="1:31" s="2" customFormat="1" ht="16.5" customHeight="1">
      <c r="A75" s="34"/>
      <c r="B75" s="35"/>
      <c r="C75" s="36"/>
      <c r="D75" s="36"/>
      <c r="E75" s="327" t="str">
        <f>E9</f>
        <v>VONb - Vedlejší a ostatní náklady - II. Etapa</v>
      </c>
      <c r="F75" s="357"/>
      <c r="G75" s="357"/>
      <c r="H75" s="357"/>
      <c r="I75" s="36"/>
      <c r="J75" s="36"/>
      <c r="K75" s="36"/>
      <c r="L75" s="106"/>
      <c r="S75" s="34"/>
      <c r="T75" s="34"/>
      <c r="U75" s="34"/>
      <c r="V75" s="34"/>
      <c r="W75" s="34"/>
      <c r="X75" s="34"/>
      <c r="Y75" s="34"/>
      <c r="Z75" s="34"/>
      <c r="AA75" s="34"/>
      <c r="AB75" s="34"/>
      <c r="AC75" s="34"/>
      <c r="AD75" s="34"/>
      <c r="AE75" s="34"/>
    </row>
    <row r="76" spans="1:31" s="2" customFormat="1" ht="7" customHeight="1">
      <c r="A76" s="34"/>
      <c r="B76" s="35"/>
      <c r="C76" s="36"/>
      <c r="D76" s="36"/>
      <c r="E76" s="36"/>
      <c r="F76" s="36"/>
      <c r="G76" s="36"/>
      <c r="H76" s="36"/>
      <c r="I76" s="36"/>
      <c r="J76" s="36"/>
      <c r="K76" s="36"/>
      <c r="L76" s="106"/>
      <c r="S76" s="34"/>
      <c r="T76" s="34"/>
      <c r="U76" s="34"/>
      <c r="V76" s="34"/>
      <c r="W76" s="34"/>
      <c r="X76" s="34"/>
      <c r="Y76" s="34"/>
      <c r="Z76" s="34"/>
      <c r="AA76" s="34"/>
      <c r="AB76" s="34"/>
      <c r="AC76" s="34"/>
      <c r="AD76" s="34"/>
      <c r="AE76" s="34"/>
    </row>
    <row r="77" spans="1:31" s="2" customFormat="1" ht="12" customHeight="1">
      <c r="A77" s="34"/>
      <c r="B77" s="35"/>
      <c r="C77" s="29" t="s">
        <v>22</v>
      </c>
      <c r="D77" s="36"/>
      <c r="E77" s="36"/>
      <c r="F77" s="27" t="str">
        <f>F12</f>
        <v>Karlovy Vary</v>
      </c>
      <c r="G77" s="36"/>
      <c r="H77" s="36"/>
      <c r="I77" s="29" t="s">
        <v>24</v>
      </c>
      <c r="J77" s="59" t="str">
        <f>IF(J12="","",J12)</f>
        <v>28. 5. 2021</v>
      </c>
      <c r="K77" s="36"/>
      <c r="L77" s="106"/>
      <c r="S77" s="34"/>
      <c r="T77" s="34"/>
      <c r="U77" s="34"/>
      <c r="V77" s="34"/>
      <c r="W77" s="34"/>
      <c r="X77" s="34"/>
      <c r="Y77" s="34"/>
      <c r="Z77" s="34"/>
      <c r="AA77" s="34"/>
      <c r="AB77" s="34"/>
      <c r="AC77" s="34"/>
      <c r="AD77" s="34"/>
      <c r="AE77" s="34"/>
    </row>
    <row r="78" spans="1:31" s="2" customFormat="1" ht="7" customHeight="1">
      <c r="A78" s="34"/>
      <c r="B78" s="35"/>
      <c r="C78" s="36"/>
      <c r="D78" s="36"/>
      <c r="E78" s="36"/>
      <c r="F78" s="36"/>
      <c r="G78" s="36"/>
      <c r="H78" s="36"/>
      <c r="I78" s="36"/>
      <c r="J78" s="36"/>
      <c r="K78" s="36"/>
      <c r="L78" s="106"/>
      <c r="S78" s="34"/>
      <c r="T78" s="34"/>
      <c r="U78" s="34"/>
      <c r="V78" s="34"/>
      <c r="W78" s="34"/>
      <c r="X78" s="34"/>
      <c r="Y78" s="34"/>
      <c r="Z78" s="34"/>
      <c r="AA78" s="34"/>
      <c r="AB78" s="34"/>
      <c r="AC78" s="34"/>
      <c r="AD78" s="34"/>
      <c r="AE78" s="34"/>
    </row>
    <row r="79" spans="1:31" s="2" customFormat="1" ht="25.65" customHeight="1">
      <c r="A79" s="34"/>
      <c r="B79" s="35"/>
      <c r="C79" s="29" t="s">
        <v>26</v>
      </c>
      <c r="D79" s="36"/>
      <c r="E79" s="36"/>
      <c r="F79" s="27" t="str">
        <f>E15</f>
        <v>Statutární město Karlovy Vary</v>
      </c>
      <c r="G79" s="36"/>
      <c r="H79" s="36"/>
      <c r="I79" s="29" t="s">
        <v>32</v>
      </c>
      <c r="J79" s="32" t="str">
        <f>E21</f>
        <v>Ing. Kubíček, Ing. Redl</v>
      </c>
      <c r="K79" s="36"/>
      <c r="L79" s="106"/>
      <c r="S79" s="34"/>
      <c r="T79" s="34"/>
      <c r="U79" s="34"/>
      <c r="V79" s="34"/>
      <c r="W79" s="34"/>
      <c r="X79" s="34"/>
      <c r="Y79" s="34"/>
      <c r="Z79" s="34"/>
      <c r="AA79" s="34"/>
      <c r="AB79" s="34"/>
      <c r="AC79" s="34"/>
      <c r="AD79" s="34"/>
      <c r="AE79" s="34"/>
    </row>
    <row r="80" spans="1:31" s="2" customFormat="1" ht="15.15" customHeight="1">
      <c r="A80" s="34"/>
      <c r="B80" s="35"/>
      <c r="C80" s="29" t="s">
        <v>30</v>
      </c>
      <c r="D80" s="36"/>
      <c r="E80" s="36"/>
      <c r="F80" s="27" t="str">
        <f>IF(E18="","",E18)</f>
        <v>Vyplň údaj</v>
      </c>
      <c r="G80" s="36"/>
      <c r="H80" s="36"/>
      <c r="I80" s="29" t="s">
        <v>35</v>
      </c>
      <c r="J80" s="32" t="str">
        <f>E24</f>
        <v>Daniela Hahnová</v>
      </c>
      <c r="K80" s="36"/>
      <c r="L80" s="106"/>
      <c r="S80" s="34"/>
      <c r="T80" s="34"/>
      <c r="U80" s="34"/>
      <c r="V80" s="34"/>
      <c r="W80" s="34"/>
      <c r="X80" s="34"/>
      <c r="Y80" s="34"/>
      <c r="Z80" s="34"/>
      <c r="AA80" s="34"/>
      <c r="AB80" s="34"/>
      <c r="AC80" s="34"/>
      <c r="AD80" s="34"/>
      <c r="AE80" s="34"/>
    </row>
    <row r="81" spans="1:65" s="2" customFormat="1" ht="10.25" customHeight="1">
      <c r="A81" s="34"/>
      <c r="B81" s="35"/>
      <c r="C81" s="36"/>
      <c r="D81" s="36"/>
      <c r="E81" s="36"/>
      <c r="F81" s="36"/>
      <c r="G81" s="36"/>
      <c r="H81" s="36"/>
      <c r="I81" s="36"/>
      <c r="J81" s="36"/>
      <c r="K81" s="36"/>
      <c r="L81" s="106"/>
      <c r="S81" s="34"/>
      <c r="T81" s="34"/>
      <c r="U81" s="34"/>
      <c r="V81" s="34"/>
      <c r="W81" s="34"/>
      <c r="X81" s="34"/>
      <c r="Y81" s="34"/>
      <c r="Z81" s="34"/>
      <c r="AA81" s="34"/>
      <c r="AB81" s="34"/>
      <c r="AC81" s="34"/>
      <c r="AD81" s="34"/>
      <c r="AE81" s="34"/>
    </row>
    <row r="82" spans="1:65" s="11" customFormat="1" ht="29.25" customHeight="1">
      <c r="A82" s="146"/>
      <c r="B82" s="147"/>
      <c r="C82" s="148" t="s">
        <v>117</v>
      </c>
      <c r="D82" s="149" t="s">
        <v>58</v>
      </c>
      <c r="E82" s="149" t="s">
        <v>54</v>
      </c>
      <c r="F82" s="149" t="s">
        <v>55</v>
      </c>
      <c r="G82" s="149" t="s">
        <v>118</v>
      </c>
      <c r="H82" s="149" t="s">
        <v>119</v>
      </c>
      <c r="I82" s="149" t="s">
        <v>120</v>
      </c>
      <c r="J82" s="149" t="s">
        <v>93</v>
      </c>
      <c r="K82" s="150" t="s">
        <v>121</v>
      </c>
      <c r="L82" s="151"/>
      <c r="M82" s="68" t="s">
        <v>21</v>
      </c>
      <c r="N82" s="69" t="s">
        <v>43</v>
      </c>
      <c r="O82" s="69" t="s">
        <v>122</v>
      </c>
      <c r="P82" s="69" t="s">
        <v>123</v>
      </c>
      <c r="Q82" s="69" t="s">
        <v>124</v>
      </c>
      <c r="R82" s="69" t="s">
        <v>125</v>
      </c>
      <c r="S82" s="69" t="s">
        <v>126</v>
      </c>
      <c r="T82" s="70" t="s">
        <v>127</v>
      </c>
      <c r="U82" s="146"/>
      <c r="V82" s="146"/>
      <c r="W82" s="146"/>
      <c r="X82" s="146"/>
      <c r="Y82" s="146"/>
      <c r="Z82" s="146"/>
      <c r="AA82" s="146"/>
      <c r="AB82" s="146"/>
      <c r="AC82" s="146"/>
      <c r="AD82" s="146"/>
      <c r="AE82" s="146"/>
    </row>
    <row r="83" spans="1:65" s="2" customFormat="1" ht="22.75" customHeight="1">
      <c r="A83" s="34"/>
      <c r="B83" s="35"/>
      <c r="C83" s="75" t="s">
        <v>128</v>
      </c>
      <c r="D83" s="36"/>
      <c r="E83" s="36"/>
      <c r="F83" s="36"/>
      <c r="G83" s="36"/>
      <c r="H83" s="36"/>
      <c r="I83" s="36"/>
      <c r="J83" s="152">
        <f>BK83</f>
        <v>0</v>
      </c>
      <c r="K83" s="36"/>
      <c r="L83" s="39"/>
      <c r="M83" s="71"/>
      <c r="N83" s="153"/>
      <c r="O83" s="72"/>
      <c r="P83" s="154">
        <f>P84</f>
        <v>0</v>
      </c>
      <c r="Q83" s="72"/>
      <c r="R83" s="154">
        <f>R84</f>
        <v>0</v>
      </c>
      <c r="S83" s="72"/>
      <c r="T83" s="155">
        <f>T84</f>
        <v>0</v>
      </c>
      <c r="U83" s="34"/>
      <c r="V83" s="34"/>
      <c r="W83" s="34"/>
      <c r="X83" s="34"/>
      <c r="Y83" s="34"/>
      <c r="Z83" s="34"/>
      <c r="AA83" s="34"/>
      <c r="AB83" s="34"/>
      <c r="AC83" s="34"/>
      <c r="AD83" s="34"/>
      <c r="AE83" s="34"/>
      <c r="AT83" s="17" t="s">
        <v>72</v>
      </c>
      <c r="AU83" s="17" t="s">
        <v>94</v>
      </c>
      <c r="BK83" s="156">
        <f>BK84</f>
        <v>0</v>
      </c>
    </row>
    <row r="84" spans="1:65" s="12" customFormat="1" ht="25.9" customHeight="1">
      <c r="B84" s="157"/>
      <c r="C84" s="158"/>
      <c r="D84" s="159" t="s">
        <v>72</v>
      </c>
      <c r="E84" s="160" t="s">
        <v>853</v>
      </c>
      <c r="F84" s="160" t="s">
        <v>854</v>
      </c>
      <c r="G84" s="158"/>
      <c r="H84" s="158"/>
      <c r="I84" s="161"/>
      <c r="J84" s="162">
        <f>BK84</f>
        <v>0</v>
      </c>
      <c r="K84" s="158"/>
      <c r="L84" s="163"/>
      <c r="M84" s="164"/>
      <c r="N84" s="165"/>
      <c r="O84" s="165"/>
      <c r="P84" s="166">
        <f>P85+P92+P106</f>
        <v>0</v>
      </c>
      <c r="Q84" s="165"/>
      <c r="R84" s="166">
        <f>R85+R92+R106</f>
        <v>0</v>
      </c>
      <c r="S84" s="165"/>
      <c r="T84" s="167">
        <f>T85+T92+T106</f>
        <v>0</v>
      </c>
      <c r="AR84" s="168" t="s">
        <v>166</v>
      </c>
      <c r="AT84" s="169" t="s">
        <v>72</v>
      </c>
      <c r="AU84" s="169" t="s">
        <v>73</v>
      </c>
      <c r="AY84" s="168" t="s">
        <v>131</v>
      </c>
      <c r="BK84" s="170">
        <f>BK85+BK92+BK106</f>
        <v>0</v>
      </c>
    </row>
    <row r="85" spans="1:65" s="12" customFormat="1" ht="22.75" customHeight="1">
      <c r="B85" s="157"/>
      <c r="C85" s="158"/>
      <c r="D85" s="159" t="s">
        <v>72</v>
      </c>
      <c r="E85" s="171" t="s">
        <v>855</v>
      </c>
      <c r="F85" s="171" t="s">
        <v>856</v>
      </c>
      <c r="G85" s="158"/>
      <c r="H85" s="158"/>
      <c r="I85" s="161"/>
      <c r="J85" s="172">
        <f>BK85</f>
        <v>0</v>
      </c>
      <c r="K85" s="158"/>
      <c r="L85" s="163"/>
      <c r="M85" s="164"/>
      <c r="N85" s="165"/>
      <c r="O85" s="165"/>
      <c r="P85" s="166">
        <f>SUM(P86:P91)</f>
        <v>0</v>
      </c>
      <c r="Q85" s="165"/>
      <c r="R85" s="166">
        <f>SUM(R86:R91)</f>
        <v>0</v>
      </c>
      <c r="S85" s="165"/>
      <c r="T85" s="167">
        <f>SUM(T86:T91)</f>
        <v>0</v>
      </c>
      <c r="AR85" s="168" t="s">
        <v>166</v>
      </c>
      <c r="AT85" s="169" t="s">
        <v>72</v>
      </c>
      <c r="AU85" s="169" t="s">
        <v>81</v>
      </c>
      <c r="AY85" s="168" t="s">
        <v>131</v>
      </c>
      <c r="BK85" s="170">
        <f>SUM(BK86:BK91)</f>
        <v>0</v>
      </c>
    </row>
    <row r="86" spans="1:65" s="2" customFormat="1" ht="14.4" customHeight="1">
      <c r="A86" s="34"/>
      <c r="B86" s="35"/>
      <c r="C86" s="173" t="s">
        <v>81</v>
      </c>
      <c r="D86" s="173" t="s">
        <v>134</v>
      </c>
      <c r="E86" s="174" t="s">
        <v>857</v>
      </c>
      <c r="F86" s="175" t="s">
        <v>858</v>
      </c>
      <c r="G86" s="176" t="s">
        <v>859</v>
      </c>
      <c r="H86" s="177">
        <v>3</v>
      </c>
      <c r="I86" s="178"/>
      <c r="J86" s="179">
        <f>ROUND(I86*H86,2)</f>
        <v>0</v>
      </c>
      <c r="K86" s="175" t="s">
        <v>138</v>
      </c>
      <c r="L86" s="39"/>
      <c r="M86" s="180" t="s">
        <v>21</v>
      </c>
      <c r="N86" s="181" t="s">
        <v>44</v>
      </c>
      <c r="O86" s="64"/>
      <c r="P86" s="182">
        <f>O86*H86</f>
        <v>0</v>
      </c>
      <c r="Q86" s="182">
        <v>0</v>
      </c>
      <c r="R86" s="182">
        <f>Q86*H86</f>
        <v>0</v>
      </c>
      <c r="S86" s="182">
        <v>0</v>
      </c>
      <c r="T86" s="183">
        <f>S86*H86</f>
        <v>0</v>
      </c>
      <c r="U86" s="34"/>
      <c r="V86" s="34"/>
      <c r="W86" s="34"/>
      <c r="X86" s="34"/>
      <c r="Y86" s="34"/>
      <c r="Z86" s="34"/>
      <c r="AA86" s="34"/>
      <c r="AB86" s="34"/>
      <c r="AC86" s="34"/>
      <c r="AD86" s="34"/>
      <c r="AE86" s="34"/>
      <c r="AR86" s="184" t="s">
        <v>860</v>
      </c>
      <c r="AT86" s="184" t="s">
        <v>134</v>
      </c>
      <c r="AU86" s="184" t="s">
        <v>83</v>
      </c>
      <c r="AY86" s="17" t="s">
        <v>131</v>
      </c>
      <c r="BE86" s="185">
        <f>IF(N86="základní",J86,0)</f>
        <v>0</v>
      </c>
      <c r="BF86" s="185">
        <f>IF(N86="snížená",J86,0)</f>
        <v>0</v>
      </c>
      <c r="BG86" s="185">
        <f>IF(N86="zákl. přenesená",J86,0)</f>
        <v>0</v>
      </c>
      <c r="BH86" s="185">
        <f>IF(N86="sníž. přenesená",J86,0)</f>
        <v>0</v>
      </c>
      <c r="BI86" s="185">
        <f>IF(N86="nulová",J86,0)</f>
        <v>0</v>
      </c>
      <c r="BJ86" s="17" t="s">
        <v>81</v>
      </c>
      <c r="BK86" s="185">
        <f>ROUND(I86*H86,2)</f>
        <v>0</v>
      </c>
      <c r="BL86" s="17" t="s">
        <v>860</v>
      </c>
      <c r="BM86" s="184" t="s">
        <v>861</v>
      </c>
    </row>
    <row r="87" spans="1:65" s="2" customFormat="1" ht="10">
      <c r="A87" s="34"/>
      <c r="B87" s="35"/>
      <c r="C87" s="36"/>
      <c r="D87" s="186" t="s">
        <v>141</v>
      </c>
      <c r="E87" s="36"/>
      <c r="F87" s="187" t="s">
        <v>858</v>
      </c>
      <c r="G87" s="36"/>
      <c r="H87" s="36"/>
      <c r="I87" s="188"/>
      <c r="J87" s="36"/>
      <c r="K87" s="36"/>
      <c r="L87" s="39"/>
      <c r="M87" s="189"/>
      <c r="N87" s="190"/>
      <c r="O87" s="64"/>
      <c r="P87" s="64"/>
      <c r="Q87" s="64"/>
      <c r="R87" s="64"/>
      <c r="S87" s="64"/>
      <c r="T87" s="65"/>
      <c r="U87" s="34"/>
      <c r="V87" s="34"/>
      <c r="W87" s="34"/>
      <c r="X87" s="34"/>
      <c r="Y87" s="34"/>
      <c r="Z87" s="34"/>
      <c r="AA87" s="34"/>
      <c r="AB87" s="34"/>
      <c r="AC87" s="34"/>
      <c r="AD87" s="34"/>
      <c r="AE87" s="34"/>
      <c r="AT87" s="17" t="s">
        <v>141</v>
      </c>
      <c r="AU87" s="17" t="s">
        <v>83</v>
      </c>
    </row>
    <row r="88" spans="1:65" s="2" customFormat="1" ht="18">
      <c r="A88" s="34"/>
      <c r="B88" s="35"/>
      <c r="C88" s="36"/>
      <c r="D88" s="186" t="s">
        <v>180</v>
      </c>
      <c r="E88" s="36"/>
      <c r="F88" s="191" t="s">
        <v>862</v>
      </c>
      <c r="G88" s="36"/>
      <c r="H88" s="36"/>
      <c r="I88" s="188"/>
      <c r="J88" s="36"/>
      <c r="K88" s="36"/>
      <c r="L88" s="39"/>
      <c r="M88" s="189"/>
      <c r="N88" s="190"/>
      <c r="O88" s="64"/>
      <c r="P88" s="64"/>
      <c r="Q88" s="64"/>
      <c r="R88" s="64"/>
      <c r="S88" s="64"/>
      <c r="T88" s="65"/>
      <c r="U88" s="34"/>
      <c r="V88" s="34"/>
      <c r="W88" s="34"/>
      <c r="X88" s="34"/>
      <c r="Y88" s="34"/>
      <c r="Z88" s="34"/>
      <c r="AA88" s="34"/>
      <c r="AB88" s="34"/>
      <c r="AC88" s="34"/>
      <c r="AD88" s="34"/>
      <c r="AE88" s="34"/>
      <c r="AT88" s="17" t="s">
        <v>180</v>
      </c>
      <c r="AU88" s="17" t="s">
        <v>83</v>
      </c>
    </row>
    <row r="89" spans="1:65" s="2" customFormat="1" ht="14.4" customHeight="1">
      <c r="A89" s="34"/>
      <c r="B89" s="35"/>
      <c r="C89" s="173" t="s">
        <v>83</v>
      </c>
      <c r="D89" s="173" t="s">
        <v>134</v>
      </c>
      <c r="E89" s="174" t="s">
        <v>863</v>
      </c>
      <c r="F89" s="175" t="s">
        <v>864</v>
      </c>
      <c r="G89" s="176" t="s">
        <v>859</v>
      </c>
      <c r="H89" s="177">
        <v>1</v>
      </c>
      <c r="I89" s="178"/>
      <c r="J89" s="179">
        <f>ROUND(I89*H89,2)</f>
        <v>0</v>
      </c>
      <c r="K89" s="175" t="s">
        <v>138</v>
      </c>
      <c r="L89" s="39"/>
      <c r="M89" s="180" t="s">
        <v>21</v>
      </c>
      <c r="N89" s="181" t="s">
        <v>44</v>
      </c>
      <c r="O89" s="64"/>
      <c r="P89" s="182">
        <f>O89*H89</f>
        <v>0</v>
      </c>
      <c r="Q89" s="182">
        <v>0</v>
      </c>
      <c r="R89" s="182">
        <f>Q89*H89</f>
        <v>0</v>
      </c>
      <c r="S89" s="182">
        <v>0</v>
      </c>
      <c r="T89" s="183">
        <f>S89*H89</f>
        <v>0</v>
      </c>
      <c r="U89" s="34"/>
      <c r="V89" s="34"/>
      <c r="W89" s="34"/>
      <c r="X89" s="34"/>
      <c r="Y89" s="34"/>
      <c r="Z89" s="34"/>
      <c r="AA89" s="34"/>
      <c r="AB89" s="34"/>
      <c r="AC89" s="34"/>
      <c r="AD89" s="34"/>
      <c r="AE89" s="34"/>
      <c r="AR89" s="184" t="s">
        <v>860</v>
      </c>
      <c r="AT89" s="184" t="s">
        <v>134</v>
      </c>
      <c r="AU89" s="184" t="s">
        <v>83</v>
      </c>
      <c r="AY89" s="17" t="s">
        <v>131</v>
      </c>
      <c r="BE89" s="185">
        <f>IF(N89="základní",J89,0)</f>
        <v>0</v>
      </c>
      <c r="BF89" s="185">
        <f>IF(N89="snížená",J89,0)</f>
        <v>0</v>
      </c>
      <c r="BG89" s="185">
        <f>IF(N89="zákl. přenesená",J89,0)</f>
        <v>0</v>
      </c>
      <c r="BH89" s="185">
        <f>IF(N89="sníž. přenesená",J89,0)</f>
        <v>0</v>
      </c>
      <c r="BI89" s="185">
        <f>IF(N89="nulová",J89,0)</f>
        <v>0</v>
      </c>
      <c r="BJ89" s="17" t="s">
        <v>81</v>
      </c>
      <c r="BK89" s="185">
        <f>ROUND(I89*H89,2)</f>
        <v>0</v>
      </c>
      <c r="BL89" s="17" t="s">
        <v>860</v>
      </c>
      <c r="BM89" s="184" t="s">
        <v>865</v>
      </c>
    </row>
    <row r="90" spans="1:65" s="2" customFormat="1" ht="10">
      <c r="A90" s="34"/>
      <c r="B90" s="35"/>
      <c r="C90" s="36"/>
      <c r="D90" s="186" t="s">
        <v>141</v>
      </c>
      <c r="E90" s="36"/>
      <c r="F90" s="187" t="s">
        <v>864</v>
      </c>
      <c r="G90" s="36"/>
      <c r="H90" s="36"/>
      <c r="I90" s="188"/>
      <c r="J90" s="36"/>
      <c r="K90" s="36"/>
      <c r="L90" s="39"/>
      <c r="M90" s="189"/>
      <c r="N90" s="190"/>
      <c r="O90" s="64"/>
      <c r="P90" s="64"/>
      <c r="Q90" s="64"/>
      <c r="R90" s="64"/>
      <c r="S90" s="64"/>
      <c r="T90" s="65"/>
      <c r="U90" s="34"/>
      <c r="V90" s="34"/>
      <c r="W90" s="34"/>
      <c r="X90" s="34"/>
      <c r="Y90" s="34"/>
      <c r="Z90" s="34"/>
      <c r="AA90" s="34"/>
      <c r="AB90" s="34"/>
      <c r="AC90" s="34"/>
      <c r="AD90" s="34"/>
      <c r="AE90" s="34"/>
      <c r="AT90" s="17" t="s">
        <v>141</v>
      </c>
      <c r="AU90" s="17" t="s">
        <v>83</v>
      </c>
    </row>
    <row r="91" spans="1:65" s="2" customFormat="1" ht="18">
      <c r="A91" s="34"/>
      <c r="B91" s="35"/>
      <c r="C91" s="36"/>
      <c r="D91" s="186" t="s">
        <v>180</v>
      </c>
      <c r="E91" s="36"/>
      <c r="F91" s="191" t="s">
        <v>866</v>
      </c>
      <c r="G91" s="36"/>
      <c r="H91" s="36"/>
      <c r="I91" s="188"/>
      <c r="J91" s="36"/>
      <c r="K91" s="36"/>
      <c r="L91" s="39"/>
      <c r="M91" s="189"/>
      <c r="N91" s="190"/>
      <c r="O91" s="64"/>
      <c r="P91" s="64"/>
      <c r="Q91" s="64"/>
      <c r="R91" s="64"/>
      <c r="S91" s="64"/>
      <c r="T91" s="65"/>
      <c r="U91" s="34"/>
      <c r="V91" s="34"/>
      <c r="W91" s="34"/>
      <c r="X91" s="34"/>
      <c r="Y91" s="34"/>
      <c r="Z91" s="34"/>
      <c r="AA91" s="34"/>
      <c r="AB91" s="34"/>
      <c r="AC91" s="34"/>
      <c r="AD91" s="34"/>
      <c r="AE91" s="34"/>
      <c r="AT91" s="17" t="s">
        <v>180</v>
      </c>
      <c r="AU91" s="17" t="s">
        <v>83</v>
      </c>
    </row>
    <row r="92" spans="1:65" s="12" customFormat="1" ht="22.75" customHeight="1">
      <c r="B92" s="157"/>
      <c r="C92" s="158"/>
      <c r="D92" s="159" t="s">
        <v>72</v>
      </c>
      <c r="E92" s="171" t="s">
        <v>867</v>
      </c>
      <c r="F92" s="171" t="s">
        <v>868</v>
      </c>
      <c r="G92" s="158"/>
      <c r="H92" s="158"/>
      <c r="I92" s="161"/>
      <c r="J92" s="172">
        <f>BK92</f>
        <v>0</v>
      </c>
      <c r="K92" s="158"/>
      <c r="L92" s="163"/>
      <c r="M92" s="164"/>
      <c r="N92" s="165"/>
      <c r="O92" s="165"/>
      <c r="P92" s="166">
        <f>SUM(P93:P105)</f>
        <v>0</v>
      </c>
      <c r="Q92" s="165"/>
      <c r="R92" s="166">
        <f>SUM(R93:R105)</f>
        <v>0</v>
      </c>
      <c r="S92" s="165"/>
      <c r="T92" s="167">
        <f>SUM(T93:T105)</f>
        <v>0</v>
      </c>
      <c r="AR92" s="168" t="s">
        <v>166</v>
      </c>
      <c r="AT92" s="169" t="s">
        <v>72</v>
      </c>
      <c r="AU92" s="169" t="s">
        <v>81</v>
      </c>
      <c r="AY92" s="168" t="s">
        <v>131</v>
      </c>
      <c r="BK92" s="170">
        <f>SUM(BK93:BK105)</f>
        <v>0</v>
      </c>
    </row>
    <row r="93" spans="1:65" s="2" customFormat="1" ht="14.4" customHeight="1">
      <c r="A93" s="34"/>
      <c r="B93" s="35"/>
      <c r="C93" s="173" t="s">
        <v>132</v>
      </c>
      <c r="D93" s="173" t="s">
        <v>134</v>
      </c>
      <c r="E93" s="174" t="s">
        <v>869</v>
      </c>
      <c r="F93" s="175" t="s">
        <v>870</v>
      </c>
      <c r="G93" s="176" t="s">
        <v>859</v>
      </c>
      <c r="H93" s="177">
        <v>1</v>
      </c>
      <c r="I93" s="178"/>
      <c r="J93" s="179">
        <f>ROUND(I93*H93,2)</f>
        <v>0</v>
      </c>
      <c r="K93" s="175" t="s">
        <v>138</v>
      </c>
      <c r="L93" s="39"/>
      <c r="M93" s="180" t="s">
        <v>21</v>
      </c>
      <c r="N93" s="181" t="s">
        <v>44</v>
      </c>
      <c r="O93" s="64"/>
      <c r="P93" s="182">
        <f>O93*H93</f>
        <v>0</v>
      </c>
      <c r="Q93" s="182">
        <v>0</v>
      </c>
      <c r="R93" s="182">
        <f>Q93*H93</f>
        <v>0</v>
      </c>
      <c r="S93" s="182">
        <v>0</v>
      </c>
      <c r="T93" s="183">
        <f>S93*H93</f>
        <v>0</v>
      </c>
      <c r="U93" s="34"/>
      <c r="V93" s="34"/>
      <c r="W93" s="34"/>
      <c r="X93" s="34"/>
      <c r="Y93" s="34"/>
      <c r="Z93" s="34"/>
      <c r="AA93" s="34"/>
      <c r="AB93" s="34"/>
      <c r="AC93" s="34"/>
      <c r="AD93" s="34"/>
      <c r="AE93" s="34"/>
      <c r="AR93" s="184" t="s">
        <v>860</v>
      </c>
      <c r="AT93" s="184" t="s">
        <v>134</v>
      </c>
      <c r="AU93" s="184" t="s">
        <v>83</v>
      </c>
      <c r="AY93" s="17" t="s">
        <v>131</v>
      </c>
      <c r="BE93" s="185">
        <f>IF(N93="základní",J93,0)</f>
        <v>0</v>
      </c>
      <c r="BF93" s="185">
        <f>IF(N93="snížená",J93,0)</f>
        <v>0</v>
      </c>
      <c r="BG93" s="185">
        <f>IF(N93="zákl. přenesená",J93,0)</f>
        <v>0</v>
      </c>
      <c r="BH93" s="185">
        <f>IF(N93="sníž. přenesená",J93,0)</f>
        <v>0</v>
      </c>
      <c r="BI93" s="185">
        <f>IF(N93="nulová",J93,0)</f>
        <v>0</v>
      </c>
      <c r="BJ93" s="17" t="s">
        <v>81</v>
      </c>
      <c r="BK93" s="185">
        <f>ROUND(I93*H93,2)</f>
        <v>0</v>
      </c>
      <c r="BL93" s="17" t="s">
        <v>860</v>
      </c>
      <c r="BM93" s="184" t="s">
        <v>871</v>
      </c>
    </row>
    <row r="94" spans="1:65" s="2" customFormat="1" ht="10">
      <c r="A94" s="34"/>
      <c r="B94" s="35"/>
      <c r="C94" s="36"/>
      <c r="D94" s="186" t="s">
        <v>141</v>
      </c>
      <c r="E94" s="36"/>
      <c r="F94" s="187" t="s">
        <v>870</v>
      </c>
      <c r="G94" s="36"/>
      <c r="H94" s="36"/>
      <c r="I94" s="188"/>
      <c r="J94" s="36"/>
      <c r="K94" s="36"/>
      <c r="L94" s="39"/>
      <c r="M94" s="189"/>
      <c r="N94" s="190"/>
      <c r="O94" s="64"/>
      <c r="P94" s="64"/>
      <c r="Q94" s="64"/>
      <c r="R94" s="64"/>
      <c r="S94" s="64"/>
      <c r="T94" s="65"/>
      <c r="U94" s="34"/>
      <c r="V94" s="34"/>
      <c r="W94" s="34"/>
      <c r="X94" s="34"/>
      <c r="Y94" s="34"/>
      <c r="Z94" s="34"/>
      <c r="AA94" s="34"/>
      <c r="AB94" s="34"/>
      <c r="AC94" s="34"/>
      <c r="AD94" s="34"/>
      <c r="AE94" s="34"/>
      <c r="AT94" s="17" t="s">
        <v>141</v>
      </c>
      <c r="AU94" s="17" t="s">
        <v>83</v>
      </c>
    </row>
    <row r="95" spans="1:65" s="2" customFormat="1" ht="27">
      <c r="A95" s="34"/>
      <c r="B95" s="35"/>
      <c r="C95" s="36"/>
      <c r="D95" s="186" t="s">
        <v>180</v>
      </c>
      <c r="E95" s="36"/>
      <c r="F95" s="191" t="s">
        <v>872</v>
      </c>
      <c r="G95" s="36"/>
      <c r="H95" s="36"/>
      <c r="I95" s="188"/>
      <c r="J95" s="36"/>
      <c r="K95" s="36"/>
      <c r="L95" s="39"/>
      <c r="M95" s="189"/>
      <c r="N95" s="190"/>
      <c r="O95" s="64"/>
      <c r="P95" s="64"/>
      <c r="Q95" s="64"/>
      <c r="R95" s="64"/>
      <c r="S95" s="64"/>
      <c r="T95" s="65"/>
      <c r="U95" s="34"/>
      <c r="V95" s="34"/>
      <c r="W95" s="34"/>
      <c r="X95" s="34"/>
      <c r="Y95" s="34"/>
      <c r="Z95" s="34"/>
      <c r="AA95" s="34"/>
      <c r="AB95" s="34"/>
      <c r="AC95" s="34"/>
      <c r="AD95" s="34"/>
      <c r="AE95" s="34"/>
      <c r="AT95" s="17" t="s">
        <v>180</v>
      </c>
      <c r="AU95" s="17" t="s">
        <v>83</v>
      </c>
    </row>
    <row r="96" spans="1:65" s="2" customFormat="1" ht="14.4" customHeight="1">
      <c r="A96" s="34"/>
      <c r="B96" s="35"/>
      <c r="C96" s="173" t="s">
        <v>139</v>
      </c>
      <c r="D96" s="173" t="s">
        <v>134</v>
      </c>
      <c r="E96" s="174" t="s">
        <v>873</v>
      </c>
      <c r="F96" s="175" t="s">
        <v>874</v>
      </c>
      <c r="G96" s="176" t="s">
        <v>859</v>
      </c>
      <c r="H96" s="177">
        <v>1</v>
      </c>
      <c r="I96" s="178"/>
      <c r="J96" s="179">
        <f>ROUND(I96*H96,2)</f>
        <v>0</v>
      </c>
      <c r="K96" s="175" t="s">
        <v>138</v>
      </c>
      <c r="L96" s="39"/>
      <c r="M96" s="180" t="s">
        <v>21</v>
      </c>
      <c r="N96" s="181" t="s">
        <v>44</v>
      </c>
      <c r="O96" s="64"/>
      <c r="P96" s="182">
        <f>O96*H96</f>
        <v>0</v>
      </c>
      <c r="Q96" s="182">
        <v>0</v>
      </c>
      <c r="R96" s="182">
        <f>Q96*H96</f>
        <v>0</v>
      </c>
      <c r="S96" s="182">
        <v>0</v>
      </c>
      <c r="T96" s="183">
        <f>S96*H96</f>
        <v>0</v>
      </c>
      <c r="U96" s="34"/>
      <c r="V96" s="34"/>
      <c r="W96" s="34"/>
      <c r="X96" s="34"/>
      <c r="Y96" s="34"/>
      <c r="Z96" s="34"/>
      <c r="AA96" s="34"/>
      <c r="AB96" s="34"/>
      <c r="AC96" s="34"/>
      <c r="AD96" s="34"/>
      <c r="AE96" s="34"/>
      <c r="AR96" s="184" t="s">
        <v>860</v>
      </c>
      <c r="AT96" s="184" t="s">
        <v>134</v>
      </c>
      <c r="AU96" s="184" t="s">
        <v>83</v>
      </c>
      <c r="AY96" s="17" t="s">
        <v>131</v>
      </c>
      <c r="BE96" s="185">
        <f>IF(N96="základní",J96,0)</f>
        <v>0</v>
      </c>
      <c r="BF96" s="185">
        <f>IF(N96="snížená",J96,0)</f>
        <v>0</v>
      </c>
      <c r="BG96" s="185">
        <f>IF(N96="zákl. přenesená",J96,0)</f>
        <v>0</v>
      </c>
      <c r="BH96" s="185">
        <f>IF(N96="sníž. přenesená",J96,0)</f>
        <v>0</v>
      </c>
      <c r="BI96" s="185">
        <f>IF(N96="nulová",J96,0)</f>
        <v>0</v>
      </c>
      <c r="BJ96" s="17" t="s">
        <v>81</v>
      </c>
      <c r="BK96" s="185">
        <f>ROUND(I96*H96,2)</f>
        <v>0</v>
      </c>
      <c r="BL96" s="17" t="s">
        <v>860</v>
      </c>
      <c r="BM96" s="184" t="s">
        <v>875</v>
      </c>
    </row>
    <row r="97" spans="1:65" s="2" customFormat="1" ht="10">
      <c r="A97" s="34"/>
      <c r="B97" s="35"/>
      <c r="C97" s="36"/>
      <c r="D97" s="186" t="s">
        <v>141</v>
      </c>
      <c r="E97" s="36"/>
      <c r="F97" s="187" t="s">
        <v>874</v>
      </c>
      <c r="G97" s="36"/>
      <c r="H97" s="36"/>
      <c r="I97" s="188"/>
      <c r="J97" s="36"/>
      <c r="K97" s="36"/>
      <c r="L97" s="39"/>
      <c r="M97" s="189"/>
      <c r="N97" s="190"/>
      <c r="O97" s="64"/>
      <c r="P97" s="64"/>
      <c r="Q97" s="64"/>
      <c r="R97" s="64"/>
      <c r="S97" s="64"/>
      <c r="T97" s="65"/>
      <c r="U97" s="34"/>
      <c r="V97" s="34"/>
      <c r="W97" s="34"/>
      <c r="X97" s="34"/>
      <c r="Y97" s="34"/>
      <c r="Z97" s="34"/>
      <c r="AA97" s="34"/>
      <c r="AB97" s="34"/>
      <c r="AC97" s="34"/>
      <c r="AD97" s="34"/>
      <c r="AE97" s="34"/>
      <c r="AT97" s="17" t="s">
        <v>141</v>
      </c>
      <c r="AU97" s="17" t="s">
        <v>83</v>
      </c>
    </row>
    <row r="98" spans="1:65" s="2" customFormat="1" ht="14.4" customHeight="1">
      <c r="A98" s="34"/>
      <c r="B98" s="35"/>
      <c r="C98" s="173" t="s">
        <v>166</v>
      </c>
      <c r="D98" s="173" t="s">
        <v>134</v>
      </c>
      <c r="E98" s="174" t="s">
        <v>876</v>
      </c>
      <c r="F98" s="175" t="s">
        <v>877</v>
      </c>
      <c r="G98" s="176" t="s">
        <v>859</v>
      </c>
      <c r="H98" s="177">
        <v>1</v>
      </c>
      <c r="I98" s="178"/>
      <c r="J98" s="179">
        <f>ROUND(I98*H98,2)</f>
        <v>0</v>
      </c>
      <c r="K98" s="175" t="s">
        <v>138</v>
      </c>
      <c r="L98" s="39"/>
      <c r="M98" s="180" t="s">
        <v>21</v>
      </c>
      <c r="N98" s="181" t="s">
        <v>44</v>
      </c>
      <c r="O98" s="64"/>
      <c r="P98" s="182">
        <f>O98*H98</f>
        <v>0</v>
      </c>
      <c r="Q98" s="182">
        <v>0</v>
      </c>
      <c r="R98" s="182">
        <f>Q98*H98</f>
        <v>0</v>
      </c>
      <c r="S98" s="182">
        <v>0</v>
      </c>
      <c r="T98" s="183">
        <f>S98*H98</f>
        <v>0</v>
      </c>
      <c r="U98" s="34"/>
      <c r="V98" s="34"/>
      <c r="W98" s="34"/>
      <c r="X98" s="34"/>
      <c r="Y98" s="34"/>
      <c r="Z98" s="34"/>
      <c r="AA98" s="34"/>
      <c r="AB98" s="34"/>
      <c r="AC98" s="34"/>
      <c r="AD98" s="34"/>
      <c r="AE98" s="34"/>
      <c r="AR98" s="184" t="s">
        <v>860</v>
      </c>
      <c r="AT98" s="184" t="s">
        <v>134</v>
      </c>
      <c r="AU98" s="184" t="s">
        <v>83</v>
      </c>
      <c r="AY98" s="17" t="s">
        <v>131</v>
      </c>
      <c r="BE98" s="185">
        <f>IF(N98="základní",J98,0)</f>
        <v>0</v>
      </c>
      <c r="BF98" s="185">
        <f>IF(N98="snížená",J98,0)</f>
        <v>0</v>
      </c>
      <c r="BG98" s="185">
        <f>IF(N98="zákl. přenesená",J98,0)</f>
        <v>0</v>
      </c>
      <c r="BH98" s="185">
        <f>IF(N98="sníž. přenesená",J98,0)</f>
        <v>0</v>
      </c>
      <c r="BI98" s="185">
        <f>IF(N98="nulová",J98,0)</f>
        <v>0</v>
      </c>
      <c r="BJ98" s="17" t="s">
        <v>81</v>
      </c>
      <c r="BK98" s="185">
        <f>ROUND(I98*H98,2)</f>
        <v>0</v>
      </c>
      <c r="BL98" s="17" t="s">
        <v>860</v>
      </c>
      <c r="BM98" s="184" t="s">
        <v>878</v>
      </c>
    </row>
    <row r="99" spans="1:65" s="2" customFormat="1" ht="10">
      <c r="A99" s="34"/>
      <c r="B99" s="35"/>
      <c r="C99" s="36"/>
      <c r="D99" s="186" t="s">
        <v>141</v>
      </c>
      <c r="E99" s="36"/>
      <c r="F99" s="187" t="s">
        <v>877</v>
      </c>
      <c r="G99" s="36"/>
      <c r="H99" s="36"/>
      <c r="I99" s="188"/>
      <c r="J99" s="36"/>
      <c r="K99" s="36"/>
      <c r="L99" s="39"/>
      <c r="M99" s="189"/>
      <c r="N99" s="190"/>
      <c r="O99" s="64"/>
      <c r="P99" s="64"/>
      <c r="Q99" s="64"/>
      <c r="R99" s="64"/>
      <c r="S99" s="64"/>
      <c r="T99" s="65"/>
      <c r="U99" s="34"/>
      <c r="V99" s="34"/>
      <c r="W99" s="34"/>
      <c r="X99" s="34"/>
      <c r="Y99" s="34"/>
      <c r="Z99" s="34"/>
      <c r="AA99" s="34"/>
      <c r="AB99" s="34"/>
      <c r="AC99" s="34"/>
      <c r="AD99" s="34"/>
      <c r="AE99" s="34"/>
      <c r="AT99" s="17" t="s">
        <v>141</v>
      </c>
      <c r="AU99" s="17" t="s">
        <v>83</v>
      </c>
    </row>
    <row r="100" spans="1:65" s="2" customFormat="1" ht="14.4" customHeight="1">
      <c r="A100" s="34"/>
      <c r="B100" s="35"/>
      <c r="C100" s="173" t="s">
        <v>175</v>
      </c>
      <c r="D100" s="173" t="s">
        <v>134</v>
      </c>
      <c r="E100" s="174" t="s">
        <v>879</v>
      </c>
      <c r="F100" s="175" t="s">
        <v>880</v>
      </c>
      <c r="G100" s="176" t="s">
        <v>859</v>
      </c>
      <c r="H100" s="177">
        <v>1</v>
      </c>
      <c r="I100" s="178"/>
      <c r="J100" s="179">
        <f>ROUND(I100*H100,2)</f>
        <v>0</v>
      </c>
      <c r="K100" s="175" t="s">
        <v>138</v>
      </c>
      <c r="L100" s="39"/>
      <c r="M100" s="180" t="s">
        <v>21</v>
      </c>
      <c r="N100" s="181" t="s">
        <v>44</v>
      </c>
      <c r="O100" s="64"/>
      <c r="P100" s="182">
        <f>O100*H100</f>
        <v>0</v>
      </c>
      <c r="Q100" s="182">
        <v>0</v>
      </c>
      <c r="R100" s="182">
        <f>Q100*H100</f>
        <v>0</v>
      </c>
      <c r="S100" s="182">
        <v>0</v>
      </c>
      <c r="T100" s="183">
        <f>S100*H100</f>
        <v>0</v>
      </c>
      <c r="U100" s="34"/>
      <c r="V100" s="34"/>
      <c r="W100" s="34"/>
      <c r="X100" s="34"/>
      <c r="Y100" s="34"/>
      <c r="Z100" s="34"/>
      <c r="AA100" s="34"/>
      <c r="AB100" s="34"/>
      <c r="AC100" s="34"/>
      <c r="AD100" s="34"/>
      <c r="AE100" s="34"/>
      <c r="AR100" s="184" t="s">
        <v>860</v>
      </c>
      <c r="AT100" s="184" t="s">
        <v>134</v>
      </c>
      <c r="AU100" s="184" t="s">
        <v>83</v>
      </c>
      <c r="AY100" s="17" t="s">
        <v>131</v>
      </c>
      <c r="BE100" s="185">
        <f>IF(N100="základní",J100,0)</f>
        <v>0</v>
      </c>
      <c r="BF100" s="185">
        <f>IF(N100="snížená",J100,0)</f>
        <v>0</v>
      </c>
      <c r="BG100" s="185">
        <f>IF(N100="zákl. přenesená",J100,0)</f>
        <v>0</v>
      </c>
      <c r="BH100" s="185">
        <f>IF(N100="sníž. přenesená",J100,0)</f>
        <v>0</v>
      </c>
      <c r="BI100" s="185">
        <f>IF(N100="nulová",J100,0)</f>
        <v>0</v>
      </c>
      <c r="BJ100" s="17" t="s">
        <v>81</v>
      </c>
      <c r="BK100" s="185">
        <f>ROUND(I100*H100,2)</f>
        <v>0</v>
      </c>
      <c r="BL100" s="17" t="s">
        <v>860</v>
      </c>
      <c r="BM100" s="184" t="s">
        <v>881</v>
      </c>
    </row>
    <row r="101" spans="1:65" s="2" customFormat="1" ht="10">
      <c r="A101" s="34"/>
      <c r="B101" s="35"/>
      <c r="C101" s="36"/>
      <c r="D101" s="186" t="s">
        <v>141</v>
      </c>
      <c r="E101" s="36"/>
      <c r="F101" s="187" t="s">
        <v>880</v>
      </c>
      <c r="G101" s="36"/>
      <c r="H101" s="36"/>
      <c r="I101" s="188"/>
      <c r="J101" s="36"/>
      <c r="K101" s="36"/>
      <c r="L101" s="39"/>
      <c r="M101" s="189"/>
      <c r="N101" s="190"/>
      <c r="O101" s="64"/>
      <c r="P101" s="64"/>
      <c r="Q101" s="64"/>
      <c r="R101" s="64"/>
      <c r="S101" s="64"/>
      <c r="T101" s="65"/>
      <c r="U101" s="34"/>
      <c r="V101" s="34"/>
      <c r="W101" s="34"/>
      <c r="X101" s="34"/>
      <c r="Y101" s="34"/>
      <c r="Z101" s="34"/>
      <c r="AA101" s="34"/>
      <c r="AB101" s="34"/>
      <c r="AC101" s="34"/>
      <c r="AD101" s="34"/>
      <c r="AE101" s="34"/>
      <c r="AT101" s="17" t="s">
        <v>141</v>
      </c>
      <c r="AU101" s="17" t="s">
        <v>83</v>
      </c>
    </row>
    <row r="102" spans="1:65" s="2" customFormat="1" ht="18">
      <c r="A102" s="34"/>
      <c r="B102" s="35"/>
      <c r="C102" s="36"/>
      <c r="D102" s="186" t="s">
        <v>180</v>
      </c>
      <c r="E102" s="36"/>
      <c r="F102" s="191" t="s">
        <v>882</v>
      </c>
      <c r="G102" s="36"/>
      <c r="H102" s="36"/>
      <c r="I102" s="188"/>
      <c r="J102" s="36"/>
      <c r="K102" s="36"/>
      <c r="L102" s="39"/>
      <c r="M102" s="189"/>
      <c r="N102" s="190"/>
      <c r="O102" s="64"/>
      <c r="P102" s="64"/>
      <c r="Q102" s="64"/>
      <c r="R102" s="64"/>
      <c r="S102" s="64"/>
      <c r="T102" s="65"/>
      <c r="U102" s="34"/>
      <c r="V102" s="34"/>
      <c r="W102" s="34"/>
      <c r="X102" s="34"/>
      <c r="Y102" s="34"/>
      <c r="Z102" s="34"/>
      <c r="AA102" s="34"/>
      <c r="AB102" s="34"/>
      <c r="AC102" s="34"/>
      <c r="AD102" s="34"/>
      <c r="AE102" s="34"/>
      <c r="AT102" s="17" t="s">
        <v>180</v>
      </c>
      <c r="AU102" s="17" t="s">
        <v>83</v>
      </c>
    </row>
    <row r="103" spans="1:65" s="2" customFormat="1" ht="14.4" customHeight="1">
      <c r="A103" s="34"/>
      <c r="B103" s="35"/>
      <c r="C103" s="173" t="s">
        <v>182</v>
      </c>
      <c r="D103" s="173" t="s">
        <v>134</v>
      </c>
      <c r="E103" s="174" t="s">
        <v>883</v>
      </c>
      <c r="F103" s="175" t="s">
        <v>884</v>
      </c>
      <c r="G103" s="176" t="s">
        <v>859</v>
      </c>
      <c r="H103" s="177">
        <v>1</v>
      </c>
      <c r="I103" s="178"/>
      <c r="J103" s="179">
        <f>ROUND(I103*H103,2)</f>
        <v>0</v>
      </c>
      <c r="K103" s="175" t="s">
        <v>138</v>
      </c>
      <c r="L103" s="39"/>
      <c r="M103" s="180" t="s">
        <v>21</v>
      </c>
      <c r="N103" s="181" t="s">
        <v>44</v>
      </c>
      <c r="O103" s="64"/>
      <c r="P103" s="182">
        <f>O103*H103</f>
        <v>0</v>
      </c>
      <c r="Q103" s="182">
        <v>0</v>
      </c>
      <c r="R103" s="182">
        <f>Q103*H103</f>
        <v>0</v>
      </c>
      <c r="S103" s="182">
        <v>0</v>
      </c>
      <c r="T103" s="183">
        <f>S103*H103</f>
        <v>0</v>
      </c>
      <c r="U103" s="34"/>
      <c r="V103" s="34"/>
      <c r="W103" s="34"/>
      <c r="X103" s="34"/>
      <c r="Y103" s="34"/>
      <c r="Z103" s="34"/>
      <c r="AA103" s="34"/>
      <c r="AB103" s="34"/>
      <c r="AC103" s="34"/>
      <c r="AD103" s="34"/>
      <c r="AE103" s="34"/>
      <c r="AR103" s="184" t="s">
        <v>860</v>
      </c>
      <c r="AT103" s="184" t="s">
        <v>134</v>
      </c>
      <c r="AU103" s="184" t="s">
        <v>83</v>
      </c>
      <c r="AY103" s="17" t="s">
        <v>131</v>
      </c>
      <c r="BE103" s="185">
        <f>IF(N103="základní",J103,0)</f>
        <v>0</v>
      </c>
      <c r="BF103" s="185">
        <f>IF(N103="snížená",J103,0)</f>
        <v>0</v>
      </c>
      <c r="BG103" s="185">
        <f>IF(N103="zákl. přenesená",J103,0)</f>
        <v>0</v>
      </c>
      <c r="BH103" s="185">
        <f>IF(N103="sníž. přenesená",J103,0)</f>
        <v>0</v>
      </c>
      <c r="BI103" s="185">
        <f>IF(N103="nulová",J103,0)</f>
        <v>0</v>
      </c>
      <c r="BJ103" s="17" t="s">
        <v>81</v>
      </c>
      <c r="BK103" s="185">
        <f>ROUND(I103*H103,2)</f>
        <v>0</v>
      </c>
      <c r="BL103" s="17" t="s">
        <v>860</v>
      </c>
      <c r="BM103" s="184" t="s">
        <v>885</v>
      </c>
    </row>
    <row r="104" spans="1:65" s="2" customFormat="1" ht="10">
      <c r="A104" s="34"/>
      <c r="B104" s="35"/>
      <c r="C104" s="36"/>
      <c r="D104" s="186" t="s">
        <v>141</v>
      </c>
      <c r="E104" s="36"/>
      <c r="F104" s="187" t="s">
        <v>884</v>
      </c>
      <c r="G104" s="36"/>
      <c r="H104" s="36"/>
      <c r="I104" s="188"/>
      <c r="J104" s="36"/>
      <c r="K104" s="36"/>
      <c r="L104" s="39"/>
      <c r="M104" s="189"/>
      <c r="N104" s="190"/>
      <c r="O104" s="64"/>
      <c r="P104" s="64"/>
      <c r="Q104" s="64"/>
      <c r="R104" s="64"/>
      <c r="S104" s="64"/>
      <c r="T104" s="65"/>
      <c r="U104" s="34"/>
      <c r="V104" s="34"/>
      <c r="W104" s="34"/>
      <c r="X104" s="34"/>
      <c r="Y104" s="34"/>
      <c r="Z104" s="34"/>
      <c r="AA104" s="34"/>
      <c r="AB104" s="34"/>
      <c r="AC104" s="34"/>
      <c r="AD104" s="34"/>
      <c r="AE104" s="34"/>
      <c r="AT104" s="17" t="s">
        <v>141</v>
      </c>
      <c r="AU104" s="17" t="s">
        <v>83</v>
      </c>
    </row>
    <row r="105" spans="1:65" s="2" customFormat="1" ht="18">
      <c r="A105" s="34"/>
      <c r="B105" s="35"/>
      <c r="C105" s="36"/>
      <c r="D105" s="186" t="s">
        <v>180</v>
      </c>
      <c r="E105" s="36"/>
      <c r="F105" s="191" t="s">
        <v>886</v>
      </c>
      <c r="G105" s="36"/>
      <c r="H105" s="36"/>
      <c r="I105" s="188"/>
      <c r="J105" s="36"/>
      <c r="K105" s="36"/>
      <c r="L105" s="39"/>
      <c r="M105" s="189"/>
      <c r="N105" s="190"/>
      <c r="O105" s="64"/>
      <c r="P105" s="64"/>
      <c r="Q105" s="64"/>
      <c r="R105" s="64"/>
      <c r="S105" s="64"/>
      <c r="T105" s="65"/>
      <c r="U105" s="34"/>
      <c r="V105" s="34"/>
      <c r="W105" s="34"/>
      <c r="X105" s="34"/>
      <c r="Y105" s="34"/>
      <c r="Z105" s="34"/>
      <c r="AA105" s="34"/>
      <c r="AB105" s="34"/>
      <c r="AC105" s="34"/>
      <c r="AD105" s="34"/>
      <c r="AE105" s="34"/>
      <c r="AT105" s="17" t="s">
        <v>180</v>
      </c>
      <c r="AU105" s="17" t="s">
        <v>83</v>
      </c>
    </row>
    <row r="106" spans="1:65" s="12" customFormat="1" ht="22.75" customHeight="1">
      <c r="B106" s="157"/>
      <c r="C106" s="158"/>
      <c r="D106" s="159" t="s">
        <v>72</v>
      </c>
      <c r="E106" s="171" t="s">
        <v>887</v>
      </c>
      <c r="F106" s="171" t="s">
        <v>888</v>
      </c>
      <c r="G106" s="158"/>
      <c r="H106" s="158"/>
      <c r="I106" s="161"/>
      <c r="J106" s="172">
        <f>BK106</f>
        <v>0</v>
      </c>
      <c r="K106" s="158"/>
      <c r="L106" s="163"/>
      <c r="M106" s="164"/>
      <c r="N106" s="165"/>
      <c r="O106" s="165"/>
      <c r="P106" s="166">
        <f>SUM(P107:P112)</f>
        <v>0</v>
      </c>
      <c r="Q106" s="165"/>
      <c r="R106" s="166">
        <f>SUM(R107:R112)</f>
        <v>0</v>
      </c>
      <c r="S106" s="165"/>
      <c r="T106" s="167">
        <f>SUM(T107:T112)</f>
        <v>0</v>
      </c>
      <c r="AR106" s="168" t="s">
        <v>166</v>
      </c>
      <c r="AT106" s="169" t="s">
        <v>72</v>
      </c>
      <c r="AU106" s="169" t="s">
        <v>81</v>
      </c>
      <c r="AY106" s="168" t="s">
        <v>131</v>
      </c>
      <c r="BK106" s="170">
        <f>SUM(BK107:BK112)</f>
        <v>0</v>
      </c>
    </row>
    <row r="107" spans="1:65" s="2" customFormat="1" ht="14.4" customHeight="1">
      <c r="A107" s="34"/>
      <c r="B107" s="35"/>
      <c r="C107" s="173" t="s">
        <v>150</v>
      </c>
      <c r="D107" s="173" t="s">
        <v>134</v>
      </c>
      <c r="E107" s="174" t="s">
        <v>889</v>
      </c>
      <c r="F107" s="175" t="s">
        <v>890</v>
      </c>
      <c r="G107" s="176" t="s">
        <v>859</v>
      </c>
      <c r="H107" s="177">
        <v>1</v>
      </c>
      <c r="I107" s="178"/>
      <c r="J107" s="179">
        <f>ROUND(I107*H107,2)</f>
        <v>0</v>
      </c>
      <c r="K107" s="175" t="s">
        <v>138</v>
      </c>
      <c r="L107" s="39"/>
      <c r="M107" s="180" t="s">
        <v>21</v>
      </c>
      <c r="N107" s="181" t="s">
        <v>44</v>
      </c>
      <c r="O107" s="64"/>
      <c r="P107" s="182">
        <f>O107*H107</f>
        <v>0</v>
      </c>
      <c r="Q107" s="182">
        <v>0</v>
      </c>
      <c r="R107" s="182">
        <f>Q107*H107</f>
        <v>0</v>
      </c>
      <c r="S107" s="182">
        <v>0</v>
      </c>
      <c r="T107" s="183">
        <f>S107*H107</f>
        <v>0</v>
      </c>
      <c r="U107" s="34"/>
      <c r="V107" s="34"/>
      <c r="W107" s="34"/>
      <c r="X107" s="34"/>
      <c r="Y107" s="34"/>
      <c r="Z107" s="34"/>
      <c r="AA107" s="34"/>
      <c r="AB107" s="34"/>
      <c r="AC107" s="34"/>
      <c r="AD107" s="34"/>
      <c r="AE107" s="34"/>
      <c r="AR107" s="184" t="s">
        <v>860</v>
      </c>
      <c r="AT107" s="184" t="s">
        <v>134</v>
      </c>
      <c r="AU107" s="184" t="s">
        <v>83</v>
      </c>
      <c r="AY107" s="17" t="s">
        <v>131</v>
      </c>
      <c r="BE107" s="185">
        <f>IF(N107="základní",J107,0)</f>
        <v>0</v>
      </c>
      <c r="BF107" s="185">
        <f>IF(N107="snížená",J107,0)</f>
        <v>0</v>
      </c>
      <c r="BG107" s="185">
        <f>IF(N107="zákl. přenesená",J107,0)</f>
        <v>0</v>
      </c>
      <c r="BH107" s="185">
        <f>IF(N107="sníž. přenesená",J107,0)</f>
        <v>0</v>
      </c>
      <c r="BI107" s="185">
        <f>IF(N107="nulová",J107,0)</f>
        <v>0</v>
      </c>
      <c r="BJ107" s="17" t="s">
        <v>81</v>
      </c>
      <c r="BK107" s="185">
        <f>ROUND(I107*H107,2)</f>
        <v>0</v>
      </c>
      <c r="BL107" s="17" t="s">
        <v>860</v>
      </c>
      <c r="BM107" s="184" t="s">
        <v>891</v>
      </c>
    </row>
    <row r="108" spans="1:65" s="2" customFormat="1" ht="10">
      <c r="A108" s="34"/>
      <c r="B108" s="35"/>
      <c r="C108" s="36"/>
      <c r="D108" s="186" t="s">
        <v>141</v>
      </c>
      <c r="E108" s="36"/>
      <c r="F108" s="187" t="s">
        <v>890</v>
      </c>
      <c r="G108" s="36"/>
      <c r="H108" s="36"/>
      <c r="I108" s="188"/>
      <c r="J108" s="36"/>
      <c r="K108" s="36"/>
      <c r="L108" s="39"/>
      <c r="M108" s="189"/>
      <c r="N108" s="190"/>
      <c r="O108" s="64"/>
      <c r="P108" s="64"/>
      <c r="Q108" s="64"/>
      <c r="R108" s="64"/>
      <c r="S108" s="64"/>
      <c r="T108" s="65"/>
      <c r="U108" s="34"/>
      <c r="V108" s="34"/>
      <c r="W108" s="34"/>
      <c r="X108" s="34"/>
      <c r="Y108" s="34"/>
      <c r="Z108" s="34"/>
      <c r="AA108" s="34"/>
      <c r="AB108" s="34"/>
      <c r="AC108" s="34"/>
      <c r="AD108" s="34"/>
      <c r="AE108" s="34"/>
      <c r="AT108" s="17" t="s">
        <v>141</v>
      </c>
      <c r="AU108" s="17" t="s">
        <v>83</v>
      </c>
    </row>
    <row r="109" spans="1:65" s="2" customFormat="1" ht="18">
      <c r="A109" s="34"/>
      <c r="B109" s="35"/>
      <c r="C109" s="36"/>
      <c r="D109" s="186" t="s">
        <v>180</v>
      </c>
      <c r="E109" s="36"/>
      <c r="F109" s="191" t="s">
        <v>892</v>
      </c>
      <c r="G109" s="36"/>
      <c r="H109" s="36"/>
      <c r="I109" s="188"/>
      <c r="J109" s="36"/>
      <c r="K109" s="36"/>
      <c r="L109" s="39"/>
      <c r="M109" s="189"/>
      <c r="N109" s="190"/>
      <c r="O109" s="64"/>
      <c r="P109" s="64"/>
      <c r="Q109" s="64"/>
      <c r="R109" s="64"/>
      <c r="S109" s="64"/>
      <c r="T109" s="65"/>
      <c r="U109" s="34"/>
      <c r="V109" s="34"/>
      <c r="W109" s="34"/>
      <c r="X109" s="34"/>
      <c r="Y109" s="34"/>
      <c r="Z109" s="34"/>
      <c r="AA109" s="34"/>
      <c r="AB109" s="34"/>
      <c r="AC109" s="34"/>
      <c r="AD109" s="34"/>
      <c r="AE109" s="34"/>
      <c r="AT109" s="17" t="s">
        <v>180</v>
      </c>
      <c r="AU109" s="17" t="s">
        <v>83</v>
      </c>
    </row>
    <row r="110" spans="1:65" s="2" customFormat="1" ht="14.4" customHeight="1">
      <c r="A110" s="34"/>
      <c r="B110" s="35"/>
      <c r="C110" s="173" t="s">
        <v>195</v>
      </c>
      <c r="D110" s="173" t="s">
        <v>134</v>
      </c>
      <c r="E110" s="174" t="s">
        <v>893</v>
      </c>
      <c r="F110" s="175" t="s">
        <v>894</v>
      </c>
      <c r="G110" s="176" t="s">
        <v>859</v>
      </c>
      <c r="H110" s="177">
        <v>1</v>
      </c>
      <c r="I110" s="178"/>
      <c r="J110" s="179">
        <f>ROUND(I110*H110,2)</f>
        <v>0</v>
      </c>
      <c r="K110" s="175" t="s">
        <v>138</v>
      </c>
      <c r="L110" s="39"/>
      <c r="M110" s="180" t="s">
        <v>21</v>
      </c>
      <c r="N110" s="181" t="s">
        <v>44</v>
      </c>
      <c r="O110" s="64"/>
      <c r="P110" s="182">
        <f>O110*H110</f>
        <v>0</v>
      </c>
      <c r="Q110" s="182">
        <v>0</v>
      </c>
      <c r="R110" s="182">
        <f>Q110*H110</f>
        <v>0</v>
      </c>
      <c r="S110" s="182">
        <v>0</v>
      </c>
      <c r="T110" s="183">
        <f>S110*H110</f>
        <v>0</v>
      </c>
      <c r="U110" s="34"/>
      <c r="V110" s="34"/>
      <c r="W110" s="34"/>
      <c r="X110" s="34"/>
      <c r="Y110" s="34"/>
      <c r="Z110" s="34"/>
      <c r="AA110" s="34"/>
      <c r="AB110" s="34"/>
      <c r="AC110" s="34"/>
      <c r="AD110" s="34"/>
      <c r="AE110" s="34"/>
      <c r="AR110" s="184" t="s">
        <v>860</v>
      </c>
      <c r="AT110" s="184" t="s">
        <v>134</v>
      </c>
      <c r="AU110" s="184" t="s">
        <v>83</v>
      </c>
      <c r="AY110" s="17" t="s">
        <v>131</v>
      </c>
      <c r="BE110" s="185">
        <f>IF(N110="základní",J110,0)</f>
        <v>0</v>
      </c>
      <c r="BF110" s="185">
        <f>IF(N110="snížená",J110,0)</f>
        <v>0</v>
      </c>
      <c r="BG110" s="185">
        <f>IF(N110="zákl. přenesená",J110,0)</f>
        <v>0</v>
      </c>
      <c r="BH110" s="185">
        <f>IF(N110="sníž. přenesená",J110,0)</f>
        <v>0</v>
      </c>
      <c r="BI110" s="185">
        <f>IF(N110="nulová",J110,0)</f>
        <v>0</v>
      </c>
      <c r="BJ110" s="17" t="s">
        <v>81</v>
      </c>
      <c r="BK110" s="185">
        <f>ROUND(I110*H110,2)</f>
        <v>0</v>
      </c>
      <c r="BL110" s="17" t="s">
        <v>860</v>
      </c>
      <c r="BM110" s="184" t="s">
        <v>895</v>
      </c>
    </row>
    <row r="111" spans="1:65" s="2" customFormat="1" ht="10">
      <c r="A111" s="34"/>
      <c r="B111" s="35"/>
      <c r="C111" s="36"/>
      <c r="D111" s="186" t="s">
        <v>141</v>
      </c>
      <c r="E111" s="36"/>
      <c r="F111" s="187" t="s">
        <v>894</v>
      </c>
      <c r="G111" s="36"/>
      <c r="H111" s="36"/>
      <c r="I111" s="188"/>
      <c r="J111" s="36"/>
      <c r="K111" s="36"/>
      <c r="L111" s="39"/>
      <c r="M111" s="189"/>
      <c r="N111" s="190"/>
      <c r="O111" s="64"/>
      <c r="P111" s="64"/>
      <c r="Q111" s="64"/>
      <c r="R111" s="64"/>
      <c r="S111" s="64"/>
      <c r="T111" s="65"/>
      <c r="U111" s="34"/>
      <c r="V111" s="34"/>
      <c r="W111" s="34"/>
      <c r="X111" s="34"/>
      <c r="Y111" s="34"/>
      <c r="Z111" s="34"/>
      <c r="AA111" s="34"/>
      <c r="AB111" s="34"/>
      <c r="AC111" s="34"/>
      <c r="AD111" s="34"/>
      <c r="AE111" s="34"/>
      <c r="AT111" s="17" t="s">
        <v>141</v>
      </c>
      <c r="AU111" s="17" t="s">
        <v>83</v>
      </c>
    </row>
    <row r="112" spans="1:65" s="2" customFormat="1" ht="18">
      <c r="A112" s="34"/>
      <c r="B112" s="35"/>
      <c r="C112" s="36"/>
      <c r="D112" s="186" t="s">
        <v>180</v>
      </c>
      <c r="E112" s="36"/>
      <c r="F112" s="191" t="s">
        <v>896</v>
      </c>
      <c r="G112" s="36"/>
      <c r="H112" s="36"/>
      <c r="I112" s="188"/>
      <c r="J112" s="36"/>
      <c r="K112" s="36"/>
      <c r="L112" s="39"/>
      <c r="M112" s="223"/>
      <c r="N112" s="224"/>
      <c r="O112" s="225"/>
      <c r="P112" s="225"/>
      <c r="Q112" s="225"/>
      <c r="R112" s="225"/>
      <c r="S112" s="225"/>
      <c r="T112" s="226"/>
      <c r="U112" s="34"/>
      <c r="V112" s="34"/>
      <c r="W112" s="34"/>
      <c r="X112" s="34"/>
      <c r="Y112" s="34"/>
      <c r="Z112" s="34"/>
      <c r="AA112" s="34"/>
      <c r="AB112" s="34"/>
      <c r="AC112" s="34"/>
      <c r="AD112" s="34"/>
      <c r="AE112" s="34"/>
      <c r="AT112" s="17" t="s">
        <v>180</v>
      </c>
      <c r="AU112" s="17" t="s">
        <v>83</v>
      </c>
    </row>
    <row r="113" spans="1:31" s="2" customFormat="1" ht="7" customHeight="1">
      <c r="A113" s="34"/>
      <c r="B113" s="47"/>
      <c r="C113" s="48"/>
      <c r="D113" s="48"/>
      <c r="E113" s="48"/>
      <c r="F113" s="48"/>
      <c r="G113" s="48"/>
      <c r="H113" s="48"/>
      <c r="I113" s="48"/>
      <c r="J113" s="48"/>
      <c r="K113" s="48"/>
      <c r="L113" s="39"/>
      <c r="M113" s="34"/>
      <c r="O113" s="34"/>
      <c r="P113" s="34"/>
      <c r="Q113" s="34"/>
      <c r="R113" s="34"/>
      <c r="S113" s="34"/>
      <c r="T113" s="34"/>
      <c r="U113" s="34"/>
      <c r="V113" s="34"/>
      <c r="W113" s="34"/>
      <c r="X113" s="34"/>
      <c r="Y113" s="34"/>
      <c r="Z113" s="34"/>
      <c r="AA113" s="34"/>
      <c r="AB113" s="34"/>
      <c r="AC113" s="34"/>
      <c r="AD113" s="34"/>
      <c r="AE113" s="34"/>
    </row>
  </sheetData>
  <sheetProtection algorithmName="SHA-512" hashValue="LgfLIWgqTmJrQGC0dE6MLHwE7Ytg3weHpoYVWqsJUmfqo2rRVcatwgww829t1iq3GP+Z68DgMXV5fwYX4Sj6SQ==" saltValue="+rBtPsmI060yt2N6aKqJmcnlIFe930dW8meVsUFE/Ve2/Rza0MqSr6M3LhfmYQryCC4KnfsahW5/DB5Vc6Nl+g==" spinCount="100000" sheet="1" objects="1" scenarios="1" formatColumns="0" formatRows="0" autoFilter="0"/>
  <autoFilter ref="C82:K11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4.5"/>
  <cols>
    <col min="1" max="1" width="8.33203125" style="227" customWidth="1"/>
    <col min="2" max="2" width="1.6640625" style="227" customWidth="1"/>
    <col min="3" max="4" width="5" style="227" customWidth="1"/>
    <col min="5" max="5" width="11.6640625" style="227" customWidth="1"/>
    <col min="6" max="6" width="9.109375" style="227" customWidth="1"/>
    <col min="7" max="7" width="5" style="227" customWidth="1"/>
    <col min="8" max="8" width="77.77734375" style="227" customWidth="1"/>
    <col min="9" max="10" width="20" style="227" customWidth="1"/>
    <col min="11" max="11" width="1.6640625" style="227" customWidth="1"/>
  </cols>
  <sheetData>
    <row r="1" spans="2:11" s="1" customFormat="1" ht="37.5" customHeight="1"/>
    <row r="2" spans="2:11" s="1" customFormat="1" ht="7.5" customHeight="1">
      <c r="B2" s="228"/>
      <c r="C2" s="229"/>
      <c r="D2" s="229"/>
      <c r="E2" s="229"/>
      <c r="F2" s="229"/>
      <c r="G2" s="229"/>
      <c r="H2" s="229"/>
      <c r="I2" s="229"/>
      <c r="J2" s="229"/>
      <c r="K2" s="230"/>
    </row>
    <row r="3" spans="2:11" s="15" customFormat="1" ht="45" customHeight="1">
      <c r="B3" s="231"/>
      <c r="C3" s="359" t="s">
        <v>897</v>
      </c>
      <c r="D3" s="359"/>
      <c r="E3" s="359"/>
      <c r="F3" s="359"/>
      <c r="G3" s="359"/>
      <c r="H3" s="359"/>
      <c r="I3" s="359"/>
      <c r="J3" s="359"/>
      <c r="K3" s="232"/>
    </row>
    <row r="4" spans="2:11" s="1" customFormat="1" ht="25.5" customHeight="1">
      <c r="B4" s="233"/>
      <c r="C4" s="364" t="s">
        <v>898</v>
      </c>
      <c r="D4" s="364"/>
      <c r="E4" s="364"/>
      <c r="F4" s="364"/>
      <c r="G4" s="364"/>
      <c r="H4" s="364"/>
      <c r="I4" s="364"/>
      <c r="J4" s="364"/>
      <c r="K4" s="234"/>
    </row>
    <row r="5" spans="2:11" s="1" customFormat="1" ht="5.25" customHeight="1">
      <c r="B5" s="233"/>
      <c r="C5" s="235"/>
      <c r="D5" s="235"/>
      <c r="E5" s="235"/>
      <c r="F5" s="235"/>
      <c r="G5" s="235"/>
      <c r="H5" s="235"/>
      <c r="I5" s="235"/>
      <c r="J5" s="235"/>
      <c r="K5" s="234"/>
    </row>
    <row r="6" spans="2:11" s="1" customFormat="1" ht="15" customHeight="1">
      <c r="B6" s="233"/>
      <c r="C6" s="363" t="s">
        <v>899</v>
      </c>
      <c r="D6" s="363"/>
      <c r="E6" s="363"/>
      <c r="F6" s="363"/>
      <c r="G6" s="363"/>
      <c r="H6" s="363"/>
      <c r="I6" s="363"/>
      <c r="J6" s="363"/>
      <c r="K6" s="234"/>
    </row>
    <row r="7" spans="2:11" s="1" customFormat="1" ht="15" customHeight="1">
      <c r="B7" s="237"/>
      <c r="C7" s="363" t="s">
        <v>900</v>
      </c>
      <c r="D7" s="363"/>
      <c r="E7" s="363"/>
      <c r="F7" s="363"/>
      <c r="G7" s="363"/>
      <c r="H7" s="363"/>
      <c r="I7" s="363"/>
      <c r="J7" s="363"/>
      <c r="K7" s="234"/>
    </row>
    <row r="8" spans="2:11" s="1" customFormat="1" ht="12.75" customHeight="1">
      <c r="B8" s="237"/>
      <c r="C8" s="236"/>
      <c r="D8" s="236"/>
      <c r="E8" s="236"/>
      <c r="F8" s="236"/>
      <c r="G8" s="236"/>
      <c r="H8" s="236"/>
      <c r="I8" s="236"/>
      <c r="J8" s="236"/>
      <c r="K8" s="234"/>
    </row>
    <row r="9" spans="2:11" s="1" customFormat="1" ht="15" customHeight="1">
      <c r="B9" s="237"/>
      <c r="C9" s="363" t="s">
        <v>901</v>
      </c>
      <c r="D9" s="363"/>
      <c r="E9" s="363"/>
      <c r="F9" s="363"/>
      <c r="G9" s="363"/>
      <c r="H9" s="363"/>
      <c r="I9" s="363"/>
      <c r="J9" s="363"/>
      <c r="K9" s="234"/>
    </row>
    <row r="10" spans="2:11" s="1" customFormat="1" ht="15" customHeight="1">
      <c r="B10" s="237"/>
      <c r="C10" s="236"/>
      <c r="D10" s="363" t="s">
        <v>902</v>
      </c>
      <c r="E10" s="363"/>
      <c r="F10" s="363"/>
      <c r="G10" s="363"/>
      <c r="H10" s="363"/>
      <c r="I10" s="363"/>
      <c r="J10" s="363"/>
      <c r="K10" s="234"/>
    </row>
    <row r="11" spans="2:11" s="1" customFormat="1" ht="15" customHeight="1">
      <c r="B11" s="237"/>
      <c r="C11" s="238"/>
      <c r="D11" s="363" t="s">
        <v>903</v>
      </c>
      <c r="E11" s="363"/>
      <c r="F11" s="363"/>
      <c r="G11" s="363"/>
      <c r="H11" s="363"/>
      <c r="I11" s="363"/>
      <c r="J11" s="363"/>
      <c r="K11" s="234"/>
    </row>
    <row r="12" spans="2:11" s="1" customFormat="1" ht="15" customHeight="1">
      <c r="B12" s="237"/>
      <c r="C12" s="238"/>
      <c r="D12" s="236"/>
      <c r="E12" s="236"/>
      <c r="F12" s="236"/>
      <c r="G12" s="236"/>
      <c r="H12" s="236"/>
      <c r="I12" s="236"/>
      <c r="J12" s="236"/>
      <c r="K12" s="234"/>
    </row>
    <row r="13" spans="2:11" s="1" customFormat="1" ht="15" customHeight="1">
      <c r="B13" s="237"/>
      <c r="C13" s="238"/>
      <c r="D13" s="239" t="s">
        <v>904</v>
      </c>
      <c r="E13" s="236"/>
      <c r="F13" s="236"/>
      <c r="G13" s="236"/>
      <c r="H13" s="236"/>
      <c r="I13" s="236"/>
      <c r="J13" s="236"/>
      <c r="K13" s="234"/>
    </row>
    <row r="14" spans="2:11" s="1" customFormat="1" ht="12.75" customHeight="1">
      <c r="B14" s="237"/>
      <c r="C14" s="238"/>
      <c r="D14" s="238"/>
      <c r="E14" s="238"/>
      <c r="F14" s="238"/>
      <c r="G14" s="238"/>
      <c r="H14" s="238"/>
      <c r="I14" s="238"/>
      <c r="J14" s="238"/>
      <c r="K14" s="234"/>
    </row>
    <row r="15" spans="2:11" s="1" customFormat="1" ht="15" customHeight="1">
      <c r="B15" s="237"/>
      <c r="C15" s="238"/>
      <c r="D15" s="363" t="s">
        <v>905</v>
      </c>
      <c r="E15" s="363"/>
      <c r="F15" s="363"/>
      <c r="G15" s="363"/>
      <c r="H15" s="363"/>
      <c r="I15" s="363"/>
      <c r="J15" s="363"/>
      <c r="K15" s="234"/>
    </row>
    <row r="16" spans="2:11" s="1" customFormat="1" ht="15" customHeight="1">
      <c r="B16" s="237"/>
      <c r="C16" s="238"/>
      <c r="D16" s="363" t="s">
        <v>906</v>
      </c>
      <c r="E16" s="363"/>
      <c r="F16" s="363"/>
      <c r="G16" s="363"/>
      <c r="H16" s="363"/>
      <c r="I16" s="363"/>
      <c r="J16" s="363"/>
      <c r="K16" s="234"/>
    </row>
    <row r="17" spans="2:11" s="1" customFormat="1" ht="15" customHeight="1">
      <c r="B17" s="237"/>
      <c r="C17" s="238"/>
      <c r="D17" s="363" t="s">
        <v>907</v>
      </c>
      <c r="E17" s="363"/>
      <c r="F17" s="363"/>
      <c r="G17" s="363"/>
      <c r="H17" s="363"/>
      <c r="I17" s="363"/>
      <c r="J17" s="363"/>
      <c r="K17" s="234"/>
    </row>
    <row r="18" spans="2:11" s="1" customFormat="1" ht="15" customHeight="1">
      <c r="B18" s="237"/>
      <c r="C18" s="238"/>
      <c r="D18" s="238"/>
      <c r="E18" s="240" t="s">
        <v>80</v>
      </c>
      <c r="F18" s="363" t="s">
        <v>908</v>
      </c>
      <c r="G18" s="363"/>
      <c r="H18" s="363"/>
      <c r="I18" s="363"/>
      <c r="J18" s="363"/>
      <c r="K18" s="234"/>
    </row>
    <row r="19" spans="2:11" s="1" customFormat="1" ht="15" customHeight="1">
      <c r="B19" s="237"/>
      <c r="C19" s="238"/>
      <c r="D19" s="238"/>
      <c r="E19" s="240" t="s">
        <v>909</v>
      </c>
      <c r="F19" s="363" t="s">
        <v>910</v>
      </c>
      <c r="G19" s="363"/>
      <c r="H19" s="363"/>
      <c r="I19" s="363"/>
      <c r="J19" s="363"/>
      <c r="K19" s="234"/>
    </row>
    <row r="20" spans="2:11" s="1" customFormat="1" ht="15" customHeight="1">
      <c r="B20" s="237"/>
      <c r="C20" s="238"/>
      <c r="D20" s="238"/>
      <c r="E20" s="240" t="s">
        <v>911</v>
      </c>
      <c r="F20" s="363" t="s">
        <v>912</v>
      </c>
      <c r="G20" s="363"/>
      <c r="H20" s="363"/>
      <c r="I20" s="363"/>
      <c r="J20" s="363"/>
      <c r="K20" s="234"/>
    </row>
    <row r="21" spans="2:11" s="1" customFormat="1" ht="15" customHeight="1">
      <c r="B21" s="237"/>
      <c r="C21" s="238"/>
      <c r="D21" s="238"/>
      <c r="E21" s="240" t="s">
        <v>86</v>
      </c>
      <c r="F21" s="363" t="s">
        <v>913</v>
      </c>
      <c r="G21" s="363"/>
      <c r="H21" s="363"/>
      <c r="I21" s="363"/>
      <c r="J21" s="363"/>
      <c r="K21" s="234"/>
    </row>
    <row r="22" spans="2:11" s="1" customFormat="1" ht="15" customHeight="1">
      <c r="B22" s="237"/>
      <c r="C22" s="238"/>
      <c r="D22" s="238"/>
      <c r="E22" s="240" t="s">
        <v>914</v>
      </c>
      <c r="F22" s="363" t="s">
        <v>915</v>
      </c>
      <c r="G22" s="363"/>
      <c r="H22" s="363"/>
      <c r="I22" s="363"/>
      <c r="J22" s="363"/>
      <c r="K22" s="234"/>
    </row>
    <row r="23" spans="2:11" s="1" customFormat="1" ht="15" customHeight="1">
      <c r="B23" s="237"/>
      <c r="C23" s="238"/>
      <c r="D23" s="238"/>
      <c r="E23" s="240" t="s">
        <v>916</v>
      </c>
      <c r="F23" s="363" t="s">
        <v>917</v>
      </c>
      <c r="G23" s="363"/>
      <c r="H23" s="363"/>
      <c r="I23" s="363"/>
      <c r="J23" s="363"/>
      <c r="K23" s="234"/>
    </row>
    <row r="24" spans="2:11" s="1" customFormat="1" ht="12.75" customHeight="1">
      <c r="B24" s="237"/>
      <c r="C24" s="238"/>
      <c r="D24" s="238"/>
      <c r="E24" s="238"/>
      <c r="F24" s="238"/>
      <c r="G24" s="238"/>
      <c r="H24" s="238"/>
      <c r="I24" s="238"/>
      <c r="J24" s="238"/>
      <c r="K24" s="234"/>
    </row>
    <row r="25" spans="2:11" s="1" customFormat="1" ht="15" customHeight="1">
      <c r="B25" s="237"/>
      <c r="C25" s="363" t="s">
        <v>918</v>
      </c>
      <c r="D25" s="363"/>
      <c r="E25" s="363"/>
      <c r="F25" s="363"/>
      <c r="G25" s="363"/>
      <c r="H25" s="363"/>
      <c r="I25" s="363"/>
      <c r="J25" s="363"/>
      <c r="K25" s="234"/>
    </row>
    <row r="26" spans="2:11" s="1" customFormat="1" ht="15" customHeight="1">
      <c r="B26" s="237"/>
      <c r="C26" s="363" t="s">
        <v>919</v>
      </c>
      <c r="D26" s="363"/>
      <c r="E26" s="363"/>
      <c r="F26" s="363"/>
      <c r="G26" s="363"/>
      <c r="H26" s="363"/>
      <c r="I26" s="363"/>
      <c r="J26" s="363"/>
      <c r="K26" s="234"/>
    </row>
    <row r="27" spans="2:11" s="1" customFormat="1" ht="15" customHeight="1">
      <c r="B27" s="237"/>
      <c r="C27" s="236"/>
      <c r="D27" s="363" t="s">
        <v>920</v>
      </c>
      <c r="E27" s="363"/>
      <c r="F27" s="363"/>
      <c r="G27" s="363"/>
      <c r="H27" s="363"/>
      <c r="I27" s="363"/>
      <c r="J27" s="363"/>
      <c r="K27" s="234"/>
    </row>
    <row r="28" spans="2:11" s="1" customFormat="1" ht="15" customHeight="1">
      <c r="B28" s="237"/>
      <c r="C28" s="238"/>
      <c r="D28" s="363" t="s">
        <v>921</v>
      </c>
      <c r="E28" s="363"/>
      <c r="F28" s="363"/>
      <c r="G28" s="363"/>
      <c r="H28" s="363"/>
      <c r="I28" s="363"/>
      <c r="J28" s="363"/>
      <c r="K28" s="234"/>
    </row>
    <row r="29" spans="2:11" s="1" customFormat="1" ht="12.75" customHeight="1">
      <c r="B29" s="237"/>
      <c r="C29" s="238"/>
      <c r="D29" s="238"/>
      <c r="E29" s="238"/>
      <c r="F29" s="238"/>
      <c r="G29" s="238"/>
      <c r="H29" s="238"/>
      <c r="I29" s="238"/>
      <c r="J29" s="238"/>
      <c r="K29" s="234"/>
    </row>
    <row r="30" spans="2:11" s="1" customFormat="1" ht="15" customHeight="1">
      <c r="B30" s="237"/>
      <c r="C30" s="238"/>
      <c r="D30" s="363" t="s">
        <v>922</v>
      </c>
      <c r="E30" s="363"/>
      <c r="F30" s="363"/>
      <c r="G30" s="363"/>
      <c r="H30" s="363"/>
      <c r="I30" s="363"/>
      <c r="J30" s="363"/>
      <c r="K30" s="234"/>
    </row>
    <row r="31" spans="2:11" s="1" customFormat="1" ht="15" customHeight="1">
      <c r="B31" s="237"/>
      <c r="C31" s="238"/>
      <c r="D31" s="363" t="s">
        <v>923</v>
      </c>
      <c r="E31" s="363"/>
      <c r="F31" s="363"/>
      <c r="G31" s="363"/>
      <c r="H31" s="363"/>
      <c r="I31" s="363"/>
      <c r="J31" s="363"/>
      <c r="K31" s="234"/>
    </row>
    <row r="32" spans="2:11" s="1" customFormat="1" ht="12.75" customHeight="1">
      <c r="B32" s="237"/>
      <c r="C32" s="238"/>
      <c r="D32" s="238"/>
      <c r="E32" s="238"/>
      <c r="F32" s="238"/>
      <c r="G32" s="238"/>
      <c r="H32" s="238"/>
      <c r="I32" s="238"/>
      <c r="J32" s="238"/>
      <c r="K32" s="234"/>
    </row>
    <row r="33" spans="2:11" s="1" customFormat="1" ht="15" customHeight="1">
      <c r="B33" s="237"/>
      <c r="C33" s="238"/>
      <c r="D33" s="363" t="s">
        <v>924</v>
      </c>
      <c r="E33" s="363"/>
      <c r="F33" s="363"/>
      <c r="G33" s="363"/>
      <c r="H33" s="363"/>
      <c r="I33" s="363"/>
      <c r="J33" s="363"/>
      <c r="K33" s="234"/>
    </row>
    <row r="34" spans="2:11" s="1" customFormat="1" ht="15" customHeight="1">
      <c r="B34" s="237"/>
      <c r="C34" s="238"/>
      <c r="D34" s="363" t="s">
        <v>925</v>
      </c>
      <c r="E34" s="363"/>
      <c r="F34" s="363"/>
      <c r="G34" s="363"/>
      <c r="H34" s="363"/>
      <c r="I34" s="363"/>
      <c r="J34" s="363"/>
      <c r="K34" s="234"/>
    </row>
    <row r="35" spans="2:11" s="1" customFormat="1" ht="15" customHeight="1">
      <c r="B35" s="237"/>
      <c r="C35" s="238"/>
      <c r="D35" s="363" t="s">
        <v>926</v>
      </c>
      <c r="E35" s="363"/>
      <c r="F35" s="363"/>
      <c r="G35" s="363"/>
      <c r="H35" s="363"/>
      <c r="I35" s="363"/>
      <c r="J35" s="363"/>
      <c r="K35" s="234"/>
    </row>
    <row r="36" spans="2:11" s="1" customFormat="1" ht="15" customHeight="1">
      <c r="B36" s="237"/>
      <c r="C36" s="238"/>
      <c r="D36" s="236"/>
      <c r="E36" s="239" t="s">
        <v>117</v>
      </c>
      <c r="F36" s="236"/>
      <c r="G36" s="363" t="s">
        <v>927</v>
      </c>
      <c r="H36" s="363"/>
      <c r="I36" s="363"/>
      <c r="J36" s="363"/>
      <c r="K36" s="234"/>
    </row>
    <row r="37" spans="2:11" s="1" customFormat="1" ht="30.75" customHeight="1">
      <c r="B37" s="237"/>
      <c r="C37" s="238"/>
      <c r="D37" s="236"/>
      <c r="E37" s="239" t="s">
        <v>928</v>
      </c>
      <c r="F37" s="236"/>
      <c r="G37" s="363" t="s">
        <v>929</v>
      </c>
      <c r="H37" s="363"/>
      <c r="I37" s="363"/>
      <c r="J37" s="363"/>
      <c r="K37" s="234"/>
    </row>
    <row r="38" spans="2:11" s="1" customFormat="1" ht="15" customHeight="1">
      <c r="B38" s="237"/>
      <c r="C38" s="238"/>
      <c r="D38" s="236"/>
      <c r="E38" s="239" t="s">
        <v>54</v>
      </c>
      <c r="F38" s="236"/>
      <c r="G38" s="363" t="s">
        <v>930</v>
      </c>
      <c r="H38" s="363"/>
      <c r="I38" s="363"/>
      <c r="J38" s="363"/>
      <c r="K38" s="234"/>
    </row>
    <row r="39" spans="2:11" s="1" customFormat="1" ht="15" customHeight="1">
      <c r="B39" s="237"/>
      <c r="C39" s="238"/>
      <c r="D39" s="236"/>
      <c r="E39" s="239" t="s">
        <v>55</v>
      </c>
      <c r="F39" s="236"/>
      <c r="G39" s="363" t="s">
        <v>931</v>
      </c>
      <c r="H39" s="363"/>
      <c r="I39" s="363"/>
      <c r="J39" s="363"/>
      <c r="K39" s="234"/>
    </row>
    <row r="40" spans="2:11" s="1" customFormat="1" ht="15" customHeight="1">
      <c r="B40" s="237"/>
      <c r="C40" s="238"/>
      <c r="D40" s="236"/>
      <c r="E40" s="239" t="s">
        <v>118</v>
      </c>
      <c r="F40" s="236"/>
      <c r="G40" s="363" t="s">
        <v>932</v>
      </c>
      <c r="H40" s="363"/>
      <c r="I40" s="363"/>
      <c r="J40" s="363"/>
      <c r="K40" s="234"/>
    </row>
    <row r="41" spans="2:11" s="1" customFormat="1" ht="15" customHeight="1">
      <c r="B41" s="237"/>
      <c r="C41" s="238"/>
      <c r="D41" s="236"/>
      <c r="E41" s="239" t="s">
        <v>119</v>
      </c>
      <c r="F41" s="236"/>
      <c r="G41" s="363" t="s">
        <v>933</v>
      </c>
      <c r="H41" s="363"/>
      <c r="I41" s="363"/>
      <c r="J41" s="363"/>
      <c r="K41" s="234"/>
    </row>
    <row r="42" spans="2:11" s="1" customFormat="1" ht="15" customHeight="1">
      <c r="B42" s="237"/>
      <c r="C42" s="238"/>
      <c r="D42" s="236"/>
      <c r="E42" s="239" t="s">
        <v>934</v>
      </c>
      <c r="F42" s="236"/>
      <c r="G42" s="363" t="s">
        <v>935</v>
      </c>
      <c r="H42" s="363"/>
      <c r="I42" s="363"/>
      <c r="J42" s="363"/>
      <c r="K42" s="234"/>
    </row>
    <row r="43" spans="2:11" s="1" customFormat="1" ht="15" customHeight="1">
      <c r="B43" s="237"/>
      <c r="C43" s="238"/>
      <c r="D43" s="236"/>
      <c r="E43" s="239"/>
      <c r="F43" s="236"/>
      <c r="G43" s="363" t="s">
        <v>936</v>
      </c>
      <c r="H43" s="363"/>
      <c r="I43" s="363"/>
      <c r="J43" s="363"/>
      <c r="K43" s="234"/>
    </row>
    <row r="44" spans="2:11" s="1" customFormat="1" ht="15" customHeight="1">
      <c r="B44" s="237"/>
      <c r="C44" s="238"/>
      <c r="D44" s="236"/>
      <c r="E44" s="239" t="s">
        <v>937</v>
      </c>
      <c r="F44" s="236"/>
      <c r="G44" s="363" t="s">
        <v>938</v>
      </c>
      <c r="H44" s="363"/>
      <c r="I44" s="363"/>
      <c r="J44" s="363"/>
      <c r="K44" s="234"/>
    </row>
    <row r="45" spans="2:11" s="1" customFormat="1" ht="15" customHeight="1">
      <c r="B45" s="237"/>
      <c r="C45" s="238"/>
      <c r="D45" s="236"/>
      <c r="E45" s="239" t="s">
        <v>121</v>
      </c>
      <c r="F45" s="236"/>
      <c r="G45" s="363" t="s">
        <v>939</v>
      </c>
      <c r="H45" s="363"/>
      <c r="I45" s="363"/>
      <c r="J45" s="363"/>
      <c r="K45" s="234"/>
    </row>
    <row r="46" spans="2:11" s="1" customFormat="1" ht="12.75" customHeight="1">
      <c r="B46" s="237"/>
      <c r="C46" s="238"/>
      <c r="D46" s="236"/>
      <c r="E46" s="236"/>
      <c r="F46" s="236"/>
      <c r="G46" s="236"/>
      <c r="H46" s="236"/>
      <c r="I46" s="236"/>
      <c r="J46" s="236"/>
      <c r="K46" s="234"/>
    </row>
    <row r="47" spans="2:11" s="1" customFormat="1" ht="15" customHeight="1">
      <c r="B47" s="237"/>
      <c r="C47" s="238"/>
      <c r="D47" s="363" t="s">
        <v>940</v>
      </c>
      <c r="E47" s="363"/>
      <c r="F47" s="363"/>
      <c r="G47" s="363"/>
      <c r="H47" s="363"/>
      <c r="I47" s="363"/>
      <c r="J47" s="363"/>
      <c r="K47" s="234"/>
    </row>
    <row r="48" spans="2:11" s="1" customFormat="1" ht="15" customHeight="1">
      <c r="B48" s="237"/>
      <c r="C48" s="238"/>
      <c r="D48" s="238"/>
      <c r="E48" s="363" t="s">
        <v>941</v>
      </c>
      <c r="F48" s="363"/>
      <c r="G48" s="363"/>
      <c r="H48" s="363"/>
      <c r="I48" s="363"/>
      <c r="J48" s="363"/>
      <c r="K48" s="234"/>
    </row>
    <row r="49" spans="2:11" s="1" customFormat="1" ht="15" customHeight="1">
      <c r="B49" s="237"/>
      <c r="C49" s="238"/>
      <c r="D49" s="238"/>
      <c r="E49" s="363" t="s">
        <v>942</v>
      </c>
      <c r="F49" s="363"/>
      <c r="G49" s="363"/>
      <c r="H49" s="363"/>
      <c r="I49" s="363"/>
      <c r="J49" s="363"/>
      <c r="K49" s="234"/>
    </row>
    <row r="50" spans="2:11" s="1" customFormat="1" ht="15" customHeight="1">
      <c r="B50" s="237"/>
      <c r="C50" s="238"/>
      <c r="D50" s="238"/>
      <c r="E50" s="363" t="s">
        <v>943</v>
      </c>
      <c r="F50" s="363"/>
      <c r="G50" s="363"/>
      <c r="H50" s="363"/>
      <c r="I50" s="363"/>
      <c r="J50" s="363"/>
      <c r="K50" s="234"/>
    </row>
    <row r="51" spans="2:11" s="1" customFormat="1" ht="15" customHeight="1">
      <c r="B51" s="237"/>
      <c r="C51" s="238"/>
      <c r="D51" s="363" t="s">
        <v>944</v>
      </c>
      <c r="E51" s="363"/>
      <c r="F51" s="363"/>
      <c r="G51" s="363"/>
      <c r="H51" s="363"/>
      <c r="I51" s="363"/>
      <c r="J51" s="363"/>
      <c r="K51" s="234"/>
    </row>
    <row r="52" spans="2:11" s="1" customFormat="1" ht="25.5" customHeight="1">
      <c r="B52" s="233"/>
      <c r="C52" s="364" t="s">
        <v>945</v>
      </c>
      <c r="D52" s="364"/>
      <c r="E52" s="364"/>
      <c r="F52" s="364"/>
      <c r="G52" s="364"/>
      <c r="H52" s="364"/>
      <c r="I52" s="364"/>
      <c r="J52" s="364"/>
      <c r="K52" s="234"/>
    </row>
    <row r="53" spans="2:11" s="1" customFormat="1" ht="5.25" customHeight="1">
      <c r="B53" s="233"/>
      <c r="C53" s="235"/>
      <c r="D53" s="235"/>
      <c r="E53" s="235"/>
      <c r="F53" s="235"/>
      <c r="G53" s="235"/>
      <c r="H53" s="235"/>
      <c r="I53" s="235"/>
      <c r="J53" s="235"/>
      <c r="K53" s="234"/>
    </row>
    <row r="54" spans="2:11" s="1" customFormat="1" ht="15" customHeight="1">
      <c r="B54" s="233"/>
      <c r="C54" s="363" t="s">
        <v>946</v>
      </c>
      <c r="D54" s="363"/>
      <c r="E54" s="363"/>
      <c r="F54" s="363"/>
      <c r="G54" s="363"/>
      <c r="H54" s="363"/>
      <c r="I54" s="363"/>
      <c r="J54" s="363"/>
      <c r="K54" s="234"/>
    </row>
    <row r="55" spans="2:11" s="1" customFormat="1" ht="15" customHeight="1">
      <c r="B55" s="233"/>
      <c r="C55" s="363" t="s">
        <v>947</v>
      </c>
      <c r="D55" s="363"/>
      <c r="E55" s="363"/>
      <c r="F55" s="363"/>
      <c r="G55" s="363"/>
      <c r="H55" s="363"/>
      <c r="I55" s="363"/>
      <c r="J55" s="363"/>
      <c r="K55" s="234"/>
    </row>
    <row r="56" spans="2:11" s="1" customFormat="1" ht="12.75" customHeight="1">
      <c r="B56" s="233"/>
      <c r="C56" s="236"/>
      <c r="D56" s="236"/>
      <c r="E56" s="236"/>
      <c r="F56" s="236"/>
      <c r="G56" s="236"/>
      <c r="H56" s="236"/>
      <c r="I56" s="236"/>
      <c r="J56" s="236"/>
      <c r="K56" s="234"/>
    </row>
    <row r="57" spans="2:11" s="1" customFormat="1" ht="15" customHeight="1">
      <c r="B57" s="233"/>
      <c r="C57" s="363" t="s">
        <v>948</v>
      </c>
      <c r="D57" s="363"/>
      <c r="E57" s="363"/>
      <c r="F57" s="363"/>
      <c r="G57" s="363"/>
      <c r="H57" s="363"/>
      <c r="I57" s="363"/>
      <c r="J57" s="363"/>
      <c r="K57" s="234"/>
    </row>
    <row r="58" spans="2:11" s="1" customFormat="1" ht="15" customHeight="1">
      <c r="B58" s="233"/>
      <c r="C58" s="238"/>
      <c r="D58" s="363" t="s">
        <v>949</v>
      </c>
      <c r="E58" s="363"/>
      <c r="F58" s="363"/>
      <c r="G58" s="363"/>
      <c r="H58" s="363"/>
      <c r="I58" s="363"/>
      <c r="J58" s="363"/>
      <c r="K58" s="234"/>
    </row>
    <row r="59" spans="2:11" s="1" customFormat="1" ht="15" customHeight="1">
      <c r="B59" s="233"/>
      <c r="C59" s="238"/>
      <c r="D59" s="363" t="s">
        <v>950</v>
      </c>
      <c r="E59" s="363"/>
      <c r="F59" s="363"/>
      <c r="G59" s="363"/>
      <c r="H59" s="363"/>
      <c r="I59" s="363"/>
      <c r="J59" s="363"/>
      <c r="K59" s="234"/>
    </row>
    <row r="60" spans="2:11" s="1" customFormat="1" ht="15" customHeight="1">
      <c r="B60" s="233"/>
      <c r="C60" s="238"/>
      <c r="D60" s="363" t="s">
        <v>951</v>
      </c>
      <c r="E60" s="363"/>
      <c r="F60" s="363"/>
      <c r="G60" s="363"/>
      <c r="H60" s="363"/>
      <c r="I60" s="363"/>
      <c r="J60" s="363"/>
      <c r="K60" s="234"/>
    </row>
    <row r="61" spans="2:11" s="1" customFormat="1" ht="15" customHeight="1">
      <c r="B61" s="233"/>
      <c r="C61" s="238"/>
      <c r="D61" s="363" t="s">
        <v>952</v>
      </c>
      <c r="E61" s="363"/>
      <c r="F61" s="363"/>
      <c r="G61" s="363"/>
      <c r="H61" s="363"/>
      <c r="I61" s="363"/>
      <c r="J61" s="363"/>
      <c r="K61" s="234"/>
    </row>
    <row r="62" spans="2:11" s="1" customFormat="1" ht="15" customHeight="1">
      <c r="B62" s="233"/>
      <c r="C62" s="238"/>
      <c r="D62" s="365" t="s">
        <v>953</v>
      </c>
      <c r="E62" s="365"/>
      <c r="F62" s="365"/>
      <c r="G62" s="365"/>
      <c r="H62" s="365"/>
      <c r="I62" s="365"/>
      <c r="J62" s="365"/>
      <c r="K62" s="234"/>
    </row>
    <row r="63" spans="2:11" s="1" customFormat="1" ht="15" customHeight="1">
      <c r="B63" s="233"/>
      <c r="C63" s="238"/>
      <c r="D63" s="363" t="s">
        <v>954</v>
      </c>
      <c r="E63" s="363"/>
      <c r="F63" s="363"/>
      <c r="G63" s="363"/>
      <c r="H63" s="363"/>
      <c r="I63" s="363"/>
      <c r="J63" s="363"/>
      <c r="K63" s="234"/>
    </row>
    <row r="64" spans="2:11" s="1" customFormat="1" ht="12.75" customHeight="1">
      <c r="B64" s="233"/>
      <c r="C64" s="238"/>
      <c r="D64" s="238"/>
      <c r="E64" s="241"/>
      <c r="F64" s="238"/>
      <c r="G64" s="238"/>
      <c r="H64" s="238"/>
      <c r="I64" s="238"/>
      <c r="J64" s="238"/>
      <c r="K64" s="234"/>
    </row>
    <row r="65" spans="2:11" s="1" customFormat="1" ht="15" customHeight="1">
      <c r="B65" s="233"/>
      <c r="C65" s="238"/>
      <c r="D65" s="363" t="s">
        <v>955</v>
      </c>
      <c r="E65" s="363"/>
      <c r="F65" s="363"/>
      <c r="G65" s="363"/>
      <c r="H65" s="363"/>
      <c r="I65" s="363"/>
      <c r="J65" s="363"/>
      <c r="K65" s="234"/>
    </row>
    <row r="66" spans="2:11" s="1" customFormat="1" ht="15" customHeight="1">
      <c r="B66" s="233"/>
      <c r="C66" s="238"/>
      <c r="D66" s="365" t="s">
        <v>956</v>
      </c>
      <c r="E66" s="365"/>
      <c r="F66" s="365"/>
      <c r="G66" s="365"/>
      <c r="H66" s="365"/>
      <c r="I66" s="365"/>
      <c r="J66" s="365"/>
      <c r="K66" s="234"/>
    </row>
    <row r="67" spans="2:11" s="1" customFormat="1" ht="15" customHeight="1">
      <c r="B67" s="233"/>
      <c r="C67" s="238"/>
      <c r="D67" s="363" t="s">
        <v>957</v>
      </c>
      <c r="E67" s="363"/>
      <c r="F67" s="363"/>
      <c r="G67" s="363"/>
      <c r="H67" s="363"/>
      <c r="I67" s="363"/>
      <c r="J67" s="363"/>
      <c r="K67" s="234"/>
    </row>
    <row r="68" spans="2:11" s="1" customFormat="1" ht="15" customHeight="1">
      <c r="B68" s="233"/>
      <c r="C68" s="238"/>
      <c r="D68" s="363" t="s">
        <v>958</v>
      </c>
      <c r="E68" s="363"/>
      <c r="F68" s="363"/>
      <c r="G68" s="363"/>
      <c r="H68" s="363"/>
      <c r="I68" s="363"/>
      <c r="J68" s="363"/>
      <c r="K68" s="234"/>
    </row>
    <row r="69" spans="2:11" s="1" customFormat="1" ht="15" customHeight="1">
      <c r="B69" s="233"/>
      <c r="C69" s="238"/>
      <c r="D69" s="363" t="s">
        <v>959</v>
      </c>
      <c r="E69" s="363"/>
      <c r="F69" s="363"/>
      <c r="G69" s="363"/>
      <c r="H69" s="363"/>
      <c r="I69" s="363"/>
      <c r="J69" s="363"/>
      <c r="K69" s="234"/>
    </row>
    <row r="70" spans="2:11" s="1" customFormat="1" ht="15" customHeight="1">
      <c r="B70" s="233"/>
      <c r="C70" s="238"/>
      <c r="D70" s="363" t="s">
        <v>960</v>
      </c>
      <c r="E70" s="363"/>
      <c r="F70" s="363"/>
      <c r="G70" s="363"/>
      <c r="H70" s="363"/>
      <c r="I70" s="363"/>
      <c r="J70" s="363"/>
      <c r="K70" s="234"/>
    </row>
    <row r="71" spans="2:11" s="1" customFormat="1" ht="12.75" customHeight="1">
      <c r="B71" s="242"/>
      <c r="C71" s="243"/>
      <c r="D71" s="243"/>
      <c r="E71" s="243"/>
      <c r="F71" s="243"/>
      <c r="G71" s="243"/>
      <c r="H71" s="243"/>
      <c r="I71" s="243"/>
      <c r="J71" s="243"/>
      <c r="K71" s="244"/>
    </row>
    <row r="72" spans="2:11" s="1" customFormat="1" ht="18.75" customHeight="1">
      <c r="B72" s="245"/>
      <c r="C72" s="245"/>
      <c r="D72" s="245"/>
      <c r="E72" s="245"/>
      <c r="F72" s="245"/>
      <c r="G72" s="245"/>
      <c r="H72" s="245"/>
      <c r="I72" s="245"/>
      <c r="J72" s="245"/>
      <c r="K72" s="246"/>
    </row>
    <row r="73" spans="2:11" s="1" customFormat="1" ht="18.75" customHeight="1">
      <c r="B73" s="246"/>
      <c r="C73" s="246"/>
      <c r="D73" s="246"/>
      <c r="E73" s="246"/>
      <c r="F73" s="246"/>
      <c r="G73" s="246"/>
      <c r="H73" s="246"/>
      <c r="I73" s="246"/>
      <c r="J73" s="246"/>
      <c r="K73" s="246"/>
    </row>
    <row r="74" spans="2:11" s="1" customFormat="1" ht="7.5" customHeight="1">
      <c r="B74" s="247"/>
      <c r="C74" s="248"/>
      <c r="D74" s="248"/>
      <c r="E74" s="248"/>
      <c r="F74" s="248"/>
      <c r="G74" s="248"/>
      <c r="H74" s="248"/>
      <c r="I74" s="248"/>
      <c r="J74" s="248"/>
      <c r="K74" s="249"/>
    </row>
    <row r="75" spans="2:11" s="1" customFormat="1" ht="45" customHeight="1">
      <c r="B75" s="250"/>
      <c r="C75" s="358" t="s">
        <v>961</v>
      </c>
      <c r="D75" s="358"/>
      <c r="E75" s="358"/>
      <c r="F75" s="358"/>
      <c r="G75" s="358"/>
      <c r="H75" s="358"/>
      <c r="I75" s="358"/>
      <c r="J75" s="358"/>
      <c r="K75" s="251"/>
    </row>
    <row r="76" spans="2:11" s="1" customFormat="1" ht="17.25" customHeight="1">
      <c r="B76" s="250"/>
      <c r="C76" s="252" t="s">
        <v>962</v>
      </c>
      <c r="D76" s="252"/>
      <c r="E76" s="252"/>
      <c r="F76" s="252" t="s">
        <v>963</v>
      </c>
      <c r="G76" s="253"/>
      <c r="H76" s="252" t="s">
        <v>55</v>
      </c>
      <c r="I76" s="252" t="s">
        <v>58</v>
      </c>
      <c r="J76" s="252" t="s">
        <v>964</v>
      </c>
      <c r="K76" s="251"/>
    </row>
    <row r="77" spans="2:11" s="1" customFormat="1" ht="17.25" customHeight="1">
      <c r="B77" s="250"/>
      <c r="C77" s="254" t="s">
        <v>965</v>
      </c>
      <c r="D77" s="254"/>
      <c r="E77" s="254"/>
      <c r="F77" s="255" t="s">
        <v>966</v>
      </c>
      <c r="G77" s="256"/>
      <c r="H77" s="254"/>
      <c r="I77" s="254"/>
      <c r="J77" s="254" t="s">
        <v>967</v>
      </c>
      <c r="K77" s="251"/>
    </row>
    <row r="78" spans="2:11" s="1" customFormat="1" ht="5.25" customHeight="1">
      <c r="B78" s="250"/>
      <c r="C78" s="257"/>
      <c r="D78" s="257"/>
      <c r="E78" s="257"/>
      <c r="F78" s="257"/>
      <c r="G78" s="258"/>
      <c r="H78" s="257"/>
      <c r="I78" s="257"/>
      <c r="J78" s="257"/>
      <c r="K78" s="251"/>
    </row>
    <row r="79" spans="2:11" s="1" customFormat="1" ht="15" customHeight="1">
      <c r="B79" s="250"/>
      <c r="C79" s="239" t="s">
        <v>54</v>
      </c>
      <c r="D79" s="259"/>
      <c r="E79" s="259"/>
      <c r="F79" s="260" t="s">
        <v>968</v>
      </c>
      <c r="G79" s="261"/>
      <c r="H79" s="239" t="s">
        <v>969</v>
      </c>
      <c r="I79" s="239" t="s">
        <v>970</v>
      </c>
      <c r="J79" s="239">
        <v>20</v>
      </c>
      <c r="K79" s="251"/>
    </row>
    <row r="80" spans="2:11" s="1" customFormat="1" ht="15" customHeight="1">
      <c r="B80" s="250"/>
      <c r="C80" s="239" t="s">
        <v>971</v>
      </c>
      <c r="D80" s="239"/>
      <c r="E80" s="239"/>
      <c r="F80" s="260" t="s">
        <v>968</v>
      </c>
      <c r="G80" s="261"/>
      <c r="H80" s="239" t="s">
        <v>972</v>
      </c>
      <c r="I80" s="239" t="s">
        <v>970</v>
      </c>
      <c r="J80" s="239">
        <v>120</v>
      </c>
      <c r="K80" s="251"/>
    </row>
    <row r="81" spans="2:11" s="1" customFormat="1" ht="15" customHeight="1">
      <c r="B81" s="262"/>
      <c r="C81" s="239" t="s">
        <v>973</v>
      </c>
      <c r="D81" s="239"/>
      <c r="E81" s="239"/>
      <c r="F81" s="260" t="s">
        <v>974</v>
      </c>
      <c r="G81" s="261"/>
      <c r="H81" s="239" t="s">
        <v>975</v>
      </c>
      <c r="I81" s="239" t="s">
        <v>970</v>
      </c>
      <c r="J81" s="239">
        <v>50</v>
      </c>
      <c r="K81" s="251"/>
    </row>
    <row r="82" spans="2:11" s="1" customFormat="1" ht="15" customHeight="1">
      <c r="B82" s="262"/>
      <c r="C82" s="239" t="s">
        <v>976</v>
      </c>
      <c r="D82" s="239"/>
      <c r="E82" s="239"/>
      <c r="F82" s="260" t="s">
        <v>968</v>
      </c>
      <c r="G82" s="261"/>
      <c r="H82" s="239" t="s">
        <v>977</v>
      </c>
      <c r="I82" s="239" t="s">
        <v>978</v>
      </c>
      <c r="J82" s="239"/>
      <c r="K82" s="251"/>
    </row>
    <row r="83" spans="2:11" s="1" customFormat="1" ht="15" customHeight="1">
      <c r="B83" s="262"/>
      <c r="C83" s="263" t="s">
        <v>979</v>
      </c>
      <c r="D83" s="263"/>
      <c r="E83" s="263"/>
      <c r="F83" s="264" t="s">
        <v>974</v>
      </c>
      <c r="G83" s="263"/>
      <c r="H83" s="263" t="s">
        <v>980</v>
      </c>
      <c r="I83" s="263" t="s">
        <v>970</v>
      </c>
      <c r="J83" s="263">
        <v>15</v>
      </c>
      <c r="K83" s="251"/>
    </row>
    <row r="84" spans="2:11" s="1" customFormat="1" ht="15" customHeight="1">
      <c r="B84" s="262"/>
      <c r="C84" s="263" t="s">
        <v>981</v>
      </c>
      <c r="D84" s="263"/>
      <c r="E84" s="263"/>
      <c r="F84" s="264" t="s">
        <v>974</v>
      </c>
      <c r="G84" s="263"/>
      <c r="H84" s="263" t="s">
        <v>982</v>
      </c>
      <c r="I84" s="263" t="s">
        <v>970</v>
      </c>
      <c r="J84" s="263">
        <v>15</v>
      </c>
      <c r="K84" s="251"/>
    </row>
    <row r="85" spans="2:11" s="1" customFormat="1" ht="15" customHeight="1">
      <c r="B85" s="262"/>
      <c r="C85" s="263" t="s">
        <v>983</v>
      </c>
      <c r="D85" s="263"/>
      <c r="E85" s="263"/>
      <c r="F85" s="264" t="s">
        <v>974</v>
      </c>
      <c r="G85" s="263"/>
      <c r="H85" s="263" t="s">
        <v>984</v>
      </c>
      <c r="I85" s="263" t="s">
        <v>970</v>
      </c>
      <c r="J85" s="263">
        <v>20</v>
      </c>
      <c r="K85" s="251"/>
    </row>
    <row r="86" spans="2:11" s="1" customFormat="1" ht="15" customHeight="1">
      <c r="B86" s="262"/>
      <c r="C86" s="263" t="s">
        <v>985</v>
      </c>
      <c r="D86" s="263"/>
      <c r="E86" s="263"/>
      <c r="F86" s="264" t="s">
        <v>974</v>
      </c>
      <c r="G86" s="263"/>
      <c r="H86" s="263" t="s">
        <v>986</v>
      </c>
      <c r="I86" s="263" t="s">
        <v>970</v>
      </c>
      <c r="J86" s="263">
        <v>20</v>
      </c>
      <c r="K86" s="251"/>
    </row>
    <row r="87" spans="2:11" s="1" customFormat="1" ht="15" customHeight="1">
      <c r="B87" s="262"/>
      <c r="C87" s="239" t="s">
        <v>987</v>
      </c>
      <c r="D87" s="239"/>
      <c r="E87" s="239"/>
      <c r="F87" s="260" t="s">
        <v>974</v>
      </c>
      <c r="G87" s="261"/>
      <c r="H87" s="239" t="s">
        <v>988</v>
      </c>
      <c r="I87" s="239" t="s">
        <v>970</v>
      </c>
      <c r="J87" s="239">
        <v>50</v>
      </c>
      <c r="K87" s="251"/>
    </row>
    <row r="88" spans="2:11" s="1" customFormat="1" ht="15" customHeight="1">
      <c r="B88" s="262"/>
      <c r="C88" s="239" t="s">
        <v>989</v>
      </c>
      <c r="D88" s="239"/>
      <c r="E88" s="239"/>
      <c r="F88" s="260" t="s">
        <v>974</v>
      </c>
      <c r="G88" s="261"/>
      <c r="H88" s="239" t="s">
        <v>990</v>
      </c>
      <c r="I88" s="239" t="s">
        <v>970</v>
      </c>
      <c r="J88" s="239">
        <v>20</v>
      </c>
      <c r="K88" s="251"/>
    </row>
    <row r="89" spans="2:11" s="1" customFormat="1" ht="15" customHeight="1">
      <c r="B89" s="262"/>
      <c r="C89" s="239" t="s">
        <v>991</v>
      </c>
      <c r="D89" s="239"/>
      <c r="E89" s="239"/>
      <c r="F89" s="260" t="s">
        <v>974</v>
      </c>
      <c r="G89" s="261"/>
      <c r="H89" s="239" t="s">
        <v>992</v>
      </c>
      <c r="I89" s="239" t="s">
        <v>970</v>
      </c>
      <c r="J89" s="239">
        <v>20</v>
      </c>
      <c r="K89" s="251"/>
    </row>
    <row r="90" spans="2:11" s="1" customFormat="1" ht="15" customHeight="1">
      <c r="B90" s="262"/>
      <c r="C90" s="239" t="s">
        <v>993</v>
      </c>
      <c r="D90" s="239"/>
      <c r="E90" s="239"/>
      <c r="F90" s="260" t="s">
        <v>974</v>
      </c>
      <c r="G90" s="261"/>
      <c r="H90" s="239" t="s">
        <v>994</v>
      </c>
      <c r="I90" s="239" t="s">
        <v>970</v>
      </c>
      <c r="J90" s="239">
        <v>50</v>
      </c>
      <c r="K90" s="251"/>
    </row>
    <row r="91" spans="2:11" s="1" customFormat="1" ht="15" customHeight="1">
      <c r="B91" s="262"/>
      <c r="C91" s="239" t="s">
        <v>995</v>
      </c>
      <c r="D91" s="239"/>
      <c r="E91" s="239"/>
      <c r="F91" s="260" t="s">
        <v>974</v>
      </c>
      <c r="G91" s="261"/>
      <c r="H91" s="239" t="s">
        <v>995</v>
      </c>
      <c r="I91" s="239" t="s">
        <v>970</v>
      </c>
      <c r="J91" s="239">
        <v>50</v>
      </c>
      <c r="K91" s="251"/>
    </row>
    <row r="92" spans="2:11" s="1" customFormat="1" ht="15" customHeight="1">
      <c r="B92" s="262"/>
      <c r="C92" s="239" t="s">
        <v>996</v>
      </c>
      <c r="D92" s="239"/>
      <c r="E92" s="239"/>
      <c r="F92" s="260" t="s">
        <v>974</v>
      </c>
      <c r="G92" s="261"/>
      <c r="H92" s="239" t="s">
        <v>997</v>
      </c>
      <c r="I92" s="239" t="s">
        <v>970</v>
      </c>
      <c r="J92" s="239">
        <v>255</v>
      </c>
      <c r="K92" s="251"/>
    </row>
    <row r="93" spans="2:11" s="1" customFormat="1" ht="15" customHeight="1">
      <c r="B93" s="262"/>
      <c r="C93" s="239" t="s">
        <v>998</v>
      </c>
      <c r="D93" s="239"/>
      <c r="E93" s="239"/>
      <c r="F93" s="260" t="s">
        <v>968</v>
      </c>
      <c r="G93" s="261"/>
      <c r="H93" s="239" t="s">
        <v>999</v>
      </c>
      <c r="I93" s="239" t="s">
        <v>1000</v>
      </c>
      <c r="J93" s="239"/>
      <c r="K93" s="251"/>
    </row>
    <row r="94" spans="2:11" s="1" customFormat="1" ht="15" customHeight="1">
      <c r="B94" s="262"/>
      <c r="C94" s="239" t="s">
        <v>1001</v>
      </c>
      <c r="D94" s="239"/>
      <c r="E94" s="239"/>
      <c r="F94" s="260" t="s">
        <v>968</v>
      </c>
      <c r="G94" s="261"/>
      <c r="H94" s="239" t="s">
        <v>1002</v>
      </c>
      <c r="I94" s="239" t="s">
        <v>1003</v>
      </c>
      <c r="J94" s="239"/>
      <c r="K94" s="251"/>
    </row>
    <row r="95" spans="2:11" s="1" customFormat="1" ht="15" customHeight="1">
      <c r="B95" s="262"/>
      <c r="C95" s="239" t="s">
        <v>1004</v>
      </c>
      <c r="D95" s="239"/>
      <c r="E95" s="239"/>
      <c r="F95" s="260" t="s">
        <v>968</v>
      </c>
      <c r="G95" s="261"/>
      <c r="H95" s="239" t="s">
        <v>1004</v>
      </c>
      <c r="I95" s="239" t="s">
        <v>1003</v>
      </c>
      <c r="J95" s="239"/>
      <c r="K95" s="251"/>
    </row>
    <row r="96" spans="2:11" s="1" customFormat="1" ht="15" customHeight="1">
      <c r="B96" s="262"/>
      <c r="C96" s="239" t="s">
        <v>39</v>
      </c>
      <c r="D96" s="239"/>
      <c r="E96" s="239"/>
      <c r="F96" s="260" t="s">
        <v>968</v>
      </c>
      <c r="G96" s="261"/>
      <c r="H96" s="239" t="s">
        <v>1005</v>
      </c>
      <c r="I96" s="239" t="s">
        <v>1003</v>
      </c>
      <c r="J96" s="239"/>
      <c r="K96" s="251"/>
    </row>
    <row r="97" spans="2:11" s="1" customFormat="1" ht="15" customHeight="1">
      <c r="B97" s="262"/>
      <c r="C97" s="239" t="s">
        <v>49</v>
      </c>
      <c r="D97" s="239"/>
      <c r="E97" s="239"/>
      <c r="F97" s="260" t="s">
        <v>968</v>
      </c>
      <c r="G97" s="261"/>
      <c r="H97" s="239" t="s">
        <v>1006</v>
      </c>
      <c r="I97" s="239" t="s">
        <v>1003</v>
      </c>
      <c r="J97" s="239"/>
      <c r="K97" s="251"/>
    </row>
    <row r="98" spans="2:11" s="1" customFormat="1" ht="15" customHeight="1">
      <c r="B98" s="265"/>
      <c r="C98" s="266"/>
      <c r="D98" s="266"/>
      <c r="E98" s="266"/>
      <c r="F98" s="266"/>
      <c r="G98" s="266"/>
      <c r="H98" s="266"/>
      <c r="I98" s="266"/>
      <c r="J98" s="266"/>
      <c r="K98" s="267"/>
    </row>
    <row r="99" spans="2:11" s="1" customFormat="1" ht="18.75" customHeight="1">
      <c r="B99" s="268"/>
      <c r="C99" s="269"/>
      <c r="D99" s="269"/>
      <c r="E99" s="269"/>
      <c r="F99" s="269"/>
      <c r="G99" s="269"/>
      <c r="H99" s="269"/>
      <c r="I99" s="269"/>
      <c r="J99" s="269"/>
      <c r="K99" s="268"/>
    </row>
    <row r="100" spans="2:11" s="1" customFormat="1" ht="18.75" customHeight="1">
      <c r="B100" s="246"/>
      <c r="C100" s="246"/>
      <c r="D100" s="246"/>
      <c r="E100" s="246"/>
      <c r="F100" s="246"/>
      <c r="G100" s="246"/>
      <c r="H100" s="246"/>
      <c r="I100" s="246"/>
      <c r="J100" s="246"/>
      <c r="K100" s="246"/>
    </row>
    <row r="101" spans="2:11" s="1" customFormat="1" ht="7.5" customHeight="1">
      <c r="B101" s="247"/>
      <c r="C101" s="248"/>
      <c r="D101" s="248"/>
      <c r="E101" s="248"/>
      <c r="F101" s="248"/>
      <c r="G101" s="248"/>
      <c r="H101" s="248"/>
      <c r="I101" s="248"/>
      <c r="J101" s="248"/>
      <c r="K101" s="249"/>
    </row>
    <row r="102" spans="2:11" s="1" customFormat="1" ht="45" customHeight="1">
      <c r="B102" s="250"/>
      <c r="C102" s="358" t="s">
        <v>1007</v>
      </c>
      <c r="D102" s="358"/>
      <c r="E102" s="358"/>
      <c r="F102" s="358"/>
      <c r="G102" s="358"/>
      <c r="H102" s="358"/>
      <c r="I102" s="358"/>
      <c r="J102" s="358"/>
      <c r="K102" s="251"/>
    </row>
    <row r="103" spans="2:11" s="1" customFormat="1" ht="17.25" customHeight="1">
      <c r="B103" s="250"/>
      <c r="C103" s="252" t="s">
        <v>962</v>
      </c>
      <c r="D103" s="252"/>
      <c r="E103" s="252"/>
      <c r="F103" s="252" t="s">
        <v>963</v>
      </c>
      <c r="G103" s="253"/>
      <c r="H103" s="252" t="s">
        <v>55</v>
      </c>
      <c r="I103" s="252" t="s">
        <v>58</v>
      </c>
      <c r="J103" s="252" t="s">
        <v>964</v>
      </c>
      <c r="K103" s="251"/>
    </row>
    <row r="104" spans="2:11" s="1" customFormat="1" ht="17.25" customHeight="1">
      <c r="B104" s="250"/>
      <c r="C104" s="254" t="s">
        <v>965</v>
      </c>
      <c r="D104" s="254"/>
      <c r="E104" s="254"/>
      <c r="F104" s="255" t="s">
        <v>966</v>
      </c>
      <c r="G104" s="256"/>
      <c r="H104" s="254"/>
      <c r="I104" s="254"/>
      <c r="J104" s="254" t="s">
        <v>967</v>
      </c>
      <c r="K104" s="251"/>
    </row>
    <row r="105" spans="2:11" s="1" customFormat="1" ht="5.25" customHeight="1">
      <c r="B105" s="250"/>
      <c r="C105" s="252"/>
      <c r="D105" s="252"/>
      <c r="E105" s="252"/>
      <c r="F105" s="252"/>
      <c r="G105" s="270"/>
      <c r="H105" s="252"/>
      <c r="I105" s="252"/>
      <c r="J105" s="252"/>
      <c r="K105" s="251"/>
    </row>
    <row r="106" spans="2:11" s="1" customFormat="1" ht="15" customHeight="1">
      <c r="B106" s="250"/>
      <c r="C106" s="239" t="s">
        <v>54</v>
      </c>
      <c r="D106" s="259"/>
      <c r="E106" s="259"/>
      <c r="F106" s="260" t="s">
        <v>968</v>
      </c>
      <c r="G106" s="239"/>
      <c r="H106" s="239" t="s">
        <v>1008</v>
      </c>
      <c r="I106" s="239" t="s">
        <v>970</v>
      </c>
      <c r="J106" s="239">
        <v>20</v>
      </c>
      <c r="K106" s="251"/>
    </row>
    <row r="107" spans="2:11" s="1" customFormat="1" ht="15" customHeight="1">
      <c r="B107" s="250"/>
      <c r="C107" s="239" t="s">
        <v>971</v>
      </c>
      <c r="D107" s="239"/>
      <c r="E107" s="239"/>
      <c r="F107" s="260" t="s">
        <v>968</v>
      </c>
      <c r="G107" s="239"/>
      <c r="H107" s="239" t="s">
        <v>1008</v>
      </c>
      <c r="I107" s="239" t="s">
        <v>970</v>
      </c>
      <c r="J107" s="239">
        <v>120</v>
      </c>
      <c r="K107" s="251"/>
    </row>
    <row r="108" spans="2:11" s="1" customFormat="1" ht="15" customHeight="1">
      <c r="B108" s="262"/>
      <c r="C108" s="239" t="s">
        <v>973</v>
      </c>
      <c r="D108" s="239"/>
      <c r="E108" s="239"/>
      <c r="F108" s="260" t="s">
        <v>974</v>
      </c>
      <c r="G108" s="239"/>
      <c r="H108" s="239" t="s">
        <v>1008</v>
      </c>
      <c r="I108" s="239" t="s">
        <v>970</v>
      </c>
      <c r="J108" s="239">
        <v>50</v>
      </c>
      <c r="K108" s="251"/>
    </row>
    <row r="109" spans="2:11" s="1" customFormat="1" ht="15" customHeight="1">
      <c r="B109" s="262"/>
      <c r="C109" s="239" t="s">
        <v>976</v>
      </c>
      <c r="D109" s="239"/>
      <c r="E109" s="239"/>
      <c r="F109" s="260" t="s">
        <v>968</v>
      </c>
      <c r="G109" s="239"/>
      <c r="H109" s="239" t="s">
        <v>1008</v>
      </c>
      <c r="I109" s="239" t="s">
        <v>978</v>
      </c>
      <c r="J109" s="239"/>
      <c r="K109" s="251"/>
    </row>
    <row r="110" spans="2:11" s="1" customFormat="1" ht="15" customHeight="1">
      <c r="B110" s="262"/>
      <c r="C110" s="239" t="s">
        <v>987</v>
      </c>
      <c r="D110" s="239"/>
      <c r="E110" s="239"/>
      <c r="F110" s="260" t="s">
        <v>974</v>
      </c>
      <c r="G110" s="239"/>
      <c r="H110" s="239" t="s">
        <v>1008</v>
      </c>
      <c r="I110" s="239" t="s">
        <v>970</v>
      </c>
      <c r="J110" s="239">
        <v>50</v>
      </c>
      <c r="K110" s="251"/>
    </row>
    <row r="111" spans="2:11" s="1" customFormat="1" ht="15" customHeight="1">
      <c r="B111" s="262"/>
      <c r="C111" s="239" t="s">
        <v>995</v>
      </c>
      <c r="D111" s="239"/>
      <c r="E111" s="239"/>
      <c r="F111" s="260" t="s">
        <v>974</v>
      </c>
      <c r="G111" s="239"/>
      <c r="H111" s="239" t="s">
        <v>1008</v>
      </c>
      <c r="I111" s="239" t="s">
        <v>970</v>
      </c>
      <c r="J111" s="239">
        <v>50</v>
      </c>
      <c r="K111" s="251"/>
    </row>
    <row r="112" spans="2:11" s="1" customFormat="1" ht="15" customHeight="1">
      <c r="B112" s="262"/>
      <c r="C112" s="239" t="s">
        <v>993</v>
      </c>
      <c r="D112" s="239"/>
      <c r="E112" s="239"/>
      <c r="F112" s="260" t="s">
        <v>974</v>
      </c>
      <c r="G112" s="239"/>
      <c r="H112" s="239" t="s">
        <v>1008</v>
      </c>
      <c r="I112" s="239" t="s">
        <v>970</v>
      </c>
      <c r="J112" s="239">
        <v>50</v>
      </c>
      <c r="K112" s="251"/>
    </row>
    <row r="113" spans="2:11" s="1" customFormat="1" ht="15" customHeight="1">
      <c r="B113" s="262"/>
      <c r="C113" s="239" t="s">
        <v>54</v>
      </c>
      <c r="D113" s="239"/>
      <c r="E113" s="239"/>
      <c r="F113" s="260" t="s">
        <v>968</v>
      </c>
      <c r="G113" s="239"/>
      <c r="H113" s="239" t="s">
        <v>1009</v>
      </c>
      <c r="I113" s="239" t="s">
        <v>970</v>
      </c>
      <c r="J113" s="239">
        <v>20</v>
      </c>
      <c r="K113" s="251"/>
    </row>
    <row r="114" spans="2:11" s="1" customFormat="1" ht="15" customHeight="1">
      <c r="B114" s="262"/>
      <c r="C114" s="239" t="s">
        <v>1010</v>
      </c>
      <c r="D114" s="239"/>
      <c r="E114" s="239"/>
      <c r="F114" s="260" t="s">
        <v>968</v>
      </c>
      <c r="G114" s="239"/>
      <c r="H114" s="239" t="s">
        <v>1011</v>
      </c>
      <c r="I114" s="239" t="s">
        <v>970</v>
      </c>
      <c r="J114" s="239">
        <v>120</v>
      </c>
      <c r="K114" s="251"/>
    </row>
    <row r="115" spans="2:11" s="1" customFormat="1" ht="15" customHeight="1">
      <c r="B115" s="262"/>
      <c r="C115" s="239" t="s">
        <v>39</v>
      </c>
      <c r="D115" s="239"/>
      <c r="E115" s="239"/>
      <c r="F115" s="260" t="s">
        <v>968</v>
      </c>
      <c r="G115" s="239"/>
      <c r="H115" s="239" t="s">
        <v>1012</v>
      </c>
      <c r="I115" s="239" t="s">
        <v>1003</v>
      </c>
      <c r="J115" s="239"/>
      <c r="K115" s="251"/>
    </row>
    <row r="116" spans="2:11" s="1" customFormat="1" ht="15" customHeight="1">
      <c r="B116" s="262"/>
      <c r="C116" s="239" t="s">
        <v>49</v>
      </c>
      <c r="D116" s="239"/>
      <c r="E116" s="239"/>
      <c r="F116" s="260" t="s">
        <v>968</v>
      </c>
      <c r="G116" s="239"/>
      <c r="H116" s="239" t="s">
        <v>1013</v>
      </c>
      <c r="I116" s="239" t="s">
        <v>1003</v>
      </c>
      <c r="J116" s="239"/>
      <c r="K116" s="251"/>
    </row>
    <row r="117" spans="2:11" s="1" customFormat="1" ht="15" customHeight="1">
      <c r="B117" s="262"/>
      <c r="C117" s="239" t="s">
        <v>58</v>
      </c>
      <c r="D117" s="239"/>
      <c r="E117" s="239"/>
      <c r="F117" s="260" t="s">
        <v>968</v>
      </c>
      <c r="G117" s="239"/>
      <c r="H117" s="239" t="s">
        <v>1014</v>
      </c>
      <c r="I117" s="239" t="s">
        <v>1015</v>
      </c>
      <c r="J117" s="239"/>
      <c r="K117" s="251"/>
    </row>
    <row r="118" spans="2:11" s="1" customFormat="1" ht="15" customHeight="1">
      <c r="B118" s="265"/>
      <c r="C118" s="271"/>
      <c r="D118" s="271"/>
      <c r="E118" s="271"/>
      <c r="F118" s="271"/>
      <c r="G118" s="271"/>
      <c r="H118" s="271"/>
      <c r="I118" s="271"/>
      <c r="J118" s="271"/>
      <c r="K118" s="267"/>
    </row>
    <row r="119" spans="2:11" s="1" customFormat="1" ht="18.75" customHeight="1">
      <c r="B119" s="272"/>
      <c r="C119" s="273"/>
      <c r="D119" s="273"/>
      <c r="E119" s="273"/>
      <c r="F119" s="274"/>
      <c r="G119" s="273"/>
      <c r="H119" s="273"/>
      <c r="I119" s="273"/>
      <c r="J119" s="273"/>
      <c r="K119" s="272"/>
    </row>
    <row r="120" spans="2:11" s="1" customFormat="1" ht="18.75" customHeight="1">
      <c r="B120" s="246"/>
      <c r="C120" s="246"/>
      <c r="D120" s="246"/>
      <c r="E120" s="246"/>
      <c r="F120" s="246"/>
      <c r="G120" s="246"/>
      <c r="H120" s="246"/>
      <c r="I120" s="246"/>
      <c r="J120" s="246"/>
      <c r="K120" s="246"/>
    </row>
    <row r="121" spans="2:11" s="1" customFormat="1" ht="7.5" customHeight="1">
      <c r="B121" s="275"/>
      <c r="C121" s="276"/>
      <c r="D121" s="276"/>
      <c r="E121" s="276"/>
      <c r="F121" s="276"/>
      <c r="G121" s="276"/>
      <c r="H121" s="276"/>
      <c r="I121" s="276"/>
      <c r="J121" s="276"/>
      <c r="K121" s="277"/>
    </row>
    <row r="122" spans="2:11" s="1" customFormat="1" ht="45" customHeight="1">
      <c r="B122" s="278"/>
      <c r="C122" s="359" t="s">
        <v>1016</v>
      </c>
      <c r="D122" s="359"/>
      <c r="E122" s="359"/>
      <c r="F122" s="359"/>
      <c r="G122" s="359"/>
      <c r="H122" s="359"/>
      <c r="I122" s="359"/>
      <c r="J122" s="359"/>
      <c r="K122" s="279"/>
    </row>
    <row r="123" spans="2:11" s="1" customFormat="1" ht="17.25" customHeight="1">
      <c r="B123" s="280"/>
      <c r="C123" s="252" t="s">
        <v>962</v>
      </c>
      <c r="D123" s="252"/>
      <c r="E123" s="252"/>
      <c r="F123" s="252" t="s">
        <v>963</v>
      </c>
      <c r="G123" s="253"/>
      <c r="H123" s="252" t="s">
        <v>55</v>
      </c>
      <c r="I123" s="252" t="s">
        <v>58</v>
      </c>
      <c r="J123" s="252" t="s">
        <v>964</v>
      </c>
      <c r="K123" s="281"/>
    </row>
    <row r="124" spans="2:11" s="1" customFormat="1" ht="17.25" customHeight="1">
      <c r="B124" s="280"/>
      <c r="C124" s="254" t="s">
        <v>965</v>
      </c>
      <c r="D124" s="254"/>
      <c r="E124" s="254"/>
      <c r="F124" s="255" t="s">
        <v>966</v>
      </c>
      <c r="G124" s="256"/>
      <c r="H124" s="254"/>
      <c r="I124" s="254"/>
      <c r="J124" s="254" t="s">
        <v>967</v>
      </c>
      <c r="K124" s="281"/>
    </row>
    <row r="125" spans="2:11" s="1" customFormat="1" ht="5.25" customHeight="1">
      <c r="B125" s="282"/>
      <c r="C125" s="257"/>
      <c r="D125" s="257"/>
      <c r="E125" s="257"/>
      <c r="F125" s="257"/>
      <c r="G125" s="283"/>
      <c r="H125" s="257"/>
      <c r="I125" s="257"/>
      <c r="J125" s="257"/>
      <c r="K125" s="284"/>
    </row>
    <row r="126" spans="2:11" s="1" customFormat="1" ht="15" customHeight="1">
      <c r="B126" s="282"/>
      <c r="C126" s="239" t="s">
        <v>971</v>
      </c>
      <c r="D126" s="259"/>
      <c r="E126" s="259"/>
      <c r="F126" s="260" t="s">
        <v>968</v>
      </c>
      <c r="G126" s="239"/>
      <c r="H126" s="239" t="s">
        <v>1008</v>
      </c>
      <c r="I126" s="239" t="s">
        <v>970</v>
      </c>
      <c r="J126" s="239">
        <v>120</v>
      </c>
      <c r="K126" s="285"/>
    </row>
    <row r="127" spans="2:11" s="1" customFormat="1" ht="15" customHeight="1">
      <c r="B127" s="282"/>
      <c r="C127" s="239" t="s">
        <v>1017</v>
      </c>
      <c r="D127" s="239"/>
      <c r="E127" s="239"/>
      <c r="F127" s="260" t="s">
        <v>968</v>
      </c>
      <c r="G127" s="239"/>
      <c r="H127" s="239" t="s">
        <v>1018</v>
      </c>
      <c r="I127" s="239" t="s">
        <v>970</v>
      </c>
      <c r="J127" s="239" t="s">
        <v>1019</v>
      </c>
      <c r="K127" s="285"/>
    </row>
    <row r="128" spans="2:11" s="1" customFormat="1" ht="15" customHeight="1">
      <c r="B128" s="282"/>
      <c r="C128" s="239" t="s">
        <v>916</v>
      </c>
      <c r="D128" s="239"/>
      <c r="E128" s="239"/>
      <c r="F128" s="260" t="s">
        <v>968</v>
      </c>
      <c r="G128" s="239"/>
      <c r="H128" s="239" t="s">
        <v>1020</v>
      </c>
      <c r="I128" s="239" t="s">
        <v>970</v>
      </c>
      <c r="J128" s="239" t="s">
        <v>1019</v>
      </c>
      <c r="K128" s="285"/>
    </row>
    <row r="129" spans="2:11" s="1" customFormat="1" ht="15" customHeight="1">
      <c r="B129" s="282"/>
      <c r="C129" s="239" t="s">
        <v>979</v>
      </c>
      <c r="D129" s="239"/>
      <c r="E129" s="239"/>
      <c r="F129" s="260" t="s">
        <v>974</v>
      </c>
      <c r="G129" s="239"/>
      <c r="H129" s="239" t="s">
        <v>980</v>
      </c>
      <c r="I129" s="239" t="s">
        <v>970</v>
      </c>
      <c r="J129" s="239">
        <v>15</v>
      </c>
      <c r="K129" s="285"/>
    </row>
    <row r="130" spans="2:11" s="1" customFormat="1" ht="15" customHeight="1">
      <c r="B130" s="282"/>
      <c r="C130" s="263" t="s">
        <v>981</v>
      </c>
      <c r="D130" s="263"/>
      <c r="E130" s="263"/>
      <c r="F130" s="264" t="s">
        <v>974</v>
      </c>
      <c r="G130" s="263"/>
      <c r="H130" s="263" t="s">
        <v>982</v>
      </c>
      <c r="I130" s="263" t="s">
        <v>970</v>
      </c>
      <c r="J130" s="263">
        <v>15</v>
      </c>
      <c r="K130" s="285"/>
    </row>
    <row r="131" spans="2:11" s="1" customFormat="1" ht="15" customHeight="1">
      <c r="B131" s="282"/>
      <c r="C131" s="263" t="s">
        <v>983</v>
      </c>
      <c r="D131" s="263"/>
      <c r="E131" s="263"/>
      <c r="F131" s="264" t="s">
        <v>974</v>
      </c>
      <c r="G131" s="263"/>
      <c r="H131" s="263" t="s">
        <v>984</v>
      </c>
      <c r="I131" s="263" t="s">
        <v>970</v>
      </c>
      <c r="J131" s="263">
        <v>20</v>
      </c>
      <c r="K131" s="285"/>
    </row>
    <row r="132" spans="2:11" s="1" customFormat="1" ht="15" customHeight="1">
      <c r="B132" s="282"/>
      <c r="C132" s="263" t="s">
        <v>985</v>
      </c>
      <c r="D132" s="263"/>
      <c r="E132" s="263"/>
      <c r="F132" s="264" t="s">
        <v>974</v>
      </c>
      <c r="G132" s="263"/>
      <c r="H132" s="263" t="s">
        <v>986</v>
      </c>
      <c r="I132" s="263" t="s">
        <v>970</v>
      </c>
      <c r="J132" s="263">
        <v>20</v>
      </c>
      <c r="K132" s="285"/>
    </row>
    <row r="133" spans="2:11" s="1" customFormat="1" ht="15" customHeight="1">
      <c r="B133" s="282"/>
      <c r="C133" s="239" t="s">
        <v>973</v>
      </c>
      <c r="D133" s="239"/>
      <c r="E133" s="239"/>
      <c r="F133" s="260" t="s">
        <v>974</v>
      </c>
      <c r="G133" s="239"/>
      <c r="H133" s="239" t="s">
        <v>1008</v>
      </c>
      <c r="I133" s="239" t="s">
        <v>970</v>
      </c>
      <c r="J133" s="239">
        <v>50</v>
      </c>
      <c r="K133" s="285"/>
    </row>
    <row r="134" spans="2:11" s="1" customFormat="1" ht="15" customHeight="1">
      <c r="B134" s="282"/>
      <c r="C134" s="239" t="s">
        <v>987</v>
      </c>
      <c r="D134" s="239"/>
      <c r="E134" s="239"/>
      <c r="F134" s="260" t="s">
        <v>974</v>
      </c>
      <c r="G134" s="239"/>
      <c r="H134" s="239" t="s">
        <v>1008</v>
      </c>
      <c r="I134" s="239" t="s">
        <v>970</v>
      </c>
      <c r="J134" s="239">
        <v>50</v>
      </c>
      <c r="K134" s="285"/>
    </row>
    <row r="135" spans="2:11" s="1" customFormat="1" ht="15" customHeight="1">
      <c r="B135" s="282"/>
      <c r="C135" s="239" t="s">
        <v>993</v>
      </c>
      <c r="D135" s="239"/>
      <c r="E135" s="239"/>
      <c r="F135" s="260" t="s">
        <v>974</v>
      </c>
      <c r="G135" s="239"/>
      <c r="H135" s="239" t="s">
        <v>1008</v>
      </c>
      <c r="I135" s="239" t="s">
        <v>970</v>
      </c>
      <c r="J135" s="239">
        <v>50</v>
      </c>
      <c r="K135" s="285"/>
    </row>
    <row r="136" spans="2:11" s="1" customFormat="1" ht="15" customHeight="1">
      <c r="B136" s="282"/>
      <c r="C136" s="239" t="s">
        <v>995</v>
      </c>
      <c r="D136" s="239"/>
      <c r="E136" s="239"/>
      <c r="F136" s="260" t="s">
        <v>974</v>
      </c>
      <c r="G136" s="239"/>
      <c r="H136" s="239" t="s">
        <v>1008</v>
      </c>
      <c r="I136" s="239" t="s">
        <v>970</v>
      </c>
      <c r="J136" s="239">
        <v>50</v>
      </c>
      <c r="K136" s="285"/>
    </row>
    <row r="137" spans="2:11" s="1" customFormat="1" ht="15" customHeight="1">
      <c r="B137" s="282"/>
      <c r="C137" s="239" t="s">
        <v>996</v>
      </c>
      <c r="D137" s="239"/>
      <c r="E137" s="239"/>
      <c r="F137" s="260" t="s">
        <v>974</v>
      </c>
      <c r="G137" s="239"/>
      <c r="H137" s="239" t="s">
        <v>1021</v>
      </c>
      <c r="I137" s="239" t="s">
        <v>970</v>
      </c>
      <c r="J137" s="239">
        <v>255</v>
      </c>
      <c r="K137" s="285"/>
    </row>
    <row r="138" spans="2:11" s="1" customFormat="1" ht="15" customHeight="1">
      <c r="B138" s="282"/>
      <c r="C138" s="239" t="s">
        <v>998</v>
      </c>
      <c r="D138" s="239"/>
      <c r="E138" s="239"/>
      <c r="F138" s="260" t="s">
        <v>968</v>
      </c>
      <c r="G138" s="239"/>
      <c r="H138" s="239" t="s">
        <v>1022</v>
      </c>
      <c r="I138" s="239" t="s">
        <v>1000</v>
      </c>
      <c r="J138" s="239"/>
      <c r="K138" s="285"/>
    </row>
    <row r="139" spans="2:11" s="1" customFormat="1" ht="15" customHeight="1">
      <c r="B139" s="282"/>
      <c r="C139" s="239" t="s">
        <v>1001</v>
      </c>
      <c r="D139" s="239"/>
      <c r="E139" s="239"/>
      <c r="F139" s="260" t="s">
        <v>968</v>
      </c>
      <c r="G139" s="239"/>
      <c r="H139" s="239" t="s">
        <v>1023</v>
      </c>
      <c r="I139" s="239" t="s">
        <v>1003</v>
      </c>
      <c r="J139" s="239"/>
      <c r="K139" s="285"/>
    </row>
    <row r="140" spans="2:11" s="1" customFormat="1" ht="15" customHeight="1">
      <c r="B140" s="282"/>
      <c r="C140" s="239" t="s">
        <v>1004</v>
      </c>
      <c r="D140" s="239"/>
      <c r="E140" s="239"/>
      <c r="F140" s="260" t="s">
        <v>968</v>
      </c>
      <c r="G140" s="239"/>
      <c r="H140" s="239" t="s">
        <v>1004</v>
      </c>
      <c r="I140" s="239" t="s">
        <v>1003</v>
      </c>
      <c r="J140" s="239"/>
      <c r="K140" s="285"/>
    </row>
    <row r="141" spans="2:11" s="1" customFormat="1" ht="15" customHeight="1">
      <c r="B141" s="282"/>
      <c r="C141" s="239" t="s">
        <v>39</v>
      </c>
      <c r="D141" s="239"/>
      <c r="E141" s="239"/>
      <c r="F141" s="260" t="s">
        <v>968</v>
      </c>
      <c r="G141" s="239"/>
      <c r="H141" s="239" t="s">
        <v>1024</v>
      </c>
      <c r="I141" s="239" t="s">
        <v>1003</v>
      </c>
      <c r="J141" s="239"/>
      <c r="K141" s="285"/>
    </row>
    <row r="142" spans="2:11" s="1" customFormat="1" ht="15" customHeight="1">
      <c r="B142" s="282"/>
      <c r="C142" s="239" t="s">
        <v>1025</v>
      </c>
      <c r="D142" s="239"/>
      <c r="E142" s="239"/>
      <c r="F142" s="260" t="s">
        <v>968</v>
      </c>
      <c r="G142" s="239"/>
      <c r="H142" s="239" t="s">
        <v>1026</v>
      </c>
      <c r="I142" s="239" t="s">
        <v>1003</v>
      </c>
      <c r="J142" s="239"/>
      <c r="K142" s="285"/>
    </row>
    <row r="143" spans="2:11" s="1" customFormat="1" ht="15" customHeight="1">
      <c r="B143" s="286"/>
      <c r="C143" s="287"/>
      <c r="D143" s="287"/>
      <c r="E143" s="287"/>
      <c r="F143" s="287"/>
      <c r="G143" s="287"/>
      <c r="H143" s="287"/>
      <c r="I143" s="287"/>
      <c r="J143" s="287"/>
      <c r="K143" s="288"/>
    </row>
    <row r="144" spans="2:11" s="1" customFormat="1" ht="18.75" customHeight="1">
      <c r="B144" s="273"/>
      <c r="C144" s="273"/>
      <c r="D144" s="273"/>
      <c r="E144" s="273"/>
      <c r="F144" s="274"/>
      <c r="G144" s="273"/>
      <c r="H144" s="273"/>
      <c r="I144" s="273"/>
      <c r="J144" s="273"/>
      <c r="K144" s="273"/>
    </row>
    <row r="145" spans="2:11" s="1" customFormat="1" ht="18.75" customHeight="1">
      <c r="B145" s="246"/>
      <c r="C145" s="246"/>
      <c r="D145" s="246"/>
      <c r="E145" s="246"/>
      <c r="F145" s="246"/>
      <c r="G145" s="246"/>
      <c r="H145" s="246"/>
      <c r="I145" s="246"/>
      <c r="J145" s="246"/>
      <c r="K145" s="246"/>
    </row>
    <row r="146" spans="2:11" s="1" customFormat="1" ht="7.5" customHeight="1">
      <c r="B146" s="247"/>
      <c r="C146" s="248"/>
      <c r="D146" s="248"/>
      <c r="E146" s="248"/>
      <c r="F146" s="248"/>
      <c r="G146" s="248"/>
      <c r="H146" s="248"/>
      <c r="I146" s="248"/>
      <c r="J146" s="248"/>
      <c r="K146" s="249"/>
    </row>
    <row r="147" spans="2:11" s="1" customFormat="1" ht="45" customHeight="1">
      <c r="B147" s="250"/>
      <c r="C147" s="358" t="s">
        <v>1027</v>
      </c>
      <c r="D147" s="358"/>
      <c r="E147" s="358"/>
      <c r="F147" s="358"/>
      <c r="G147" s="358"/>
      <c r="H147" s="358"/>
      <c r="I147" s="358"/>
      <c r="J147" s="358"/>
      <c r="K147" s="251"/>
    </row>
    <row r="148" spans="2:11" s="1" customFormat="1" ht="17.25" customHeight="1">
      <c r="B148" s="250"/>
      <c r="C148" s="252" t="s">
        <v>962</v>
      </c>
      <c r="D148" s="252"/>
      <c r="E148" s="252"/>
      <c r="F148" s="252" t="s">
        <v>963</v>
      </c>
      <c r="G148" s="253"/>
      <c r="H148" s="252" t="s">
        <v>55</v>
      </c>
      <c r="I148" s="252" t="s">
        <v>58</v>
      </c>
      <c r="J148" s="252" t="s">
        <v>964</v>
      </c>
      <c r="K148" s="251"/>
    </row>
    <row r="149" spans="2:11" s="1" customFormat="1" ht="17.25" customHeight="1">
      <c r="B149" s="250"/>
      <c r="C149" s="254" t="s">
        <v>965</v>
      </c>
      <c r="D149" s="254"/>
      <c r="E149" s="254"/>
      <c r="F149" s="255" t="s">
        <v>966</v>
      </c>
      <c r="G149" s="256"/>
      <c r="H149" s="254"/>
      <c r="I149" s="254"/>
      <c r="J149" s="254" t="s">
        <v>967</v>
      </c>
      <c r="K149" s="251"/>
    </row>
    <row r="150" spans="2:11" s="1" customFormat="1" ht="5.25" customHeight="1">
      <c r="B150" s="262"/>
      <c r="C150" s="257"/>
      <c r="D150" s="257"/>
      <c r="E150" s="257"/>
      <c r="F150" s="257"/>
      <c r="G150" s="258"/>
      <c r="H150" s="257"/>
      <c r="I150" s="257"/>
      <c r="J150" s="257"/>
      <c r="K150" s="285"/>
    </row>
    <row r="151" spans="2:11" s="1" customFormat="1" ht="15" customHeight="1">
      <c r="B151" s="262"/>
      <c r="C151" s="289" t="s">
        <v>971</v>
      </c>
      <c r="D151" s="239"/>
      <c r="E151" s="239"/>
      <c r="F151" s="290" t="s">
        <v>968</v>
      </c>
      <c r="G151" s="239"/>
      <c r="H151" s="289" t="s">
        <v>1008</v>
      </c>
      <c r="I151" s="289" t="s">
        <v>970</v>
      </c>
      <c r="J151" s="289">
        <v>120</v>
      </c>
      <c r="K151" s="285"/>
    </row>
    <row r="152" spans="2:11" s="1" customFormat="1" ht="15" customHeight="1">
      <c r="B152" s="262"/>
      <c r="C152" s="289" t="s">
        <v>1017</v>
      </c>
      <c r="D152" s="239"/>
      <c r="E152" s="239"/>
      <c r="F152" s="290" t="s">
        <v>968</v>
      </c>
      <c r="G152" s="239"/>
      <c r="H152" s="289" t="s">
        <v>1028</v>
      </c>
      <c r="I152" s="289" t="s">
        <v>970</v>
      </c>
      <c r="J152" s="289" t="s">
        <v>1019</v>
      </c>
      <c r="K152" s="285"/>
    </row>
    <row r="153" spans="2:11" s="1" customFormat="1" ht="15" customHeight="1">
      <c r="B153" s="262"/>
      <c r="C153" s="289" t="s">
        <v>916</v>
      </c>
      <c r="D153" s="239"/>
      <c r="E153" s="239"/>
      <c r="F153" s="290" t="s">
        <v>968</v>
      </c>
      <c r="G153" s="239"/>
      <c r="H153" s="289" t="s">
        <v>1029</v>
      </c>
      <c r="I153" s="289" t="s">
        <v>970</v>
      </c>
      <c r="J153" s="289" t="s">
        <v>1019</v>
      </c>
      <c r="K153" s="285"/>
    </row>
    <row r="154" spans="2:11" s="1" customFormat="1" ht="15" customHeight="1">
      <c r="B154" s="262"/>
      <c r="C154" s="289" t="s">
        <v>973</v>
      </c>
      <c r="D154" s="239"/>
      <c r="E154" s="239"/>
      <c r="F154" s="290" t="s">
        <v>974</v>
      </c>
      <c r="G154" s="239"/>
      <c r="H154" s="289" t="s">
        <v>1008</v>
      </c>
      <c r="I154" s="289" t="s">
        <v>970</v>
      </c>
      <c r="J154" s="289">
        <v>50</v>
      </c>
      <c r="K154" s="285"/>
    </row>
    <row r="155" spans="2:11" s="1" customFormat="1" ht="15" customHeight="1">
      <c r="B155" s="262"/>
      <c r="C155" s="289" t="s">
        <v>976</v>
      </c>
      <c r="D155" s="239"/>
      <c r="E155" s="239"/>
      <c r="F155" s="290" t="s">
        <v>968</v>
      </c>
      <c r="G155" s="239"/>
      <c r="H155" s="289" t="s">
        <v>1008</v>
      </c>
      <c r="I155" s="289" t="s">
        <v>978</v>
      </c>
      <c r="J155" s="289"/>
      <c r="K155" s="285"/>
    </row>
    <row r="156" spans="2:11" s="1" customFormat="1" ht="15" customHeight="1">
      <c r="B156" s="262"/>
      <c r="C156" s="289" t="s">
        <v>987</v>
      </c>
      <c r="D156" s="239"/>
      <c r="E156" s="239"/>
      <c r="F156" s="290" t="s">
        <v>974</v>
      </c>
      <c r="G156" s="239"/>
      <c r="H156" s="289" t="s">
        <v>1008</v>
      </c>
      <c r="I156" s="289" t="s">
        <v>970</v>
      </c>
      <c r="J156" s="289">
        <v>50</v>
      </c>
      <c r="K156" s="285"/>
    </row>
    <row r="157" spans="2:11" s="1" customFormat="1" ht="15" customHeight="1">
      <c r="B157" s="262"/>
      <c r="C157" s="289" t="s">
        <v>995</v>
      </c>
      <c r="D157" s="239"/>
      <c r="E157" s="239"/>
      <c r="F157" s="290" t="s">
        <v>974</v>
      </c>
      <c r="G157" s="239"/>
      <c r="H157" s="289" t="s">
        <v>1008</v>
      </c>
      <c r="I157" s="289" t="s">
        <v>970</v>
      </c>
      <c r="J157" s="289">
        <v>50</v>
      </c>
      <c r="K157" s="285"/>
    </row>
    <row r="158" spans="2:11" s="1" customFormat="1" ht="15" customHeight="1">
      <c r="B158" s="262"/>
      <c r="C158" s="289" t="s">
        <v>993</v>
      </c>
      <c r="D158" s="239"/>
      <c r="E158" s="239"/>
      <c r="F158" s="290" t="s">
        <v>974</v>
      </c>
      <c r="G158" s="239"/>
      <c r="H158" s="289" t="s">
        <v>1008</v>
      </c>
      <c r="I158" s="289" t="s">
        <v>970</v>
      </c>
      <c r="J158" s="289">
        <v>50</v>
      </c>
      <c r="K158" s="285"/>
    </row>
    <row r="159" spans="2:11" s="1" customFormat="1" ht="15" customHeight="1">
      <c r="B159" s="262"/>
      <c r="C159" s="289" t="s">
        <v>92</v>
      </c>
      <c r="D159" s="239"/>
      <c r="E159" s="239"/>
      <c r="F159" s="290" t="s">
        <v>968</v>
      </c>
      <c r="G159" s="239"/>
      <c r="H159" s="289" t="s">
        <v>1030</v>
      </c>
      <c r="I159" s="289" t="s">
        <v>970</v>
      </c>
      <c r="J159" s="289" t="s">
        <v>1031</v>
      </c>
      <c r="K159" s="285"/>
    </row>
    <row r="160" spans="2:11" s="1" customFormat="1" ht="15" customHeight="1">
      <c r="B160" s="262"/>
      <c r="C160" s="289" t="s">
        <v>1032</v>
      </c>
      <c r="D160" s="239"/>
      <c r="E160" s="239"/>
      <c r="F160" s="290" t="s">
        <v>968</v>
      </c>
      <c r="G160" s="239"/>
      <c r="H160" s="289" t="s">
        <v>1033</v>
      </c>
      <c r="I160" s="289" t="s">
        <v>1003</v>
      </c>
      <c r="J160" s="289"/>
      <c r="K160" s="285"/>
    </row>
    <row r="161" spans="2:11" s="1" customFormat="1" ht="15" customHeight="1">
      <c r="B161" s="291"/>
      <c r="C161" s="271"/>
      <c r="D161" s="271"/>
      <c r="E161" s="271"/>
      <c r="F161" s="271"/>
      <c r="G161" s="271"/>
      <c r="H161" s="271"/>
      <c r="I161" s="271"/>
      <c r="J161" s="271"/>
      <c r="K161" s="292"/>
    </row>
    <row r="162" spans="2:11" s="1" customFormat="1" ht="18.75" customHeight="1">
      <c r="B162" s="273"/>
      <c r="C162" s="283"/>
      <c r="D162" s="283"/>
      <c r="E162" s="283"/>
      <c r="F162" s="293"/>
      <c r="G162" s="283"/>
      <c r="H162" s="283"/>
      <c r="I162" s="283"/>
      <c r="J162" s="283"/>
      <c r="K162" s="273"/>
    </row>
    <row r="163" spans="2:11" s="1" customFormat="1" ht="18.75" customHeight="1">
      <c r="B163" s="246"/>
      <c r="C163" s="246"/>
      <c r="D163" s="246"/>
      <c r="E163" s="246"/>
      <c r="F163" s="246"/>
      <c r="G163" s="246"/>
      <c r="H163" s="246"/>
      <c r="I163" s="246"/>
      <c r="J163" s="246"/>
      <c r="K163" s="246"/>
    </row>
    <row r="164" spans="2:11" s="1" customFormat="1" ht="7.5" customHeight="1">
      <c r="B164" s="228"/>
      <c r="C164" s="229"/>
      <c r="D164" s="229"/>
      <c r="E164" s="229"/>
      <c r="F164" s="229"/>
      <c r="G164" s="229"/>
      <c r="H164" s="229"/>
      <c r="I164" s="229"/>
      <c r="J164" s="229"/>
      <c r="K164" s="230"/>
    </row>
    <row r="165" spans="2:11" s="1" customFormat="1" ht="45" customHeight="1">
      <c r="B165" s="231"/>
      <c r="C165" s="359" t="s">
        <v>1034</v>
      </c>
      <c r="D165" s="359"/>
      <c r="E165" s="359"/>
      <c r="F165" s="359"/>
      <c r="G165" s="359"/>
      <c r="H165" s="359"/>
      <c r="I165" s="359"/>
      <c r="J165" s="359"/>
      <c r="K165" s="232"/>
    </row>
    <row r="166" spans="2:11" s="1" customFormat="1" ht="17.25" customHeight="1">
      <c r="B166" s="231"/>
      <c r="C166" s="252" t="s">
        <v>962</v>
      </c>
      <c r="D166" s="252"/>
      <c r="E166" s="252"/>
      <c r="F166" s="252" t="s">
        <v>963</v>
      </c>
      <c r="G166" s="294"/>
      <c r="H166" s="295" t="s">
        <v>55</v>
      </c>
      <c r="I166" s="295" t="s">
        <v>58</v>
      </c>
      <c r="J166" s="252" t="s">
        <v>964</v>
      </c>
      <c r="K166" s="232"/>
    </row>
    <row r="167" spans="2:11" s="1" customFormat="1" ht="17.25" customHeight="1">
      <c r="B167" s="233"/>
      <c r="C167" s="254" t="s">
        <v>965</v>
      </c>
      <c r="D167" s="254"/>
      <c r="E167" s="254"/>
      <c r="F167" s="255" t="s">
        <v>966</v>
      </c>
      <c r="G167" s="296"/>
      <c r="H167" s="297"/>
      <c r="I167" s="297"/>
      <c r="J167" s="254" t="s">
        <v>967</v>
      </c>
      <c r="K167" s="234"/>
    </row>
    <row r="168" spans="2:11" s="1" customFormat="1" ht="5.25" customHeight="1">
      <c r="B168" s="262"/>
      <c r="C168" s="257"/>
      <c r="D168" s="257"/>
      <c r="E168" s="257"/>
      <c r="F168" s="257"/>
      <c r="G168" s="258"/>
      <c r="H168" s="257"/>
      <c r="I168" s="257"/>
      <c r="J168" s="257"/>
      <c r="K168" s="285"/>
    </row>
    <row r="169" spans="2:11" s="1" customFormat="1" ht="15" customHeight="1">
      <c r="B169" s="262"/>
      <c r="C169" s="239" t="s">
        <v>971</v>
      </c>
      <c r="D169" s="239"/>
      <c r="E169" s="239"/>
      <c r="F169" s="260" t="s">
        <v>968</v>
      </c>
      <c r="G169" s="239"/>
      <c r="H169" s="239" t="s">
        <v>1008</v>
      </c>
      <c r="I169" s="239" t="s">
        <v>970</v>
      </c>
      <c r="J169" s="239">
        <v>120</v>
      </c>
      <c r="K169" s="285"/>
    </row>
    <row r="170" spans="2:11" s="1" customFormat="1" ht="15" customHeight="1">
      <c r="B170" s="262"/>
      <c r="C170" s="239" t="s">
        <v>1017</v>
      </c>
      <c r="D170" s="239"/>
      <c r="E170" s="239"/>
      <c r="F170" s="260" t="s">
        <v>968</v>
      </c>
      <c r="G170" s="239"/>
      <c r="H170" s="239" t="s">
        <v>1018</v>
      </c>
      <c r="I170" s="239" t="s">
        <v>970</v>
      </c>
      <c r="J170" s="239" t="s">
        <v>1019</v>
      </c>
      <c r="K170" s="285"/>
    </row>
    <row r="171" spans="2:11" s="1" customFormat="1" ht="15" customHeight="1">
      <c r="B171" s="262"/>
      <c r="C171" s="239" t="s">
        <v>916</v>
      </c>
      <c r="D171" s="239"/>
      <c r="E171" s="239"/>
      <c r="F171" s="260" t="s">
        <v>968</v>
      </c>
      <c r="G171" s="239"/>
      <c r="H171" s="239" t="s">
        <v>1035</v>
      </c>
      <c r="I171" s="239" t="s">
        <v>970</v>
      </c>
      <c r="J171" s="239" t="s">
        <v>1019</v>
      </c>
      <c r="K171" s="285"/>
    </row>
    <row r="172" spans="2:11" s="1" customFormat="1" ht="15" customHeight="1">
      <c r="B172" s="262"/>
      <c r="C172" s="239" t="s">
        <v>973</v>
      </c>
      <c r="D172" s="239"/>
      <c r="E172" s="239"/>
      <c r="F172" s="260" t="s">
        <v>974</v>
      </c>
      <c r="G172" s="239"/>
      <c r="H172" s="239" t="s">
        <v>1035</v>
      </c>
      <c r="I172" s="239" t="s">
        <v>970</v>
      </c>
      <c r="J172" s="239">
        <v>50</v>
      </c>
      <c r="K172" s="285"/>
    </row>
    <row r="173" spans="2:11" s="1" customFormat="1" ht="15" customHeight="1">
      <c r="B173" s="262"/>
      <c r="C173" s="239" t="s">
        <v>976</v>
      </c>
      <c r="D173" s="239"/>
      <c r="E173" s="239"/>
      <c r="F173" s="260" t="s">
        <v>968</v>
      </c>
      <c r="G173" s="239"/>
      <c r="H173" s="239" t="s">
        <v>1035</v>
      </c>
      <c r="I173" s="239" t="s">
        <v>978</v>
      </c>
      <c r="J173" s="239"/>
      <c r="K173" s="285"/>
    </row>
    <row r="174" spans="2:11" s="1" customFormat="1" ht="15" customHeight="1">
      <c r="B174" s="262"/>
      <c r="C174" s="239" t="s">
        <v>987</v>
      </c>
      <c r="D174" s="239"/>
      <c r="E174" s="239"/>
      <c r="F174" s="260" t="s">
        <v>974</v>
      </c>
      <c r="G174" s="239"/>
      <c r="H174" s="239" t="s">
        <v>1035</v>
      </c>
      <c r="I174" s="239" t="s">
        <v>970</v>
      </c>
      <c r="J174" s="239">
        <v>50</v>
      </c>
      <c r="K174" s="285"/>
    </row>
    <row r="175" spans="2:11" s="1" customFormat="1" ht="15" customHeight="1">
      <c r="B175" s="262"/>
      <c r="C175" s="239" t="s">
        <v>995</v>
      </c>
      <c r="D175" s="239"/>
      <c r="E175" s="239"/>
      <c r="F175" s="260" t="s">
        <v>974</v>
      </c>
      <c r="G175" s="239"/>
      <c r="H175" s="239" t="s">
        <v>1035</v>
      </c>
      <c r="I175" s="239" t="s">
        <v>970</v>
      </c>
      <c r="J175" s="239">
        <v>50</v>
      </c>
      <c r="K175" s="285"/>
    </row>
    <row r="176" spans="2:11" s="1" customFormat="1" ht="15" customHeight="1">
      <c r="B176" s="262"/>
      <c r="C176" s="239" t="s">
        <v>993</v>
      </c>
      <c r="D176" s="239"/>
      <c r="E176" s="239"/>
      <c r="F176" s="260" t="s">
        <v>974</v>
      </c>
      <c r="G176" s="239"/>
      <c r="H176" s="239" t="s">
        <v>1035</v>
      </c>
      <c r="I176" s="239" t="s">
        <v>970</v>
      </c>
      <c r="J176" s="239">
        <v>50</v>
      </c>
      <c r="K176" s="285"/>
    </row>
    <row r="177" spans="2:11" s="1" customFormat="1" ht="15" customHeight="1">
      <c r="B177" s="262"/>
      <c r="C177" s="239" t="s">
        <v>117</v>
      </c>
      <c r="D177" s="239"/>
      <c r="E177" s="239"/>
      <c r="F177" s="260" t="s">
        <v>968</v>
      </c>
      <c r="G177" s="239"/>
      <c r="H177" s="239" t="s">
        <v>1036</v>
      </c>
      <c r="I177" s="239" t="s">
        <v>1037</v>
      </c>
      <c r="J177" s="239"/>
      <c r="K177" s="285"/>
    </row>
    <row r="178" spans="2:11" s="1" customFormat="1" ht="15" customHeight="1">
      <c r="B178" s="262"/>
      <c r="C178" s="239" t="s">
        <v>58</v>
      </c>
      <c r="D178" s="239"/>
      <c r="E178" s="239"/>
      <c r="F178" s="260" t="s">
        <v>968</v>
      </c>
      <c r="G178" s="239"/>
      <c r="H178" s="239" t="s">
        <v>1038</v>
      </c>
      <c r="I178" s="239" t="s">
        <v>1039</v>
      </c>
      <c r="J178" s="239">
        <v>1</v>
      </c>
      <c r="K178" s="285"/>
    </row>
    <row r="179" spans="2:11" s="1" customFormat="1" ht="15" customHeight="1">
      <c r="B179" s="262"/>
      <c r="C179" s="239" t="s">
        <v>54</v>
      </c>
      <c r="D179" s="239"/>
      <c r="E179" s="239"/>
      <c r="F179" s="260" t="s">
        <v>968</v>
      </c>
      <c r="G179" s="239"/>
      <c r="H179" s="239" t="s">
        <v>1040</v>
      </c>
      <c r="I179" s="239" t="s">
        <v>970</v>
      </c>
      <c r="J179" s="239">
        <v>20</v>
      </c>
      <c r="K179" s="285"/>
    </row>
    <row r="180" spans="2:11" s="1" customFormat="1" ht="15" customHeight="1">
      <c r="B180" s="262"/>
      <c r="C180" s="239" t="s">
        <v>55</v>
      </c>
      <c r="D180" s="239"/>
      <c r="E180" s="239"/>
      <c r="F180" s="260" t="s">
        <v>968</v>
      </c>
      <c r="G180" s="239"/>
      <c r="H180" s="239" t="s">
        <v>1041</v>
      </c>
      <c r="I180" s="239" t="s">
        <v>970</v>
      </c>
      <c r="J180" s="239">
        <v>255</v>
      </c>
      <c r="K180" s="285"/>
    </row>
    <row r="181" spans="2:11" s="1" customFormat="1" ht="15" customHeight="1">
      <c r="B181" s="262"/>
      <c r="C181" s="239" t="s">
        <v>118</v>
      </c>
      <c r="D181" s="239"/>
      <c r="E181" s="239"/>
      <c r="F181" s="260" t="s">
        <v>968</v>
      </c>
      <c r="G181" s="239"/>
      <c r="H181" s="239" t="s">
        <v>932</v>
      </c>
      <c r="I181" s="239" t="s">
        <v>970</v>
      </c>
      <c r="J181" s="239">
        <v>10</v>
      </c>
      <c r="K181" s="285"/>
    </row>
    <row r="182" spans="2:11" s="1" customFormat="1" ht="15" customHeight="1">
      <c r="B182" s="262"/>
      <c r="C182" s="239" t="s">
        <v>119</v>
      </c>
      <c r="D182" s="239"/>
      <c r="E182" s="239"/>
      <c r="F182" s="260" t="s">
        <v>968</v>
      </c>
      <c r="G182" s="239"/>
      <c r="H182" s="239" t="s">
        <v>1042</v>
      </c>
      <c r="I182" s="239" t="s">
        <v>1003</v>
      </c>
      <c r="J182" s="239"/>
      <c r="K182" s="285"/>
    </row>
    <row r="183" spans="2:11" s="1" customFormat="1" ht="15" customHeight="1">
      <c r="B183" s="262"/>
      <c r="C183" s="239" t="s">
        <v>1043</v>
      </c>
      <c r="D183" s="239"/>
      <c r="E183" s="239"/>
      <c r="F183" s="260" t="s">
        <v>968</v>
      </c>
      <c r="G183" s="239"/>
      <c r="H183" s="239" t="s">
        <v>1044</v>
      </c>
      <c r="I183" s="239" t="s">
        <v>1003</v>
      </c>
      <c r="J183" s="239"/>
      <c r="K183" s="285"/>
    </row>
    <row r="184" spans="2:11" s="1" customFormat="1" ht="15" customHeight="1">
      <c r="B184" s="262"/>
      <c r="C184" s="239" t="s">
        <v>1032</v>
      </c>
      <c r="D184" s="239"/>
      <c r="E184" s="239"/>
      <c r="F184" s="260" t="s">
        <v>968</v>
      </c>
      <c r="G184" s="239"/>
      <c r="H184" s="239" t="s">
        <v>1045</v>
      </c>
      <c r="I184" s="239" t="s">
        <v>1003</v>
      </c>
      <c r="J184" s="239"/>
      <c r="K184" s="285"/>
    </row>
    <row r="185" spans="2:11" s="1" customFormat="1" ht="15" customHeight="1">
      <c r="B185" s="262"/>
      <c r="C185" s="239" t="s">
        <v>121</v>
      </c>
      <c r="D185" s="239"/>
      <c r="E185" s="239"/>
      <c r="F185" s="260" t="s">
        <v>974</v>
      </c>
      <c r="G185" s="239"/>
      <c r="H185" s="239" t="s">
        <v>1046</v>
      </c>
      <c r="I185" s="239" t="s">
        <v>970</v>
      </c>
      <c r="J185" s="239">
        <v>50</v>
      </c>
      <c r="K185" s="285"/>
    </row>
    <row r="186" spans="2:11" s="1" customFormat="1" ht="15" customHeight="1">
      <c r="B186" s="262"/>
      <c r="C186" s="239" t="s">
        <v>1047</v>
      </c>
      <c r="D186" s="239"/>
      <c r="E186" s="239"/>
      <c r="F186" s="260" t="s">
        <v>974</v>
      </c>
      <c r="G186" s="239"/>
      <c r="H186" s="239" t="s">
        <v>1048</v>
      </c>
      <c r="I186" s="239" t="s">
        <v>1049</v>
      </c>
      <c r="J186" s="239"/>
      <c r="K186" s="285"/>
    </row>
    <row r="187" spans="2:11" s="1" customFormat="1" ht="15" customHeight="1">
      <c r="B187" s="262"/>
      <c r="C187" s="239" t="s">
        <v>1050</v>
      </c>
      <c r="D187" s="239"/>
      <c r="E187" s="239"/>
      <c r="F187" s="260" t="s">
        <v>974</v>
      </c>
      <c r="G187" s="239"/>
      <c r="H187" s="239" t="s">
        <v>1051</v>
      </c>
      <c r="I187" s="239" t="s">
        <v>1049</v>
      </c>
      <c r="J187" s="239"/>
      <c r="K187" s="285"/>
    </row>
    <row r="188" spans="2:11" s="1" customFormat="1" ht="15" customHeight="1">
      <c r="B188" s="262"/>
      <c r="C188" s="239" t="s">
        <v>1052</v>
      </c>
      <c r="D188" s="239"/>
      <c r="E188" s="239"/>
      <c r="F188" s="260" t="s">
        <v>974</v>
      </c>
      <c r="G188" s="239"/>
      <c r="H188" s="239" t="s">
        <v>1053</v>
      </c>
      <c r="I188" s="239" t="s">
        <v>1049</v>
      </c>
      <c r="J188" s="239"/>
      <c r="K188" s="285"/>
    </row>
    <row r="189" spans="2:11" s="1" customFormat="1" ht="15" customHeight="1">
      <c r="B189" s="262"/>
      <c r="C189" s="298" t="s">
        <v>1054</v>
      </c>
      <c r="D189" s="239"/>
      <c r="E189" s="239"/>
      <c r="F189" s="260" t="s">
        <v>974</v>
      </c>
      <c r="G189" s="239"/>
      <c r="H189" s="239" t="s">
        <v>1055</v>
      </c>
      <c r="I189" s="239" t="s">
        <v>1056</v>
      </c>
      <c r="J189" s="299" t="s">
        <v>1057</v>
      </c>
      <c r="K189" s="285"/>
    </row>
    <row r="190" spans="2:11" s="1" customFormat="1" ht="15" customHeight="1">
      <c r="B190" s="262"/>
      <c r="C190" s="298" t="s">
        <v>43</v>
      </c>
      <c r="D190" s="239"/>
      <c r="E190" s="239"/>
      <c r="F190" s="260" t="s">
        <v>968</v>
      </c>
      <c r="G190" s="239"/>
      <c r="H190" s="236" t="s">
        <v>1058</v>
      </c>
      <c r="I190" s="239" t="s">
        <v>1059</v>
      </c>
      <c r="J190" s="239"/>
      <c r="K190" s="285"/>
    </row>
    <row r="191" spans="2:11" s="1" customFormat="1" ht="15" customHeight="1">
      <c r="B191" s="262"/>
      <c r="C191" s="298" t="s">
        <v>1060</v>
      </c>
      <c r="D191" s="239"/>
      <c r="E191" s="239"/>
      <c r="F191" s="260" t="s">
        <v>968</v>
      </c>
      <c r="G191" s="239"/>
      <c r="H191" s="239" t="s">
        <v>1061</v>
      </c>
      <c r="I191" s="239" t="s">
        <v>1003</v>
      </c>
      <c r="J191" s="239"/>
      <c r="K191" s="285"/>
    </row>
    <row r="192" spans="2:11" s="1" customFormat="1" ht="15" customHeight="1">
      <c r="B192" s="262"/>
      <c r="C192" s="298" t="s">
        <v>1062</v>
      </c>
      <c r="D192" s="239"/>
      <c r="E192" s="239"/>
      <c r="F192" s="260" t="s">
        <v>968</v>
      </c>
      <c r="G192" s="239"/>
      <c r="H192" s="239" t="s">
        <v>1063</v>
      </c>
      <c r="I192" s="239" t="s">
        <v>1003</v>
      </c>
      <c r="J192" s="239"/>
      <c r="K192" s="285"/>
    </row>
    <row r="193" spans="2:11" s="1" customFormat="1" ht="15" customHeight="1">
      <c r="B193" s="262"/>
      <c r="C193" s="298" t="s">
        <v>1064</v>
      </c>
      <c r="D193" s="239"/>
      <c r="E193" s="239"/>
      <c r="F193" s="260" t="s">
        <v>974</v>
      </c>
      <c r="G193" s="239"/>
      <c r="H193" s="239" t="s">
        <v>1065</v>
      </c>
      <c r="I193" s="239" t="s">
        <v>1003</v>
      </c>
      <c r="J193" s="239"/>
      <c r="K193" s="285"/>
    </row>
    <row r="194" spans="2:11" s="1" customFormat="1" ht="15" customHeight="1">
      <c r="B194" s="291"/>
      <c r="C194" s="300"/>
      <c r="D194" s="271"/>
      <c r="E194" s="271"/>
      <c r="F194" s="271"/>
      <c r="G194" s="271"/>
      <c r="H194" s="271"/>
      <c r="I194" s="271"/>
      <c r="J194" s="271"/>
      <c r="K194" s="292"/>
    </row>
    <row r="195" spans="2:11" s="1" customFormat="1" ht="18.75" customHeight="1">
      <c r="B195" s="273"/>
      <c r="C195" s="283"/>
      <c r="D195" s="283"/>
      <c r="E195" s="283"/>
      <c r="F195" s="293"/>
      <c r="G195" s="283"/>
      <c r="H195" s="283"/>
      <c r="I195" s="283"/>
      <c r="J195" s="283"/>
      <c r="K195" s="273"/>
    </row>
    <row r="196" spans="2:11" s="1" customFormat="1" ht="18.75" customHeight="1">
      <c r="B196" s="273"/>
      <c r="C196" s="283"/>
      <c r="D196" s="283"/>
      <c r="E196" s="283"/>
      <c r="F196" s="293"/>
      <c r="G196" s="283"/>
      <c r="H196" s="283"/>
      <c r="I196" s="283"/>
      <c r="J196" s="283"/>
      <c r="K196" s="273"/>
    </row>
    <row r="197" spans="2:11" s="1" customFormat="1" ht="18.75" customHeight="1">
      <c r="B197" s="246"/>
      <c r="C197" s="246"/>
      <c r="D197" s="246"/>
      <c r="E197" s="246"/>
      <c r="F197" s="246"/>
      <c r="G197" s="246"/>
      <c r="H197" s="246"/>
      <c r="I197" s="246"/>
      <c r="J197" s="246"/>
      <c r="K197" s="246"/>
    </row>
    <row r="198" spans="2:11" s="1" customFormat="1" ht="12">
      <c r="B198" s="228"/>
      <c r="C198" s="229"/>
      <c r="D198" s="229"/>
      <c r="E198" s="229"/>
      <c r="F198" s="229"/>
      <c r="G198" s="229"/>
      <c r="H198" s="229"/>
      <c r="I198" s="229"/>
      <c r="J198" s="229"/>
      <c r="K198" s="230"/>
    </row>
    <row r="199" spans="2:11" s="1" customFormat="1" ht="20.5">
      <c r="B199" s="231"/>
      <c r="C199" s="359" t="s">
        <v>1066</v>
      </c>
      <c r="D199" s="359"/>
      <c r="E199" s="359"/>
      <c r="F199" s="359"/>
      <c r="G199" s="359"/>
      <c r="H199" s="359"/>
      <c r="I199" s="359"/>
      <c r="J199" s="359"/>
      <c r="K199" s="232"/>
    </row>
    <row r="200" spans="2:11" s="1" customFormat="1" ht="25.5" customHeight="1">
      <c r="B200" s="231"/>
      <c r="C200" s="301" t="s">
        <v>1067</v>
      </c>
      <c r="D200" s="301"/>
      <c r="E200" s="301"/>
      <c r="F200" s="301" t="s">
        <v>1068</v>
      </c>
      <c r="G200" s="302"/>
      <c r="H200" s="360" t="s">
        <v>1069</v>
      </c>
      <c r="I200" s="360"/>
      <c r="J200" s="360"/>
      <c r="K200" s="232"/>
    </row>
    <row r="201" spans="2:11" s="1" customFormat="1" ht="5.25" customHeight="1">
      <c r="B201" s="262"/>
      <c r="C201" s="257"/>
      <c r="D201" s="257"/>
      <c r="E201" s="257"/>
      <c r="F201" s="257"/>
      <c r="G201" s="283"/>
      <c r="H201" s="257"/>
      <c r="I201" s="257"/>
      <c r="J201" s="257"/>
      <c r="K201" s="285"/>
    </row>
    <row r="202" spans="2:11" s="1" customFormat="1" ht="15" customHeight="1">
      <c r="B202" s="262"/>
      <c r="C202" s="239" t="s">
        <v>1059</v>
      </c>
      <c r="D202" s="239"/>
      <c r="E202" s="239"/>
      <c r="F202" s="260" t="s">
        <v>44</v>
      </c>
      <c r="G202" s="239"/>
      <c r="H202" s="361" t="s">
        <v>1070</v>
      </c>
      <c r="I202" s="361"/>
      <c r="J202" s="361"/>
      <c r="K202" s="285"/>
    </row>
    <row r="203" spans="2:11" s="1" customFormat="1" ht="15" customHeight="1">
      <c r="B203" s="262"/>
      <c r="C203" s="239"/>
      <c r="D203" s="239"/>
      <c r="E203" s="239"/>
      <c r="F203" s="260" t="s">
        <v>45</v>
      </c>
      <c r="G203" s="239"/>
      <c r="H203" s="361" t="s">
        <v>1071</v>
      </c>
      <c r="I203" s="361"/>
      <c r="J203" s="361"/>
      <c r="K203" s="285"/>
    </row>
    <row r="204" spans="2:11" s="1" customFormat="1" ht="15" customHeight="1">
      <c r="B204" s="262"/>
      <c r="C204" s="239"/>
      <c r="D204" s="239"/>
      <c r="E204" s="239"/>
      <c r="F204" s="260" t="s">
        <v>48</v>
      </c>
      <c r="G204" s="239"/>
      <c r="H204" s="361" t="s">
        <v>1072</v>
      </c>
      <c r="I204" s="361"/>
      <c r="J204" s="361"/>
      <c r="K204" s="285"/>
    </row>
    <row r="205" spans="2:11" s="1" customFormat="1" ht="15" customHeight="1">
      <c r="B205" s="262"/>
      <c r="C205" s="239"/>
      <c r="D205" s="239"/>
      <c r="E205" s="239"/>
      <c r="F205" s="260" t="s">
        <v>46</v>
      </c>
      <c r="G205" s="239"/>
      <c r="H205" s="361" t="s">
        <v>1073</v>
      </c>
      <c r="I205" s="361"/>
      <c r="J205" s="361"/>
      <c r="K205" s="285"/>
    </row>
    <row r="206" spans="2:11" s="1" customFormat="1" ht="15" customHeight="1">
      <c r="B206" s="262"/>
      <c r="C206" s="239"/>
      <c r="D206" s="239"/>
      <c r="E206" s="239"/>
      <c r="F206" s="260" t="s">
        <v>47</v>
      </c>
      <c r="G206" s="239"/>
      <c r="H206" s="361" t="s">
        <v>1074</v>
      </c>
      <c r="I206" s="361"/>
      <c r="J206" s="361"/>
      <c r="K206" s="285"/>
    </row>
    <row r="207" spans="2:11" s="1" customFormat="1" ht="15" customHeight="1">
      <c r="B207" s="262"/>
      <c r="C207" s="239"/>
      <c r="D207" s="239"/>
      <c r="E207" s="239"/>
      <c r="F207" s="260"/>
      <c r="G207" s="239"/>
      <c r="H207" s="239"/>
      <c r="I207" s="239"/>
      <c r="J207" s="239"/>
      <c r="K207" s="285"/>
    </row>
    <row r="208" spans="2:11" s="1" customFormat="1" ht="15" customHeight="1">
      <c r="B208" s="262"/>
      <c r="C208" s="239" t="s">
        <v>1015</v>
      </c>
      <c r="D208" s="239"/>
      <c r="E208" s="239"/>
      <c r="F208" s="260" t="s">
        <v>80</v>
      </c>
      <c r="G208" s="239"/>
      <c r="H208" s="361" t="s">
        <v>1075</v>
      </c>
      <c r="I208" s="361"/>
      <c r="J208" s="361"/>
      <c r="K208" s="285"/>
    </row>
    <row r="209" spans="2:11" s="1" customFormat="1" ht="15" customHeight="1">
      <c r="B209" s="262"/>
      <c r="C209" s="239"/>
      <c r="D209" s="239"/>
      <c r="E209" s="239"/>
      <c r="F209" s="260" t="s">
        <v>911</v>
      </c>
      <c r="G209" s="239"/>
      <c r="H209" s="361" t="s">
        <v>912</v>
      </c>
      <c r="I209" s="361"/>
      <c r="J209" s="361"/>
      <c r="K209" s="285"/>
    </row>
    <row r="210" spans="2:11" s="1" customFormat="1" ht="15" customHeight="1">
      <c r="B210" s="262"/>
      <c r="C210" s="239"/>
      <c r="D210" s="239"/>
      <c r="E210" s="239"/>
      <c r="F210" s="260" t="s">
        <v>909</v>
      </c>
      <c r="G210" s="239"/>
      <c r="H210" s="361" t="s">
        <v>1076</v>
      </c>
      <c r="I210" s="361"/>
      <c r="J210" s="361"/>
      <c r="K210" s="285"/>
    </row>
    <row r="211" spans="2:11" s="1" customFormat="1" ht="15" customHeight="1">
      <c r="B211" s="303"/>
      <c r="C211" s="239"/>
      <c r="D211" s="239"/>
      <c r="E211" s="239"/>
      <c r="F211" s="260" t="s">
        <v>86</v>
      </c>
      <c r="G211" s="298"/>
      <c r="H211" s="362" t="s">
        <v>913</v>
      </c>
      <c r="I211" s="362"/>
      <c r="J211" s="362"/>
      <c r="K211" s="304"/>
    </row>
    <row r="212" spans="2:11" s="1" customFormat="1" ht="15" customHeight="1">
      <c r="B212" s="303"/>
      <c r="C212" s="239"/>
      <c r="D212" s="239"/>
      <c r="E212" s="239"/>
      <c r="F212" s="260" t="s">
        <v>914</v>
      </c>
      <c r="G212" s="298"/>
      <c r="H212" s="362" t="s">
        <v>1077</v>
      </c>
      <c r="I212" s="362"/>
      <c r="J212" s="362"/>
      <c r="K212" s="304"/>
    </row>
    <row r="213" spans="2:11" s="1" customFormat="1" ht="15" customHeight="1">
      <c r="B213" s="303"/>
      <c r="C213" s="239"/>
      <c r="D213" s="239"/>
      <c r="E213" s="239"/>
      <c r="F213" s="260"/>
      <c r="G213" s="298"/>
      <c r="H213" s="289"/>
      <c r="I213" s="289"/>
      <c r="J213" s="289"/>
      <c r="K213" s="304"/>
    </row>
    <row r="214" spans="2:11" s="1" customFormat="1" ht="15" customHeight="1">
      <c r="B214" s="303"/>
      <c r="C214" s="239" t="s">
        <v>1039</v>
      </c>
      <c r="D214" s="239"/>
      <c r="E214" s="239"/>
      <c r="F214" s="260">
        <v>1</v>
      </c>
      <c r="G214" s="298"/>
      <c r="H214" s="362" t="s">
        <v>1078</v>
      </c>
      <c r="I214" s="362"/>
      <c r="J214" s="362"/>
      <c r="K214" s="304"/>
    </row>
    <row r="215" spans="2:11" s="1" customFormat="1" ht="15" customHeight="1">
      <c r="B215" s="303"/>
      <c r="C215" s="239"/>
      <c r="D215" s="239"/>
      <c r="E215" s="239"/>
      <c r="F215" s="260">
        <v>2</v>
      </c>
      <c r="G215" s="298"/>
      <c r="H215" s="362" t="s">
        <v>1079</v>
      </c>
      <c r="I215" s="362"/>
      <c r="J215" s="362"/>
      <c r="K215" s="304"/>
    </row>
    <row r="216" spans="2:11" s="1" customFormat="1" ht="15" customHeight="1">
      <c r="B216" s="303"/>
      <c r="C216" s="239"/>
      <c r="D216" s="239"/>
      <c r="E216" s="239"/>
      <c r="F216" s="260">
        <v>3</v>
      </c>
      <c r="G216" s="298"/>
      <c r="H216" s="362" t="s">
        <v>1080</v>
      </c>
      <c r="I216" s="362"/>
      <c r="J216" s="362"/>
      <c r="K216" s="304"/>
    </row>
    <row r="217" spans="2:11" s="1" customFormat="1" ht="15" customHeight="1">
      <c r="B217" s="303"/>
      <c r="C217" s="239"/>
      <c r="D217" s="239"/>
      <c r="E217" s="239"/>
      <c r="F217" s="260">
        <v>4</v>
      </c>
      <c r="G217" s="298"/>
      <c r="H217" s="362" t="s">
        <v>1081</v>
      </c>
      <c r="I217" s="362"/>
      <c r="J217" s="362"/>
      <c r="K217" s="304"/>
    </row>
    <row r="218" spans="2:11" s="1" customFormat="1" ht="12.75" customHeight="1">
      <c r="B218" s="305"/>
      <c r="C218" s="306"/>
      <c r="D218" s="306"/>
      <c r="E218" s="306"/>
      <c r="F218" s="306"/>
      <c r="G218" s="306"/>
      <c r="H218" s="306"/>
      <c r="I218" s="306"/>
      <c r="J218" s="306"/>
      <c r="K218" s="30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01b - Stavební část - Opr...</vt:lpstr>
      <vt:lpstr>VONb - Vedlejší a ostatní...</vt:lpstr>
      <vt:lpstr>Pokyny pro vyplnění</vt:lpstr>
      <vt:lpstr>'01b - Stavební část - Opr...'!Názvy_tisku</vt:lpstr>
      <vt:lpstr>'Rekapitulace stavby'!Názvy_tisku</vt:lpstr>
      <vt:lpstr>'VONb - Vedlejší a ostatní...'!Názvy_tisku</vt:lpstr>
      <vt:lpstr>'01b - Stavební část - Opr...'!Oblast_tisku</vt:lpstr>
      <vt:lpstr>'Pokyny pro vyplnění'!Oblast_tisku</vt:lpstr>
      <vt:lpstr>'Rekapitulace stavby'!Oblast_tisku</vt:lpstr>
      <vt:lpstr>'VONb - Vedlejší a ostatní...'!Oblast_tisku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Hahnová</dc:creator>
  <cp:lastModifiedBy>Riedl Daniel</cp:lastModifiedBy>
  <dcterms:created xsi:type="dcterms:W3CDTF">2021-06-01T10:54:04Z</dcterms:created>
  <dcterms:modified xsi:type="dcterms:W3CDTF">2021-06-02T07:36:21Z</dcterms:modified>
</cp:coreProperties>
</file>