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OMM\Kubatschová\ZŠ 1. Máje\VVŘ - výměna oken\VVŘ - „ZŠ 1.Máje Karlovy Vary – tělocvična – výměna oken“\"/>
    </mc:Choice>
  </mc:AlternateContent>
  <bookViews>
    <workbookView xWindow="0" yWindow="0" windowWidth="21570" windowHeight="8055" activeTab="3"/>
  </bookViews>
  <sheets>
    <sheet name="Rekapitulace stavby" sheetId="1" r:id="rId1"/>
    <sheet name="01 - Stavební část" sheetId="2" r:id="rId2"/>
    <sheet name="02 - Silnoproudá elektrot..." sheetId="3" r:id="rId3"/>
    <sheet name="03 - Vedlejší rozpočtové ..." sheetId="4" r:id="rId4"/>
  </sheets>
  <definedNames>
    <definedName name="_xlnm._FilterDatabase" localSheetId="1" hidden="1">'01 - Stavební část'!$C$127:$K$494</definedName>
    <definedName name="_xlnm._FilterDatabase" localSheetId="2" hidden="1">'02 - Silnoproudá elektrot...'!$C$122:$K$198</definedName>
    <definedName name="_xlnm._FilterDatabase" localSheetId="3" hidden="1">'03 - Vedlejší rozpočtové ...'!$C$118:$K$126</definedName>
    <definedName name="_xlnm.Print_Titles" localSheetId="1">'01 - Stavební část'!$127:$127</definedName>
    <definedName name="_xlnm.Print_Titles" localSheetId="2">'02 - Silnoproudá elektrot...'!$122:$122</definedName>
    <definedName name="_xlnm.Print_Titles" localSheetId="3">'03 - Vedlejší rozpočtové ...'!$118:$118</definedName>
    <definedName name="_xlnm.Print_Titles" localSheetId="0">'Rekapitulace stavby'!$92:$92</definedName>
    <definedName name="_xlnm.Print_Area" localSheetId="1">'01 - Stavební část'!$C$4:$J$76,'01 - Stavební část'!$C$82:$J$109,'01 - Stavební část'!$C$115:$J$494</definedName>
    <definedName name="_xlnm.Print_Area" localSheetId="2">'02 - Silnoproudá elektrot...'!$C$4:$J$76,'02 - Silnoproudá elektrot...'!$C$82:$J$104,'02 - Silnoproudá elektrot...'!$C$110:$J$198</definedName>
    <definedName name="_xlnm.Print_Area" localSheetId="3">'03 - Vedlejší rozpočtové ...'!$C$4:$J$76,'03 - Vedlejší rozpočtové ...'!$C$82:$J$100,'03 - Vedlejší rozpočtové ...'!$C$106:$J$126</definedName>
    <definedName name="_xlnm.Print_Area" localSheetId="0">'Rekapitulace stavby'!$D$4:$AO$76,'Rekapitulace stavby'!$C$82:$AQ$98</definedName>
  </definedNames>
  <calcPr calcId="162913"/>
</workbook>
</file>

<file path=xl/calcChain.xml><?xml version="1.0" encoding="utf-8"?>
<calcChain xmlns="http://schemas.openxmlformats.org/spreadsheetml/2006/main">
  <c r="J37" i="4" l="1"/>
  <c r="J36" i="4"/>
  <c r="AY97" i="1"/>
  <c r="J35" i="4"/>
  <c r="AX97" i="1"/>
  <c r="BI125" i="4"/>
  <c r="BH125" i="4"/>
  <c r="BG125" i="4"/>
  <c r="BF125" i="4"/>
  <c r="T125" i="4"/>
  <c r="T124" i="4"/>
  <c r="R125" i="4"/>
  <c r="R124" i="4"/>
  <c r="P125" i="4"/>
  <c r="P124" i="4"/>
  <c r="P120" i="4" s="1"/>
  <c r="P119" i="4" s="1"/>
  <c r="AU97" i="1" s="1"/>
  <c r="BI122" i="4"/>
  <c r="BH122" i="4"/>
  <c r="BG122" i="4"/>
  <c r="BF122" i="4"/>
  <c r="T122" i="4"/>
  <c r="T121" i="4"/>
  <c r="T120" i="4"/>
  <c r="T119" i="4"/>
  <c r="R122" i="4"/>
  <c r="R121" i="4"/>
  <c r="R120" i="4" s="1"/>
  <c r="R119" i="4" s="1"/>
  <c r="P122" i="4"/>
  <c r="P121" i="4"/>
  <c r="J116" i="4"/>
  <c r="J115" i="4"/>
  <c r="F115" i="4"/>
  <c r="F113" i="4"/>
  <c r="E111" i="4"/>
  <c r="J92" i="4"/>
  <c r="J91" i="4"/>
  <c r="F91" i="4"/>
  <c r="F89" i="4"/>
  <c r="E87" i="4"/>
  <c r="J18" i="4"/>
  <c r="E18" i="4"/>
  <c r="F116" i="4"/>
  <c r="J17" i="4"/>
  <c r="J12" i="4"/>
  <c r="J113" i="4" s="1"/>
  <c r="E7" i="4"/>
  <c r="E109" i="4" s="1"/>
  <c r="J37" i="3"/>
  <c r="J36" i="3"/>
  <c r="AY96" i="1"/>
  <c r="J35" i="3"/>
  <c r="AX96" i="1"/>
  <c r="BI197" i="3"/>
  <c r="BH197" i="3"/>
  <c r="BG197" i="3"/>
  <c r="BF197" i="3"/>
  <c r="T197" i="3"/>
  <c r="R197" i="3"/>
  <c r="P197" i="3"/>
  <c r="BI195" i="3"/>
  <c r="BH195" i="3"/>
  <c r="BG195" i="3"/>
  <c r="BF195" i="3"/>
  <c r="T195" i="3"/>
  <c r="R195" i="3"/>
  <c r="P195" i="3"/>
  <c r="BI193" i="3"/>
  <c r="BH193" i="3"/>
  <c r="BG193" i="3"/>
  <c r="BF193" i="3"/>
  <c r="T193" i="3"/>
  <c r="R193" i="3"/>
  <c r="P193" i="3"/>
  <c r="BI190" i="3"/>
  <c r="BH190" i="3"/>
  <c r="BG190" i="3"/>
  <c r="BF190" i="3"/>
  <c r="T190" i="3"/>
  <c r="R190" i="3"/>
  <c r="P190" i="3"/>
  <c r="BI187" i="3"/>
  <c r="BH187" i="3"/>
  <c r="BG187" i="3"/>
  <c r="BF187" i="3"/>
  <c r="T187" i="3"/>
  <c r="R187" i="3"/>
  <c r="P187" i="3"/>
  <c r="BI185" i="3"/>
  <c r="BH185" i="3"/>
  <c r="BG185" i="3"/>
  <c r="BF185" i="3"/>
  <c r="T185" i="3"/>
  <c r="R185" i="3"/>
  <c r="P185" i="3"/>
  <c r="BI183" i="3"/>
  <c r="BH183" i="3"/>
  <c r="BG183" i="3"/>
  <c r="BF183" i="3"/>
  <c r="T183" i="3"/>
  <c r="R183" i="3"/>
  <c r="P183" i="3"/>
  <c r="BI179" i="3"/>
  <c r="BH179" i="3"/>
  <c r="BG179" i="3"/>
  <c r="BF179" i="3"/>
  <c r="T179" i="3"/>
  <c r="R179" i="3"/>
  <c r="P179" i="3"/>
  <c r="BI177" i="3"/>
  <c r="BH177" i="3"/>
  <c r="BG177" i="3"/>
  <c r="BF177" i="3"/>
  <c r="T177" i="3"/>
  <c r="R177" i="3"/>
  <c r="P177" i="3"/>
  <c r="BI175" i="3"/>
  <c r="BH175" i="3"/>
  <c r="BG175" i="3"/>
  <c r="BF175" i="3"/>
  <c r="T175" i="3"/>
  <c r="R175" i="3"/>
  <c r="P175" i="3"/>
  <c r="BI173" i="3"/>
  <c r="BH173" i="3"/>
  <c r="BG173" i="3"/>
  <c r="BF173" i="3"/>
  <c r="T173" i="3"/>
  <c r="R173" i="3"/>
  <c r="P173" i="3"/>
  <c r="BI171" i="3"/>
  <c r="BH171" i="3"/>
  <c r="BG171" i="3"/>
  <c r="BF171" i="3"/>
  <c r="T171" i="3"/>
  <c r="R171" i="3"/>
  <c r="P171" i="3"/>
  <c r="BI169" i="3"/>
  <c r="BH169" i="3"/>
  <c r="BG169" i="3"/>
  <c r="BF169" i="3"/>
  <c r="T169" i="3"/>
  <c r="R169" i="3"/>
  <c r="P169" i="3"/>
  <c r="BI167" i="3"/>
  <c r="BH167" i="3"/>
  <c r="BG167" i="3"/>
  <c r="BF167" i="3"/>
  <c r="T167" i="3"/>
  <c r="R167" i="3"/>
  <c r="P167" i="3"/>
  <c r="BI161" i="3"/>
  <c r="BH161" i="3"/>
  <c r="BG161" i="3"/>
  <c r="BF161" i="3"/>
  <c r="T161" i="3"/>
  <c r="R161" i="3"/>
  <c r="P161" i="3"/>
  <c r="BI159" i="3"/>
  <c r="BH159" i="3"/>
  <c r="BG159" i="3"/>
  <c r="BF159" i="3"/>
  <c r="T159" i="3"/>
  <c r="R159" i="3"/>
  <c r="P159" i="3"/>
  <c r="BI157" i="3"/>
  <c r="BH157" i="3"/>
  <c r="BG157" i="3"/>
  <c r="BF157" i="3"/>
  <c r="T157" i="3"/>
  <c r="R157" i="3"/>
  <c r="P157" i="3"/>
  <c r="BI155" i="3"/>
  <c r="BH155" i="3"/>
  <c r="BG155" i="3"/>
  <c r="BF155" i="3"/>
  <c r="T155" i="3"/>
  <c r="R155" i="3"/>
  <c r="P155" i="3"/>
  <c r="BI153" i="3"/>
  <c r="BH153" i="3"/>
  <c r="BG153" i="3"/>
  <c r="BF153" i="3"/>
  <c r="T153" i="3"/>
  <c r="R153" i="3"/>
  <c r="P153" i="3"/>
  <c r="BI151" i="3"/>
  <c r="BH151" i="3"/>
  <c r="BG151" i="3"/>
  <c r="BF151" i="3"/>
  <c r="T151" i="3"/>
  <c r="R151" i="3"/>
  <c r="P151" i="3"/>
  <c r="BI149" i="3"/>
  <c r="BH149" i="3"/>
  <c r="BG149" i="3"/>
  <c r="BF149" i="3"/>
  <c r="T149" i="3"/>
  <c r="R149" i="3"/>
  <c r="P149" i="3"/>
  <c r="BI147" i="3"/>
  <c r="BH147" i="3"/>
  <c r="BG147" i="3"/>
  <c r="BF147" i="3"/>
  <c r="T147" i="3"/>
  <c r="R147" i="3"/>
  <c r="P147" i="3"/>
  <c r="BI145" i="3"/>
  <c r="BH145" i="3"/>
  <c r="BG145" i="3"/>
  <c r="BF145" i="3"/>
  <c r="T145" i="3"/>
  <c r="R145" i="3"/>
  <c r="P145" i="3"/>
  <c r="BI143" i="3"/>
  <c r="BH143" i="3"/>
  <c r="BG143" i="3"/>
  <c r="BF143" i="3"/>
  <c r="T143" i="3"/>
  <c r="R143" i="3"/>
  <c r="P143" i="3"/>
  <c r="BI141" i="3"/>
  <c r="BH141" i="3"/>
  <c r="BG141" i="3"/>
  <c r="BF141" i="3"/>
  <c r="T141" i="3"/>
  <c r="R141" i="3"/>
  <c r="P141" i="3"/>
  <c r="BI139" i="3"/>
  <c r="BH139" i="3"/>
  <c r="BG139" i="3"/>
  <c r="BF139" i="3"/>
  <c r="T139" i="3"/>
  <c r="R139" i="3"/>
  <c r="P139" i="3"/>
  <c r="BI136" i="3"/>
  <c r="BH136" i="3"/>
  <c r="BG136" i="3"/>
  <c r="BF136" i="3"/>
  <c r="T136" i="3"/>
  <c r="R136" i="3"/>
  <c r="P136" i="3"/>
  <c r="BI134" i="3"/>
  <c r="BH134" i="3"/>
  <c r="BG134" i="3"/>
  <c r="BF134" i="3"/>
  <c r="T134" i="3"/>
  <c r="R134" i="3"/>
  <c r="P134" i="3"/>
  <c r="BI130" i="3"/>
  <c r="BH130" i="3"/>
  <c r="BG130" i="3"/>
  <c r="BF130" i="3"/>
  <c r="T130" i="3"/>
  <c r="R130" i="3"/>
  <c r="P130" i="3"/>
  <c r="BI128" i="3"/>
  <c r="BH128" i="3"/>
  <c r="BG128" i="3"/>
  <c r="BF128" i="3"/>
  <c r="T128" i="3"/>
  <c r="R128" i="3"/>
  <c r="P128" i="3"/>
  <c r="BI126" i="3"/>
  <c r="BH126" i="3"/>
  <c r="BG126" i="3"/>
  <c r="BF126" i="3"/>
  <c r="T126" i="3"/>
  <c r="R126" i="3"/>
  <c r="P126" i="3"/>
  <c r="J120" i="3"/>
  <c r="J119" i="3"/>
  <c r="F119" i="3"/>
  <c r="F117" i="3"/>
  <c r="E115" i="3"/>
  <c r="J92" i="3"/>
  <c r="J91" i="3"/>
  <c r="F91" i="3"/>
  <c r="F89" i="3"/>
  <c r="E87" i="3"/>
  <c r="J18" i="3"/>
  <c r="E18" i="3"/>
  <c r="F120" i="3" s="1"/>
  <c r="J17" i="3"/>
  <c r="J12" i="3"/>
  <c r="J89" i="3" s="1"/>
  <c r="E7" i="3"/>
  <c r="E113" i="3" s="1"/>
  <c r="J37" i="2"/>
  <c r="J36" i="2"/>
  <c r="AY95" i="1" s="1"/>
  <c r="J35" i="2"/>
  <c r="AX95" i="1"/>
  <c r="BI490" i="2"/>
  <c r="BH490" i="2"/>
  <c r="BG490" i="2"/>
  <c r="BF490" i="2"/>
  <c r="T490" i="2"/>
  <c r="T489" i="2" s="1"/>
  <c r="R490" i="2"/>
  <c r="R489" i="2"/>
  <c r="P490" i="2"/>
  <c r="P489" i="2"/>
  <c r="BI483" i="2"/>
  <c r="BH483" i="2"/>
  <c r="BG483" i="2"/>
  <c r="BF483" i="2"/>
  <c r="T483" i="2"/>
  <c r="T482" i="2"/>
  <c r="R483" i="2"/>
  <c r="R482" i="2"/>
  <c r="P483" i="2"/>
  <c r="P482" i="2" s="1"/>
  <c r="BI480" i="2"/>
  <c r="BH480" i="2"/>
  <c r="BG480" i="2"/>
  <c r="BF480" i="2"/>
  <c r="T480" i="2"/>
  <c r="R480" i="2"/>
  <c r="P480" i="2"/>
  <c r="BI472" i="2"/>
  <c r="BH472" i="2"/>
  <c r="BG472" i="2"/>
  <c r="BF472" i="2"/>
  <c r="T472" i="2"/>
  <c r="R472" i="2"/>
  <c r="P472" i="2"/>
  <c r="BI470" i="2"/>
  <c r="BH470" i="2"/>
  <c r="BG470" i="2"/>
  <c r="BF470" i="2"/>
  <c r="T470" i="2"/>
  <c r="R470" i="2"/>
  <c r="P470" i="2"/>
  <c r="BI468" i="2"/>
  <c r="BH468" i="2"/>
  <c r="BG468" i="2"/>
  <c r="BF468" i="2"/>
  <c r="T468" i="2"/>
  <c r="R468" i="2"/>
  <c r="P468" i="2"/>
  <c r="BI460" i="2"/>
  <c r="BH460" i="2"/>
  <c r="BG460" i="2"/>
  <c r="BF460" i="2"/>
  <c r="T460" i="2"/>
  <c r="R460" i="2"/>
  <c r="P460" i="2"/>
  <c r="BI457" i="2"/>
  <c r="BH457" i="2"/>
  <c r="BG457" i="2"/>
  <c r="BF457" i="2"/>
  <c r="T457" i="2"/>
  <c r="R457" i="2"/>
  <c r="P457" i="2"/>
  <c r="BI455" i="2"/>
  <c r="BH455" i="2"/>
  <c r="BG455" i="2"/>
  <c r="BF455" i="2"/>
  <c r="T455" i="2"/>
  <c r="R455" i="2"/>
  <c r="P455" i="2"/>
  <c r="BI450" i="2"/>
  <c r="BH450" i="2"/>
  <c r="BG450" i="2"/>
  <c r="BF450" i="2"/>
  <c r="T450" i="2"/>
  <c r="R450" i="2"/>
  <c r="P450" i="2"/>
  <c r="BI444" i="2"/>
  <c r="BH444" i="2"/>
  <c r="BG444" i="2"/>
  <c r="BF444" i="2"/>
  <c r="T444" i="2"/>
  <c r="R444" i="2"/>
  <c r="P444" i="2"/>
  <c r="BI439" i="2"/>
  <c r="BH439" i="2"/>
  <c r="BG439" i="2"/>
  <c r="BF439" i="2"/>
  <c r="T439" i="2"/>
  <c r="R439" i="2"/>
  <c r="P439" i="2"/>
  <c r="BI427" i="2"/>
  <c r="BH427" i="2"/>
  <c r="BG427" i="2"/>
  <c r="BF427" i="2"/>
  <c r="T427" i="2"/>
  <c r="R427" i="2"/>
  <c r="P427" i="2"/>
  <c r="BI416" i="2"/>
  <c r="BH416" i="2"/>
  <c r="BG416" i="2"/>
  <c r="BF416" i="2"/>
  <c r="T416" i="2"/>
  <c r="R416" i="2"/>
  <c r="P416" i="2"/>
  <c r="BI413" i="2"/>
  <c r="BH413" i="2"/>
  <c r="BG413" i="2"/>
  <c r="BF413" i="2"/>
  <c r="T413" i="2"/>
  <c r="R413" i="2"/>
  <c r="P413" i="2"/>
  <c r="BI405" i="2"/>
  <c r="BH405" i="2"/>
  <c r="BG405" i="2"/>
  <c r="BF405" i="2"/>
  <c r="T405" i="2"/>
  <c r="R405" i="2"/>
  <c r="P405" i="2"/>
  <c r="BI400" i="2"/>
  <c r="BH400" i="2"/>
  <c r="BG400" i="2"/>
  <c r="BF400" i="2"/>
  <c r="T400" i="2"/>
  <c r="R400" i="2"/>
  <c r="P400" i="2"/>
  <c r="BI395" i="2"/>
  <c r="BH395" i="2"/>
  <c r="BG395" i="2"/>
  <c r="BF395" i="2"/>
  <c r="T395" i="2"/>
  <c r="R395" i="2"/>
  <c r="P395" i="2"/>
  <c r="BI390" i="2"/>
  <c r="BH390" i="2"/>
  <c r="BG390" i="2"/>
  <c r="BF390" i="2"/>
  <c r="T390" i="2"/>
  <c r="R390" i="2"/>
  <c r="P390" i="2"/>
  <c r="BI385" i="2"/>
  <c r="BH385" i="2"/>
  <c r="BG385" i="2"/>
  <c r="BF385" i="2"/>
  <c r="T385" i="2"/>
  <c r="R385" i="2"/>
  <c r="P385" i="2"/>
  <c r="BI380" i="2"/>
  <c r="BH380" i="2"/>
  <c r="BG380" i="2"/>
  <c r="BF380" i="2"/>
  <c r="T380" i="2"/>
  <c r="R380" i="2"/>
  <c r="P380" i="2"/>
  <c r="BI375" i="2"/>
  <c r="BH375" i="2"/>
  <c r="BG375" i="2"/>
  <c r="BF375" i="2"/>
  <c r="T375" i="2"/>
  <c r="R375" i="2"/>
  <c r="P375" i="2"/>
  <c r="BI370" i="2"/>
  <c r="BH370" i="2"/>
  <c r="BG370" i="2"/>
  <c r="BF370" i="2"/>
  <c r="T370" i="2"/>
  <c r="R370" i="2"/>
  <c r="P370" i="2"/>
  <c r="BI365" i="2"/>
  <c r="BH365" i="2"/>
  <c r="BG365" i="2"/>
  <c r="BF365" i="2"/>
  <c r="T365" i="2"/>
  <c r="R365" i="2"/>
  <c r="P365" i="2"/>
  <c r="BI360" i="2"/>
  <c r="BH360" i="2"/>
  <c r="BG360" i="2"/>
  <c r="BF360" i="2"/>
  <c r="T360" i="2"/>
  <c r="R360" i="2"/>
  <c r="P360" i="2"/>
  <c r="BI355" i="2"/>
  <c r="BH355" i="2"/>
  <c r="BG355" i="2"/>
  <c r="BF355" i="2"/>
  <c r="T355" i="2"/>
  <c r="R355" i="2"/>
  <c r="P355" i="2"/>
  <c r="BI352" i="2"/>
  <c r="BH352" i="2"/>
  <c r="BG352" i="2"/>
  <c r="BF352" i="2"/>
  <c r="T352" i="2"/>
  <c r="R352" i="2"/>
  <c r="P352" i="2"/>
  <c r="BI348" i="2"/>
  <c r="BH348" i="2"/>
  <c r="BG348" i="2"/>
  <c r="BF348" i="2"/>
  <c r="T348" i="2"/>
  <c r="R348" i="2"/>
  <c r="P348" i="2"/>
  <c r="BI344" i="2"/>
  <c r="BH344" i="2"/>
  <c r="BG344" i="2"/>
  <c r="BF344" i="2"/>
  <c r="T344" i="2"/>
  <c r="R344" i="2"/>
  <c r="P344" i="2"/>
  <c r="BI341" i="2"/>
  <c r="BH341" i="2"/>
  <c r="BG341" i="2"/>
  <c r="BF341" i="2"/>
  <c r="T341" i="2"/>
  <c r="R341" i="2"/>
  <c r="P341" i="2"/>
  <c r="BI335" i="2"/>
  <c r="BH335" i="2"/>
  <c r="BG335" i="2"/>
  <c r="BF335" i="2"/>
  <c r="T335" i="2"/>
  <c r="R335" i="2"/>
  <c r="P335" i="2"/>
  <c r="BI330" i="2"/>
  <c r="BH330" i="2"/>
  <c r="BG330" i="2"/>
  <c r="BF330" i="2"/>
  <c r="T330" i="2"/>
  <c r="R330" i="2"/>
  <c r="P330" i="2"/>
  <c r="BI326" i="2"/>
  <c r="BH326" i="2"/>
  <c r="BG326" i="2"/>
  <c r="BF326" i="2"/>
  <c r="T326" i="2"/>
  <c r="T325" i="2"/>
  <c r="R326" i="2"/>
  <c r="R325" i="2" s="1"/>
  <c r="P326" i="2"/>
  <c r="P325" i="2"/>
  <c r="BI323" i="2"/>
  <c r="BH323" i="2"/>
  <c r="BG323" i="2"/>
  <c r="BF323" i="2"/>
  <c r="T323" i="2"/>
  <c r="R323" i="2"/>
  <c r="P323" i="2"/>
  <c r="BI319" i="2"/>
  <c r="BH319" i="2"/>
  <c r="BG319" i="2"/>
  <c r="BF319" i="2"/>
  <c r="T319" i="2"/>
  <c r="R319" i="2"/>
  <c r="P319" i="2"/>
  <c r="BI317" i="2"/>
  <c r="BH317" i="2"/>
  <c r="BG317" i="2"/>
  <c r="BF317" i="2"/>
  <c r="T317" i="2"/>
  <c r="R317" i="2"/>
  <c r="P317" i="2"/>
  <c r="BI315" i="2"/>
  <c r="BH315" i="2"/>
  <c r="BG315" i="2"/>
  <c r="BF315" i="2"/>
  <c r="T315" i="2"/>
  <c r="R315" i="2"/>
  <c r="P315" i="2"/>
  <c r="BI308" i="2"/>
  <c r="BH308" i="2"/>
  <c r="BG308" i="2"/>
  <c r="BF308" i="2"/>
  <c r="T308" i="2"/>
  <c r="R308" i="2"/>
  <c r="P308" i="2"/>
  <c r="BI302" i="2"/>
  <c r="BH302" i="2"/>
  <c r="BG302" i="2"/>
  <c r="BF302" i="2"/>
  <c r="T302" i="2"/>
  <c r="R302" i="2"/>
  <c r="P302" i="2"/>
  <c r="BI297" i="2"/>
  <c r="BH297" i="2"/>
  <c r="BG297" i="2"/>
  <c r="BF297" i="2"/>
  <c r="T297" i="2"/>
  <c r="R297" i="2"/>
  <c r="P297" i="2"/>
  <c r="BI291" i="2"/>
  <c r="BH291" i="2"/>
  <c r="BG291" i="2"/>
  <c r="BF291" i="2"/>
  <c r="T291" i="2"/>
  <c r="R291" i="2"/>
  <c r="P291" i="2"/>
  <c r="BI286" i="2"/>
  <c r="BH286" i="2"/>
  <c r="BG286" i="2"/>
  <c r="BF286" i="2"/>
  <c r="T286" i="2"/>
  <c r="R286" i="2"/>
  <c r="P286" i="2"/>
  <c r="BI282" i="2"/>
  <c r="BH282" i="2"/>
  <c r="BG282" i="2"/>
  <c r="BF282" i="2"/>
  <c r="T282" i="2"/>
  <c r="R282" i="2"/>
  <c r="P282" i="2"/>
  <c r="BI278" i="2"/>
  <c r="BH278" i="2"/>
  <c r="BG278" i="2"/>
  <c r="BF278" i="2"/>
  <c r="T278" i="2"/>
  <c r="R278" i="2"/>
  <c r="P278" i="2"/>
  <c r="BI273" i="2"/>
  <c r="BH273" i="2"/>
  <c r="BG273" i="2"/>
  <c r="BF273" i="2"/>
  <c r="T273" i="2"/>
  <c r="R273" i="2"/>
  <c r="P273" i="2"/>
  <c r="BI271" i="2"/>
  <c r="BH271" i="2"/>
  <c r="BG271" i="2"/>
  <c r="BF271" i="2"/>
  <c r="T271" i="2"/>
  <c r="R271" i="2"/>
  <c r="P271" i="2"/>
  <c r="BI267" i="2"/>
  <c r="BH267" i="2"/>
  <c r="BG267" i="2"/>
  <c r="BF267" i="2"/>
  <c r="T267" i="2"/>
  <c r="R267" i="2"/>
  <c r="P267" i="2"/>
  <c r="BI261" i="2"/>
  <c r="BH261" i="2"/>
  <c r="BG261" i="2"/>
  <c r="BF261" i="2"/>
  <c r="T261" i="2"/>
  <c r="R261" i="2"/>
  <c r="P261" i="2"/>
  <c r="BI258" i="2"/>
  <c r="BH258" i="2"/>
  <c r="BG258" i="2"/>
  <c r="BF258" i="2"/>
  <c r="T258" i="2"/>
  <c r="R258" i="2"/>
  <c r="P258" i="2"/>
  <c r="BI252" i="2"/>
  <c r="BH252" i="2"/>
  <c r="BG252" i="2"/>
  <c r="BF252" i="2"/>
  <c r="T252" i="2"/>
  <c r="R252" i="2"/>
  <c r="P252" i="2"/>
  <c r="BI250" i="2"/>
  <c r="BH250" i="2"/>
  <c r="BG250" i="2"/>
  <c r="BF250" i="2"/>
  <c r="T250" i="2"/>
  <c r="R250" i="2"/>
  <c r="P250" i="2"/>
  <c r="BI244" i="2"/>
  <c r="BH244" i="2"/>
  <c r="BG244" i="2"/>
  <c r="BF244" i="2"/>
  <c r="T244" i="2"/>
  <c r="R244" i="2"/>
  <c r="P244" i="2"/>
  <c r="BI237" i="2"/>
  <c r="BH237" i="2"/>
  <c r="BG237" i="2"/>
  <c r="BF237" i="2"/>
  <c r="T237" i="2"/>
  <c r="R237" i="2"/>
  <c r="P237" i="2"/>
  <c r="BI230" i="2"/>
  <c r="BH230" i="2"/>
  <c r="BG230" i="2"/>
  <c r="BF230" i="2"/>
  <c r="T230" i="2"/>
  <c r="R230" i="2"/>
  <c r="P230" i="2"/>
  <c r="BI223" i="2"/>
  <c r="BH223" i="2"/>
  <c r="BG223" i="2"/>
  <c r="BF223" i="2"/>
  <c r="T223" i="2"/>
  <c r="R223" i="2"/>
  <c r="P223" i="2"/>
  <c r="BI217" i="2"/>
  <c r="BH217" i="2"/>
  <c r="BG217" i="2"/>
  <c r="BF217" i="2"/>
  <c r="T217" i="2"/>
  <c r="R217" i="2"/>
  <c r="P217" i="2"/>
  <c r="BI211" i="2"/>
  <c r="BH211" i="2"/>
  <c r="BG211" i="2"/>
  <c r="BF211" i="2"/>
  <c r="T211" i="2"/>
  <c r="R211" i="2"/>
  <c r="P211" i="2"/>
  <c r="BI206" i="2"/>
  <c r="BH206" i="2"/>
  <c r="BG206" i="2"/>
  <c r="BF206" i="2"/>
  <c r="T206" i="2"/>
  <c r="R206" i="2"/>
  <c r="P206" i="2"/>
  <c r="BI200" i="2"/>
  <c r="BH200" i="2"/>
  <c r="BG200" i="2"/>
  <c r="BF200" i="2"/>
  <c r="T200" i="2"/>
  <c r="R200" i="2"/>
  <c r="P200" i="2"/>
  <c r="BI194" i="2"/>
  <c r="BH194" i="2"/>
  <c r="BG194" i="2"/>
  <c r="BF194" i="2"/>
  <c r="T194" i="2"/>
  <c r="R194" i="2"/>
  <c r="P194" i="2"/>
  <c r="BI188" i="2"/>
  <c r="BH188" i="2"/>
  <c r="BG188" i="2"/>
  <c r="BF188" i="2"/>
  <c r="T188" i="2"/>
  <c r="R188" i="2"/>
  <c r="P188" i="2"/>
  <c r="BI176" i="2"/>
  <c r="BH176" i="2"/>
  <c r="BG176" i="2"/>
  <c r="BF176" i="2"/>
  <c r="T176" i="2"/>
  <c r="R176" i="2"/>
  <c r="P176" i="2"/>
  <c r="BI171" i="2"/>
  <c r="BH171" i="2"/>
  <c r="BG171" i="2"/>
  <c r="BF171" i="2"/>
  <c r="T171" i="2"/>
  <c r="R171" i="2"/>
  <c r="P171" i="2"/>
  <c r="BI162" i="2"/>
  <c r="BH162" i="2"/>
  <c r="BG162" i="2"/>
  <c r="BF162" i="2"/>
  <c r="T162" i="2"/>
  <c r="R162" i="2"/>
  <c r="P162" i="2"/>
  <c r="BI155" i="2"/>
  <c r="BH155" i="2"/>
  <c r="BG155" i="2"/>
  <c r="BF155" i="2"/>
  <c r="T155" i="2"/>
  <c r="R155" i="2"/>
  <c r="P155" i="2"/>
  <c r="BI148" i="2"/>
  <c r="BH148" i="2"/>
  <c r="BG148" i="2"/>
  <c r="BF148" i="2"/>
  <c r="T148" i="2"/>
  <c r="R148" i="2"/>
  <c r="P148" i="2"/>
  <c r="BI140" i="2"/>
  <c r="BH140" i="2"/>
  <c r="BG140" i="2"/>
  <c r="BF140" i="2"/>
  <c r="T140" i="2"/>
  <c r="R140" i="2"/>
  <c r="P140" i="2"/>
  <c r="BI131" i="2"/>
  <c r="BH131" i="2"/>
  <c r="BG131" i="2"/>
  <c r="BF131" i="2"/>
  <c r="T131" i="2"/>
  <c r="R131" i="2"/>
  <c r="P131" i="2"/>
  <c r="J125" i="2"/>
  <c r="J124" i="2"/>
  <c r="F124" i="2"/>
  <c r="F122" i="2"/>
  <c r="E120" i="2"/>
  <c r="J92" i="2"/>
  <c r="J91" i="2"/>
  <c r="F91" i="2"/>
  <c r="F89" i="2"/>
  <c r="E87" i="2"/>
  <c r="J18" i="2"/>
  <c r="E18" i="2"/>
  <c r="F125" i="2"/>
  <c r="J17" i="2"/>
  <c r="J12" i="2"/>
  <c r="J122" i="2"/>
  <c r="E7" i="2"/>
  <c r="E85" i="2"/>
  <c r="L90" i="1"/>
  <c r="AM90" i="1"/>
  <c r="AM89" i="1"/>
  <c r="L89" i="1"/>
  <c r="AM87" i="1"/>
  <c r="L87" i="1"/>
  <c r="L85" i="1"/>
  <c r="L84" i="1"/>
  <c r="J490" i="2"/>
  <c r="BK480" i="2"/>
  <c r="J470" i="2"/>
  <c r="J457" i="2"/>
  <c r="BK450" i="2"/>
  <c r="BK439" i="2"/>
  <c r="BK416" i="2"/>
  <c r="BK405" i="2"/>
  <c r="BK395" i="2"/>
  <c r="J385" i="2"/>
  <c r="BK375" i="2"/>
  <c r="J365" i="2"/>
  <c r="J355" i="2"/>
  <c r="BK348" i="2"/>
  <c r="J341" i="2"/>
  <c r="J330" i="2"/>
  <c r="J326" i="2"/>
  <c r="J319" i="2"/>
  <c r="BK315" i="2"/>
  <c r="J302" i="2"/>
  <c r="J291" i="2"/>
  <c r="BK282" i="2"/>
  <c r="BK273" i="2"/>
  <c r="BK267" i="2"/>
  <c r="BK258" i="2"/>
  <c r="J250" i="2"/>
  <c r="BK237" i="2"/>
  <c r="J223" i="2"/>
  <c r="BK211" i="2"/>
  <c r="J200" i="2"/>
  <c r="J188" i="2"/>
  <c r="J171" i="2"/>
  <c r="J155" i="2"/>
  <c r="J140" i="2"/>
  <c r="AS94" i="1"/>
  <c r="BK490" i="2"/>
  <c r="J483" i="2"/>
  <c r="J480" i="2"/>
  <c r="BK472" i="2"/>
  <c r="BK470" i="2"/>
  <c r="J468" i="2"/>
  <c r="J460" i="2"/>
  <c r="BK457" i="2"/>
  <c r="BK455" i="2"/>
  <c r="J450" i="2"/>
  <c r="J444" i="2"/>
  <c r="J439" i="2"/>
  <c r="BK427" i="2"/>
  <c r="J416" i="2"/>
  <c r="BK413" i="2"/>
  <c r="J405" i="2"/>
  <c r="BK400" i="2"/>
  <c r="J395" i="2"/>
  <c r="BK390" i="2"/>
  <c r="BK385" i="2"/>
  <c r="J380" i="2"/>
  <c r="J375" i="2"/>
  <c r="J237" i="2"/>
  <c r="BK217" i="2"/>
  <c r="J206" i="2"/>
  <c r="BK200" i="2"/>
  <c r="BK188" i="2"/>
  <c r="BK171" i="2"/>
  <c r="BK155" i="2"/>
  <c r="J131" i="2"/>
  <c r="J197" i="3"/>
  <c r="J195" i="3"/>
  <c r="BK190" i="3"/>
  <c r="J185" i="3"/>
  <c r="J179" i="3"/>
  <c r="J175" i="3"/>
  <c r="J169" i="3"/>
  <c r="J161" i="3"/>
  <c r="J159" i="3"/>
  <c r="BK155" i="3"/>
  <c r="J153" i="3"/>
  <c r="J149" i="3"/>
  <c r="BK141" i="3"/>
  <c r="BK136" i="3"/>
  <c r="J134" i="3"/>
  <c r="BK128" i="3"/>
  <c r="BK195" i="3"/>
  <c r="J193" i="3"/>
  <c r="J190" i="3"/>
  <c r="J187" i="3"/>
  <c r="BK185" i="3"/>
  <c r="BK183" i="3"/>
  <c r="BK179" i="3"/>
  <c r="BK177" i="3"/>
  <c r="BK173" i="3"/>
  <c r="BK169" i="3"/>
  <c r="BK161" i="3"/>
  <c r="BK153" i="3"/>
  <c r="BK149" i="3"/>
  <c r="J147" i="3"/>
  <c r="BK143" i="3"/>
  <c r="BK139" i="3"/>
  <c r="BK134" i="3"/>
  <c r="J128" i="3"/>
  <c r="J122" i="4"/>
  <c r="BK122" i="4"/>
  <c r="BK483" i="2"/>
  <c r="J472" i="2"/>
  <c r="BK468" i="2"/>
  <c r="BK460" i="2"/>
  <c r="J455" i="2"/>
  <c r="BK444" i="2"/>
  <c r="J427" i="2"/>
  <c r="J413" i="2"/>
  <c r="J400" i="2"/>
  <c r="J390" i="2"/>
  <c r="BK380" i="2"/>
  <c r="BK370" i="2"/>
  <c r="J360" i="2"/>
  <c r="J352" i="2"/>
  <c r="J344" i="2"/>
  <c r="J335" i="2"/>
  <c r="BK326" i="2"/>
  <c r="J323" i="2"/>
  <c r="BK317" i="2"/>
  <c r="BK308" i="2"/>
  <c r="J297" i="2"/>
  <c r="J286" i="2"/>
  <c r="BK278" i="2"/>
  <c r="J271" i="2"/>
  <c r="BK261" i="2"/>
  <c r="BK252" i="2"/>
  <c r="BK244" i="2"/>
  <c r="J230" i="2"/>
  <c r="J217" i="2"/>
  <c r="BK206" i="2"/>
  <c r="BK194" i="2"/>
  <c r="J176" i="2"/>
  <c r="J162" i="2"/>
  <c r="J148" i="2"/>
  <c r="BK131" i="2"/>
  <c r="F36" i="2"/>
  <c r="J370" i="2"/>
  <c r="BK365" i="2"/>
  <c r="BK360" i="2"/>
  <c r="BK355" i="2"/>
  <c r="BK352" i="2"/>
  <c r="J348" i="2"/>
  <c r="BK344" i="2"/>
  <c r="BK341" i="2"/>
  <c r="BK335" i="2"/>
  <c r="BK330" i="2"/>
  <c r="BK323" i="2"/>
  <c r="BK319" i="2"/>
  <c r="J317" i="2"/>
  <c r="J315" i="2"/>
  <c r="J308" i="2"/>
  <c r="BK302" i="2"/>
  <c r="BK297" i="2"/>
  <c r="BK291" i="2"/>
  <c r="BK286" i="2"/>
  <c r="J282" i="2"/>
  <c r="J278" i="2"/>
  <c r="J273" i="2"/>
  <c r="BK271" i="2"/>
  <c r="J267" i="2"/>
  <c r="J261" i="2"/>
  <c r="J258" i="2"/>
  <c r="J252" i="2"/>
  <c r="BK250" i="2"/>
  <c r="J244" i="2"/>
  <c r="BK230" i="2"/>
  <c r="BK223" i="2"/>
  <c r="J211" i="2"/>
  <c r="J194" i="2"/>
  <c r="BK176" i="2"/>
  <c r="BK162" i="2"/>
  <c r="BK148" i="2"/>
  <c r="BK140" i="2"/>
  <c r="BK197" i="3"/>
  <c r="BK193" i="3"/>
  <c r="BK187" i="3"/>
  <c r="J183" i="3"/>
  <c r="J177" i="3"/>
  <c r="J173" i="3"/>
  <c r="BK171" i="3"/>
  <c r="BK167" i="3"/>
  <c r="BK157" i="3"/>
  <c r="J155" i="3"/>
  <c r="BK151" i="3"/>
  <c r="BK147" i="3"/>
  <c r="BK145" i="3"/>
  <c r="J143" i="3"/>
  <c r="J139" i="3"/>
  <c r="J130" i="3"/>
  <c r="J126" i="3"/>
  <c r="BK175" i="3"/>
  <c r="J171" i="3"/>
  <c r="J167" i="3"/>
  <c r="BK159" i="3"/>
  <c r="J157" i="3"/>
  <c r="J151" i="3"/>
  <c r="J145" i="3"/>
  <c r="J141" i="3"/>
  <c r="J136" i="3"/>
  <c r="BK130" i="3"/>
  <c r="BK126" i="3"/>
  <c r="BK125" i="4"/>
  <c r="J125" i="4"/>
  <c r="BK130" i="2" l="1"/>
  <c r="J130" i="2" s="1"/>
  <c r="J98" i="2" s="1"/>
  <c r="R130" i="2"/>
  <c r="BK260" i="2"/>
  <c r="J260" i="2"/>
  <c r="J99" i="2"/>
  <c r="P260" i="2"/>
  <c r="T260" i="2"/>
  <c r="BK314" i="2"/>
  <c r="J314" i="2" s="1"/>
  <c r="J100" i="2" s="1"/>
  <c r="R314" i="2"/>
  <c r="BK329" i="2"/>
  <c r="J329" i="2"/>
  <c r="J103" i="2" s="1"/>
  <c r="R329" i="2"/>
  <c r="BK343" i="2"/>
  <c r="J343" i="2" s="1"/>
  <c r="J104" i="2" s="1"/>
  <c r="R343" i="2"/>
  <c r="BK354" i="2"/>
  <c r="J354" i="2"/>
  <c r="J105" i="2" s="1"/>
  <c r="R354" i="2"/>
  <c r="BK459" i="2"/>
  <c r="J459" i="2" s="1"/>
  <c r="J106" i="2" s="1"/>
  <c r="R459" i="2"/>
  <c r="P125" i="3"/>
  <c r="P124" i="3"/>
  <c r="T125" i="3"/>
  <c r="T124" i="3"/>
  <c r="P133" i="3"/>
  <c r="P132" i="3" s="1"/>
  <c r="R133" i="3"/>
  <c r="R132" i="3"/>
  <c r="P182" i="3"/>
  <c r="P181" i="3"/>
  <c r="T182" i="3"/>
  <c r="T181" i="3"/>
  <c r="P192" i="3"/>
  <c r="R192" i="3"/>
  <c r="P130" i="2"/>
  <c r="T130" i="2"/>
  <c r="R260" i="2"/>
  <c r="P314" i="2"/>
  <c r="T314" i="2"/>
  <c r="P329" i="2"/>
  <c r="T329" i="2"/>
  <c r="P343" i="2"/>
  <c r="T343" i="2"/>
  <c r="P354" i="2"/>
  <c r="T354" i="2"/>
  <c r="P459" i="2"/>
  <c r="T459" i="2"/>
  <c r="BK125" i="3"/>
  <c r="J125" i="3" s="1"/>
  <c r="J98" i="3" s="1"/>
  <c r="R125" i="3"/>
  <c r="R124" i="3"/>
  <c r="BK133" i="3"/>
  <c r="J133" i="3" s="1"/>
  <c r="J100" i="3" s="1"/>
  <c r="BK132" i="3"/>
  <c r="J132" i="3" s="1"/>
  <c r="J99" i="3" s="1"/>
  <c r="T133" i="3"/>
  <c r="T132" i="3" s="1"/>
  <c r="BK182" i="3"/>
  <c r="J182" i="3"/>
  <c r="J102" i="3"/>
  <c r="R182" i="3"/>
  <c r="R181" i="3" s="1"/>
  <c r="BK192" i="3"/>
  <c r="J192" i="3" s="1"/>
  <c r="J103" i="3" s="1"/>
  <c r="T192" i="3"/>
  <c r="BK325" i="2"/>
  <c r="J325" i="2"/>
  <c r="J101" i="2"/>
  <c r="BK482" i="2"/>
  <c r="J482" i="2"/>
  <c r="J107" i="2" s="1"/>
  <c r="BK124" i="4"/>
  <c r="J124" i="4"/>
  <c r="J99" i="4"/>
  <c r="BK489" i="2"/>
  <c r="J489" i="2"/>
  <c r="J108" i="2" s="1"/>
  <c r="BK121" i="4"/>
  <c r="J121" i="4" s="1"/>
  <c r="J98" i="4" s="1"/>
  <c r="E85" i="4"/>
  <c r="F92" i="4"/>
  <c r="J89" i="4"/>
  <c r="BE122" i="4"/>
  <c r="BE125" i="4"/>
  <c r="E85" i="3"/>
  <c r="J117" i="3"/>
  <c r="BE126" i="3"/>
  <c r="BE128" i="3"/>
  <c r="BE136" i="3"/>
  <c r="BE147" i="3"/>
  <c r="BE153" i="3"/>
  <c r="BE157" i="3"/>
  <c r="BE159" i="3"/>
  <c r="BE167" i="3"/>
  <c r="BE171" i="3"/>
  <c r="BE173" i="3"/>
  <c r="BE175" i="3"/>
  <c r="BE177" i="3"/>
  <c r="BE183" i="3"/>
  <c r="BE195" i="3"/>
  <c r="BE197" i="3"/>
  <c r="F92" i="3"/>
  <c r="BE130" i="3"/>
  <c r="BE134" i="3"/>
  <c r="BE139" i="3"/>
  <c r="BE141" i="3"/>
  <c r="BE143" i="3"/>
  <c r="BE145" i="3"/>
  <c r="BE149" i="3"/>
  <c r="BE151" i="3"/>
  <c r="BE155" i="3"/>
  <c r="BE161" i="3"/>
  <c r="BE169" i="3"/>
  <c r="BE179" i="3"/>
  <c r="BE185" i="3"/>
  <c r="BE187" i="3"/>
  <c r="BE190" i="3"/>
  <c r="BE193" i="3"/>
  <c r="F92" i="2"/>
  <c r="E118" i="2"/>
  <c r="BE131" i="2"/>
  <c r="BE148" i="2"/>
  <c r="BE171" i="2"/>
  <c r="BE176" i="2"/>
  <c r="BE194" i="2"/>
  <c r="BE200" i="2"/>
  <c r="BE211" i="2"/>
  <c r="BE244" i="2"/>
  <c r="BE267" i="2"/>
  <c r="BE282" i="2"/>
  <c r="BE291" i="2"/>
  <c r="BE297" i="2"/>
  <c r="BE317" i="2"/>
  <c r="BE330" i="2"/>
  <c r="BE344" i="2"/>
  <c r="BE355" i="2"/>
  <c r="BE360" i="2"/>
  <c r="BE380" i="2"/>
  <c r="BE395" i="2"/>
  <c r="BE405" i="2"/>
  <c r="BE416" i="2"/>
  <c r="BE439" i="2"/>
  <c r="BE444" i="2"/>
  <c r="BE450" i="2"/>
  <c r="BE455" i="2"/>
  <c r="BE468" i="2"/>
  <c r="BE470" i="2"/>
  <c r="BE483" i="2"/>
  <c r="BE490" i="2"/>
  <c r="J89" i="2"/>
  <c r="BE140" i="2"/>
  <c r="BE155" i="2"/>
  <c r="BE162" i="2"/>
  <c r="BE188" i="2"/>
  <c r="BE206" i="2"/>
  <c r="BE217" i="2"/>
  <c r="BE223" i="2"/>
  <c r="BE230" i="2"/>
  <c r="BE237" i="2"/>
  <c r="BE250" i="2"/>
  <c r="BE252" i="2"/>
  <c r="BE258" i="2"/>
  <c r="BE261" i="2"/>
  <c r="BE271" i="2"/>
  <c r="BE273" i="2"/>
  <c r="BE278" i="2"/>
  <c r="BE286" i="2"/>
  <c r="BE302" i="2"/>
  <c r="BE308" i="2"/>
  <c r="BE315" i="2"/>
  <c r="BE319" i="2"/>
  <c r="BE323" i="2"/>
  <c r="BE326" i="2"/>
  <c r="BE335" i="2"/>
  <c r="BE341" i="2"/>
  <c r="BE348" i="2"/>
  <c r="BE352" i="2"/>
  <c r="BE365" i="2"/>
  <c r="BE370" i="2"/>
  <c r="BE375" i="2"/>
  <c r="BE385" i="2"/>
  <c r="BE390" i="2"/>
  <c r="BE400" i="2"/>
  <c r="BE413" i="2"/>
  <c r="BE427" i="2"/>
  <c r="BE457" i="2"/>
  <c r="BE460" i="2"/>
  <c r="BE472" i="2"/>
  <c r="BE480" i="2"/>
  <c r="BC95" i="1"/>
  <c r="J34" i="2"/>
  <c r="AW95" i="1"/>
  <c r="F34" i="2"/>
  <c r="BA95" i="1" s="1"/>
  <c r="F34" i="3"/>
  <c r="BA96" i="1"/>
  <c r="J34" i="3"/>
  <c r="AW96" i="1"/>
  <c r="F35" i="3"/>
  <c r="BB96" i="1"/>
  <c r="F36" i="3"/>
  <c r="BC96" i="1" s="1"/>
  <c r="F36" i="4"/>
  <c r="BC97" i="1"/>
  <c r="F35" i="4"/>
  <c r="BB97" i="1"/>
  <c r="F35" i="2"/>
  <c r="BB95" i="1"/>
  <c r="F37" i="2"/>
  <c r="BD95" i="1" s="1"/>
  <c r="F37" i="3"/>
  <c r="BD96" i="1"/>
  <c r="F34" i="4"/>
  <c r="BA97" i="1"/>
  <c r="J34" i="4"/>
  <c r="AW97" i="1"/>
  <c r="F37" i="4"/>
  <c r="BD97" i="1" s="1"/>
  <c r="BK129" i="2" l="1"/>
  <c r="J129" i="2" s="1"/>
  <c r="J97" i="2" s="1"/>
  <c r="R123" i="3"/>
  <c r="T328" i="2"/>
  <c r="T129" i="2"/>
  <c r="T128" i="2"/>
  <c r="T123" i="3"/>
  <c r="R129" i="2"/>
  <c r="P328" i="2"/>
  <c r="P129" i="2"/>
  <c r="P128" i="2"/>
  <c r="AU95" i="1" s="1"/>
  <c r="P123" i="3"/>
  <c r="AU96" i="1"/>
  <c r="R328" i="2"/>
  <c r="BK328" i="2"/>
  <c r="BK128" i="2" s="1"/>
  <c r="J128" i="2" s="1"/>
  <c r="J96" i="2" s="1"/>
  <c r="BK124" i="3"/>
  <c r="J124" i="3" s="1"/>
  <c r="J97" i="3" s="1"/>
  <c r="BK181" i="3"/>
  <c r="J181" i="3" s="1"/>
  <c r="J101" i="3" s="1"/>
  <c r="BK120" i="4"/>
  <c r="J120" i="4" s="1"/>
  <c r="J97" i="4" s="1"/>
  <c r="J33" i="2"/>
  <c r="AV95" i="1"/>
  <c r="AT95" i="1" s="1"/>
  <c r="J33" i="3"/>
  <c r="AV96" i="1"/>
  <c r="AT96" i="1" s="1"/>
  <c r="F33" i="3"/>
  <c r="AZ96" i="1"/>
  <c r="BC94" i="1"/>
  <c r="W32" i="1"/>
  <c r="F33" i="4"/>
  <c r="AZ97" i="1" s="1"/>
  <c r="BA94" i="1"/>
  <c r="W30" i="1" s="1"/>
  <c r="BB94" i="1"/>
  <c r="W31" i="1"/>
  <c r="BD94" i="1"/>
  <c r="W33" i="1"/>
  <c r="F33" i="2"/>
  <c r="AZ95" i="1" s="1"/>
  <c r="J33" i="4"/>
  <c r="AV97" i="1" s="1"/>
  <c r="AT97" i="1" s="1"/>
  <c r="J328" i="2" l="1"/>
  <c r="J102" i="2" s="1"/>
  <c r="R128" i="2"/>
  <c r="BK123" i="3"/>
  <c r="J123" i="3"/>
  <c r="J30" i="3" s="1"/>
  <c r="AG96" i="1" s="1"/>
  <c r="BK119" i="4"/>
  <c r="J119" i="4" s="1"/>
  <c r="J96" i="4" s="1"/>
  <c r="AU94" i="1"/>
  <c r="J30" i="2"/>
  <c r="AG95" i="1"/>
  <c r="AY94" i="1"/>
  <c r="AZ94" i="1"/>
  <c r="W29" i="1"/>
  <c r="AW94" i="1"/>
  <c r="AK30" i="1"/>
  <c r="AX94" i="1"/>
  <c r="J39" i="3" l="1"/>
  <c r="J96" i="3"/>
  <c r="J39" i="2"/>
  <c r="AN95" i="1"/>
  <c r="AN96" i="1"/>
  <c r="J30" i="4"/>
  <c r="AG97" i="1"/>
  <c r="AG94" i="1" s="1"/>
  <c r="AK26" i="1" s="1"/>
  <c r="AK35" i="1" s="1"/>
  <c r="AV94" i="1"/>
  <c r="AK29" i="1"/>
  <c r="J39" i="4" l="1"/>
  <c r="AN97" i="1"/>
  <c r="AT94" i="1"/>
  <c r="AN94" i="1"/>
</calcChain>
</file>

<file path=xl/sharedStrings.xml><?xml version="1.0" encoding="utf-8"?>
<sst xmlns="http://schemas.openxmlformats.org/spreadsheetml/2006/main" count="4531" uniqueCount="725">
  <si>
    <t>Export Komplet</t>
  </si>
  <si>
    <t/>
  </si>
  <si>
    <t>2.0</t>
  </si>
  <si>
    <t>ZAMOK</t>
  </si>
  <si>
    <t>False</t>
  </si>
  <si>
    <t>{7cc692b1-0676-49d3-91c0-7a765f1536c0}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</si>
  <si>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</si>
  <si>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</si>
  <si>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</si>
  <si>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</si>
  <si>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</si>
  <si>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</si>
  <si>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</si>
  <si>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</si>
  <si>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2402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</si>
  <si>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</si>
  <si>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</si>
  <si>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Výměna oken tělocvičny ZŠ 1.máje v Karlových Varech</t>
  </si>
  <si>
    <t>KSO:</t>
  </si>
  <si>
    <t>CC-CZ:</t>
  </si>
  <si>
    <t>Místo:</t>
  </si>
  <si>
    <t>Karlovy Vary</t>
  </si>
  <si>
    <t>Datum:</t>
  </si>
  <si>
    <t>5. 3. 2024</t>
  </si>
  <si>
    <t>Zadavatel:</t>
  </si>
  <si>
    <t>IČ:</t>
  </si>
  <si>
    <t>Statutární město Karlovy Vary</t>
  </si>
  <si>
    <t>DIČ:</t>
  </si>
  <si>
    <t>Uchazeč:</t>
  </si>
  <si>
    <t>Vyplň údaj</t>
  </si>
  <si>
    <t>Projektant:</t>
  </si>
  <si>
    <t>DPT projekty Ostrov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</si>
  <si>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</si>
  <si>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</si>
  <si>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</si>
  <si>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</si>
  <si>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</si>
  <si>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</si>
  <si>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</si>
  <si>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</si>
  <si>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</si>
  <si>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</si>
  <si>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</si>
  <si>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</si>
  <si>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</si>
  <si>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</si>
  <si>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</si>
  <si>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</si>
  <si>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</si>
  <si>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</si>
  <si>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</si>
  <si>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</si>
  <si>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</si>
  <si>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</si>
  <si>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</si>
  <si>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</si>
  <si>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</si>
  <si>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</si>
  <si>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</si>
  <si>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</si>
  <si>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</si>
  <si>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</si>
  <si>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</si>
  <si>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</si>
  <si>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</si>
  <si>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</si>
  <si>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</si>
  <si>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</si>
  <si>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</si>
  <si>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</si>
  <si>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</si>
  <si>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</si>
  <si>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</si>
  <si>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</si>
  <si>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</si>
  <si>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</si>
  <si>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</si>
  <si>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</si>
  <si>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</si>
  <si>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</si>
  <si>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</si>
  <si>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</si>
  <si>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Stavební část</t>
  </si>
  <si>
    <t>STA</t>
  </si>
  <si>
    <t>1</t>
  </si>
  <si>
    <t>{083289e1-f79c-4325-84a4-17cd66796b32}</t>
  </si>
  <si>
    <t>2</t>
  </si>
  <si>
    <t>02</t>
  </si>
  <si>
    <t>Silnoproudá elektrotechnika</t>
  </si>
  <si>
    <t>{1f80ec64-acf6-4297-814e-3bc424509831}</t>
  </si>
  <si>
    <t>03</t>
  </si>
  <si>
    <t>Vedlejší rozpočtové náklady</t>
  </si>
  <si>
    <t>{91313ff4-f8dc-4a07-92fc-9bdf404771fd}</t>
  </si>
  <si>
    <t>KRYCÍ LIST SOUPISU PRACÍ</t>
  </si>
  <si>
    <t>Objekt:</t>
  </si>
  <si>
    <t>01 - Stavební část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</si>
  <si>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</si>
  <si>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</si>
  <si>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</si>
  <si>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</si>
  <si>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</si>
  <si>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</si>
  <si>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</si>
  <si>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</si>
  <si>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</si>
  <si>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</si>
  <si>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</si>
  <si>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713 - Izolace tepelné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</si>
  <si>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</si>
  <si>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</si>
  <si>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</si>
  <si>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</si>
  <si>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</si>
  <si>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</si>
  <si>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</si>
  <si>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</si>
  <si>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</si>
  <si>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</si>
  <si>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</si>
  <si>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</si>
  <si>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</si>
  <si>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</si>
  <si>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</si>
  <si>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</si>
  <si>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</si>
  <si>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</si>
  <si>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</si>
  <si>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</si>
  <si>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</si>
  <si>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</si>
  <si>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</si>
  <si>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</si>
  <si>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612135000</t>
  </si>
  <si>
    <t>Vyrovnání podkladu vnitřních stěn maltou vápennou tl do 10 mm</t>
  </si>
  <si>
    <t>m2</t>
  </si>
  <si>
    <t>4</t>
  </si>
  <si>
    <t>1870939546</t>
  </si>
  <si>
    <t>PP</t>
  </si>
  <si>
    <t>Vyrovnání nerovností podkladu vnitřních omítaných ploch maltou, tloušťky do 10 mm vápennou stěn</t>
  </si>
  <si>
    <t>VV</t>
  </si>
  <si>
    <t>vnitřní  ostění a parapety</t>
  </si>
  <si>
    <t>0,25*(4,0+2,0)*2*4</t>
  </si>
  <si>
    <t>0,25*(4,05+2,0)*2*10</t>
  </si>
  <si>
    <t>0,25*(4,0+2,5)*2*2</t>
  </si>
  <si>
    <t>0,25*(4,05+2,5)*2*5</t>
  </si>
  <si>
    <t>0,075</t>
  </si>
  <si>
    <t>Součet</t>
  </si>
  <si>
    <t>612315302R</t>
  </si>
  <si>
    <t>Omítka štuková ostění nebo nadpraží ( viz původní omítka)</t>
  </si>
  <si>
    <t>90045128</t>
  </si>
  <si>
    <t>0,25*(4,0+2,0*2)*4</t>
  </si>
  <si>
    <t>0,25*(4,05+2,0*2)*10</t>
  </si>
  <si>
    <t>0,25*(4,0+2,5*2)*2</t>
  </si>
  <si>
    <t>0,25*(4,05+2,5*2)*5</t>
  </si>
  <si>
    <t>0,062</t>
  </si>
  <si>
    <t>3</t>
  </si>
  <si>
    <t>612325423R</t>
  </si>
  <si>
    <t>Oprava vnitřní  štukové omítky stěn v rozsahu plochy přes 30 do 50 % ( viz původní omítka)</t>
  </si>
  <si>
    <t>999766747</t>
  </si>
  <si>
    <t>Oprava omítky vnitřních ploch štukové dvouvrstvé, tloušťky do 20 mm a tloušťky štuku do 3 mm stěn, v rozsahu opravované plochy přes 30 do 50% (viz původní omítka)</t>
  </si>
  <si>
    <t>pás š.cca 500mm</t>
  </si>
  <si>
    <t>30,05*5,3-(4,0*4+4,05*10)*2,0</t>
  </si>
  <si>
    <t>30,05*3,4-(4,0*2+4,05*5)*2,5</t>
  </si>
  <si>
    <t>0,19</t>
  </si>
  <si>
    <t>61999611R</t>
  </si>
  <si>
    <t>Ochrana podlahy z OSB desek vč.odstranění</t>
  </si>
  <si>
    <t>-394164002</t>
  </si>
  <si>
    <t>Ochrana stavebních konstrukcí a samostatných prvků včetně pozdějšího odstranění z OSB desek podlahy</t>
  </si>
  <si>
    <t>podlaha tělocvičny</t>
  </si>
  <si>
    <t>4,0*30,05*2</t>
  </si>
  <si>
    <t>4,0*(18,05-4,0*2)*2</t>
  </si>
  <si>
    <t>0,2</t>
  </si>
  <si>
    <t>5</t>
  </si>
  <si>
    <t>622135001</t>
  </si>
  <si>
    <t>Vyrovnání podkladu vnějších stěn maltou vápenocementovou tl do 10 mm</t>
  </si>
  <si>
    <t>-1586019004</t>
  </si>
  <si>
    <t>Vyrovnání nerovností podkladu vnějších omítaných ploch maltou, tloušťky do 10 mm vápenocementovou stěn</t>
  </si>
  <si>
    <t>vnější ostění a parapety</t>
  </si>
  <si>
    <t>62221512R</t>
  </si>
  <si>
    <t>Oprava kontaktního zateplení stěn z polystyrenových desek tl přes 80 do 120 mm (napojení  nová ostění - fasáda)</t>
  </si>
  <si>
    <t>kus</t>
  </si>
  <si>
    <t>766229422</t>
  </si>
  <si>
    <t>Oprava kontaktního zateplení z polystyrenových desek jednotlivých malých ploch tloušťky přes 80 do 120 mm stěn (napojení  nová ostění - fasáda)</t>
  </si>
  <si>
    <t>nově kolem oken- fasáda</t>
  </si>
  <si>
    <t>7</t>
  </si>
  <si>
    <t>622252002</t>
  </si>
  <si>
    <t>Montáž profilů kontaktního zateplení lepených</t>
  </si>
  <si>
    <t>m</t>
  </si>
  <si>
    <t>-631786137</t>
  </si>
  <si>
    <t>Montáž profilů kontaktního zateplení ostatních stěnových, dilatačních apod. lepených do tmelu</t>
  </si>
  <si>
    <t>nadpraží  vně</t>
  </si>
  <si>
    <t>4,0*(4+2)+4,05*(10+5)</t>
  </si>
  <si>
    <t>Mezisoučet</t>
  </si>
  <si>
    <t>ostění  vně</t>
  </si>
  <si>
    <t>(4,0+2,0*2)*4</t>
  </si>
  <si>
    <t>(4,05+2,0*2)*10</t>
  </si>
  <si>
    <t>(4,0+2,5*2)*2</t>
  </si>
  <si>
    <t>(4,05+2,5*2)*5</t>
  </si>
  <si>
    <t>8</t>
  </si>
  <si>
    <t>M</t>
  </si>
  <si>
    <t>59051478</t>
  </si>
  <si>
    <t>profil rohový PVC 25x25 mm pro ETICS</t>
  </si>
  <si>
    <t>-330343361</t>
  </si>
  <si>
    <t>prořez, ztratné 5%</t>
  </si>
  <si>
    <t>175,75*1,05</t>
  </si>
  <si>
    <t>0,462</t>
  </si>
  <si>
    <t>9</t>
  </si>
  <si>
    <t>28342207</t>
  </si>
  <si>
    <t>profil okenní zakončovací protipožární s okapnicí a tkaninou pro nadpraží ETICS</t>
  </si>
  <si>
    <t>1780718444</t>
  </si>
  <si>
    <t>84,75*1,05</t>
  </si>
  <si>
    <t>0,012</t>
  </si>
  <si>
    <t>10</t>
  </si>
  <si>
    <t>622253161</t>
  </si>
  <si>
    <t>Montáž kontaktního zateplení ostění lepením a mechanickým kotvením z polystyrenových desek š do 200 mm</t>
  </si>
  <si>
    <t>-1934681028</t>
  </si>
  <si>
    <t>Montáž kontaktního zateplení - lištový systém ostění, z desek lepených a kotvených mechanicky tloušťky do 40 mm polystyrenových, hloubka špalety do 200 mm</t>
  </si>
  <si>
    <t xml:space="preserve">vnější ostění </t>
  </si>
  <si>
    <t>(4,0+2,0*2)*4+(4,0+2,5*2)*2</t>
  </si>
  <si>
    <t>(4,05+2,0*2)*10+(4,05+2,5*2)*5</t>
  </si>
  <si>
    <t>11</t>
  </si>
  <si>
    <t>622253201</t>
  </si>
  <si>
    <t>Montáž kontaktního zateplení parapetu lepením a mechanickým kotvením z polystyrenových desek š do 200 mm</t>
  </si>
  <si>
    <t>-465435628</t>
  </si>
  <si>
    <t>Montáž kontaktního zateplení - lištový systém parapetu, z desek lepených a kotvených mechanicky tloušťky do 40 mm polystyrenových, hloubka špalety do 200 mm</t>
  </si>
  <si>
    <t>vnější parapety</t>
  </si>
  <si>
    <t>12</t>
  </si>
  <si>
    <t>28375938</t>
  </si>
  <si>
    <t>deska EPS 70 fasádní λ=0,039 tl 100mm</t>
  </si>
  <si>
    <t>-1877078252</t>
  </si>
  <si>
    <t>ztratné, prořez 25%</t>
  </si>
  <si>
    <t>0,25*175,75*1,25</t>
  </si>
  <si>
    <t>0,078</t>
  </si>
  <si>
    <t>13</t>
  </si>
  <si>
    <t>28376421</t>
  </si>
  <si>
    <t>deska XPS hrana polodrážková a hladký povrch 300kPA tl 80mm</t>
  </si>
  <si>
    <t>-571033609</t>
  </si>
  <si>
    <t>0,25*84,75*1,25</t>
  </si>
  <si>
    <t>0,516</t>
  </si>
  <si>
    <t>14</t>
  </si>
  <si>
    <t>62233R1</t>
  </si>
  <si>
    <t>Omítka vnějších stěn (viz  původní omítka)</t>
  </si>
  <si>
    <t>832518994</t>
  </si>
  <si>
    <t>0,25*((4,0+2,0*2)*4+(4,0+2,5*2)*2)</t>
  </si>
  <si>
    <t>0,25*((4,05+2,0*2)*10+(4,05+2,5*2)*5)</t>
  </si>
  <si>
    <t>62233R2</t>
  </si>
  <si>
    <t>Oprava omítky vnějších stěn (viz  původní omítka)</t>
  </si>
  <si>
    <t>-386810855</t>
  </si>
  <si>
    <t>napojení  fasády</t>
  </si>
  <si>
    <t>31,05*5,4-(4,0*4+4,05*10)*2,0</t>
  </si>
  <si>
    <t>31,05*3,5-(4,0*2+4,05*5)*2,5</t>
  </si>
  <si>
    <t>0,28</t>
  </si>
  <si>
    <t>16</t>
  </si>
  <si>
    <t>628195001R</t>
  </si>
  <si>
    <t>Očištění zdiva (parapetů a ostění)  před započetím oprav</t>
  </si>
  <si>
    <t>-451832473</t>
  </si>
  <si>
    <t>Očištění zdiva  (parapetů a ostění) před započetím oprav</t>
  </si>
  <si>
    <t>0,5*(4,0+2,0)*2*4</t>
  </si>
  <si>
    <t>0,5*(4,05+2,0)*2*10</t>
  </si>
  <si>
    <t>0,5*(4,0+2,5)*2*2</t>
  </si>
  <si>
    <t>0,5*(4,05+2,5)*2*5</t>
  </si>
  <si>
    <t>17</t>
  </si>
  <si>
    <t>631311116</t>
  </si>
  <si>
    <t>Mazanina tl přes 50 do 80 mm z betonu prostého bez zvýšených nároků na prostředí tř. C 25/30</t>
  </si>
  <si>
    <t>m3</t>
  </si>
  <si>
    <t>-801863780</t>
  </si>
  <si>
    <t>Mazanina z betonu prostého bez zvýšených nároků na prostředí tl. přes 50 do 80 mm tř. C 25/30</t>
  </si>
  <si>
    <t>vnitřní parapety oken nově</t>
  </si>
  <si>
    <t>0,08*0,255*(4,0*6+4,05*15)</t>
  </si>
  <si>
    <t>0,021</t>
  </si>
  <si>
    <t>18</t>
  </si>
  <si>
    <t>631319021</t>
  </si>
  <si>
    <t>Příplatek k mazanině tl přes 50 do 80 mm za přehlazení s poprášením cementem</t>
  </si>
  <si>
    <t>-1164082541</t>
  </si>
  <si>
    <t>Příplatek k cenám mazanin za úpravu povrchu mazaniny přehlazením s poprášením cementem pro konečnou úpravu, mazanina tl. přes 50 do 80 mm (40 kg/m3)</t>
  </si>
  <si>
    <t>19</t>
  </si>
  <si>
    <t>631351101</t>
  </si>
  <si>
    <t>Zřízení bednění rýh a hran v podlahách</t>
  </si>
  <si>
    <t>1187739887</t>
  </si>
  <si>
    <t>Bednění v podlahách rýh a hran zřízení</t>
  </si>
  <si>
    <t>0,08*(4,1*6+4,15*15)</t>
  </si>
  <si>
    <t>0,052</t>
  </si>
  <si>
    <t>20</t>
  </si>
  <si>
    <t>631351102</t>
  </si>
  <si>
    <t>Odstranění bednění rýh a hran v podlahách</t>
  </si>
  <si>
    <t>-80770307</t>
  </si>
  <si>
    <t>Bednění v podlahách rýh a hran odstranění</t>
  </si>
  <si>
    <t>Ostatní konstrukce a práce, bourání</t>
  </si>
  <si>
    <t>941121111</t>
  </si>
  <si>
    <t>Montáž lešení řadového trubkového těžkého s podlahami zatížení do 300 kg/m2 š od 1,5 do 1,8 m v do 10 m</t>
  </si>
  <si>
    <t>369402471</t>
  </si>
  <si>
    <t>Montáž lešení řadového trubkového těžkého pracovního s podlahami z fošen nebo dílců min. tl. 38 mm, s provozním zatížením tř. 4 do 300 kg/m2 šířky tř. W15 od 1,5 do 1,8 m, výšky do 10 m</t>
  </si>
  <si>
    <t>vně</t>
  </si>
  <si>
    <t>(0,45+7,2-1,5)*32,0</t>
  </si>
  <si>
    <t>22</t>
  </si>
  <si>
    <t>941121211</t>
  </si>
  <si>
    <t>Příplatek k lešení řadovému trubkovému těžkému s podlahami š 1,5 m v 10 m za první a ZKD den použití</t>
  </si>
  <si>
    <t>187404848</t>
  </si>
  <si>
    <t>Montáž lešení řadového trubkového těžkého pracovního s podlahami Příplatek za první a každý další den použití lešení k ceně -1111</t>
  </si>
  <si>
    <t>197,0*30</t>
  </si>
  <si>
    <t>23</t>
  </si>
  <si>
    <t>941121811</t>
  </si>
  <si>
    <t>Demontáž lešení řadového trubkového těžkého s podlahami zatížení do 300 kg/m2 š od 1,2 do 1,5 m v do 10 m</t>
  </si>
  <si>
    <t>48963423</t>
  </si>
  <si>
    <t>Demontáž lešení řadového trubkového těžkého pracovního s podlahami z fošen nebo dílců min. tl. 38 mm, s provozním zatížením tř. 4 do 300 kg/m2 šířky tř. W15 od 1,5 do 1,8 m, výšky do 10 m</t>
  </si>
  <si>
    <t>24</t>
  </si>
  <si>
    <t>943221111</t>
  </si>
  <si>
    <t>Montáž lešení prostorového rámového těžkého s podlahami zatížení tř. 4 do 300 kg/m2 v do 10 m</t>
  </si>
  <si>
    <t>-1180039710</t>
  </si>
  <si>
    <t>Montáž lešení prostorového rámového těžkého pracovního s podlahami s provozním zatížením tř. 4 do 300 kg/m2, výšky do 10 m</t>
  </si>
  <si>
    <t>uvnitř</t>
  </si>
  <si>
    <t>1,5*30,0*6,0*2</t>
  </si>
  <si>
    <t>25</t>
  </si>
  <si>
    <t>943221211</t>
  </si>
  <si>
    <t>Příplatek k lešení prostorovému rámovému těžkému s podlahami tř.4 v 10 m za první a ZKD den použití</t>
  </si>
  <si>
    <t>-968123799</t>
  </si>
  <si>
    <t>Montáž lešení prostorového rámového těžkého pracovního s podlahami Příplatek za první a každý další den použití lešení k ceně -1111</t>
  </si>
  <si>
    <t>540,0*30</t>
  </si>
  <si>
    <t>26</t>
  </si>
  <si>
    <t>943221811</t>
  </si>
  <si>
    <t>Demontáž lešení prostorového rámového těžkého s podlahami zatížení tř. 4 do 300 kg/m2 v do 10 m</t>
  </si>
  <si>
    <t>-1990251747</t>
  </si>
  <si>
    <t>Demontáž lešení prostorového rámového těžkého pracovního s podlahami s provozním zatížením tř. 4 do 300 kg/m2, výšky do 10 m</t>
  </si>
  <si>
    <t>27</t>
  </si>
  <si>
    <t>952901114</t>
  </si>
  <si>
    <t>Vyčištění budov bytové a občanské výstavby při výšce podlaží přes 4 m</t>
  </si>
  <si>
    <t>-762759908</t>
  </si>
  <si>
    <t>Vyčištění budov nebo objektů před předáním do užívání budov bytové nebo občanské výstavby, světlé výšky podlaží přes 4 m</t>
  </si>
  <si>
    <t>30,05*18,05</t>
  </si>
  <si>
    <t>0,597</t>
  </si>
  <si>
    <t>28</t>
  </si>
  <si>
    <t>965043321</t>
  </si>
  <si>
    <t>Bourání podkladů pod dlažby betonových s potěrem nebo teracem tl do 100 mm pl do 1 m2</t>
  </si>
  <si>
    <t>-1631411220</t>
  </si>
  <si>
    <t>Bourání mazanin betonových s potěrem nebo teracem tl. do 100 mm, plochy do 1 m2</t>
  </si>
  <si>
    <t>vnitřní parapety oken (dobetonávka po osazení původního okna)</t>
  </si>
  <si>
    <t>29</t>
  </si>
  <si>
    <t>966081125</t>
  </si>
  <si>
    <t>Bourání kontaktního zateplení malých ploch jednotlivě přes 2 do 4,0 m2</t>
  </si>
  <si>
    <t>1160749311</t>
  </si>
  <si>
    <t>Bourání kontaktního zateplení včetně povrchové úpravy omítkou nebo nátěrem malých ploch, jakékoli tloušťky, včetně vyřezání, plochy jednotlivě přes 2 do 4,0 m2</t>
  </si>
  <si>
    <t>ostění oken</t>
  </si>
  <si>
    <t>30</t>
  </si>
  <si>
    <t>968072247</t>
  </si>
  <si>
    <t>Vybourání kovových rámů oken jednoduchých včetně křídel pl přes 4 m2 - srovnatelně ocelový osazovací rám</t>
  </si>
  <si>
    <t>484029900</t>
  </si>
  <si>
    <t>Vybourání kovových rámů oken s křídly, dveřních zárubní, vrat, stěn, ostění nebo obkladů okenních rámů s křídly jednoduchých, plochy přes 4 m2 - srovnatelně ocelový osazovací rám</t>
  </si>
  <si>
    <t>(4,0*2,0*2+4,05*2,0*5)*2</t>
  </si>
  <si>
    <t>4,0*2,5*2+4,05*2,5*5</t>
  </si>
  <si>
    <t>0,375</t>
  </si>
  <si>
    <t>31</t>
  </si>
  <si>
    <t>968082018</t>
  </si>
  <si>
    <t>Vybourání plastových rámů oken včetně křídel plochy přes 4 m2</t>
  </si>
  <si>
    <t>-2019028459</t>
  </si>
  <si>
    <t>Vybourání plastových rámů oken s křídly, dveřních zárubní, vrat rámu oken s křídly, plochy přes 4 m2</t>
  </si>
  <si>
    <t>997</t>
  </si>
  <si>
    <t>Přesun sutě</t>
  </si>
  <si>
    <t>32</t>
  </si>
  <si>
    <t>997013152</t>
  </si>
  <si>
    <t>Vnitrostaveništní doprava suti a vybouraných hmot pro budovy v přes 6 do 9 m s omezením mechanizace</t>
  </si>
  <si>
    <t>t</t>
  </si>
  <si>
    <t>1885282484</t>
  </si>
  <si>
    <t>Vnitrostaveništní doprava suti a vybouraných hmot vodorovně do 50 m svisle s omezením mechanizace pro budovy a haly výšky přes 6 do 9 m</t>
  </si>
  <si>
    <t>33</t>
  </si>
  <si>
    <t>997013501</t>
  </si>
  <si>
    <t>Odvoz suti a vybouraných hmot na skládku nebo meziskládku do 1 km se složením</t>
  </si>
  <si>
    <t>-1828766962</t>
  </si>
  <si>
    <t>Odvoz suti a vybouraných hmot na skládku nebo meziskládku se složením, na vzdálenost do 1 km</t>
  </si>
  <si>
    <t>34</t>
  </si>
  <si>
    <t>997013509</t>
  </si>
  <si>
    <t>Příplatek k odvozu suti a vybouraných hmot na skládku ZKD 1 km přes 1 km</t>
  </si>
  <si>
    <t>1404014954</t>
  </si>
  <si>
    <t>Odvoz suti a vybouraných hmot na skládku nebo meziskládku se složením, na vzdálenost Příplatek k ceně za každý další i započatý 1 km přes 1 km</t>
  </si>
  <si>
    <t>17,584*20</t>
  </si>
  <si>
    <t>35</t>
  </si>
  <si>
    <t>997013631</t>
  </si>
  <si>
    <t>Poplatek za uložení na skládce (skládkovné) stavebního odpadu směsného kód odpadu 17 09 04</t>
  </si>
  <si>
    <t>-745844824</t>
  </si>
  <si>
    <t>Poplatek za uložení stavebního odpadu na skládce (skládkovné) směsného stavebního a demoličního zatříděného do Katalogu odpadů pod kódem 17 09 04</t>
  </si>
  <si>
    <t>998</t>
  </si>
  <si>
    <t>Přesun hmot</t>
  </si>
  <si>
    <t>36</t>
  </si>
  <si>
    <t>998012022</t>
  </si>
  <si>
    <t>Přesun hmot pro budovy monolitické v přes 6 do 12 m</t>
  </si>
  <si>
    <t>741881304</t>
  </si>
  <si>
    <t>Přesun hmot pro budovy občanské výstavby, bydlení, výrobu a služby s nosnou svislou konstrukcí monolitickou betonovou tyčovou nebo plošnou s jakýkoliv obvodovým pláštěm kromě vyzdívaného vodorovná dopravní vzdálenost do 100 m pro budovy výšky přes 6 do 12 m</t>
  </si>
  <si>
    <t>PSV</t>
  </si>
  <si>
    <t>Práce a dodávky PSV</t>
  </si>
  <si>
    <t>713</t>
  </si>
  <si>
    <t>Izolace tepelné</t>
  </si>
  <si>
    <t>37</t>
  </si>
  <si>
    <t>71319113R</t>
  </si>
  <si>
    <t>Položení separační fólie z PE na ochranu podlahy vč.následného odstranění</t>
  </si>
  <si>
    <t>-1270393134</t>
  </si>
  <si>
    <t>srovnatelně ochrana stávající podlahy (pod OSB desky)</t>
  </si>
  <si>
    <t>321,0</t>
  </si>
  <si>
    <t>38</t>
  </si>
  <si>
    <t>28329042</t>
  </si>
  <si>
    <t>fólie PE separační či ochranná tl 0,2mm</t>
  </si>
  <si>
    <t>-415374378</t>
  </si>
  <si>
    <t>+ ztratné a prořez</t>
  </si>
  <si>
    <t>321,0*1,1655</t>
  </si>
  <si>
    <t>0,074</t>
  </si>
  <si>
    <t>39</t>
  </si>
  <si>
    <t>998713102</t>
  </si>
  <si>
    <t>Přesun hmot tonážní pro izolace tepelné v objektech v přes 6 do 12 m</t>
  </si>
  <si>
    <t>1926711364</t>
  </si>
  <si>
    <t>Přesun hmot pro izolace tepelné stanovený z hmotnosti přesunovaného materiálu vodorovná dopravní vzdálenost do 50 m v objektech výšky přes 6 m do 12 m</t>
  </si>
  <si>
    <t>764</t>
  </si>
  <si>
    <t>Konstrukce klempířské</t>
  </si>
  <si>
    <t>40</t>
  </si>
  <si>
    <t>764002851</t>
  </si>
  <si>
    <t>Demontáž oplechování parapetů do suti</t>
  </si>
  <si>
    <t>528630607</t>
  </si>
  <si>
    <t>Demontáž klempířských konstrukcí oplechování parapetů do suti</t>
  </si>
  <si>
    <t>4,05*6+4,1*15</t>
  </si>
  <si>
    <t>41</t>
  </si>
  <si>
    <t>764216643</t>
  </si>
  <si>
    <t>Oplechování rovných parapetů celoplošně lepené z Pz s povrchovou úpravou rš 250 mm</t>
  </si>
  <si>
    <t>1926536145</t>
  </si>
  <si>
    <t>Oplechování parapetů z pozinkovaného plechu s povrchovou úpravou rovných celoplošně lepené, bez rohů rš 250 mm</t>
  </si>
  <si>
    <t>42</t>
  </si>
  <si>
    <t>998764102</t>
  </si>
  <si>
    <t>Přesun hmot tonážní pro konstrukce klempířské v objektech v přes 6 do 12 m</t>
  </si>
  <si>
    <t>-833443671</t>
  </si>
  <si>
    <t>Přesun hmot pro konstrukce klempířské stanovený z hmotnosti přesunovaného materiálu vodorovná dopravní vzdálenost do 50 m v objektech výšky přes 6 do 12 m</t>
  </si>
  <si>
    <t>766</t>
  </si>
  <si>
    <t>Konstrukce truhlářské</t>
  </si>
  <si>
    <t>43</t>
  </si>
  <si>
    <t>766622116</t>
  </si>
  <si>
    <t>Montáž plastových oken plochy přes 1 m2 pevných v do 2,5 m s rámem do zdiva</t>
  </si>
  <si>
    <t>68498949</t>
  </si>
  <si>
    <t>Montáž oken plastových včetně montáže rámu plochy přes 1 m2 pevných do zdiva, výšky přes 1,5 do 2,5 m</t>
  </si>
  <si>
    <t>prvek 03 + 05 + 07</t>
  </si>
  <si>
    <t>4,05*2,5*3+4,0*2,0*2+4,05*2,0*8</t>
  </si>
  <si>
    <t>44</t>
  </si>
  <si>
    <t>611D-03</t>
  </si>
  <si>
    <t>okno plastové čtyřkřídlé, všechna křídla pevná, tepelně izolační trojsklo 4050x2500mm (specifikace dle PD)</t>
  </si>
  <si>
    <t>1768276944</t>
  </si>
  <si>
    <t xml:space="preserve">Popis :  okno plastové čtyřkřídlé, všechna křídla pevná 4050x2500mm (specifikace dle PD)
Zasklení : tepelně izolační trojsklo čiré
Kování : 
Povrch : vnější barva dle stávající
               vnitřní barva bílá
Doplňky : vnitřní parapet zednicky začištěn
                venkovní parapet klempířský prvek 
                ochranná síť
Další požadavky : celá výplń -  Uw = 0,8 W/m².K </t>
  </si>
  <si>
    <t>prvek 03</t>
  </si>
  <si>
    <t>45</t>
  </si>
  <si>
    <t>611D-05</t>
  </si>
  <si>
    <t>okno plastové čtyřkřídlé, všechna křídla pevná, tepelně izolační trojsklo 4000x2000mm (specifikace dle PD)</t>
  </si>
  <si>
    <t>1182792558</t>
  </si>
  <si>
    <t xml:space="preserve">Popis :  okno plastové čtyřkřídlé, všechna křídla pevná 4000x2000mm (specifikace dle PD)
Zasklení : tepelně izolační trojsklo čiré
Kování : 
Povrch : vnější barva dle stávající
               vnitřní barva bílá
Doplňky : vnitřní parapet zednicky začištěn
                venkovní parapet klempířský prvek 
                ochranná síť
Další požadavky : celá výplń -  Uw = 0,8 W/m².K </t>
  </si>
  <si>
    <t>prvek 05</t>
  </si>
  <si>
    <t>46</t>
  </si>
  <si>
    <t>611D-07</t>
  </si>
  <si>
    <t>okno plastové čtyřkřídlé, všechna křídla pevná, tepelně izolační trojsklo 4050x2000mm (specifikace dle PD)</t>
  </si>
  <si>
    <t>1085811670</t>
  </si>
  <si>
    <t xml:space="preserve">Popis :  okno plastové čtyřkřídlé, všechna křídla pevná 4050x2000mm (specifikace dle PD)
Zasklení : tepelně izolační trojsklo čiré
Kování : 
Povrch : vnější barva dle stávající
               vnitřní barva bílá
Doplňky : vnitřní parapet zednicky začištěn
                venkovní parapet klempířský prvek 
                ochranná síť
Další požadavky : celá výplń -  Uw = 0,8 W/m².K </t>
  </si>
  <si>
    <t>prvek 07</t>
  </si>
  <si>
    <t>47</t>
  </si>
  <si>
    <t>766622132</t>
  </si>
  <si>
    <t>Montáž plastových oken plochy přes 1 m2 otevíravých v do 2,5 m s rámem do zdiva</t>
  </si>
  <si>
    <t>-1976030148</t>
  </si>
  <si>
    <t>Montáž oken plastových včetně montáže rámu plochy přes 1 m2 otevíravých do zdiva, výšky přes 1,5 do 2,5 m</t>
  </si>
  <si>
    <t>prvek 01 + 02 + 04 + 06</t>
  </si>
  <si>
    <t>4,0*2,5*2+4,05*2,5*2+4,0*2,0*2+4,05*2,0*2</t>
  </si>
  <si>
    <t>48</t>
  </si>
  <si>
    <t>611D-01</t>
  </si>
  <si>
    <t>okno plastové čtyřkřídlé, dvě křídla pevná, dvě sklopná, tepelně izolační trojsklo 4000x2500mm (specifikace dle PD)</t>
  </si>
  <si>
    <t>-269109530</t>
  </si>
  <si>
    <t xml:space="preserve">Popis :  okno plastové čtyřkřídlé, dvě křídla pevná, dvě sklopná 4000x2500mm (specifikace dle PD)
Zasklení : tepelně izolační trojsklo čiré
Kování : ovládání na elektromotor
Povrch : vnější barva dle stávající
               vnitřní barva bílá
Doplňky : vnitřní parapet zednicky začištěn
                venkovní parapet klempířský prvek 
                ochranná síť
Další požadavky : celá výplń -  Uw = 0,8 W/m².K </t>
  </si>
  <si>
    <t>prvek 01</t>
  </si>
  <si>
    <t>49</t>
  </si>
  <si>
    <t>611D-02</t>
  </si>
  <si>
    <t>okno plastové čtyřkřídlé, dvě křídla pevná, dvě sklopná, tepelně izolační trojsklo 4050x2500mm (specifikace dle PD)</t>
  </si>
  <si>
    <t>-812560364</t>
  </si>
  <si>
    <t xml:space="preserve">Popis :  okno plastové čtyřkřídlé, dvě křídla pevná, dvě sklopná 4050x2500mm (specifikace dle PD)
Zasklení : tepelně izolační trojsklo čiré
Kování : ovládání na elektromotor
Povrch : vnější barva dle stávající
               vnitřní barva bílá
Doplňky : vnitřní parapet zednicky začištěn
                venkovní parapet klempířský prvek 
                ochranná síť
Další požadavky : celá výplń -  Uw = 0,8 W/m².K </t>
  </si>
  <si>
    <t>prvek 02</t>
  </si>
  <si>
    <t>50</t>
  </si>
  <si>
    <t>611D-04</t>
  </si>
  <si>
    <t>okno plastové čtyřkřídlé, dvě křídla pevná, dvě sklopná, tepelně izolační trojsklo 4000x2000mm (specifikace dle PD)</t>
  </si>
  <si>
    <t>1250460203</t>
  </si>
  <si>
    <t xml:space="preserve">Popis :  okno plastové čtyřkřídlé, dvě křídla pevná, dvě sklopná 4000x2000mm (specifikace dle PD)
Zasklení : tepelně izolační trojsklo čiré
Kování : ovládání na elektromotor
Povrch : vnější barva dle stávající
               vnitřní barva bílá
Doplňky : vnitřní parapet zednicky začištěn
                venkovní parapet klempířský prvek 
                ochranná síť
Další požadavky : celá výplń -  Uw = 0,8 W/m².K </t>
  </si>
  <si>
    <t>prvek 04</t>
  </si>
  <si>
    <t>51</t>
  </si>
  <si>
    <t>611D-06</t>
  </si>
  <si>
    <t>okno plastové čtyřkřídlé, dvě křídla pevná, dvě sklopná, tepelně izolační trojsklo 4050x2000mm (specifikace dle PD)</t>
  </si>
  <si>
    <t>585376754</t>
  </si>
  <si>
    <t xml:space="preserve">Popis :  okno plastové čtyřkřídlé, dvě křídla pevná, dvě sklopná 4050x2000mm (specifikace dle PD)
Zasklení : tepelně izolační trojsklo čiré
Kování : ovládání na elektromotor
Povrch : vnější barva dle stávající
               vnitřní barva bílá
Doplňky : vnitřní parapet zednicky začištěn
                venkovní parapet klempířský prvek 
                ochranná síť
Další požadavky : celá výplń -  Uw = 0,8 W/m².K </t>
  </si>
  <si>
    <t>prvek 06</t>
  </si>
  <si>
    <t>52</t>
  </si>
  <si>
    <t>611D-EP</t>
  </si>
  <si>
    <t>elektromotorické nůžky OL320GEZE s pohonem 230V (specifikace dle PD)</t>
  </si>
  <si>
    <t>-1880048768</t>
  </si>
  <si>
    <t>Systém otvírání :
elektromotorické nůžky OL320GEZE s pohonem 230V (specifikace dle PD)</t>
  </si>
  <si>
    <t>4+4+4+4</t>
  </si>
  <si>
    <t>53</t>
  </si>
  <si>
    <t>766629631</t>
  </si>
  <si>
    <t>Montáž těsnění připojovací spáry ostění nebo nadpraží komprimační páskou</t>
  </si>
  <si>
    <t>-2142627342</t>
  </si>
  <si>
    <t>Předsazená montáž otvorových výplní dveří utěsnění připojovací spáry ostění nebo nadpraží komprimační páskou</t>
  </si>
  <si>
    <t>prvek 01 - 07</t>
  </si>
  <si>
    <t>(4,0+2,5)*2*2</t>
  </si>
  <si>
    <t>(4,05+2,5)*2*(2+3)</t>
  </si>
  <si>
    <t>(4,0+2,0)*2*(2+2)</t>
  </si>
  <si>
    <t>(4,05+2,0)*2*(2+8)</t>
  </si>
  <si>
    <t>54</t>
  </si>
  <si>
    <t>59071025</t>
  </si>
  <si>
    <t>páska okenní těsnící měkčený pěnový PUR impregnovaná s integrovanou páskou 6-22x58mm</t>
  </si>
  <si>
    <t>-218862104</t>
  </si>
  <si>
    <t>260,5*1,1 'Přepočtené koeficientem množství</t>
  </si>
  <si>
    <t>55</t>
  </si>
  <si>
    <t>766629639</t>
  </si>
  <si>
    <t>Montáž těsnění připojovací spáry parapetu těsnící fólií</t>
  </si>
  <si>
    <t>1807527961</t>
  </si>
  <si>
    <t>Předsazená montáž otvorových výplní dveří utěsnění připojovací spáry parapetu těsnící fólií</t>
  </si>
  <si>
    <t>prvek 01 - 07 (spára mezi oknem a vnitřním ostěním)</t>
  </si>
  <si>
    <t>4,0*(2+2+2)</t>
  </si>
  <si>
    <t>4,05*(2+3+2+8)</t>
  </si>
  <si>
    <t>prvek 01 - 07 (spára mezi oknem a vnějším ostěním)</t>
  </si>
  <si>
    <t>56</t>
  </si>
  <si>
    <t>766629651</t>
  </si>
  <si>
    <t>Montáž těsnění připojovací spáry ostění nebo nadpraží těsnící fólií</t>
  </si>
  <si>
    <t>1718471729</t>
  </si>
  <si>
    <t>Předsazená montáž otvorových výplní dveří utěsnění připojovací spáry ostění nebo nadpraží těsnící fólií</t>
  </si>
  <si>
    <t>(4,05+2,5*2)*(2+3)</t>
  </si>
  <si>
    <t>(4,0+2,0*2)*(2+2)</t>
  </si>
  <si>
    <t>(4,05+2,0*2)*(2+8)</t>
  </si>
  <si>
    <t>175,75</t>
  </si>
  <si>
    <t>57</t>
  </si>
  <si>
    <t>28355R-pol</t>
  </si>
  <si>
    <t>fólie těsnící s perlinkou š.60mm</t>
  </si>
  <si>
    <t>-2098888187</t>
  </si>
  <si>
    <t>(84,75+175,75)*1,05</t>
  </si>
  <si>
    <t>0,475</t>
  </si>
  <si>
    <t>58</t>
  </si>
  <si>
    <t>6312746R</t>
  </si>
  <si>
    <t>přechodová lišta se síťovinou</t>
  </si>
  <si>
    <t>1514071238</t>
  </si>
  <si>
    <t>260,5*1,05</t>
  </si>
  <si>
    <t>59</t>
  </si>
  <si>
    <t>766plošina</t>
  </si>
  <si>
    <t>Plošina (pro mtž okenních prvků, úpravy okolo oken)</t>
  </si>
  <si>
    <t>kpl</t>
  </si>
  <si>
    <t>-1178646223</t>
  </si>
  <si>
    <t>jižní fasáda</t>
  </si>
  <si>
    <t>60</t>
  </si>
  <si>
    <t>766transport</t>
  </si>
  <si>
    <t>Transport oken vč.vykládky</t>
  </si>
  <si>
    <t>224289175</t>
  </si>
  <si>
    <t>Transport výrobků vč.vykládky</t>
  </si>
  <si>
    <t>61</t>
  </si>
  <si>
    <t>998766102</t>
  </si>
  <si>
    <t>Přesun hmot tonážní pro kce truhlářské v objektech v přes 6 do 12 m</t>
  </si>
  <si>
    <t>509955450</t>
  </si>
  <si>
    <t>Přesun hmot pro konstrukce truhlářské stanovený z hmotnosti přesunovaného materiálu vodorovná dopravní vzdálenost do 50 m v objektech výšky přes 6 do 12 m</t>
  </si>
  <si>
    <t>767</t>
  </si>
  <si>
    <t>Konstrukce zámečnické</t>
  </si>
  <si>
    <t>62</t>
  </si>
  <si>
    <t>76766211R</t>
  </si>
  <si>
    <t>Montáž ochraných sítí na okna, síť upnuta do napnutého lanka, kotvení do žb zdí (kotvy v ceně)</t>
  </si>
  <si>
    <t>1074702359</t>
  </si>
  <si>
    <t>Montáž ochraných sítí na okna, síť upnuta do napnutého lanka, kotvení do žb zdí  (kotvy v ceně)</t>
  </si>
  <si>
    <t>pohled severní</t>
  </si>
  <si>
    <t>4,1*4,5*7</t>
  </si>
  <si>
    <t>pohled jižní</t>
  </si>
  <si>
    <t>4,1*2,1*7</t>
  </si>
  <si>
    <t>0,58</t>
  </si>
  <si>
    <t>63</t>
  </si>
  <si>
    <t>767D01-R</t>
  </si>
  <si>
    <t>Dodávka ochranných sítí na okna , velikost ok 40/40mm (např. PA/40/4mm), barva bílá</t>
  </si>
  <si>
    <t>-1558855876</t>
  </si>
  <si>
    <t>64</t>
  </si>
  <si>
    <t>767D02-R</t>
  </si>
  <si>
    <t>Dodávka ocelového lanka</t>
  </si>
  <si>
    <t>1443988308</t>
  </si>
  <si>
    <t>65</t>
  </si>
  <si>
    <t>76766211RR</t>
  </si>
  <si>
    <t xml:space="preserve">Demontáž ochraných sítí na okna </t>
  </si>
  <si>
    <t>-568952172</t>
  </si>
  <si>
    <t>Demontáž ochraných sítí na okna</t>
  </si>
  <si>
    <t>66</t>
  </si>
  <si>
    <t>998767102</t>
  </si>
  <si>
    <t>Přesun hmot tonážní pro zámečnické konstrukce v objektech v přes 6 do 12 m</t>
  </si>
  <si>
    <t>-874536429</t>
  </si>
  <si>
    <t>Přesun hmot pro zámečnické konstrukce stanovený z hmotnosti přesunovaného materiálu vodorovná dopravní vzdálenost do 50 m v objektech výšky přes 6 do 12 m</t>
  </si>
  <si>
    <t>783</t>
  </si>
  <si>
    <t>Dokončovací práce - nátěry</t>
  </si>
  <si>
    <t>67</t>
  </si>
  <si>
    <t>783817401</t>
  </si>
  <si>
    <t>Krycí dvojnásobný syntetický nátěr hladkých betonových povrchů</t>
  </si>
  <si>
    <t>1021261605</t>
  </si>
  <si>
    <t>Krycí (ochranný ) nátěr omítek dvojnásobný hladkých betonových povrchů nebo povrchů z desek na bázi dřeva (dřevovláknitých apod.) syntetický</t>
  </si>
  <si>
    <t>0,255*(4,0*6+4,05*15)</t>
  </si>
  <si>
    <t>0,389</t>
  </si>
  <si>
    <t>784</t>
  </si>
  <si>
    <t>Dokončovací práce - malby a tapety</t>
  </si>
  <si>
    <t>68</t>
  </si>
  <si>
    <t>784211105</t>
  </si>
  <si>
    <t>Dvojnásobné  malby ze směsí za mokra výborně oděruvzdorných v místnostech v přes 5,00 m</t>
  </si>
  <si>
    <t>-1915904346</t>
  </si>
  <si>
    <t>Malby z malířských směsí oděruvzdorných za mokra dvojnásobné,  za mokra oděruvzdorné výborně v místnostech výšky přes 5,00 m</t>
  </si>
  <si>
    <t>začištění štukem</t>
  </si>
  <si>
    <t>44,0+78,0</t>
  </si>
  <si>
    <t>02 - Silnoproudá elektrotechnika</t>
  </si>
  <si>
    <t xml:space="preserve">    741 - Elektroinstalace - silnoproud</t>
  </si>
  <si>
    <t>M - Práce a dodávky M</t>
  </si>
  <si>
    <t xml:space="preserve">    46-M - Zemní práce při extr.mont.pracích</t>
  </si>
  <si>
    <t>HZS - Hodinové zúčtovací sazby</t>
  </si>
  <si>
    <t>946111115</t>
  </si>
  <si>
    <t>Věže pojízdné trubkové nebo dílcové s maximálním zatížením podlahy do 200 kg/m2 šířky od 0,6 do 0,9 m, délky do 3,2 m výšky přes 4,5 m do 5,5 m montáž</t>
  </si>
  <si>
    <t>1470382690</t>
  </si>
  <si>
    <t>946111215</t>
  </si>
  <si>
    <t>Věže pojízdné trubkové nebo dílcové s maximálním zatížením podlahy do 200 kg/m2 šířky od 0,6 do 0,9 m, délky do 3,2 m výšky přes 4,5 m do 5,5 m příplatek k ceně za každý den použití</t>
  </si>
  <si>
    <t>1396588549</t>
  </si>
  <si>
    <t>946111815</t>
  </si>
  <si>
    <t>Věže pojízdné trubkové nebo dílcové s maximálním zatížením podlahy do 200 kg/m2 šířky od 0,6 do 0,9 m, délky do 3,2 m výšky přes 4,5 m do 5,5 m demontáž</t>
  </si>
  <si>
    <t>2135743182</t>
  </si>
  <si>
    <t>741</t>
  </si>
  <si>
    <t>Elektroinstalace - silnoproud</t>
  </si>
  <si>
    <t>741110511</t>
  </si>
  <si>
    <t>Montáž lišt a kanálků elektroinstalačních se spojkami, ohyby a rohy a s nasunutím do krabic vkládacích s víčkem, šířky do 60 mm</t>
  </si>
  <si>
    <t>-1657769062</t>
  </si>
  <si>
    <t>34571011</t>
  </si>
  <si>
    <t>lišta elektroinstalační vkládací 24x22mm</t>
  </si>
  <si>
    <t>876207234</t>
  </si>
  <si>
    <t>165*1,05 "Přepočtené koeficientem množství</t>
  </si>
  <si>
    <t>1000222813</t>
  </si>
  <si>
    <t>KOPOS 8791 HB  KRYT KONCOVÝ LV 24X22</t>
  </si>
  <si>
    <t>1958703004</t>
  </si>
  <si>
    <t>1000222815</t>
  </si>
  <si>
    <t>KOPOS 8793 HB  KRYT OHYBOVÝ LV 24X22</t>
  </si>
  <si>
    <t>-1480355503</t>
  </si>
  <si>
    <t>1000222817</t>
  </si>
  <si>
    <t>KOPOS 8795 HB  KRYT ROH VNI. LV 24X22</t>
  </si>
  <si>
    <t>1949428162</t>
  </si>
  <si>
    <t>1000222814</t>
  </si>
  <si>
    <t>KOPOS 8792 HB  KRYT SPOJOVACÍ LV 24X22</t>
  </si>
  <si>
    <t>-254215608</t>
  </si>
  <si>
    <t>1000222816</t>
  </si>
  <si>
    <t>KOPOS 8794 HB  KRYT ODBOČNÝ LV 24X22</t>
  </si>
  <si>
    <t>690882966</t>
  </si>
  <si>
    <t>741112071</t>
  </si>
  <si>
    <t>Montáž krabic elektroinstalačních bez napojení na trubky a lišty, demontáže a montáže víčka a přístroje přístrojových lištových plastových jednoduchých</t>
  </si>
  <si>
    <t>934268760</t>
  </si>
  <si>
    <t>10.074.813</t>
  </si>
  <si>
    <t>KOPOS Krabice LK 80x28 T lištová</t>
  </si>
  <si>
    <t>26430144</t>
  </si>
  <si>
    <t>741112151</t>
  </si>
  <si>
    <t>Montáž krabic elektroinstalačních bez napojení na trubky a lišty, demontáže a montáže víčka a přístroje rozvodek se zapojením vodičů na svorkovnici lištových plastových jednoduchých</t>
  </si>
  <si>
    <t>1674309718</t>
  </si>
  <si>
    <t>34571498</t>
  </si>
  <si>
    <t>krabice lištová PVC odbočná čtvercová 80x80mm s víčkem</t>
  </si>
  <si>
    <t>870996272</t>
  </si>
  <si>
    <t>RMAT0001</t>
  </si>
  <si>
    <t>WAGO svorky</t>
  </si>
  <si>
    <t>-1871423719</t>
  </si>
  <si>
    <t>741122211</t>
  </si>
  <si>
    <t>Montáž kabelů měděných bez ukončení uložených volně nebo v liště plných kulatých (např. CYKY) počtu a průřezu žil 3x1,5 až 6 mm2</t>
  </si>
  <si>
    <t>-757326028</t>
  </si>
  <si>
    <t>34111030</t>
  </si>
  <si>
    <t>kabel instalační jádro Cu plné izolace PVC plášť PVC 450/750V (CYKY) 3x1,5mm2</t>
  </si>
  <si>
    <t>-380339580</t>
  </si>
  <si>
    <t>280 "J"</t>
  </si>
  <si>
    <t>30 "O"</t>
  </si>
  <si>
    <t>310*1,15 "Přepočtené koeficientem množství</t>
  </si>
  <si>
    <t>741130001</t>
  </si>
  <si>
    <t>Ukončení vodičů izolovaných s označením a zapojením v rozváděči nebo na přístroji, průřezu žíly do 2,5 mm2</t>
  </si>
  <si>
    <t>1755564398</t>
  </si>
  <si>
    <t>741310221</t>
  </si>
  <si>
    <t>Montáž spínačů jedno nebo dvoupólových polozapuštěných nebo zapuštěných se zapojením vodičů šroubové připojení, pro prostředí normální spínačů, řazení 2-pro žaluzie</t>
  </si>
  <si>
    <t>1809044554</t>
  </si>
  <si>
    <t>ABB.3559A89345</t>
  </si>
  <si>
    <t>Přístroj spínače žaluziového kolébkového, řazení 1+1 s blokováním</t>
  </si>
  <si>
    <t>1383890738</t>
  </si>
  <si>
    <t>1000005214</t>
  </si>
  <si>
    <t>ABB 3558A-A662 B Kryt spínače žaluziového kolébkového, dělený, s potiskem 04-Tango</t>
  </si>
  <si>
    <t>-1826438366</t>
  </si>
  <si>
    <t>34539059</t>
  </si>
  <si>
    <t>rámeček jednonásobný</t>
  </si>
  <si>
    <t>-589409548</t>
  </si>
  <si>
    <t>741810001</t>
  </si>
  <si>
    <t>Zkoušky a prohlídky elektrických rozvodů a zařízení celková prohlídka a vyhotovení revizní zprávy pro objem montážních prací do 100 tis. Kč</t>
  </si>
  <si>
    <t>-1904094193</t>
  </si>
  <si>
    <t>998741101</t>
  </si>
  <si>
    <t>Přesun hmot pro silnoproud stanovený z hmotnosti přesunovaného materiálu vodorovná dopravní vzdálenost do 50 m základní v objektech výšky do 6 m</t>
  </si>
  <si>
    <t>1022517513</t>
  </si>
  <si>
    <t>Práce a dodávky M</t>
  </si>
  <si>
    <t>46-M</t>
  </si>
  <si>
    <t>Zemní práce při extr.mont.pracích</t>
  </si>
  <si>
    <t>469971111</t>
  </si>
  <si>
    <t>Odvoz suti a vybouraných hmot svislá doprava suti a vybouraných hmot za první podlaží</t>
  </si>
  <si>
    <t>941949813</t>
  </si>
  <si>
    <t>469972111</t>
  </si>
  <si>
    <t>Odvoz suti a vybouraných hmot odvoz suti a vybouraných hmot do 1 km</t>
  </si>
  <si>
    <t>1115835966</t>
  </si>
  <si>
    <t>469972121</t>
  </si>
  <si>
    <t>Odvoz suti a vybouraných hmot odvoz suti a vybouraných hmot Příplatek k ceně za každý další i započatý 1 km</t>
  </si>
  <si>
    <t>839826791</t>
  </si>
  <si>
    <t>0,25*10 "Přepočtené koeficientem množství</t>
  </si>
  <si>
    <t>469973115</t>
  </si>
  <si>
    <t>Poplatek za uložení stavebního odpadu (skládkovné) na skládce z plastických hmot zatříděného do Katalogu odpadů pod kódem 17 02 03</t>
  </si>
  <si>
    <t>-789127583</t>
  </si>
  <si>
    <t>HZS</t>
  </si>
  <si>
    <t>Hodinové zúčtovací sazby</t>
  </si>
  <si>
    <t>HZS2231</t>
  </si>
  <si>
    <t>Hodinová zúčtovací sazba elektrikář (demontáže)</t>
  </si>
  <si>
    <t>hod</t>
  </si>
  <si>
    <t>512</t>
  </si>
  <si>
    <t>-1873783536</t>
  </si>
  <si>
    <t>HZS2232</t>
  </si>
  <si>
    <t>Hodinová zúčtovací sazba elektrikář odborný (dohledání obvodů, úprava a napojení na stávající vedení)</t>
  </si>
  <si>
    <t>-1918878125</t>
  </si>
  <si>
    <t>HZS2491</t>
  </si>
  <si>
    <t>Hodinové zúčtovací sazby profesí PSV zednické výpomoci a pomocné práce PSV dělník zednických výpomocí</t>
  </si>
  <si>
    <t>-80767534</t>
  </si>
  <si>
    <t>03 - Vedlejší rozpočtové náklady</t>
  </si>
  <si>
    <t>VRN - Vedlejší rozpočtové náklady</t>
  </si>
  <si>
    <t xml:space="preserve">    VRN3 - Zařízení staveniště</t>
  </si>
  <si>
    <t xml:space="preserve">    VRN7 - Provozní vlivy</t>
  </si>
  <si>
    <t>VRN</t>
  </si>
  <si>
    <t>VRN3</t>
  </si>
  <si>
    <t>Zařízení staveniště</t>
  </si>
  <si>
    <t>030001000</t>
  </si>
  <si>
    <t>Kč</t>
  </si>
  <si>
    <t>1024</t>
  </si>
  <si>
    <t>520970557</t>
  </si>
  <si>
    <t>VRN7</t>
  </si>
  <si>
    <t>Provozní vlivy</t>
  </si>
  <si>
    <t>070001000</t>
  </si>
  <si>
    <t>282031896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</si>
</sst>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31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22" xfId="0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11" fillId="0" borderId="19" xfId="0" applyFont="1" applyBorder="1" applyAlignment="1" applyProtection="1">
      <alignment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8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9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4" fontId="29" fillId="0" borderId="0" xfId="0" applyNumberFormat="1" applyFont="1" applyAlignment="1" applyProtection="1">
      <alignment vertical="center"/>
    </xf>
    <xf numFmtId="0" fontId="29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9"/>
  <sheetViews>
    <sheetView showGridLines="0" topLeftCell="A16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50000000000003" customHeight="1">
      <c r="AR2" s="308"/>
      <c r="AS2" s="308"/>
      <c r="AT2" s="308"/>
      <c r="AU2" s="308"/>
      <c r="AV2" s="308"/>
      <c r="AW2" s="308"/>
      <c r="AX2" s="308"/>
      <c r="AY2" s="308"/>
      <c r="AZ2" s="308"/>
      <c r="BA2" s="308"/>
      <c r="BB2" s="308"/>
      <c r="BC2" s="308"/>
      <c r="BD2" s="308"/>
      <c r="BE2" s="308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5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pans="1:74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71" t="s">
        <v>14</v>
      </c>
      <c r="L5" s="272"/>
      <c r="M5" s="272"/>
      <c r="N5" s="272"/>
      <c r="O5" s="272"/>
      <c r="P5" s="272"/>
      <c r="Q5" s="272"/>
      <c r="R5" s="272"/>
      <c r="S5" s="272"/>
      <c r="T5" s="272"/>
      <c r="U5" s="272"/>
      <c r="V5" s="272"/>
      <c r="W5" s="272"/>
      <c r="X5" s="272"/>
      <c r="Y5" s="272"/>
      <c r="Z5" s="272"/>
      <c r="AA5" s="272"/>
      <c r="AB5" s="272"/>
      <c r="AC5" s="272"/>
      <c r="AD5" s="272"/>
      <c r="AE5" s="272"/>
      <c r="AF5" s="272"/>
      <c r="AG5" s="272"/>
      <c r="AH5" s="272"/>
      <c r="AI5" s="272"/>
      <c r="AJ5" s="272"/>
      <c r="AK5" s="272"/>
      <c r="AL5" s="272"/>
      <c r="AM5" s="272"/>
      <c r="AN5" s="272"/>
      <c r="AO5" s="272"/>
      <c r="AP5" s="23"/>
      <c r="AQ5" s="23"/>
      <c r="AR5" s="21"/>
      <c r="BE5" s="268" t="s">
        <v>15</v>
      </c>
      <c r="BS5" s="18" t="s">
        <v>6</v>
      </c>
    </row>
    <row r="6" spans="1:74" s="1" customFormat="1" ht="36.950000000000003" customHeight="1">
      <c r="B6" s="22"/>
      <c r="C6" s="23"/>
      <c r="D6" s="29" t="s">
        <v>16</v>
      </c>
      <c r="E6" s="23"/>
      <c r="F6" s="23"/>
      <c r="G6" s="23"/>
      <c r="H6" s="23"/>
      <c r="I6" s="23"/>
      <c r="J6" s="23"/>
      <c r="K6" s="273" t="s">
        <v>17</v>
      </c>
      <c r="L6" s="272"/>
      <c r="M6" s="272"/>
      <c r="N6" s="272"/>
      <c r="O6" s="272"/>
      <c r="P6" s="272"/>
      <c r="Q6" s="272"/>
      <c r="R6" s="272"/>
      <c r="S6" s="272"/>
      <c r="T6" s="272"/>
      <c r="U6" s="272"/>
      <c r="V6" s="272"/>
      <c r="W6" s="272"/>
      <c r="X6" s="272"/>
      <c r="Y6" s="272"/>
      <c r="Z6" s="272"/>
      <c r="AA6" s="272"/>
      <c r="AB6" s="272"/>
      <c r="AC6" s="272"/>
      <c r="AD6" s="272"/>
      <c r="AE6" s="272"/>
      <c r="AF6" s="272"/>
      <c r="AG6" s="272"/>
      <c r="AH6" s="272"/>
      <c r="AI6" s="272"/>
      <c r="AJ6" s="272"/>
      <c r="AK6" s="272"/>
      <c r="AL6" s="272"/>
      <c r="AM6" s="272"/>
      <c r="AN6" s="272"/>
      <c r="AO6" s="272"/>
      <c r="AP6" s="23"/>
      <c r="AQ6" s="23"/>
      <c r="AR6" s="21"/>
      <c r="BE6" s="269"/>
      <c r="BS6" s="18" t="s">
        <v>6</v>
      </c>
    </row>
    <row r="7" spans="1:74" s="1" customFormat="1" ht="12" customHeight="1">
      <c r="B7" s="22"/>
      <c r="C7" s="23"/>
      <c r="D7" s="30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19</v>
      </c>
      <c r="AL7" s="23"/>
      <c r="AM7" s="23"/>
      <c r="AN7" s="28" t="s">
        <v>1</v>
      </c>
      <c r="AO7" s="23"/>
      <c r="AP7" s="23"/>
      <c r="AQ7" s="23"/>
      <c r="AR7" s="21"/>
      <c r="BE7" s="269"/>
      <c r="BS7" s="18" t="s">
        <v>6</v>
      </c>
    </row>
    <row r="8" spans="1:74" s="1" customFormat="1" ht="12" customHeight="1">
      <c r="B8" s="22"/>
      <c r="C8" s="23"/>
      <c r="D8" s="30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22</v>
      </c>
      <c r="AL8" s="23"/>
      <c r="AM8" s="23"/>
      <c r="AN8" s="31" t="s">
        <v>23</v>
      </c>
      <c r="AO8" s="23"/>
      <c r="AP8" s="23"/>
      <c r="AQ8" s="23"/>
      <c r="AR8" s="21"/>
      <c r="BE8" s="269"/>
      <c r="BS8" s="18" t="s">
        <v>6</v>
      </c>
    </row>
    <row r="9" spans="1:74" s="1" customFormat="1" ht="14.45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269"/>
      <c r="BS9" s="18" t="s">
        <v>6</v>
      </c>
    </row>
    <row r="10" spans="1:74" s="1" customFormat="1" ht="12" customHeight="1">
      <c r="B10" s="22"/>
      <c r="C10" s="23"/>
      <c r="D10" s="30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25</v>
      </c>
      <c r="AL10" s="23"/>
      <c r="AM10" s="23"/>
      <c r="AN10" s="28" t="s">
        <v>1</v>
      </c>
      <c r="AO10" s="23"/>
      <c r="AP10" s="23"/>
      <c r="AQ10" s="23"/>
      <c r="AR10" s="21"/>
      <c r="BE10" s="269"/>
      <c r="BS10" s="18" t="s">
        <v>6</v>
      </c>
    </row>
    <row r="11" spans="1:74" s="1" customFormat="1" ht="18.399999999999999" customHeight="1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27</v>
      </c>
      <c r="AL11" s="23"/>
      <c r="AM11" s="23"/>
      <c r="AN11" s="28" t="s">
        <v>1</v>
      </c>
      <c r="AO11" s="23"/>
      <c r="AP11" s="23"/>
      <c r="AQ11" s="23"/>
      <c r="AR11" s="21"/>
      <c r="BE11" s="269"/>
      <c r="BS11" s="18" t="s">
        <v>6</v>
      </c>
    </row>
    <row r="12" spans="1:74" s="1" customFormat="1" ht="6.95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269"/>
      <c r="BS12" s="18" t="s">
        <v>6</v>
      </c>
    </row>
    <row r="13" spans="1:74" s="1" customFormat="1" ht="12" customHeight="1">
      <c r="B13" s="22"/>
      <c r="C13" s="23"/>
      <c r="D13" s="30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25</v>
      </c>
      <c r="AL13" s="23"/>
      <c r="AM13" s="23"/>
      <c r="AN13" s="32" t="s">
        <v>29</v>
      </c>
      <c r="AO13" s="23"/>
      <c r="AP13" s="23"/>
      <c r="AQ13" s="23"/>
      <c r="AR13" s="21"/>
      <c r="BE13" s="269"/>
      <c r="BS13" s="18" t="s">
        <v>6</v>
      </c>
    </row>
    <row r="14" spans="1:74" ht="12.75">
      <c r="B14" s="22"/>
      <c r="C14" s="23"/>
      <c r="D14" s="23"/>
      <c r="E14" s="274" t="s">
        <v>29</v>
      </c>
      <c r="F14" s="275"/>
      <c r="G14" s="275"/>
      <c r="H14" s="275"/>
      <c r="I14" s="275"/>
      <c r="J14" s="275"/>
      <c r="K14" s="275"/>
      <c r="L14" s="275"/>
      <c r="M14" s="275"/>
      <c r="N14" s="275"/>
      <c r="O14" s="275"/>
      <c r="P14" s="275"/>
      <c r="Q14" s="275"/>
      <c r="R14" s="275"/>
      <c r="S14" s="275"/>
      <c r="T14" s="275"/>
      <c r="U14" s="275"/>
      <c r="V14" s="275"/>
      <c r="W14" s="275"/>
      <c r="X14" s="275"/>
      <c r="Y14" s="275"/>
      <c r="Z14" s="275"/>
      <c r="AA14" s="275"/>
      <c r="AB14" s="275"/>
      <c r="AC14" s="275"/>
      <c r="AD14" s="275"/>
      <c r="AE14" s="275"/>
      <c r="AF14" s="275"/>
      <c r="AG14" s="275"/>
      <c r="AH14" s="275"/>
      <c r="AI14" s="275"/>
      <c r="AJ14" s="275"/>
      <c r="AK14" s="30" t="s">
        <v>27</v>
      </c>
      <c r="AL14" s="23"/>
      <c r="AM14" s="23"/>
      <c r="AN14" s="32" t="s">
        <v>29</v>
      </c>
      <c r="AO14" s="23"/>
      <c r="AP14" s="23"/>
      <c r="AQ14" s="23"/>
      <c r="AR14" s="21"/>
      <c r="BE14" s="269"/>
      <c r="BS14" s="18" t="s">
        <v>6</v>
      </c>
    </row>
    <row r="15" spans="1:74" s="1" customFormat="1" ht="6.95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269"/>
      <c r="BS15" s="18" t="s">
        <v>4</v>
      </c>
    </row>
    <row r="16" spans="1:74" s="1" customFormat="1" ht="12" customHeight="1">
      <c r="B16" s="22"/>
      <c r="C16" s="23"/>
      <c r="D16" s="30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25</v>
      </c>
      <c r="AL16" s="23"/>
      <c r="AM16" s="23"/>
      <c r="AN16" s="28" t="s">
        <v>1</v>
      </c>
      <c r="AO16" s="23"/>
      <c r="AP16" s="23"/>
      <c r="AQ16" s="23"/>
      <c r="AR16" s="21"/>
      <c r="BE16" s="269"/>
      <c r="BS16" s="18" t="s">
        <v>4</v>
      </c>
    </row>
    <row r="17" spans="1:71" s="1" customFormat="1" ht="18.399999999999999" customHeight="1">
      <c r="B17" s="22"/>
      <c r="C17" s="23"/>
      <c r="D17" s="23"/>
      <c r="E17" s="28" t="s">
        <v>31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27</v>
      </c>
      <c r="AL17" s="23"/>
      <c r="AM17" s="23"/>
      <c r="AN17" s="28" t="s">
        <v>1</v>
      </c>
      <c r="AO17" s="23"/>
      <c r="AP17" s="23"/>
      <c r="AQ17" s="23"/>
      <c r="AR17" s="21"/>
      <c r="BE17" s="269"/>
      <c r="BS17" s="18" t="s">
        <v>32</v>
      </c>
    </row>
    <row r="18" spans="1:71" s="1" customFormat="1" ht="6.95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269"/>
      <c r="BS18" s="18" t="s">
        <v>6</v>
      </c>
    </row>
    <row r="19" spans="1:71" s="1" customFormat="1" ht="12" customHeight="1">
      <c r="B19" s="22"/>
      <c r="C19" s="23"/>
      <c r="D19" s="30" t="s">
        <v>33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269"/>
      <c r="BS19" s="18" t="s">
        <v>6</v>
      </c>
    </row>
    <row r="20" spans="1:71" s="1" customFormat="1" ht="18.399999999999999" customHeight="1">
      <c r="B20" s="22"/>
      <c r="C20" s="23"/>
      <c r="D20" s="23"/>
      <c r="E20" s="28" t="s">
        <v>31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27</v>
      </c>
      <c r="AL20" s="23"/>
      <c r="AM20" s="23"/>
      <c r="AN20" s="28" t="s">
        <v>1</v>
      </c>
      <c r="AO20" s="23"/>
      <c r="AP20" s="23"/>
      <c r="AQ20" s="23"/>
      <c r="AR20" s="21"/>
      <c r="BE20" s="269"/>
      <c r="BS20" s="18" t="s">
        <v>32</v>
      </c>
    </row>
    <row r="21" spans="1:71" s="1" customFormat="1" ht="6.95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269"/>
    </row>
    <row r="22" spans="1:71" s="1" customFormat="1" ht="12" customHeight="1">
      <c r="B22" s="22"/>
      <c r="C22" s="23"/>
      <c r="D22" s="30" t="s">
        <v>34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269"/>
    </row>
    <row r="23" spans="1:71" s="1" customFormat="1" ht="47.25" customHeight="1">
      <c r="B23" s="22"/>
      <c r="C23" s="23"/>
      <c r="D23" s="23"/>
      <c r="E23" s="276" t="s">
        <v>35</v>
      </c>
      <c r="F23" s="276"/>
      <c r="G23" s="276"/>
      <c r="H23" s="276"/>
      <c r="I23" s="276"/>
      <c r="J23" s="276"/>
      <c r="K23" s="276"/>
      <c r="L23" s="276"/>
      <c r="M23" s="276"/>
      <c r="N23" s="276"/>
      <c r="O23" s="276"/>
      <c r="P23" s="276"/>
      <c r="Q23" s="276"/>
      <c r="R23" s="276"/>
      <c r="S23" s="276"/>
      <c r="T23" s="276"/>
      <c r="U23" s="276"/>
      <c r="V23" s="276"/>
      <c r="W23" s="276"/>
      <c r="X23" s="276"/>
      <c r="Y23" s="276"/>
      <c r="Z23" s="276"/>
      <c r="AA23" s="276"/>
      <c r="AB23" s="276"/>
      <c r="AC23" s="276"/>
      <c r="AD23" s="276"/>
      <c r="AE23" s="276"/>
      <c r="AF23" s="276"/>
      <c r="AG23" s="276"/>
      <c r="AH23" s="276"/>
      <c r="AI23" s="276"/>
      <c r="AJ23" s="276"/>
      <c r="AK23" s="276"/>
      <c r="AL23" s="276"/>
      <c r="AM23" s="276"/>
      <c r="AN23" s="276"/>
      <c r="AO23" s="23"/>
      <c r="AP23" s="23"/>
      <c r="AQ23" s="23"/>
      <c r="AR23" s="21"/>
      <c r="BE23" s="269"/>
    </row>
    <row r="24" spans="1:71" s="1" customFormat="1" ht="6.95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269"/>
    </row>
    <row r="25" spans="1:71" s="1" customFormat="1" ht="6.95" customHeight="1">
      <c r="B25" s="22"/>
      <c r="C25" s="2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3"/>
      <c r="AQ25" s="23"/>
      <c r="AR25" s="21"/>
      <c r="BE25" s="269"/>
    </row>
    <row r="26" spans="1:71" s="2" customFormat="1" ht="25.9" customHeight="1">
      <c r="A26" s="35"/>
      <c r="B26" s="36"/>
      <c r="C26" s="37"/>
      <c r="D26" s="38" t="s">
        <v>36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277">
        <f>ROUND(AG94,2)</f>
        <v>0</v>
      </c>
      <c r="AL26" s="278"/>
      <c r="AM26" s="278"/>
      <c r="AN26" s="278"/>
      <c r="AO26" s="278"/>
      <c r="AP26" s="37"/>
      <c r="AQ26" s="37"/>
      <c r="AR26" s="40"/>
      <c r="BE26" s="269"/>
    </row>
    <row r="27" spans="1:71" s="2" customFormat="1" ht="6.95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0"/>
      <c r="BE27" s="269"/>
    </row>
    <row r="28" spans="1:71" s="2" customFormat="1" ht="12.75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279" t="s">
        <v>37</v>
      </c>
      <c r="M28" s="279"/>
      <c r="N28" s="279"/>
      <c r="O28" s="279"/>
      <c r="P28" s="279"/>
      <c r="Q28" s="37"/>
      <c r="R28" s="37"/>
      <c r="S28" s="37"/>
      <c r="T28" s="37"/>
      <c r="U28" s="37"/>
      <c r="V28" s="37"/>
      <c r="W28" s="279" t="s">
        <v>38</v>
      </c>
      <c r="X28" s="279"/>
      <c r="Y28" s="279"/>
      <c r="Z28" s="279"/>
      <c r="AA28" s="279"/>
      <c r="AB28" s="279"/>
      <c r="AC28" s="279"/>
      <c r="AD28" s="279"/>
      <c r="AE28" s="279"/>
      <c r="AF28" s="37"/>
      <c r="AG28" s="37"/>
      <c r="AH28" s="37"/>
      <c r="AI28" s="37"/>
      <c r="AJ28" s="37"/>
      <c r="AK28" s="279" t="s">
        <v>39</v>
      </c>
      <c r="AL28" s="279"/>
      <c r="AM28" s="279"/>
      <c r="AN28" s="279"/>
      <c r="AO28" s="279"/>
      <c r="AP28" s="37"/>
      <c r="AQ28" s="37"/>
      <c r="AR28" s="40"/>
      <c r="BE28" s="269"/>
    </row>
    <row r="29" spans="1:71" s="3" customFormat="1" ht="14.45" customHeight="1">
      <c r="B29" s="41"/>
      <c r="C29" s="42"/>
      <c r="D29" s="30" t="s">
        <v>40</v>
      </c>
      <c r="E29" s="42"/>
      <c r="F29" s="30" t="s">
        <v>41</v>
      </c>
      <c r="G29" s="42"/>
      <c r="H29" s="42"/>
      <c r="I29" s="42"/>
      <c r="J29" s="42"/>
      <c r="K29" s="42"/>
      <c r="L29" s="282">
        <v>0.21</v>
      </c>
      <c r="M29" s="281"/>
      <c r="N29" s="281"/>
      <c r="O29" s="281"/>
      <c r="P29" s="281"/>
      <c r="Q29" s="42"/>
      <c r="R29" s="42"/>
      <c r="S29" s="42"/>
      <c r="T29" s="42"/>
      <c r="U29" s="42"/>
      <c r="V29" s="42"/>
      <c r="W29" s="280">
        <f>ROUND(AZ94, 2)</f>
        <v>0</v>
      </c>
      <c r="X29" s="281"/>
      <c r="Y29" s="281"/>
      <c r="Z29" s="281"/>
      <c r="AA29" s="281"/>
      <c r="AB29" s="281"/>
      <c r="AC29" s="281"/>
      <c r="AD29" s="281"/>
      <c r="AE29" s="281"/>
      <c r="AF29" s="42"/>
      <c r="AG29" s="42"/>
      <c r="AH29" s="42"/>
      <c r="AI29" s="42"/>
      <c r="AJ29" s="42"/>
      <c r="AK29" s="280">
        <f>ROUND(AV94, 2)</f>
        <v>0</v>
      </c>
      <c r="AL29" s="281"/>
      <c r="AM29" s="281"/>
      <c r="AN29" s="281"/>
      <c r="AO29" s="281"/>
      <c r="AP29" s="42"/>
      <c r="AQ29" s="42"/>
      <c r="AR29" s="43"/>
      <c r="BE29" s="270"/>
    </row>
    <row r="30" spans="1:71" s="3" customFormat="1" ht="14.45" customHeight="1">
      <c r="B30" s="41"/>
      <c r="C30" s="42"/>
      <c r="D30" s="42"/>
      <c r="E30" s="42"/>
      <c r="F30" s="30" t="s">
        <v>42</v>
      </c>
      <c r="G30" s="42"/>
      <c r="H30" s="42"/>
      <c r="I30" s="42"/>
      <c r="J30" s="42"/>
      <c r="K30" s="42"/>
      <c r="L30" s="282">
        <v>0.15</v>
      </c>
      <c r="M30" s="281"/>
      <c r="N30" s="281"/>
      <c r="O30" s="281"/>
      <c r="P30" s="281"/>
      <c r="Q30" s="42"/>
      <c r="R30" s="42"/>
      <c r="S30" s="42"/>
      <c r="T30" s="42"/>
      <c r="U30" s="42"/>
      <c r="V30" s="42"/>
      <c r="W30" s="280">
        <f>ROUND(BA94, 2)</f>
        <v>0</v>
      </c>
      <c r="X30" s="281"/>
      <c r="Y30" s="281"/>
      <c r="Z30" s="281"/>
      <c r="AA30" s="281"/>
      <c r="AB30" s="281"/>
      <c r="AC30" s="281"/>
      <c r="AD30" s="281"/>
      <c r="AE30" s="281"/>
      <c r="AF30" s="42"/>
      <c r="AG30" s="42"/>
      <c r="AH30" s="42"/>
      <c r="AI30" s="42"/>
      <c r="AJ30" s="42"/>
      <c r="AK30" s="280">
        <f>ROUND(AW94, 2)</f>
        <v>0</v>
      </c>
      <c r="AL30" s="281"/>
      <c r="AM30" s="281"/>
      <c r="AN30" s="281"/>
      <c r="AO30" s="281"/>
      <c r="AP30" s="42"/>
      <c r="AQ30" s="42"/>
      <c r="AR30" s="43"/>
      <c r="BE30" s="270"/>
    </row>
    <row r="31" spans="1:71" s="3" customFormat="1" ht="14.45" hidden="1" customHeight="1">
      <c r="B31" s="41"/>
      <c r="C31" s="42"/>
      <c r="D31" s="42"/>
      <c r="E31" s="42"/>
      <c r="F31" s="30" t="s">
        <v>43</v>
      </c>
      <c r="G31" s="42"/>
      <c r="H31" s="42"/>
      <c r="I31" s="42"/>
      <c r="J31" s="42"/>
      <c r="K31" s="42"/>
      <c r="L31" s="282">
        <v>0.21</v>
      </c>
      <c r="M31" s="281"/>
      <c r="N31" s="281"/>
      <c r="O31" s="281"/>
      <c r="P31" s="281"/>
      <c r="Q31" s="42"/>
      <c r="R31" s="42"/>
      <c r="S31" s="42"/>
      <c r="T31" s="42"/>
      <c r="U31" s="42"/>
      <c r="V31" s="42"/>
      <c r="W31" s="280">
        <f>ROUND(BB94, 2)</f>
        <v>0</v>
      </c>
      <c r="X31" s="281"/>
      <c r="Y31" s="281"/>
      <c r="Z31" s="281"/>
      <c r="AA31" s="281"/>
      <c r="AB31" s="281"/>
      <c r="AC31" s="281"/>
      <c r="AD31" s="281"/>
      <c r="AE31" s="281"/>
      <c r="AF31" s="42"/>
      <c r="AG31" s="42"/>
      <c r="AH31" s="42"/>
      <c r="AI31" s="42"/>
      <c r="AJ31" s="42"/>
      <c r="AK31" s="280">
        <v>0</v>
      </c>
      <c r="AL31" s="281"/>
      <c r="AM31" s="281"/>
      <c r="AN31" s="281"/>
      <c r="AO31" s="281"/>
      <c r="AP31" s="42"/>
      <c r="AQ31" s="42"/>
      <c r="AR31" s="43"/>
      <c r="BE31" s="270"/>
    </row>
    <row r="32" spans="1:71" s="3" customFormat="1" ht="14.45" hidden="1" customHeight="1">
      <c r="B32" s="41"/>
      <c r="C32" s="42"/>
      <c r="D32" s="42"/>
      <c r="E32" s="42"/>
      <c r="F32" s="30" t="s">
        <v>44</v>
      </c>
      <c r="G32" s="42"/>
      <c r="H32" s="42"/>
      <c r="I32" s="42"/>
      <c r="J32" s="42"/>
      <c r="K32" s="42"/>
      <c r="L32" s="282">
        <v>0.15</v>
      </c>
      <c r="M32" s="281"/>
      <c r="N32" s="281"/>
      <c r="O32" s="281"/>
      <c r="P32" s="281"/>
      <c r="Q32" s="42"/>
      <c r="R32" s="42"/>
      <c r="S32" s="42"/>
      <c r="T32" s="42"/>
      <c r="U32" s="42"/>
      <c r="V32" s="42"/>
      <c r="W32" s="280">
        <f>ROUND(BC94, 2)</f>
        <v>0</v>
      </c>
      <c r="X32" s="281"/>
      <c r="Y32" s="281"/>
      <c r="Z32" s="281"/>
      <c r="AA32" s="281"/>
      <c r="AB32" s="281"/>
      <c r="AC32" s="281"/>
      <c r="AD32" s="281"/>
      <c r="AE32" s="281"/>
      <c r="AF32" s="42"/>
      <c r="AG32" s="42"/>
      <c r="AH32" s="42"/>
      <c r="AI32" s="42"/>
      <c r="AJ32" s="42"/>
      <c r="AK32" s="280">
        <v>0</v>
      </c>
      <c r="AL32" s="281"/>
      <c r="AM32" s="281"/>
      <c r="AN32" s="281"/>
      <c r="AO32" s="281"/>
      <c r="AP32" s="42"/>
      <c r="AQ32" s="42"/>
      <c r="AR32" s="43"/>
      <c r="BE32" s="270"/>
    </row>
    <row r="33" spans="1:57" s="3" customFormat="1" ht="14.45" hidden="1" customHeight="1">
      <c r="B33" s="41"/>
      <c r="C33" s="42"/>
      <c r="D33" s="42"/>
      <c r="E33" s="42"/>
      <c r="F33" s="30" t="s">
        <v>45</v>
      </c>
      <c r="G33" s="42"/>
      <c r="H33" s="42"/>
      <c r="I33" s="42"/>
      <c r="J33" s="42"/>
      <c r="K33" s="42"/>
      <c r="L33" s="282">
        <v>0</v>
      </c>
      <c r="M33" s="281"/>
      <c r="N33" s="281"/>
      <c r="O33" s="281"/>
      <c r="P33" s="281"/>
      <c r="Q33" s="42"/>
      <c r="R33" s="42"/>
      <c r="S33" s="42"/>
      <c r="T33" s="42"/>
      <c r="U33" s="42"/>
      <c r="V33" s="42"/>
      <c r="W33" s="280">
        <f>ROUND(BD94, 2)</f>
        <v>0</v>
      </c>
      <c r="X33" s="281"/>
      <c r="Y33" s="281"/>
      <c r="Z33" s="281"/>
      <c r="AA33" s="281"/>
      <c r="AB33" s="281"/>
      <c r="AC33" s="281"/>
      <c r="AD33" s="281"/>
      <c r="AE33" s="281"/>
      <c r="AF33" s="42"/>
      <c r="AG33" s="42"/>
      <c r="AH33" s="42"/>
      <c r="AI33" s="42"/>
      <c r="AJ33" s="42"/>
      <c r="AK33" s="280">
        <v>0</v>
      </c>
      <c r="AL33" s="281"/>
      <c r="AM33" s="281"/>
      <c r="AN33" s="281"/>
      <c r="AO33" s="281"/>
      <c r="AP33" s="42"/>
      <c r="AQ33" s="42"/>
      <c r="AR33" s="43"/>
      <c r="BE33" s="270"/>
    </row>
    <row r="34" spans="1:57" s="2" customFormat="1" ht="6.95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0"/>
      <c r="BE34" s="269"/>
    </row>
    <row r="35" spans="1:57" s="2" customFormat="1" ht="25.9" customHeight="1">
      <c r="A35" s="35"/>
      <c r="B35" s="36"/>
      <c r="C35" s="44"/>
      <c r="D35" s="45" t="s">
        <v>46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47</v>
      </c>
      <c r="U35" s="46"/>
      <c r="V35" s="46"/>
      <c r="W35" s="46"/>
      <c r="X35" s="283" t="s">
        <v>48</v>
      </c>
      <c r="Y35" s="284"/>
      <c r="Z35" s="284"/>
      <c r="AA35" s="284"/>
      <c r="AB35" s="284"/>
      <c r="AC35" s="46"/>
      <c r="AD35" s="46"/>
      <c r="AE35" s="46"/>
      <c r="AF35" s="46"/>
      <c r="AG35" s="46"/>
      <c r="AH35" s="46"/>
      <c r="AI35" s="46"/>
      <c r="AJ35" s="46"/>
      <c r="AK35" s="285">
        <f>SUM(AK26:AK33)</f>
        <v>0</v>
      </c>
      <c r="AL35" s="284"/>
      <c r="AM35" s="284"/>
      <c r="AN35" s="284"/>
      <c r="AO35" s="286"/>
      <c r="AP35" s="44"/>
      <c r="AQ35" s="44"/>
      <c r="AR35" s="40"/>
      <c r="BE35" s="35"/>
    </row>
    <row r="36" spans="1:57" s="2" customFormat="1" ht="6.95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0"/>
      <c r="BE36" s="35"/>
    </row>
    <row r="37" spans="1:57" s="2" customFormat="1" ht="14.45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0"/>
      <c r="BE37" s="35"/>
    </row>
    <row r="38" spans="1:57" s="1" customFormat="1" ht="14.45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pans="1:57" s="1" customFormat="1" ht="14.45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pans="1:57" s="1" customFormat="1" ht="14.45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pans="1:57" s="1" customFormat="1" ht="14.45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pans="1:57" s="1" customFormat="1" ht="14.45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pans="1:57" s="1" customFormat="1" ht="14.45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pans="1:57" s="1" customFormat="1" ht="14.45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pans="1:57" s="1" customFormat="1" ht="14.45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pans="1:57" s="1" customFormat="1" ht="14.45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pans="1:57" s="1" customFormat="1" ht="14.45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pans="1:57" s="1" customFormat="1" ht="14.45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pans="1:57" s="2" customFormat="1" ht="14.45" customHeight="1">
      <c r="B49" s="48"/>
      <c r="C49" s="49"/>
      <c r="D49" s="50" t="s">
        <v>49</v>
      </c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0" t="s">
        <v>50</v>
      </c>
      <c r="AI49" s="51"/>
      <c r="AJ49" s="51"/>
      <c r="AK49" s="51"/>
      <c r="AL49" s="51"/>
      <c r="AM49" s="51"/>
      <c r="AN49" s="51"/>
      <c r="AO49" s="51"/>
      <c r="AP49" s="49"/>
      <c r="AQ49" s="49"/>
      <c r="AR49" s="52"/>
    </row>
    <row r="50" spans="1:57" ht="11.25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 spans="1:57" ht="11.25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 spans="1:57" ht="11.25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 spans="1:57" ht="11.25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 spans="1:57" ht="11.25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 spans="1:57" ht="11.2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 spans="1:57" ht="11.25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 spans="1:57" ht="11.25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 spans="1:57" ht="11.25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 spans="1:57" ht="11.25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pans="1:57" s="2" customFormat="1" ht="12.75">
      <c r="A60" s="35"/>
      <c r="B60" s="36"/>
      <c r="C60" s="37"/>
      <c r="D60" s="53" t="s">
        <v>51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53" t="s">
        <v>52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53" t="s">
        <v>51</v>
      </c>
      <c r="AI60" s="39"/>
      <c r="AJ60" s="39"/>
      <c r="AK60" s="39"/>
      <c r="AL60" s="39"/>
      <c r="AM60" s="53" t="s">
        <v>52</v>
      </c>
      <c r="AN60" s="39"/>
      <c r="AO60" s="39"/>
      <c r="AP60" s="37"/>
      <c r="AQ60" s="37"/>
      <c r="AR60" s="40"/>
      <c r="BE60" s="35"/>
    </row>
    <row r="61" spans="1:57" ht="11.25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 spans="1:57" ht="11.25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 spans="1:57" ht="11.25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pans="1:57" s="2" customFormat="1" ht="12.75">
      <c r="A64" s="35"/>
      <c r="B64" s="36"/>
      <c r="C64" s="37"/>
      <c r="D64" s="50" t="s">
        <v>53</v>
      </c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0" t="s">
        <v>54</v>
      </c>
      <c r="AI64" s="54"/>
      <c r="AJ64" s="54"/>
      <c r="AK64" s="54"/>
      <c r="AL64" s="54"/>
      <c r="AM64" s="54"/>
      <c r="AN64" s="54"/>
      <c r="AO64" s="54"/>
      <c r="AP64" s="37"/>
      <c r="AQ64" s="37"/>
      <c r="AR64" s="40"/>
      <c r="BE64" s="35"/>
    </row>
    <row r="65" spans="1:57" ht="11.2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 spans="1:57" ht="11.25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 spans="1:57" ht="11.25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 spans="1:57" ht="11.25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 spans="1:57" ht="11.25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 spans="1:57" ht="11.25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 spans="1:57" ht="11.25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 spans="1:57" ht="11.25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 spans="1:57" ht="11.25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 spans="1:57" ht="11.25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pans="1:57" s="2" customFormat="1" ht="12.75">
      <c r="A75" s="35"/>
      <c r="B75" s="36"/>
      <c r="C75" s="37"/>
      <c r="D75" s="53" t="s">
        <v>51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53" t="s">
        <v>52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53" t="s">
        <v>51</v>
      </c>
      <c r="AI75" s="39"/>
      <c r="AJ75" s="39"/>
      <c r="AK75" s="39"/>
      <c r="AL75" s="39"/>
      <c r="AM75" s="53" t="s">
        <v>52</v>
      </c>
      <c r="AN75" s="39"/>
      <c r="AO75" s="39"/>
      <c r="AP75" s="37"/>
      <c r="AQ75" s="37"/>
      <c r="AR75" s="40"/>
      <c r="BE75" s="35"/>
    </row>
    <row r="76" spans="1:57" s="2" customFormat="1" ht="11.25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0"/>
      <c r="BE76" s="35"/>
    </row>
    <row r="77" spans="1:57" s="2" customFormat="1" ht="6.95" customHeight="1">
      <c r="A77" s="35"/>
      <c r="B77" s="55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40"/>
      <c r="BE77" s="35"/>
    </row>
    <row r="81" spans="1:91" s="2" customFormat="1" ht="6.95" customHeight="1">
      <c r="A81" s="35"/>
      <c r="B81" s="57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40"/>
      <c r="BE81" s="35"/>
    </row>
    <row r="82" spans="1:91" s="2" customFormat="1" ht="24.95" customHeight="1">
      <c r="A82" s="35"/>
      <c r="B82" s="36"/>
      <c r="C82" s="24" t="s">
        <v>55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0"/>
      <c r="BE82" s="35"/>
    </row>
    <row r="83" spans="1:91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0"/>
      <c r="BE83" s="35"/>
    </row>
    <row r="84" spans="1:91" s="4" customFormat="1" ht="12" customHeight="1">
      <c r="B84" s="59"/>
      <c r="C84" s="30" t="s">
        <v>13</v>
      </c>
      <c r="D84" s="60"/>
      <c r="E84" s="60"/>
      <c r="F84" s="60"/>
      <c r="G84" s="60"/>
      <c r="H84" s="60"/>
      <c r="I84" s="60"/>
      <c r="J84" s="60"/>
      <c r="K84" s="60"/>
      <c r="L84" s="60" t="str">
        <f>K5</f>
        <v>2402</v>
      </c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1"/>
    </row>
    <row r="85" spans="1:91" s="5" customFormat="1" ht="36.950000000000003" customHeight="1">
      <c r="B85" s="62"/>
      <c r="C85" s="63" t="s">
        <v>16</v>
      </c>
      <c r="D85" s="64"/>
      <c r="E85" s="64"/>
      <c r="F85" s="64"/>
      <c r="G85" s="64"/>
      <c r="H85" s="64"/>
      <c r="I85" s="64"/>
      <c r="J85" s="64"/>
      <c r="K85" s="64"/>
      <c r="L85" s="287" t="str">
        <f>K6</f>
        <v>Výměna oken tělocvičny ZŠ 1.máje v Karlových Varech</v>
      </c>
      <c r="M85" s="288"/>
      <c r="N85" s="288"/>
      <c r="O85" s="288"/>
      <c r="P85" s="288"/>
      <c r="Q85" s="288"/>
      <c r="R85" s="288"/>
      <c r="S85" s="288"/>
      <c r="T85" s="288"/>
      <c r="U85" s="288"/>
      <c r="V85" s="288"/>
      <c r="W85" s="288"/>
      <c r="X85" s="288"/>
      <c r="Y85" s="288"/>
      <c r="Z85" s="288"/>
      <c r="AA85" s="288"/>
      <c r="AB85" s="288"/>
      <c r="AC85" s="288"/>
      <c r="AD85" s="288"/>
      <c r="AE85" s="288"/>
      <c r="AF85" s="288"/>
      <c r="AG85" s="288"/>
      <c r="AH85" s="288"/>
      <c r="AI85" s="288"/>
      <c r="AJ85" s="288"/>
      <c r="AK85" s="288"/>
      <c r="AL85" s="288"/>
      <c r="AM85" s="288"/>
      <c r="AN85" s="288"/>
      <c r="AO85" s="288"/>
      <c r="AP85" s="64"/>
      <c r="AQ85" s="64"/>
      <c r="AR85" s="65"/>
    </row>
    <row r="86" spans="1:91" s="2" customFormat="1" ht="6.95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0"/>
      <c r="BE86" s="35"/>
    </row>
    <row r="87" spans="1:91" s="2" customFormat="1" ht="12" customHeight="1">
      <c r="A87" s="35"/>
      <c r="B87" s="36"/>
      <c r="C87" s="30" t="s">
        <v>20</v>
      </c>
      <c r="D87" s="37"/>
      <c r="E87" s="37"/>
      <c r="F87" s="37"/>
      <c r="G87" s="37"/>
      <c r="H87" s="37"/>
      <c r="I87" s="37"/>
      <c r="J87" s="37"/>
      <c r="K87" s="37"/>
      <c r="L87" s="66" t="str">
        <f>IF(K8="","",K8)</f>
        <v>Karlovy Vary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0" t="s">
        <v>22</v>
      </c>
      <c r="AJ87" s="37"/>
      <c r="AK87" s="37"/>
      <c r="AL87" s="37"/>
      <c r="AM87" s="289" t="str">
        <f>IF(AN8= "","",AN8)</f>
        <v>5. 3. 2024</v>
      </c>
      <c r="AN87" s="289"/>
      <c r="AO87" s="37"/>
      <c r="AP87" s="37"/>
      <c r="AQ87" s="37"/>
      <c r="AR87" s="40"/>
      <c r="BE87" s="35"/>
    </row>
    <row r="88" spans="1:91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0"/>
      <c r="BE88" s="35"/>
    </row>
    <row r="89" spans="1:91" s="2" customFormat="1" ht="15.2" customHeight="1">
      <c r="A89" s="35"/>
      <c r="B89" s="36"/>
      <c r="C89" s="30" t="s">
        <v>24</v>
      </c>
      <c r="D89" s="37"/>
      <c r="E89" s="37"/>
      <c r="F89" s="37"/>
      <c r="G89" s="37"/>
      <c r="H89" s="37"/>
      <c r="I89" s="37"/>
      <c r="J89" s="37"/>
      <c r="K89" s="37"/>
      <c r="L89" s="60" t="str">
        <f>IF(E11= "","",E11)</f>
        <v>Statutární město Karlovy Vary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0" t="s">
        <v>30</v>
      </c>
      <c r="AJ89" s="37"/>
      <c r="AK89" s="37"/>
      <c r="AL89" s="37"/>
      <c r="AM89" s="290" t="str">
        <f>IF(E17="","",E17)</f>
        <v>DPT projekty Ostrov</v>
      </c>
      <c r="AN89" s="291"/>
      <c r="AO89" s="291"/>
      <c r="AP89" s="291"/>
      <c r="AQ89" s="37"/>
      <c r="AR89" s="40"/>
      <c r="AS89" s="292" t="s">
        <v>56</v>
      </c>
      <c r="AT89" s="293"/>
      <c r="AU89" s="68"/>
      <c r="AV89" s="68"/>
      <c r="AW89" s="68"/>
      <c r="AX89" s="68"/>
      <c r="AY89" s="68"/>
      <c r="AZ89" s="68"/>
      <c r="BA89" s="68"/>
      <c r="BB89" s="68"/>
      <c r="BC89" s="68"/>
      <c r="BD89" s="69"/>
      <c r="BE89" s="35"/>
    </row>
    <row r="90" spans="1:91" s="2" customFormat="1" ht="15.2" customHeight="1">
      <c r="A90" s="35"/>
      <c r="B90" s="36"/>
      <c r="C90" s="30" t="s">
        <v>28</v>
      </c>
      <c r="D90" s="37"/>
      <c r="E90" s="37"/>
      <c r="F90" s="37"/>
      <c r="G90" s="37"/>
      <c r="H90" s="37"/>
      <c r="I90" s="37"/>
      <c r="J90" s="37"/>
      <c r="K90" s="37"/>
      <c r="L90" s="60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0" t="s">
        <v>33</v>
      </c>
      <c r="AJ90" s="37"/>
      <c r="AK90" s="37"/>
      <c r="AL90" s="37"/>
      <c r="AM90" s="290" t="str">
        <f>IF(E20="","",E20)</f>
        <v>DPT projekty Ostrov</v>
      </c>
      <c r="AN90" s="291"/>
      <c r="AO90" s="291"/>
      <c r="AP90" s="291"/>
      <c r="AQ90" s="37"/>
      <c r="AR90" s="40"/>
      <c r="AS90" s="294"/>
      <c r="AT90" s="295"/>
      <c r="AU90" s="70"/>
      <c r="AV90" s="70"/>
      <c r="AW90" s="70"/>
      <c r="AX90" s="70"/>
      <c r="AY90" s="70"/>
      <c r="AZ90" s="70"/>
      <c r="BA90" s="70"/>
      <c r="BB90" s="70"/>
      <c r="BC90" s="70"/>
      <c r="BD90" s="71"/>
      <c r="BE90" s="35"/>
    </row>
    <row r="91" spans="1:91" s="2" customFormat="1" ht="10.9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0"/>
      <c r="AS91" s="296"/>
      <c r="AT91" s="297"/>
      <c r="AU91" s="72"/>
      <c r="AV91" s="72"/>
      <c r="AW91" s="72"/>
      <c r="AX91" s="72"/>
      <c r="AY91" s="72"/>
      <c r="AZ91" s="72"/>
      <c r="BA91" s="72"/>
      <c r="BB91" s="72"/>
      <c r="BC91" s="72"/>
      <c r="BD91" s="73"/>
      <c r="BE91" s="35"/>
    </row>
    <row r="92" spans="1:91" s="2" customFormat="1" ht="29.25" customHeight="1">
      <c r="A92" s="35"/>
      <c r="B92" s="36"/>
      <c r="C92" s="298" t="s">
        <v>57</v>
      </c>
      <c r="D92" s="299"/>
      <c r="E92" s="299"/>
      <c r="F92" s="299"/>
      <c r="G92" s="299"/>
      <c r="H92" s="74"/>
      <c r="I92" s="300" t="s">
        <v>58</v>
      </c>
      <c r="J92" s="299"/>
      <c r="K92" s="299"/>
      <c r="L92" s="299"/>
      <c r="M92" s="299"/>
      <c r="N92" s="299"/>
      <c r="O92" s="299"/>
      <c r="P92" s="299"/>
      <c r="Q92" s="299"/>
      <c r="R92" s="299"/>
      <c r="S92" s="299"/>
      <c r="T92" s="299"/>
      <c r="U92" s="299"/>
      <c r="V92" s="299"/>
      <c r="W92" s="299"/>
      <c r="X92" s="299"/>
      <c r="Y92" s="299"/>
      <c r="Z92" s="299"/>
      <c r="AA92" s="299"/>
      <c r="AB92" s="299"/>
      <c r="AC92" s="299"/>
      <c r="AD92" s="299"/>
      <c r="AE92" s="299"/>
      <c r="AF92" s="299"/>
      <c r="AG92" s="301" t="s">
        <v>59</v>
      </c>
      <c r="AH92" s="299"/>
      <c r="AI92" s="299"/>
      <c r="AJ92" s="299"/>
      <c r="AK92" s="299"/>
      <c r="AL92" s="299"/>
      <c r="AM92" s="299"/>
      <c r="AN92" s="300" t="s">
        <v>60</v>
      </c>
      <c r="AO92" s="299"/>
      <c r="AP92" s="302"/>
      <c r="AQ92" s="75" t="s">
        <v>61</v>
      </c>
      <c r="AR92" s="40"/>
      <c r="AS92" s="76" t="s">
        <v>62</v>
      </c>
      <c r="AT92" s="77" t="s">
        <v>63</v>
      </c>
      <c r="AU92" s="77" t="s">
        <v>64</v>
      </c>
      <c r="AV92" s="77" t="s">
        <v>65</v>
      </c>
      <c r="AW92" s="77" t="s">
        <v>66</v>
      </c>
      <c r="AX92" s="77" t="s">
        <v>67</v>
      </c>
      <c r="AY92" s="77" t="s">
        <v>68</v>
      </c>
      <c r="AZ92" s="77" t="s">
        <v>69</v>
      </c>
      <c r="BA92" s="77" t="s">
        <v>70</v>
      </c>
      <c r="BB92" s="77" t="s">
        <v>71</v>
      </c>
      <c r="BC92" s="77" t="s">
        <v>72</v>
      </c>
      <c r="BD92" s="78" t="s">
        <v>73</v>
      </c>
      <c r="BE92" s="35"/>
    </row>
    <row r="93" spans="1:91" s="2" customFormat="1" ht="10.9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0"/>
      <c r="AS93" s="79"/>
      <c r="AT93" s="80"/>
      <c r="AU93" s="80"/>
      <c r="AV93" s="80"/>
      <c r="AW93" s="80"/>
      <c r="AX93" s="80"/>
      <c r="AY93" s="80"/>
      <c r="AZ93" s="80"/>
      <c r="BA93" s="80"/>
      <c r="BB93" s="80"/>
      <c r="BC93" s="80"/>
      <c r="BD93" s="81"/>
      <c r="BE93" s="35"/>
    </row>
    <row r="94" spans="1:91" s="6" customFormat="1" ht="32.450000000000003" customHeight="1">
      <c r="B94" s="82"/>
      <c r="C94" s="83" t="s">
        <v>74</v>
      </c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  <c r="AC94" s="84"/>
      <c r="AD94" s="84"/>
      <c r="AE94" s="84"/>
      <c r="AF94" s="84"/>
      <c r="AG94" s="306">
        <f>ROUND(SUM(AG95:AG97),2)</f>
        <v>0</v>
      </c>
      <c r="AH94" s="306"/>
      <c r="AI94" s="306"/>
      <c r="AJ94" s="306"/>
      <c r="AK94" s="306"/>
      <c r="AL94" s="306"/>
      <c r="AM94" s="306"/>
      <c r="AN94" s="307">
        <f>SUM(AG94,AT94)</f>
        <v>0</v>
      </c>
      <c r="AO94" s="307"/>
      <c r="AP94" s="307"/>
      <c r="AQ94" s="86" t="s">
        <v>1</v>
      </c>
      <c r="AR94" s="87"/>
      <c r="AS94" s="88">
        <f>ROUND(SUM(AS95:AS97),2)</f>
        <v>0</v>
      </c>
      <c r="AT94" s="89">
        <f>ROUND(SUM(AV94:AW94),2)</f>
        <v>0</v>
      </c>
      <c r="AU94" s="90">
        <f>ROUND(SUM(AU95:AU97),5)</f>
        <v>0</v>
      </c>
      <c r="AV94" s="89">
        <f>ROUND(AZ94*L29,2)</f>
        <v>0</v>
      </c>
      <c r="AW94" s="89">
        <f>ROUND(BA94*L30,2)</f>
        <v>0</v>
      </c>
      <c r="AX94" s="89">
        <f>ROUND(BB94*L29,2)</f>
        <v>0</v>
      </c>
      <c r="AY94" s="89">
        <f>ROUND(BC94*L30,2)</f>
        <v>0</v>
      </c>
      <c r="AZ94" s="89">
        <f>ROUND(SUM(AZ95:AZ97),2)</f>
        <v>0</v>
      </c>
      <c r="BA94" s="89">
        <f>ROUND(SUM(BA95:BA97),2)</f>
        <v>0</v>
      </c>
      <c r="BB94" s="89">
        <f>ROUND(SUM(BB95:BB97),2)</f>
        <v>0</v>
      </c>
      <c r="BC94" s="89">
        <f>ROUND(SUM(BC95:BC97),2)</f>
        <v>0</v>
      </c>
      <c r="BD94" s="91">
        <f>ROUND(SUM(BD95:BD97),2)</f>
        <v>0</v>
      </c>
      <c r="BS94" s="92" t="s">
        <v>75</v>
      </c>
      <c r="BT94" s="92" t="s">
        <v>76</v>
      </c>
      <c r="BU94" s="93" t="s">
        <v>77</v>
      </c>
      <c r="BV94" s="92" t="s">
        <v>78</v>
      </c>
      <c r="BW94" s="92" t="s">
        <v>5</v>
      </c>
      <c r="BX94" s="92" t="s">
        <v>79</v>
      </c>
      <c r="CL94" s="92" t="s">
        <v>1</v>
      </c>
    </row>
    <row r="95" spans="1:91" s="7" customFormat="1" ht="16.5" customHeight="1">
      <c r="A95" s="94" t="s">
        <v>80</v>
      </c>
      <c r="B95" s="95"/>
      <c r="C95" s="96"/>
      <c r="D95" s="305" t="s">
        <v>81</v>
      </c>
      <c r="E95" s="305"/>
      <c r="F95" s="305"/>
      <c r="G95" s="305"/>
      <c r="H95" s="305"/>
      <c r="I95" s="97"/>
      <c r="J95" s="305" t="s">
        <v>82</v>
      </c>
      <c r="K95" s="305"/>
      <c r="L95" s="305"/>
      <c r="M95" s="305"/>
      <c r="N95" s="305"/>
      <c r="O95" s="305"/>
      <c r="P95" s="305"/>
      <c r="Q95" s="305"/>
      <c r="R95" s="305"/>
      <c r="S95" s="305"/>
      <c r="T95" s="305"/>
      <c r="U95" s="305"/>
      <c r="V95" s="305"/>
      <c r="W95" s="305"/>
      <c r="X95" s="305"/>
      <c r="Y95" s="305"/>
      <c r="Z95" s="305"/>
      <c r="AA95" s="305"/>
      <c r="AB95" s="305"/>
      <c r="AC95" s="305"/>
      <c r="AD95" s="305"/>
      <c r="AE95" s="305"/>
      <c r="AF95" s="305"/>
      <c r="AG95" s="303">
        <f>'01 - Stavební část'!J30</f>
        <v>0</v>
      </c>
      <c r="AH95" s="304"/>
      <c r="AI95" s="304"/>
      <c r="AJ95" s="304"/>
      <c r="AK95" s="304"/>
      <c r="AL95" s="304"/>
      <c r="AM95" s="304"/>
      <c r="AN95" s="303">
        <f>SUM(AG95,AT95)</f>
        <v>0</v>
      </c>
      <c r="AO95" s="304"/>
      <c r="AP95" s="304"/>
      <c r="AQ95" s="98" t="s">
        <v>83</v>
      </c>
      <c r="AR95" s="99"/>
      <c r="AS95" s="100">
        <v>0</v>
      </c>
      <c r="AT95" s="101">
        <f>ROUND(SUM(AV95:AW95),2)</f>
        <v>0</v>
      </c>
      <c r="AU95" s="102">
        <f>'01 - Stavební část'!P128</f>
        <v>0</v>
      </c>
      <c r="AV95" s="101">
        <f>'01 - Stavební část'!J33</f>
        <v>0</v>
      </c>
      <c r="AW95" s="101">
        <f>'01 - Stavební část'!J34</f>
        <v>0</v>
      </c>
      <c r="AX95" s="101">
        <f>'01 - Stavební část'!J35</f>
        <v>0</v>
      </c>
      <c r="AY95" s="101">
        <f>'01 - Stavební část'!J36</f>
        <v>0</v>
      </c>
      <c r="AZ95" s="101">
        <f>'01 - Stavební část'!F33</f>
        <v>0</v>
      </c>
      <c r="BA95" s="101">
        <f>'01 - Stavební část'!F34</f>
        <v>0</v>
      </c>
      <c r="BB95" s="101">
        <f>'01 - Stavební část'!F35</f>
        <v>0</v>
      </c>
      <c r="BC95" s="101">
        <f>'01 - Stavební část'!F36</f>
        <v>0</v>
      </c>
      <c r="BD95" s="103">
        <f>'01 - Stavební část'!F37</f>
        <v>0</v>
      </c>
      <c r="BT95" s="104" t="s">
        <v>84</v>
      </c>
      <c r="BV95" s="104" t="s">
        <v>78</v>
      </c>
      <c r="BW95" s="104" t="s">
        <v>85</v>
      </c>
      <c r="BX95" s="104" t="s">
        <v>5</v>
      </c>
      <c r="CL95" s="104" t="s">
        <v>1</v>
      </c>
      <c r="CM95" s="104" t="s">
        <v>86</v>
      </c>
    </row>
    <row r="96" spans="1:91" s="7" customFormat="1" ht="16.5" customHeight="1">
      <c r="A96" s="94" t="s">
        <v>80</v>
      </c>
      <c r="B96" s="95"/>
      <c r="C96" s="96"/>
      <c r="D96" s="305" t="s">
        <v>87</v>
      </c>
      <c r="E96" s="305"/>
      <c r="F96" s="305"/>
      <c r="G96" s="305"/>
      <c r="H96" s="305"/>
      <c r="I96" s="97"/>
      <c r="J96" s="305" t="s">
        <v>88</v>
      </c>
      <c r="K96" s="305"/>
      <c r="L96" s="305"/>
      <c r="M96" s="305"/>
      <c r="N96" s="305"/>
      <c r="O96" s="305"/>
      <c r="P96" s="305"/>
      <c r="Q96" s="305"/>
      <c r="R96" s="305"/>
      <c r="S96" s="305"/>
      <c r="T96" s="305"/>
      <c r="U96" s="305"/>
      <c r="V96" s="305"/>
      <c r="W96" s="305"/>
      <c r="X96" s="305"/>
      <c r="Y96" s="305"/>
      <c r="Z96" s="305"/>
      <c r="AA96" s="305"/>
      <c r="AB96" s="305"/>
      <c r="AC96" s="305"/>
      <c r="AD96" s="305"/>
      <c r="AE96" s="305"/>
      <c r="AF96" s="305"/>
      <c r="AG96" s="303">
        <f>'02 - Silnoproudá elektrot...'!J30</f>
        <v>0</v>
      </c>
      <c r="AH96" s="304"/>
      <c r="AI96" s="304"/>
      <c r="AJ96" s="304"/>
      <c r="AK96" s="304"/>
      <c r="AL96" s="304"/>
      <c r="AM96" s="304"/>
      <c r="AN96" s="303">
        <f>SUM(AG96,AT96)</f>
        <v>0</v>
      </c>
      <c r="AO96" s="304"/>
      <c r="AP96" s="304"/>
      <c r="AQ96" s="98" t="s">
        <v>83</v>
      </c>
      <c r="AR96" s="99"/>
      <c r="AS96" s="100">
        <v>0</v>
      </c>
      <c r="AT96" s="101">
        <f>ROUND(SUM(AV96:AW96),2)</f>
        <v>0</v>
      </c>
      <c r="AU96" s="102">
        <f>'02 - Silnoproudá elektrot...'!P123</f>
        <v>0</v>
      </c>
      <c r="AV96" s="101">
        <f>'02 - Silnoproudá elektrot...'!J33</f>
        <v>0</v>
      </c>
      <c r="AW96" s="101">
        <f>'02 - Silnoproudá elektrot...'!J34</f>
        <v>0</v>
      </c>
      <c r="AX96" s="101">
        <f>'02 - Silnoproudá elektrot...'!J35</f>
        <v>0</v>
      </c>
      <c r="AY96" s="101">
        <f>'02 - Silnoproudá elektrot...'!J36</f>
        <v>0</v>
      </c>
      <c r="AZ96" s="101">
        <f>'02 - Silnoproudá elektrot...'!F33</f>
        <v>0</v>
      </c>
      <c r="BA96" s="101">
        <f>'02 - Silnoproudá elektrot...'!F34</f>
        <v>0</v>
      </c>
      <c r="BB96" s="101">
        <f>'02 - Silnoproudá elektrot...'!F35</f>
        <v>0</v>
      </c>
      <c r="BC96" s="101">
        <f>'02 - Silnoproudá elektrot...'!F36</f>
        <v>0</v>
      </c>
      <c r="BD96" s="103">
        <f>'02 - Silnoproudá elektrot...'!F37</f>
        <v>0</v>
      </c>
      <c r="BT96" s="104" t="s">
        <v>84</v>
      </c>
      <c r="BV96" s="104" t="s">
        <v>78</v>
      </c>
      <c r="BW96" s="104" t="s">
        <v>89</v>
      </c>
      <c r="BX96" s="104" t="s">
        <v>5</v>
      </c>
      <c r="CL96" s="104" t="s">
        <v>1</v>
      </c>
      <c r="CM96" s="104" t="s">
        <v>86</v>
      </c>
    </row>
    <row r="97" spans="1:91" s="7" customFormat="1" ht="16.5" customHeight="1">
      <c r="A97" s="94" t="s">
        <v>80</v>
      </c>
      <c r="B97" s="95"/>
      <c r="C97" s="96"/>
      <c r="D97" s="305" t="s">
        <v>90</v>
      </c>
      <c r="E97" s="305"/>
      <c r="F97" s="305"/>
      <c r="G97" s="305"/>
      <c r="H97" s="305"/>
      <c r="I97" s="97"/>
      <c r="J97" s="305" t="s">
        <v>91</v>
      </c>
      <c r="K97" s="305"/>
      <c r="L97" s="305"/>
      <c r="M97" s="305"/>
      <c r="N97" s="305"/>
      <c r="O97" s="305"/>
      <c r="P97" s="305"/>
      <c r="Q97" s="305"/>
      <c r="R97" s="305"/>
      <c r="S97" s="305"/>
      <c r="T97" s="305"/>
      <c r="U97" s="305"/>
      <c r="V97" s="305"/>
      <c r="W97" s="305"/>
      <c r="X97" s="305"/>
      <c r="Y97" s="305"/>
      <c r="Z97" s="305"/>
      <c r="AA97" s="305"/>
      <c r="AB97" s="305"/>
      <c r="AC97" s="305"/>
      <c r="AD97" s="305"/>
      <c r="AE97" s="305"/>
      <c r="AF97" s="305"/>
      <c r="AG97" s="303">
        <f>'03 - Vedlejší rozpočtové ...'!J30</f>
        <v>0</v>
      </c>
      <c r="AH97" s="304"/>
      <c r="AI97" s="304"/>
      <c r="AJ97" s="304"/>
      <c r="AK97" s="304"/>
      <c r="AL97" s="304"/>
      <c r="AM97" s="304"/>
      <c r="AN97" s="303">
        <f>SUM(AG97,AT97)</f>
        <v>0</v>
      </c>
      <c r="AO97" s="304"/>
      <c r="AP97" s="304"/>
      <c r="AQ97" s="98" t="s">
        <v>83</v>
      </c>
      <c r="AR97" s="99"/>
      <c r="AS97" s="105">
        <v>0</v>
      </c>
      <c r="AT97" s="106">
        <f>ROUND(SUM(AV97:AW97),2)</f>
        <v>0</v>
      </c>
      <c r="AU97" s="107">
        <f>'03 - Vedlejší rozpočtové ...'!P119</f>
        <v>0</v>
      </c>
      <c r="AV97" s="106">
        <f>'03 - Vedlejší rozpočtové ...'!J33</f>
        <v>0</v>
      </c>
      <c r="AW97" s="106">
        <f>'03 - Vedlejší rozpočtové ...'!J34</f>
        <v>0</v>
      </c>
      <c r="AX97" s="106">
        <f>'03 - Vedlejší rozpočtové ...'!J35</f>
        <v>0</v>
      </c>
      <c r="AY97" s="106">
        <f>'03 - Vedlejší rozpočtové ...'!J36</f>
        <v>0</v>
      </c>
      <c r="AZ97" s="106">
        <f>'03 - Vedlejší rozpočtové ...'!F33</f>
        <v>0</v>
      </c>
      <c r="BA97" s="106">
        <f>'03 - Vedlejší rozpočtové ...'!F34</f>
        <v>0</v>
      </c>
      <c r="BB97" s="106">
        <f>'03 - Vedlejší rozpočtové ...'!F35</f>
        <v>0</v>
      </c>
      <c r="BC97" s="106">
        <f>'03 - Vedlejší rozpočtové ...'!F36</f>
        <v>0</v>
      </c>
      <c r="BD97" s="108">
        <f>'03 - Vedlejší rozpočtové ...'!F37</f>
        <v>0</v>
      </c>
      <c r="BT97" s="104" t="s">
        <v>84</v>
      </c>
      <c r="BV97" s="104" t="s">
        <v>78</v>
      </c>
      <c r="BW97" s="104" t="s">
        <v>92</v>
      </c>
      <c r="BX97" s="104" t="s">
        <v>5</v>
      </c>
      <c r="CL97" s="104" t="s">
        <v>1</v>
      </c>
      <c r="CM97" s="104" t="s">
        <v>86</v>
      </c>
    </row>
    <row r="98" spans="1:91" s="2" customFormat="1" ht="30" customHeight="1">
      <c r="A98" s="35"/>
      <c r="B98" s="36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40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91" s="2" customFormat="1" ht="6.95" customHeight="1">
      <c r="A99" s="35"/>
      <c r="B99" s="55"/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  <c r="AA99" s="56"/>
      <c r="AB99" s="56"/>
      <c r="AC99" s="56"/>
      <c r="AD99" s="56"/>
      <c r="AE99" s="56"/>
      <c r="AF99" s="56"/>
      <c r="AG99" s="56"/>
      <c r="AH99" s="56"/>
      <c r="AI99" s="56"/>
      <c r="AJ99" s="56"/>
      <c r="AK99" s="56"/>
      <c r="AL99" s="56"/>
      <c r="AM99" s="56"/>
      <c r="AN99" s="56"/>
      <c r="AO99" s="56"/>
      <c r="AP99" s="56"/>
      <c r="AQ99" s="56"/>
      <c r="AR99" s="40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</sheetData>
  <sheetProtection algorithmName="SHA-512" hashValue="zuTP47F1jMIQQNyctFK20JdbbobnSdanYqjOfCwk5BWCIfNXbOWCXuiePoRpCSK8pM8oLQ44rNqkFtX38GneJg==" saltValue="3eR1LVr/wRmJHYdvNqn4uXN3G810FP3cuZBPZE98/s3TOSrw5AQzMIkDP3DiqTtCetttv3sngW8052Pvt4FS8g==" spinCount="100000" sheet="1" objects="1" scenarios="1" formatColumns="0" formatRows="0"/>
  <mergeCells count="50">
    <mergeCell ref="AR2:BE2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01 - Stavební část'!C2" display="/"/>
    <hyperlink ref="A96" location="'02 - Silnoproudá elektrot...'!C2" display="/"/>
    <hyperlink ref="A97" location="'03 - Vedlejší rozpočtové ...'!C2" display="/"/>
  </hyperlinks>
  <pageMargins left="0.39374999999999999" right="0.39374999999999999" top="0.39374999999999999" bottom="0.39374999999999999" header="0" footer="0"/>
  <pageSetup paperSize="9" scale="75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495"/>
  <sheetViews>
    <sheetView showGridLines="0" topLeftCell="A4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08"/>
      <c r="M2" s="308"/>
      <c r="N2" s="308"/>
      <c r="O2" s="308"/>
      <c r="P2" s="308"/>
      <c r="Q2" s="308"/>
      <c r="R2" s="308"/>
      <c r="S2" s="308"/>
      <c r="T2" s="308"/>
      <c r="U2" s="308"/>
      <c r="V2" s="308"/>
      <c r="AT2" s="18" t="s">
        <v>85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86</v>
      </c>
    </row>
    <row r="4" spans="1:46" s="1" customFormat="1" ht="24.95" customHeight="1">
      <c r="B4" s="21"/>
      <c r="D4" s="111" t="s">
        <v>93</v>
      </c>
      <c r="L4" s="21"/>
      <c r="M4" s="112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16.5" customHeight="1">
      <c r="B7" s="21"/>
      <c r="E7" s="309" t="str">
        <f>'Rekapitulace stavby'!K6</f>
        <v>Výměna oken tělocvičny ZŠ 1.máje v Karlových Varech</v>
      </c>
      <c r="F7" s="310"/>
      <c r="G7" s="310"/>
      <c r="H7" s="310"/>
      <c r="L7" s="21"/>
    </row>
    <row r="8" spans="1:46" s="2" customFormat="1" ht="12" customHeight="1">
      <c r="A8" s="35"/>
      <c r="B8" s="40"/>
      <c r="C8" s="35"/>
      <c r="D8" s="113" t="s">
        <v>94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11" t="s">
        <v>95</v>
      </c>
      <c r="F9" s="312"/>
      <c r="G9" s="312"/>
      <c r="H9" s="312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3" t="s">
        <v>18</v>
      </c>
      <c r="E11" s="35"/>
      <c r="F11" s="114" t="s">
        <v>1</v>
      </c>
      <c r="G11" s="35"/>
      <c r="H11" s="35"/>
      <c r="I11" s="113" t="s">
        <v>19</v>
      </c>
      <c r="J11" s="114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3" t="s">
        <v>20</v>
      </c>
      <c r="E12" s="35"/>
      <c r="F12" s="114" t="s">
        <v>21</v>
      </c>
      <c r="G12" s="35"/>
      <c r="H12" s="35"/>
      <c r="I12" s="113" t="s">
        <v>22</v>
      </c>
      <c r="J12" s="115" t="str">
        <f>'Rekapitulace stavby'!AN8</f>
        <v>5. 3. 2024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3" t="s">
        <v>24</v>
      </c>
      <c r="E14" s="35"/>
      <c r="F14" s="35"/>
      <c r="G14" s="35"/>
      <c r="H14" s="35"/>
      <c r="I14" s="113" t="s">
        <v>25</v>
      </c>
      <c r="J14" s="114" t="s">
        <v>1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4" t="s">
        <v>26</v>
      </c>
      <c r="F15" s="35"/>
      <c r="G15" s="35"/>
      <c r="H15" s="35"/>
      <c r="I15" s="113" t="s">
        <v>27</v>
      </c>
      <c r="J15" s="114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3" t="s">
        <v>28</v>
      </c>
      <c r="E17" s="35"/>
      <c r="F17" s="35"/>
      <c r="G17" s="35"/>
      <c r="H17" s="35"/>
      <c r="I17" s="113" t="s">
        <v>25</v>
      </c>
      <c r="J17" s="31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13" t="str">
        <f>'Rekapitulace stavby'!E14</f>
        <v>Vyplň údaj</v>
      </c>
      <c r="F18" s="314"/>
      <c r="G18" s="314"/>
      <c r="H18" s="314"/>
      <c r="I18" s="113" t="s">
        <v>27</v>
      </c>
      <c r="J18" s="31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3" t="s">
        <v>30</v>
      </c>
      <c r="E20" s="35"/>
      <c r="F20" s="35"/>
      <c r="G20" s="35"/>
      <c r="H20" s="35"/>
      <c r="I20" s="113" t="s">
        <v>25</v>
      </c>
      <c r="J20" s="114" t="s">
        <v>1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4" t="s">
        <v>31</v>
      </c>
      <c r="F21" s="35"/>
      <c r="G21" s="35"/>
      <c r="H21" s="35"/>
      <c r="I21" s="113" t="s">
        <v>27</v>
      </c>
      <c r="J21" s="114" t="s">
        <v>1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3" t="s">
        <v>33</v>
      </c>
      <c r="E23" s="35"/>
      <c r="F23" s="35"/>
      <c r="G23" s="35"/>
      <c r="H23" s="35"/>
      <c r="I23" s="113" t="s">
        <v>25</v>
      </c>
      <c r="J23" s="114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4" t="s">
        <v>31</v>
      </c>
      <c r="F24" s="35"/>
      <c r="G24" s="35"/>
      <c r="H24" s="35"/>
      <c r="I24" s="113" t="s">
        <v>27</v>
      </c>
      <c r="J24" s="114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3" t="s">
        <v>34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6"/>
      <c r="B27" s="117"/>
      <c r="C27" s="116"/>
      <c r="D27" s="116"/>
      <c r="E27" s="315" t="s">
        <v>1</v>
      </c>
      <c r="F27" s="315"/>
      <c r="G27" s="315"/>
      <c r="H27" s="315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9"/>
      <c r="E29" s="119"/>
      <c r="F29" s="119"/>
      <c r="G29" s="119"/>
      <c r="H29" s="119"/>
      <c r="I29" s="119"/>
      <c r="J29" s="119"/>
      <c r="K29" s="119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0" t="s">
        <v>36</v>
      </c>
      <c r="E30" s="35"/>
      <c r="F30" s="35"/>
      <c r="G30" s="35"/>
      <c r="H30" s="35"/>
      <c r="I30" s="35"/>
      <c r="J30" s="121">
        <f>ROUND(J128,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9"/>
      <c r="E31" s="119"/>
      <c r="F31" s="119"/>
      <c r="G31" s="119"/>
      <c r="H31" s="119"/>
      <c r="I31" s="119"/>
      <c r="J31" s="119"/>
      <c r="K31" s="119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2" t="s">
        <v>38</v>
      </c>
      <c r="G32" s="35"/>
      <c r="H32" s="35"/>
      <c r="I32" s="122" t="s">
        <v>37</v>
      </c>
      <c r="J32" s="122" t="s">
        <v>39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3" t="s">
        <v>40</v>
      </c>
      <c r="E33" s="113" t="s">
        <v>41</v>
      </c>
      <c r="F33" s="124">
        <f>ROUND((SUM(BE128:BE494)),  2)</f>
        <v>0</v>
      </c>
      <c r="G33" s="35"/>
      <c r="H33" s="35"/>
      <c r="I33" s="125">
        <v>0.21</v>
      </c>
      <c r="J33" s="124">
        <f>ROUND(((SUM(BE128:BE494))*I33),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13" t="s">
        <v>42</v>
      </c>
      <c r="F34" s="124">
        <f>ROUND((SUM(BF128:BF494)),  2)</f>
        <v>0</v>
      </c>
      <c r="G34" s="35"/>
      <c r="H34" s="35"/>
      <c r="I34" s="125">
        <v>0.15</v>
      </c>
      <c r="J34" s="124">
        <f>ROUND(((SUM(BF128:BF494))*I34),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13" t="s">
        <v>43</v>
      </c>
      <c r="F35" s="124">
        <f>ROUND((SUM(BG128:BG494)),  2)</f>
        <v>0</v>
      </c>
      <c r="G35" s="35"/>
      <c r="H35" s="35"/>
      <c r="I35" s="125">
        <v>0.21</v>
      </c>
      <c r="J35" s="124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13" t="s">
        <v>44</v>
      </c>
      <c r="F36" s="124">
        <f>ROUND((SUM(BH128:BH494)),  2)</f>
        <v>0</v>
      </c>
      <c r="G36" s="35"/>
      <c r="H36" s="35"/>
      <c r="I36" s="125">
        <v>0.15</v>
      </c>
      <c r="J36" s="124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3" t="s">
        <v>45</v>
      </c>
      <c r="F37" s="124">
        <f>ROUND((SUM(BI128:BI494)),  2)</f>
        <v>0</v>
      </c>
      <c r="G37" s="35"/>
      <c r="H37" s="35"/>
      <c r="I37" s="125">
        <v>0</v>
      </c>
      <c r="J37" s="124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6"/>
      <c r="D39" s="127" t="s">
        <v>46</v>
      </c>
      <c r="E39" s="128"/>
      <c r="F39" s="128"/>
      <c r="G39" s="129" t="s">
        <v>47</v>
      </c>
      <c r="H39" s="130" t="s">
        <v>48</v>
      </c>
      <c r="I39" s="128"/>
      <c r="J39" s="131">
        <f>SUM(J30:J37)</f>
        <v>0</v>
      </c>
      <c r="K39" s="132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3" t="s">
        <v>49</v>
      </c>
      <c r="E50" s="134"/>
      <c r="F50" s="134"/>
      <c r="G50" s="133" t="s">
        <v>50</v>
      </c>
      <c r="H50" s="134"/>
      <c r="I50" s="134"/>
      <c r="J50" s="134"/>
      <c r="K50" s="134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35" t="s">
        <v>51</v>
      </c>
      <c r="E61" s="136"/>
      <c r="F61" s="137" t="s">
        <v>52</v>
      </c>
      <c r="G61" s="135" t="s">
        <v>51</v>
      </c>
      <c r="H61" s="136"/>
      <c r="I61" s="136"/>
      <c r="J61" s="138" t="s">
        <v>52</v>
      </c>
      <c r="K61" s="136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3" t="s">
        <v>53</v>
      </c>
      <c r="E65" s="139"/>
      <c r="F65" s="139"/>
      <c r="G65" s="133" t="s">
        <v>54</v>
      </c>
      <c r="H65" s="139"/>
      <c r="I65" s="139"/>
      <c r="J65" s="139"/>
      <c r="K65" s="139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35" t="s">
        <v>51</v>
      </c>
      <c r="E76" s="136"/>
      <c r="F76" s="137" t="s">
        <v>52</v>
      </c>
      <c r="G76" s="135" t="s">
        <v>51</v>
      </c>
      <c r="H76" s="136"/>
      <c r="I76" s="136"/>
      <c r="J76" s="138" t="s">
        <v>52</v>
      </c>
      <c r="K76" s="136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0"/>
      <c r="C77" s="141"/>
      <c r="D77" s="141"/>
      <c r="E77" s="141"/>
      <c r="F77" s="141"/>
      <c r="G77" s="141"/>
      <c r="H77" s="141"/>
      <c r="I77" s="141"/>
      <c r="J77" s="141"/>
      <c r="K77" s="141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142"/>
      <c r="C81" s="143"/>
      <c r="D81" s="143"/>
      <c r="E81" s="143"/>
      <c r="F81" s="143"/>
      <c r="G81" s="143"/>
      <c r="H81" s="143"/>
      <c r="I81" s="143"/>
      <c r="J81" s="143"/>
      <c r="K81" s="143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4" t="s">
        <v>96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16" t="str">
        <f>E7</f>
        <v>Výměna oken tělocvičny ZŠ 1.máje v Karlových Varech</v>
      </c>
      <c r="F85" s="317"/>
      <c r="G85" s="317"/>
      <c r="H85" s="317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94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287" t="str">
        <f>E9</f>
        <v>01 - Stavební část</v>
      </c>
      <c r="F87" s="318"/>
      <c r="G87" s="318"/>
      <c r="H87" s="318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20</v>
      </c>
      <c r="D89" s="37"/>
      <c r="E89" s="37"/>
      <c r="F89" s="28" t="str">
        <f>F12</f>
        <v>Karlovy Vary</v>
      </c>
      <c r="G89" s="37"/>
      <c r="H89" s="37"/>
      <c r="I89" s="30" t="s">
        <v>22</v>
      </c>
      <c r="J89" s="67" t="str">
        <f>IF(J12="","",J12)</f>
        <v>5. 3. 2024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2" customHeight="1">
      <c r="A91" s="35"/>
      <c r="B91" s="36"/>
      <c r="C91" s="30" t="s">
        <v>24</v>
      </c>
      <c r="D91" s="37"/>
      <c r="E91" s="37"/>
      <c r="F91" s="28" t="str">
        <f>E15</f>
        <v>Statutární město Karlovy Vary</v>
      </c>
      <c r="G91" s="37"/>
      <c r="H91" s="37"/>
      <c r="I91" s="30" t="s">
        <v>30</v>
      </c>
      <c r="J91" s="33" t="str">
        <f>E21</f>
        <v>DPT projekty Ostrov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30" t="s">
        <v>28</v>
      </c>
      <c r="D92" s="37"/>
      <c r="E92" s="37"/>
      <c r="F92" s="28" t="str">
        <f>IF(E18="","",E18)</f>
        <v>Vyplň údaj</v>
      </c>
      <c r="G92" s="37"/>
      <c r="H92" s="37"/>
      <c r="I92" s="30" t="s">
        <v>33</v>
      </c>
      <c r="J92" s="33" t="str">
        <f>E24</f>
        <v>DPT projekty Ostrov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44" t="s">
        <v>97</v>
      </c>
      <c r="D94" s="145"/>
      <c r="E94" s="145"/>
      <c r="F94" s="145"/>
      <c r="G94" s="145"/>
      <c r="H94" s="145"/>
      <c r="I94" s="145"/>
      <c r="J94" s="146" t="s">
        <v>98</v>
      </c>
      <c r="K94" s="145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47" t="s">
        <v>99</v>
      </c>
      <c r="D96" s="37"/>
      <c r="E96" s="37"/>
      <c r="F96" s="37"/>
      <c r="G96" s="37"/>
      <c r="H96" s="37"/>
      <c r="I96" s="37"/>
      <c r="J96" s="85">
        <f>J128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100</v>
      </c>
    </row>
    <row r="97" spans="1:31" s="9" customFormat="1" ht="24.95" customHeight="1">
      <c r="B97" s="148"/>
      <c r="C97" s="149"/>
      <c r="D97" s="150" t="s">
        <v>101</v>
      </c>
      <c r="E97" s="151"/>
      <c r="F97" s="151"/>
      <c r="G97" s="151"/>
      <c r="H97" s="151"/>
      <c r="I97" s="151"/>
      <c r="J97" s="152">
        <f>J129</f>
        <v>0</v>
      </c>
      <c r="K97" s="149"/>
      <c r="L97" s="153"/>
    </row>
    <row r="98" spans="1:31" s="10" customFormat="1" ht="19.899999999999999" customHeight="1">
      <c r="B98" s="154"/>
      <c r="C98" s="155"/>
      <c r="D98" s="156" t="s">
        <v>102</v>
      </c>
      <c r="E98" s="157"/>
      <c r="F98" s="157"/>
      <c r="G98" s="157"/>
      <c r="H98" s="157"/>
      <c r="I98" s="157"/>
      <c r="J98" s="158">
        <f>J130</f>
        <v>0</v>
      </c>
      <c r="K98" s="155"/>
      <c r="L98" s="159"/>
    </row>
    <row r="99" spans="1:31" s="10" customFormat="1" ht="19.899999999999999" customHeight="1">
      <c r="B99" s="154"/>
      <c r="C99" s="155"/>
      <c r="D99" s="156" t="s">
        <v>103</v>
      </c>
      <c r="E99" s="157"/>
      <c r="F99" s="157"/>
      <c r="G99" s="157"/>
      <c r="H99" s="157"/>
      <c r="I99" s="157"/>
      <c r="J99" s="158">
        <f>J260</f>
        <v>0</v>
      </c>
      <c r="K99" s="155"/>
      <c r="L99" s="159"/>
    </row>
    <row r="100" spans="1:31" s="10" customFormat="1" ht="19.899999999999999" customHeight="1">
      <c r="B100" s="154"/>
      <c r="C100" s="155"/>
      <c r="D100" s="156" t="s">
        <v>104</v>
      </c>
      <c r="E100" s="157"/>
      <c r="F100" s="157"/>
      <c r="G100" s="157"/>
      <c r="H100" s="157"/>
      <c r="I100" s="157"/>
      <c r="J100" s="158">
        <f>J314</f>
        <v>0</v>
      </c>
      <c r="K100" s="155"/>
      <c r="L100" s="159"/>
    </row>
    <row r="101" spans="1:31" s="10" customFormat="1" ht="19.899999999999999" customHeight="1">
      <c r="B101" s="154"/>
      <c r="C101" s="155"/>
      <c r="D101" s="156" t="s">
        <v>105</v>
      </c>
      <c r="E101" s="157"/>
      <c r="F101" s="157"/>
      <c r="G101" s="157"/>
      <c r="H101" s="157"/>
      <c r="I101" s="157"/>
      <c r="J101" s="158">
        <f>J325</f>
        <v>0</v>
      </c>
      <c r="K101" s="155"/>
      <c r="L101" s="159"/>
    </row>
    <row r="102" spans="1:31" s="9" customFormat="1" ht="24.95" customHeight="1">
      <c r="B102" s="148"/>
      <c r="C102" s="149"/>
      <c r="D102" s="150" t="s">
        <v>106</v>
      </c>
      <c r="E102" s="151"/>
      <c r="F102" s="151"/>
      <c r="G102" s="151"/>
      <c r="H102" s="151"/>
      <c r="I102" s="151"/>
      <c r="J102" s="152">
        <f>J328</f>
        <v>0</v>
      </c>
      <c r="K102" s="149"/>
      <c r="L102" s="153"/>
    </row>
    <row r="103" spans="1:31" s="10" customFormat="1" ht="19.899999999999999" customHeight="1">
      <c r="B103" s="154"/>
      <c r="C103" s="155"/>
      <c r="D103" s="156" t="s">
        <v>107</v>
      </c>
      <c r="E103" s="157"/>
      <c r="F103" s="157"/>
      <c r="G103" s="157"/>
      <c r="H103" s="157"/>
      <c r="I103" s="157"/>
      <c r="J103" s="158">
        <f>J329</f>
        <v>0</v>
      </c>
      <c r="K103" s="155"/>
      <c r="L103" s="159"/>
    </row>
    <row r="104" spans="1:31" s="10" customFormat="1" ht="19.899999999999999" customHeight="1">
      <c r="B104" s="154"/>
      <c r="C104" s="155"/>
      <c r="D104" s="156" t="s">
        <v>108</v>
      </c>
      <c r="E104" s="157"/>
      <c r="F104" s="157"/>
      <c r="G104" s="157"/>
      <c r="H104" s="157"/>
      <c r="I104" s="157"/>
      <c r="J104" s="158">
        <f>J343</f>
        <v>0</v>
      </c>
      <c r="K104" s="155"/>
      <c r="L104" s="159"/>
    </row>
    <row r="105" spans="1:31" s="10" customFormat="1" ht="19.899999999999999" customHeight="1">
      <c r="B105" s="154"/>
      <c r="C105" s="155"/>
      <c r="D105" s="156" t="s">
        <v>109</v>
      </c>
      <c r="E105" s="157"/>
      <c r="F105" s="157"/>
      <c r="G105" s="157"/>
      <c r="H105" s="157"/>
      <c r="I105" s="157"/>
      <c r="J105" s="158">
        <f>J354</f>
        <v>0</v>
      </c>
      <c r="K105" s="155"/>
      <c r="L105" s="159"/>
    </row>
    <row r="106" spans="1:31" s="10" customFormat="1" ht="19.899999999999999" customHeight="1">
      <c r="B106" s="154"/>
      <c r="C106" s="155"/>
      <c r="D106" s="156" t="s">
        <v>110</v>
      </c>
      <c r="E106" s="157"/>
      <c r="F106" s="157"/>
      <c r="G106" s="157"/>
      <c r="H106" s="157"/>
      <c r="I106" s="157"/>
      <c r="J106" s="158">
        <f>J459</f>
        <v>0</v>
      </c>
      <c r="K106" s="155"/>
      <c r="L106" s="159"/>
    </row>
    <row r="107" spans="1:31" s="10" customFormat="1" ht="19.899999999999999" customHeight="1">
      <c r="B107" s="154"/>
      <c r="C107" s="155"/>
      <c r="D107" s="156" t="s">
        <v>111</v>
      </c>
      <c r="E107" s="157"/>
      <c r="F107" s="157"/>
      <c r="G107" s="157"/>
      <c r="H107" s="157"/>
      <c r="I107" s="157"/>
      <c r="J107" s="158">
        <f>J482</f>
        <v>0</v>
      </c>
      <c r="K107" s="155"/>
      <c r="L107" s="159"/>
    </row>
    <row r="108" spans="1:31" s="10" customFormat="1" ht="19.899999999999999" customHeight="1">
      <c r="B108" s="154"/>
      <c r="C108" s="155"/>
      <c r="D108" s="156" t="s">
        <v>112</v>
      </c>
      <c r="E108" s="157"/>
      <c r="F108" s="157"/>
      <c r="G108" s="157"/>
      <c r="H108" s="157"/>
      <c r="I108" s="157"/>
      <c r="J108" s="158">
        <f>J489</f>
        <v>0</v>
      </c>
      <c r="K108" s="155"/>
      <c r="L108" s="159"/>
    </row>
    <row r="109" spans="1:31" s="2" customFormat="1" ht="21.75" customHeight="1">
      <c r="A109" s="35"/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6.95" customHeight="1">
      <c r="A110" s="35"/>
      <c r="B110" s="55"/>
      <c r="C110" s="56"/>
      <c r="D110" s="56"/>
      <c r="E110" s="56"/>
      <c r="F110" s="56"/>
      <c r="G110" s="56"/>
      <c r="H110" s="56"/>
      <c r="I110" s="56"/>
      <c r="J110" s="56"/>
      <c r="K110" s="56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4" spans="1:63" s="2" customFormat="1" ht="6.95" customHeight="1">
      <c r="A114" s="35"/>
      <c r="B114" s="57"/>
      <c r="C114" s="58"/>
      <c r="D114" s="58"/>
      <c r="E114" s="58"/>
      <c r="F114" s="58"/>
      <c r="G114" s="58"/>
      <c r="H114" s="58"/>
      <c r="I114" s="58"/>
      <c r="J114" s="58"/>
      <c r="K114" s="58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3" s="2" customFormat="1" ht="24.95" customHeight="1">
      <c r="A115" s="35"/>
      <c r="B115" s="36"/>
      <c r="C115" s="24" t="s">
        <v>113</v>
      </c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3" s="2" customFormat="1" ht="6.95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3" s="2" customFormat="1" ht="12" customHeight="1">
      <c r="A117" s="35"/>
      <c r="B117" s="36"/>
      <c r="C117" s="30" t="s">
        <v>16</v>
      </c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3" s="2" customFormat="1" ht="16.5" customHeight="1">
      <c r="A118" s="35"/>
      <c r="B118" s="36"/>
      <c r="C118" s="37"/>
      <c r="D118" s="37"/>
      <c r="E118" s="316" t="str">
        <f>E7</f>
        <v>Výměna oken tělocvičny ZŠ 1.máje v Karlových Varech</v>
      </c>
      <c r="F118" s="317"/>
      <c r="G118" s="317"/>
      <c r="H118" s="317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3" s="2" customFormat="1" ht="12" customHeight="1">
      <c r="A119" s="35"/>
      <c r="B119" s="36"/>
      <c r="C119" s="30" t="s">
        <v>94</v>
      </c>
      <c r="D119" s="37"/>
      <c r="E119" s="37"/>
      <c r="F119" s="37"/>
      <c r="G119" s="37"/>
      <c r="H119" s="37"/>
      <c r="I119" s="37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3" s="2" customFormat="1" ht="16.5" customHeight="1">
      <c r="A120" s="35"/>
      <c r="B120" s="36"/>
      <c r="C120" s="37"/>
      <c r="D120" s="37"/>
      <c r="E120" s="287" t="str">
        <f>E9</f>
        <v>01 - Stavební část</v>
      </c>
      <c r="F120" s="318"/>
      <c r="G120" s="318"/>
      <c r="H120" s="318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3" s="2" customFormat="1" ht="6.95" customHeight="1">
      <c r="A121" s="35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3" s="2" customFormat="1" ht="12" customHeight="1">
      <c r="A122" s="35"/>
      <c r="B122" s="36"/>
      <c r="C122" s="30" t="s">
        <v>20</v>
      </c>
      <c r="D122" s="37"/>
      <c r="E122" s="37"/>
      <c r="F122" s="28" t="str">
        <f>F12</f>
        <v>Karlovy Vary</v>
      </c>
      <c r="G122" s="37"/>
      <c r="H122" s="37"/>
      <c r="I122" s="30" t="s">
        <v>22</v>
      </c>
      <c r="J122" s="67" t="str">
        <f>IF(J12="","",J12)</f>
        <v>5. 3. 2024</v>
      </c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63" s="2" customFormat="1" ht="6.95" customHeight="1">
      <c r="A123" s="35"/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63" s="2" customFormat="1" ht="15.2" customHeight="1">
      <c r="A124" s="35"/>
      <c r="B124" s="36"/>
      <c r="C124" s="30" t="s">
        <v>24</v>
      </c>
      <c r="D124" s="37"/>
      <c r="E124" s="37"/>
      <c r="F124" s="28" t="str">
        <f>E15</f>
        <v>Statutární město Karlovy Vary</v>
      </c>
      <c r="G124" s="37"/>
      <c r="H124" s="37"/>
      <c r="I124" s="30" t="s">
        <v>30</v>
      </c>
      <c r="J124" s="33" t="str">
        <f>E21</f>
        <v>DPT projekty Ostrov</v>
      </c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63" s="2" customFormat="1" ht="15.2" customHeight="1">
      <c r="A125" s="35"/>
      <c r="B125" s="36"/>
      <c r="C125" s="30" t="s">
        <v>28</v>
      </c>
      <c r="D125" s="37"/>
      <c r="E125" s="37"/>
      <c r="F125" s="28" t="str">
        <f>IF(E18="","",E18)</f>
        <v>Vyplň údaj</v>
      </c>
      <c r="G125" s="37"/>
      <c r="H125" s="37"/>
      <c r="I125" s="30" t="s">
        <v>33</v>
      </c>
      <c r="J125" s="33" t="str">
        <f>E24</f>
        <v>DPT projekty Ostrov</v>
      </c>
      <c r="K125" s="37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63" s="2" customFormat="1" ht="10.35" customHeight="1">
      <c r="A126" s="35"/>
      <c r="B126" s="36"/>
      <c r="C126" s="37"/>
      <c r="D126" s="37"/>
      <c r="E126" s="37"/>
      <c r="F126" s="37"/>
      <c r="G126" s="37"/>
      <c r="H126" s="37"/>
      <c r="I126" s="37"/>
      <c r="J126" s="37"/>
      <c r="K126" s="37"/>
      <c r="L126" s="52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63" s="11" customFormat="1" ht="29.25" customHeight="1">
      <c r="A127" s="160"/>
      <c r="B127" s="161"/>
      <c r="C127" s="162" t="s">
        <v>114</v>
      </c>
      <c r="D127" s="163" t="s">
        <v>61</v>
      </c>
      <c r="E127" s="163" t="s">
        <v>57</v>
      </c>
      <c r="F127" s="163" t="s">
        <v>58</v>
      </c>
      <c r="G127" s="163" t="s">
        <v>115</v>
      </c>
      <c r="H127" s="163" t="s">
        <v>116</v>
      </c>
      <c r="I127" s="163" t="s">
        <v>117</v>
      </c>
      <c r="J127" s="164" t="s">
        <v>98</v>
      </c>
      <c r="K127" s="165" t="s">
        <v>118</v>
      </c>
      <c r="L127" s="166"/>
      <c r="M127" s="76" t="s">
        <v>1</v>
      </c>
      <c r="N127" s="77" t="s">
        <v>40</v>
      </c>
      <c r="O127" s="77" t="s">
        <v>119</v>
      </c>
      <c r="P127" s="77" t="s">
        <v>120</v>
      </c>
      <c r="Q127" s="77" t="s">
        <v>121</v>
      </c>
      <c r="R127" s="77" t="s">
        <v>122</v>
      </c>
      <c r="S127" s="77" t="s">
        <v>123</v>
      </c>
      <c r="T127" s="78" t="s">
        <v>124</v>
      </c>
      <c r="U127" s="160"/>
      <c r="V127" s="160"/>
      <c r="W127" s="160"/>
      <c r="X127" s="160"/>
      <c r="Y127" s="160"/>
      <c r="Z127" s="160"/>
      <c r="AA127" s="160"/>
      <c r="AB127" s="160"/>
      <c r="AC127" s="160"/>
      <c r="AD127" s="160"/>
      <c r="AE127" s="160"/>
    </row>
    <row r="128" spans="1:63" s="2" customFormat="1" ht="22.9" customHeight="1">
      <c r="A128" s="35"/>
      <c r="B128" s="36"/>
      <c r="C128" s="83" t="s">
        <v>125</v>
      </c>
      <c r="D128" s="37"/>
      <c r="E128" s="37"/>
      <c r="F128" s="37"/>
      <c r="G128" s="37"/>
      <c r="H128" s="37"/>
      <c r="I128" s="37"/>
      <c r="J128" s="167">
        <f>BK128</f>
        <v>0</v>
      </c>
      <c r="K128" s="37"/>
      <c r="L128" s="40"/>
      <c r="M128" s="79"/>
      <c r="N128" s="168"/>
      <c r="O128" s="80"/>
      <c r="P128" s="169">
        <f>P129+P328</f>
        <v>0</v>
      </c>
      <c r="Q128" s="80"/>
      <c r="R128" s="169">
        <f>R129+R328</f>
        <v>27.672511999999994</v>
      </c>
      <c r="S128" s="80"/>
      <c r="T128" s="170">
        <f>T129+T328</f>
        <v>17.583625999999999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8" t="s">
        <v>75</v>
      </c>
      <c r="AU128" s="18" t="s">
        <v>100</v>
      </c>
      <c r="BK128" s="171">
        <f>BK129+BK328</f>
        <v>0</v>
      </c>
    </row>
    <row r="129" spans="1:65" s="12" customFormat="1" ht="25.9" customHeight="1">
      <c r="B129" s="172"/>
      <c r="C129" s="173"/>
      <c r="D129" s="174" t="s">
        <v>75</v>
      </c>
      <c r="E129" s="175" t="s">
        <v>126</v>
      </c>
      <c r="F129" s="175" t="s">
        <v>127</v>
      </c>
      <c r="G129" s="173"/>
      <c r="H129" s="173"/>
      <c r="I129" s="176"/>
      <c r="J129" s="177">
        <f>BK129</f>
        <v>0</v>
      </c>
      <c r="K129" s="173"/>
      <c r="L129" s="178"/>
      <c r="M129" s="179"/>
      <c r="N129" s="180"/>
      <c r="O129" s="180"/>
      <c r="P129" s="181">
        <f>P130+P260+P314+P325</f>
        <v>0</v>
      </c>
      <c r="Q129" s="180"/>
      <c r="R129" s="181">
        <f>R130+R260+R314+R325</f>
        <v>20.373598499999996</v>
      </c>
      <c r="S129" s="180"/>
      <c r="T129" s="182">
        <f>T130+T260+T314+T325</f>
        <v>17.121939999999999</v>
      </c>
      <c r="AR129" s="183" t="s">
        <v>84</v>
      </c>
      <c r="AT129" s="184" t="s">
        <v>75</v>
      </c>
      <c r="AU129" s="184" t="s">
        <v>76</v>
      </c>
      <c r="AY129" s="183" t="s">
        <v>128</v>
      </c>
      <c r="BK129" s="185">
        <f>BK130+BK260+BK314+BK325</f>
        <v>0</v>
      </c>
    </row>
    <row r="130" spans="1:65" s="12" customFormat="1" ht="22.9" customHeight="1">
      <c r="B130" s="172"/>
      <c r="C130" s="173"/>
      <c r="D130" s="174" t="s">
        <v>75</v>
      </c>
      <c r="E130" s="186" t="s">
        <v>129</v>
      </c>
      <c r="F130" s="186" t="s">
        <v>130</v>
      </c>
      <c r="G130" s="173"/>
      <c r="H130" s="173"/>
      <c r="I130" s="176"/>
      <c r="J130" s="187">
        <f>BK130</f>
        <v>0</v>
      </c>
      <c r="K130" s="173"/>
      <c r="L130" s="178"/>
      <c r="M130" s="179"/>
      <c r="N130" s="180"/>
      <c r="O130" s="180"/>
      <c r="P130" s="181">
        <f>SUM(P131:P259)</f>
        <v>0</v>
      </c>
      <c r="Q130" s="180"/>
      <c r="R130" s="181">
        <f>SUM(R131:R259)</f>
        <v>20.351878499999998</v>
      </c>
      <c r="S130" s="180"/>
      <c r="T130" s="182">
        <f>SUM(T131:T259)</f>
        <v>3.2420999999999998</v>
      </c>
      <c r="AR130" s="183" t="s">
        <v>84</v>
      </c>
      <c r="AT130" s="184" t="s">
        <v>75</v>
      </c>
      <c r="AU130" s="184" t="s">
        <v>84</v>
      </c>
      <c r="AY130" s="183" t="s">
        <v>128</v>
      </c>
      <c r="BK130" s="185">
        <f>SUM(BK131:BK259)</f>
        <v>0</v>
      </c>
    </row>
    <row r="131" spans="1:65" s="2" customFormat="1" ht="24.2" customHeight="1">
      <c r="A131" s="35"/>
      <c r="B131" s="36"/>
      <c r="C131" s="188" t="s">
        <v>84</v>
      </c>
      <c r="D131" s="188" t="s">
        <v>131</v>
      </c>
      <c r="E131" s="189" t="s">
        <v>132</v>
      </c>
      <c r="F131" s="190" t="s">
        <v>133</v>
      </c>
      <c r="G131" s="191" t="s">
        <v>134</v>
      </c>
      <c r="H131" s="192">
        <v>65.2</v>
      </c>
      <c r="I131" s="193"/>
      <c r="J131" s="194">
        <f>ROUND(I131*H131,2)</f>
        <v>0</v>
      </c>
      <c r="K131" s="195"/>
      <c r="L131" s="40"/>
      <c r="M131" s="196" t="s">
        <v>1</v>
      </c>
      <c r="N131" s="197" t="s">
        <v>41</v>
      </c>
      <c r="O131" s="72"/>
      <c r="P131" s="198">
        <f>O131*H131</f>
        <v>0</v>
      </c>
      <c r="Q131" s="198">
        <v>1.67E-2</v>
      </c>
      <c r="R131" s="198">
        <f>Q131*H131</f>
        <v>1.08884</v>
      </c>
      <c r="S131" s="198">
        <v>0</v>
      </c>
      <c r="T131" s="199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00" t="s">
        <v>135</v>
      </c>
      <c r="AT131" s="200" t="s">
        <v>131</v>
      </c>
      <c r="AU131" s="200" t="s">
        <v>86</v>
      </c>
      <c r="AY131" s="18" t="s">
        <v>128</v>
      </c>
      <c r="BE131" s="201">
        <f>IF(N131="základní",J131,0)</f>
        <v>0</v>
      </c>
      <c r="BF131" s="201">
        <f>IF(N131="snížená",J131,0)</f>
        <v>0</v>
      </c>
      <c r="BG131" s="201">
        <f>IF(N131="zákl. přenesená",J131,0)</f>
        <v>0</v>
      </c>
      <c r="BH131" s="201">
        <f>IF(N131="sníž. přenesená",J131,0)</f>
        <v>0</v>
      </c>
      <c r="BI131" s="201">
        <f>IF(N131="nulová",J131,0)</f>
        <v>0</v>
      </c>
      <c r="BJ131" s="18" t="s">
        <v>84</v>
      </c>
      <c r="BK131" s="201">
        <f>ROUND(I131*H131,2)</f>
        <v>0</v>
      </c>
      <c r="BL131" s="18" t="s">
        <v>135</v>
      </c>
      <c r="BM131" s="200" t="s">
        <v>136</v>
      </c>
    </row>
    <row r="132" spans="1:65" s="2" customFormat="1" ht="19.5">
      <c r="A132" s="35"/>
      <c r="B132" s="36"/>
      <c r="C132" s="37"/>
      <c r="D132" s="202" t="s">
        <v>137</v>
      </c>
      <c r="E132" s="37"/>
      <c r="F132" s="203" t="s">
        <v>138</v>
      </c>
      <c r="G132" s="37"/>
      <c r="H132" s="37"/>
      <c r="I132" s="204"/>
      <c r="J132" s="37"/>
      <c r="K132" s="37"/>
      <c r="L132" s="40"/>
      <c r="M132" s="205"/>
      <c r="N132" s="206"/>
      <c r="O132" s="72"/>
      <c r="P132" s="72"/>
      <c r="Q132" s="72"/>
      <c r="R132" s="72"/>
      <c r="S132" s="72"/>
      <c r="T132" s="73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T132" s="18" t="s">
        <v>137</v>
      </c>
      <c r="AU132" s="18" t="s">
        <v>86</v>
      </c>
    </row>
    <row r="133" spans="1:65" s="13" customFormat="1" ht="11.25">
      <c r="B133" s="207"/>
      <c r="C133" s="208"/>
      <c r="D133" s="202" t="s">
        <v>139</v>
      </c>
      <c r="E133" s="209" t="s">
        <v>1</v>
      </c>
      <c r="F133" s="210" t="s">
        <v>140</v>
      </c>
      <c r="G133" s="208"/>
      <c r="H133" s="209" t="s">
        <v>1</v>
      </c>
      <c r="I133" s="211"/>
      <c r="J133" s="208"/>
      <c r="K133" s="208"/>
      <c r="L133" s="212"/>
      <c r="M133" s="213"/>
      <c r="N133" s="214"/>
      <c r="O133" s="214"/>
      <c r="P133" s="214"/>
      <c r="Q133" s="214"/>
      <c r="R133" s="214"/>
      <c r="S133" s="214"/>
      <c r="T133" s="215"/>
      <c r="AT133" s="216" t="s">
        <v>139</v>
      </c>
      <c r="AU133" s="216" t="s">
        <v>86</v>
      </c>
      <c r="AV133" s="13" t="s">
        <v>84</v>
      </c>
      <c r="AW133" s="13" t="s">
        <v>32</v>
      </c>
      <c r="AX133" s="13" t="s">
        <v>76</v>
      </c>
      <c r="AY133" s="216" t="s">
        <v>128</v>
      </c>
    </row>
    <row r="134" spans="1:65" s="14" customFormat="1" ht="11.25">
      <c r="B134" s="217"/>
      <c r="C134" s="218"/>
      <c r="D134" s="202" t="s">
        <v>139</v>
      </c>
      <c r="E134" s="219" t="s">
        <v>1</v>
      </c>
      <c r="F134" s="220" t="s">
        <v>141</v>
      </c>
      <c r="G134" s="218"/>
      <c r="H134" s="221">
        <v>12</v>
      </c>
      <c r="I134" s="222"/>
      <c r="J134" s="218"/>
      <c r="K134" s="218"/>
      <c r="L134" s="223"/>
      <c r="M134" s="224"/>
      <c r="N134" s="225"/>
      <c r="O134" s="225"/>
      <c r="P134" s="225"/>
      <c r="Q134" s="225"/>
      <c r="R134" s="225"/>
      <c r="S134" s="225"/>
      <c r="T134" s="226"/>
      <c r="AT134" s="227" t="s">
        <v>139</v>
      </c>
      <c r="AU134" s="227" t="s">
        <v>86</v>
      </c>
      <c r="AV134" s="14" t="s">
        <v>86</v>
      </c>
      <c r="AW134" s="14" t="s">
        <v>32</v>
      </c>
      <c r="AX134" s="14" t="s">
        <v>76</v>
      </c>
      <c r="AY134" s="227" t="s">
        <v>128</v>
      </c>
    </row>
    <row r="135" spans="1:65" s="14" customFormat="1" ht="11.25">
      <c r="B135" s="217"/>
      <c r="C135" s="218"/>
      <c r="D135" s="202" t="s">
        <v>139</v>
      </c>
      <c r="E135" s="219" t="s">
        <v>1</v>
      </c>
      <c r="F135" s="220" t="s">
        <v>142</v>
      </c>
      <c r="G135" s="218"/>
      <c r="H135" s="221">
        <v>30.25</v>
      </c>
      <c r="I135" s="222"/>
      <c r="J135" s="218"/>
      <c r="K135" s="218"/>
      <c r="L135" s="223"/>
      <c r="M135" s="224"/>
      <c r="N135" s="225"/>
      <c r="O135" s="225"/>
      <c r="P135" s="225"/>
      <c r="Q135" s="225"/>
      <c r="R135" s="225"/>
      <c r="S135" s="225"/>
      <c r="T135" s="226"/>
      <c r="AT135" s="227" t="s">
        <v>139</v>
      </c>
      <c r="AU135" s="227" t="s">
        <v>86</v>
      </c>
      <c r="AV135" s="14" t="s">
        <v>86</v>
      </c>
      <c r="AW135" s="14" t="s">
        <v>32</v>
      </c>
      <c r="AX135" s="14" t="s">
        <v>76</v>
      </c>
      <c r="AY135" s="227" t="s">
        <v>128</v>
      </c>
    </row>
    <row r="136" spans="1:65" s="14" customFormat="1" ht="11.25">
      <c r="B136" s="217"/>
      <c r="C136" s="218"/>
      <c r="D136" s="202" t="s">
        <v>139</v>
      </c>
      <c r="E136" s="219" t="s">
        <v>1</v>
      </c>
      <c r="F136" s="220" t="s">
        <v>143</v>
      </c>
      <c r="G136" s="218"/>
      <c r="H136" s="221">
        <v>6.5</v>
      </c>
      <c r="I136" s="222"/>
      <c r="J136" s="218"/>
      <c r="K136" s="218"/>
      <c r="L136" s="223"/>
      <c r="M136" s="224"/>
      <c r="N136" s="225"/>
      <c r="O136" s="225"/>
      <c r="P136" s="225"/>
      <c r="Q136" s="225"/>
      <c r="R136" s="225"/>
      <c r="S136" s="225"/>
      <c r="T136" s="226"/>
      <c r="AT136" s="227" t="s">
        <v>139</v>
      </c>
      <c r="AU136" s="227" t="s">
        <v>86</v>
      </c>
      <c r="AV136" s="14" t="s">
        <v>86</v>
      </c>
      <c r="AW136" s="14" t="s">
        <v>32</v>
      </c>
      <c r="AX136" s="14" t="s">
        <v>76</v>
      </c>
      <c r="AY136" s="227" t="s">
        <v>128</v>
      </c>
    </row>
    <row r="137" spans="1:65" s="14" customFormat="1" ht="11.25">
      <c r="B137" s="217"/>
      <c r="C137" s="218"/>
      <c r="D137" s="202" t="s">
        <v>139</v>
      </c>
      <c r="E137" s="219" t="s">
        <v>1</v>
      </c>
      <c r="F137" s="220" t="s">
        <v>144</v>
      </c>
      <c r="G137" s="218"/>
      <c r="H137" s="221">
        <v>16.375</v>
      </c>
      <c r="I137" s="222"/>
      <c r="J137" s="218"/>
      <c r="K137" s="218"/>
      <c r="L137" s="223"/>
      <c r="M137" s="224"/>
      <c r="N137" s="225"/>
      <c r="O137" s="225"/>
      <c r="P137" s="225"/>
      <c r="Q137" s="225"/>
      <c r="R137" s="225"/>
      <c r="S137" s="225"/>
      <c r="T137" s="226"/>
      <c r="AT137" s="227" t="s">
        <v>139</v>
      </c>
      <c r="AU137" s="227" t="s">
        <v>86</v>
      </c>
      <c r="AV137" s="14" t="s">
        <v>86</v>
      </c>
      <c r="AW137" s="14" t="s">
        <v>32</v>
      </c>
      <c r="AX137" s="14" t="s">
        <v>76</v>
      </c>
      <c r="AY137" s="227" t="s">
        <v>128</v>
      </c>
    </row>
    <row r="138" spans="1:65" s="14" customFormat="1" ht="11.25">
      <c r="B138" s="217"/>
      <c r="C138" s="218"/>
      <c r="D138" s="202" t="s">
        <v>139</v>
      </c>
      <c r="E138" s="219" t="s">
        <v>1</v>
      </c>
      <c r="F138" s="220" t="s">
        <v>145</v>
      </c>
      <c r="G138" s="218"/>
      <c r="H138" s="221">
        <v>7.4999999999999997E-2</v>
      </c>
      <c r="I138" s="222"/>
      <c r="J138" s="218"/>
      <c r="K138" s="218"/>
      <c r="L138" s="223"/>
      <c r="M138" s="224"/>
      <c r="N138" s="225"/>
      <c r="O138" s="225"/>
      <c r="P138" s="225"/>
      <c r="Q138" s="225"/>
      <c r="R138" s="225"/>
      <c r="S138" s="225"/>
      <c r="T138" s="226"/>
      <c r="AT138" s="227" t="s">
        <v>139</v>
      </c>
      <c r="AU138" s="227" t="s">
        <v>86</v>
      </c>
      <c r="AV138" s="14" t="s">
        <v>86</v>
      </c>
      <c r="AW138" s="14" t="s">
        <v>32</v>
      </c>
      <c r="AX138" s="14" t="s">
        <v>76</v>
      </c>
      <c r="AY138" s="227" t="s">
        <v>128</v>
      </c>
    </row>
    <row r="139" spans="1:65" s="15" customFormat="1" ht="11.25">
      <c r="B139" s="228"/>
      <c r="C139" s="229"/>
      <c r="D139" s="202" t="s">
        <v>139</v>
      </c>
      <c r="E139" s="230" t="s">
        <v>1</v>
      </c>
      <c r="F139" s="231" t="s">
        <v>146</v>
      </c>
      <c r="G139" s="229"/>
      <c r="H139" s="232">
        <v>65.2</v>
      </c>
      <c r="I139" s="233"/>
      <c r="J139" s="229"/>
      <c r="K139" s="229"/>
      <c r="L139" s="234"/>
      <c r="M139" s="235"/>
      <c r="N139" s="236"/>
      <c r="O139" s="236"/>
      <c r="P139" s="236"/>
      <c r="Q139" s="236"/>
      <c r="R139" s="236"/>
      <c r="S139" s="236"/>
      <c r="T139" s="237"/>
      <c r="AT139" s="238" t="s">
        <v>139</v>
      </c>
      <c r="AU139" s="238" t="s">
        <v>86</v>
      </c>
      <c r="AV139" s="15" t="s">
        <v>135</v>
      </c>
      <c r="AW139" s="15" t="s">
        <v>32</v>
      </c>
      <c r="AX139" s="15" t="s">
        <v>84</v>
      </c>
      <c r="AY139" s="238" t="s">
        <v>128</v>
      </c>
    </row>
    <row r="140" spans="1:65" s="2" customFormat="1" ht="24.2" customHeight="1">
      <c r="A140" s="35"/>
      <c r="B140" s="36"/>
      <c r="C140" s="188" t="s">
        <v>86</v>
      </c>
      <c r="D140" s="188" t="s">
        <v>131</v>
      </c>
      <c r="E140" s="189" t="s">
        <v>147</v>
      </c>
      <c r="F140" s="190" t="s">
        <v>148</v>
      </c>
      <c r="G140" s="191" t="s">
        <v>134</v>
      </c>
      <c r="H140" s="192">
        <v>44</v>
      </c>
      <c r="I140" s="193"/>
      <c r="J140" s="194">
        <f>ROUND(I140*H140,2)</f>
        <v>0</v>
      </c>
      <c r="K140" s="195"/>
      <c r="L140" s="40"/>
      <c r="M140" s="196" t="s">
        <v>1</v>
      </c>
      <c r="N140" s="197" t="s">
        <v>41</v>
      </c>
      <c r="O140" s="72"/>
      <c r="P140" s="198">
        <f>O140*H140</f>
        <v>0</v>
      </c>
      <c r="Q140" s="198">
        <v>3.2730000000000002E-2</v>
      </c>
      <c r="R140" s="198">
        <f>Q140*H140</f>
        <v>1.4401200000000001</v>
      </c>
      <c r="S140" s="198">
        <v>0</v>
      </c>
      <c r="T140" s="199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00" t="s">
        <v>135</v>
      </c>
      <c r="AT140" s="200" t="s">
        <v>131</v>
      </c>
      <c r="AU140" s="200" t="s">
        <v>86</v>
      </c>
      <c r="AY140" s="18" t="s">
        <v>128</v>
      </c>
      <c r="BE140" s="201">
        <f>IF(N140="základní",J140,0)</f>
        <v>0</v>
      </c>
      <c r="BF140" s="201">
        <f>IF(N140="snížená",J140,0)</f>
        <v>0</v>
      </c>
      <c r="BG140" s="201">
        <f>IF(N140="zákl. přenesená",J140,0)</f>
        <v>0</v>
      </c>
      <c r="BH140" s="201">
        <f>IF(N140="sníž. přenesená",J140,0)</f>
        <v>0</v>
      </c>
      <c r="BI140" s="201">
        <f>IF(N140="nulová",J140,0)</f>
        <v>0</v>
      </c>
      <c r="BJ140" s="18" t="s">
        <v>84</v>
      </c>
      <c r="BK140" s="201">
        <f>ROUND(I140*H140,2)</f>
        <v>0</v>
      </c>
      <c r="BL140" s="18" t="s">
        <v>135</v>
      </c>
      <c r="BM140" s="200" t="s">
        <v>149</v>
      </c>
    </row>
    <row r="141" spans="1:65" s="2" customFormat="1" ht="11.25">
      <c r="A141" s="35"/>
      <c r="B141" s="36"/>
      <c r="C141" s="37"/>
      <c r="D141" s="202" t="s">
        <v>137</v>
      </c>
      <c r="E141" s="37"/>
      <c r="F141" s="203" t="s">
        <v>148</v>
      </c>
      <c r="G141" s="37"/>
      <c r="H141" s="37"/>
      <c r="I141" s="204"/>
      <c r="J141" s="37"/>
      <c r="K141" s="37"/>
      <c r="L141" s="40"/>
      <c r="M141" s="205"/>
      <c r="N141" s="206"/>
      <c r="O141" s="72"/>
      <c r="P141" s="72"/>
      <c r="Q141" s="72"/>
      <c r="R141" s="72"/>
      <c r="S141" s="72"/>
      <c r="T141" s="73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T141" s="18" t="s">
        <v>137</v>
      </c>
      <c r="AU141" s="18" t="s">
        <v>86</v>
      </c>
    </row>
    <row r="142" spans="1:65" s="14" customFormat="1" ht="11.25">
      <c r="B142" s="217"/>
      <c r="C142" s="218"/>
      <c r="D142" s="202" t="s">
        <v>139</v>
      </c>
      <c r="E142" s="219" t="s">
        <v>1</v>
      </c>
      <c r="F142" s="220" t="s">
        <v>150</v>
      </c>
      <c r="G142" s="218"/>
      <c r="H142" s="221">
        <v>8</v>
      </c>
      <c r="I142" s="222"/>
      <c r="J142" s="218"/>
      <c r="K142" s="218"/>
      <c r="L142" s="223"/>
      <c r="M142" s="224"/>
      <c r="N142" s="225"/>
      <c r="O142" s="225"/>
      <c r="P142" s="225"/>
      <c r="Q142" s="225"/>
      <c r="R142" s="225"/>
      <c r="S142" s="225"/>
      <c r="T142" s="226"/>
      <c r="AT142" s="227" t="s">
        <v>139</v>
      </c>
      <c r="AU142" s="227" t="s">
        <v>86</v>
      </c>
      <c r="AV142" s="14" t="s">
        <v>86</v>
      </c>
      <c r="AW142" s="14" t="s">
        <v>32</v>
      </c>
      <c r="AX142" s="14" t="s">
        <v>76</v>
      </c>
      <c r="AY142" s="227" t="s">
        <v>128</v>
      </c>
    </row>
    <row r="143" spans="1:65" s="14" customFormat="1" ht="11.25">
      <c r="B143" s="217"/>
      <c r="C143" s="218"/>
      <c r="D143" s="202" t="s">
        <v>139</v>
      </c>
      <c r="E143" s="219" t="s">
        <v>1</v>
      </c>
      <c r="F143" s="220" t="s">
        <v>151</v>
      </c>
      <c r="G143" s="218"/>
      <c r="H143" s="221">
        <v>20.125</v>
      </c>
      <c r="I143" s="222"/>
      <c r="J143" s="218"/>
      <c r="K143" s="218"/>
      <c r="L143" s="223"/>
      <c r="M143" s="224"/>
      <c r="N143" s="225"/>
      <c r="O143" s="225"/>
      <c r="P143" s="225"/>
      <c r="Q143" s="225"/>
      <c r="R143" s="225"/>
      <c r="S143" s="225"/>
      <c r="T143" s="226"/>
      <c r="AT143" s="227" t="s">
        <v>139</v>
      </c>
      <c r="AU143" s="227" t="s">
        <v>86</v>
      </c>
      <c r="AV143" s="14" t="s">
        <v>86</v>
      </c>
      <c r="AW143" s="14" t="s">
        <v>32</v>
      </c>
      <c r="AX143" s="14" t="s">
        <v>76</v>
      </c>
      <c r="AY143" s="227" t="s">
        <v>128</v>
      </c>
    </row>
    <row r="144" spans="1:65" s="14" customFormat="1" ht="11.25">
      <c r="B144" s="217"/>
      <c r="C144" s="218"/>
      <c r="D144" s="202" t="s">
        <v>139</v>
      </c>
      <c r="E144" s="219" t="s">
        <v>1</v>
      </c>
      <c r="F144" s="220" t="s">
        <v>152</v>
      </c>
      <c r="G144" s="218"/>
      <c r="H144" s="221">
        <v>4.5</v>
      </c>
      <c r="I144" s="222"/>
      <c r="J144" s="218"/>
      <c r="K144" s="218"/>
      <c r="L144" s="223"/>
      <c r="M144" s="224"/>
      <c r="N144" s="225"/>
      <c r="O144" s="225"/>
      <c r="P144" s="225"/>
      <c r="Q144" s="225"/>
      <c r="R144" s="225"/>
      <c r="S144" s="225"/>
      <c r="T144" s="226"/>
      <c r="AT144" s="227" t="s">
        <v>139</v>
      </c>
      <c r="AU144" s="227" t="s">
        <v>86</v>
      </c>
      <c r="AV144" s="14" t="s">
        <v>86</v>
      </c>
      <c r="AW144" s="14" t="s">
        <v>32</v>
      </c>
      <c r="AX144" s="14" t="s">
        <v>76</v>
      </c>
      <c r="AY144" s="227" t="s">
        <v>128</v>
      </c>
    </row>
    <row r="145" spans="1:65" s="14" customFormat="1" ht="11.25">
      <c r="B145" s="217"/>
      <c r="C145" s="218"/>
      <c r="D145" s="202" t="s">
        <v>139</v>
      </c>
      <c r="E145" s="219" t="s">
        <v>1</v>
      </c>
      <c r="F145" s="220" t="s">
        <v>153</v>
      </c>
      <c r="G145" s="218"/>
      <c r="H145" s="221">
        <v>11.313000000000001</v>
      </c>
      <c r="I145" s="222"/>
      <c r="J145" s="218"/>
      <c r="K145" s="218"/>
      <c r="L145" s="223"/>
      <c r="M145" s="224"/>
      <c r="N145" s="225"/>
      <c r="O145" s="225"/>
      <c r="P145" s="225"/>
      <c r="Q145" s="225"/>
      <c r="R145" s="225"/>
      <c r="S145" s="225"/>
      <c r="T145" s="226"/>
      <c r="AT145" s="227" t="s">
        <v>139</v>
      </c>
      <c r="AU145" s="227" t="s">
        <v>86</v>
      </c>
      <c r="AV145" s="14" t="s">
        <v>86</v>
      </c>
      <c r="AW145" s="14" t="s">
        <v>32</v>
      </c>
      <c r="AX145" s="14" t="s">
        <v>76</v>
      </c>
      <c r="AY145" s="227" t="s">
        <v>128</v>
      </c>
    </row>
    <row r="146" spans="1:65" s="14" customFormat="1" ht="11.25">
      <c r="B146" s="217"/>
      <c r="C146" s="218"/>
      <c r="D146" s="202" t="s">
        <v>139</v>
      </c>
      <c r="E146" s="219" t="s">
        <v>1</v>
      </c>
      <c r="F146" s="220" t="s">
        <v>154</v>
      </c>
      <c r="G146" s="218"/>
      <c r="H146" s="221">
        <v>6.2E-2</v>
      </c>
      <c r="I146" s="222"/>
      <c r="J146" s="218"/>
      <c r="K146" s="218"/>
      <c r="L146" s="223"/>
      <c r="M146" s="224"/>
      <c r="N146" s="225"/>
      <c r="O146" s="225"/>
      <c r="P146" s="225"/>
      <c r="Q146" s="225"/>
      <c r="R146" s="225"/>
      <c r="S146" s="225"/>
      <c r="T146" s="226"/>
      <c r="AT146" s="227" t="s">
        <v>139</v>
      </c>
      <c r="AU146" s="227" t="s">
        <v>86</v>
      </c>
      <c r="AV146" s="14" t="s">
        <v>86</v>
      </c>
      <c r="AW146" s="14" t="s">
        <v>32</v>
      </c>
      <c r="AX146" s="14" t="s">
        <v>76</v>
      </c>
      <c r="AY146" s="227" t="s">
        <v>128</v>
      </c>
    </row>
    <row r="147" spans="1:65" s="15" customFormat="1" ht="11.25">
      <c r="B147" s="228"/>
      <c r="C147" s="229"/>
      <c r="D147" s="202" t="s">
        <v>139</v>
      </c>
      <c r="E147" s="230" t="s">
        <v>1</v>
      </c>
      <c r="F147" s="231" t="s">
        <v>146</v>
      </c>
      <c r="G147" s="229"/>
      <c r="H147" s="232">
        <v>44</v>
      </c>
      <c r="I147" s="233"/>
      <c r="J147" s="229"/>
      <c r="K147" s="229"/>
      <c r="L147" s="234"/>
      <c r="M147" s="235"/>
      <c r="N147" s="236"/>
      <c r="O147" s="236"/>
      <c r="P147" s="236"/>
      <c r="Q147" s="236"/>
      <c r="R147" s="236"/>
      <c r="S147" s="236"/>
      <c r="T147" s="237"/>
      <c r="AT147" s="238" t="s">
        <v>139</v>
      </c>
      <c r="AU147" s="238" t="s">
        <v>86</v>
      </c>
      <c r="AV147" s="15" t="s">
        <v>135</v>
      </c>
      <c r="AW147" s="15" t="s">
        <v>32</v>
      </c>
      <c r="AX147" s="15" t="s">
        <v>84</v>
      </c>
      <c r="AY147" s="238" t="s">
        <v>128</v>
      </c>
    </row>
    <row r="148" spans="1:65" s="2" customFormat="1" ht="24.2" customHeight="1">
      <c r="A148" s="35"/>
      <c r="B148" s="36"/>
      <c r="C148" s="188" t="s">
        <v>155</v>
      </c>
      <c r="D148" s="188" t="s">
        <v>131</v>
      </c>
      <c r="E148" s="189" t="s">
        <v>156</v>
      </c>
      <c r="F148" s="190" t="s">
        <v>157</v>
      </c>
      <c r="G148" s="191" t="s">
        <v>134</v>
      </c>
      <c r="H148" s="192">
        <v>78</v>
      </c>
      <c r="I148" s="193"/>
      <c r="J148" s="194">
        <f>ROUND(I148*H148,2)</f>
        <v>0</v>
      </c>
      <c r="K148" s="195"/>
      <c r="L148" s="40"/>
      <c r="M148" s="196" t="s">
        <v>1</v>
      </c>
      <c r="N148" s="197" t="s">
        <v>41</v>
      </c>
      <c r="O148" s="72"/>
      <c r="P148" s="198">
        <f>O148*H148</f>
        <v>0</v>
      </c>
      <c r="Q148" s="198">
        <v>2.8400000000000002E-2</v>
      </c>
      <c r="R148" s="198">
        <f>Q148*H148</f>
        <v>2.2152000000000003</v>
      </c>
      <c r="S148" s="198">
        <v>0</v>
      </c>
      <c r="T148" s="199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00" t="s">
        <v>135</v>
      </c>
      <c r="AT148" s="200" t="s">
        <v>131</v>
      </c>
      <c r="AU148" s="200" t="s">
        <v>86</v>
      </c>
      <c r="AY148" s="18" t="s">
        <v>128</v>
      </c>
      <c r="BE148" s="201">
        <f>IF(N148="základní",J148,0)</f>
        <v>0</v>
      </c>
      <c r="BF148" s="201">
        <f>IF(N148="snížená",J148,0)</f>
        <v>0</v>
      </c>
      <c r="BG148" s="201">
        <f>IF(N148="zákl. přenesená",J148,0)</f>
        <v>0</v>
      </c>
      <c r="BH148" s="201">
        <f>IF(N148="sníž. přenesená",J148,0)</f>
        <v>0</v>
      </c>
      <c r="BI148" s="201">
        <f>IF(N148="nulová",J148,0)</f>
        <v>0</v>
      </c>
      <c r="BJ148" s="18" t="s">
        <v>84</v>
      </c>
      <c r="BK148" s="201">
        <f>ROUND(I148*H148,2)</f>
        <v>0</v>
      </c>
      <c r="BL148" s="18" t="s">
        <v>135</v>
      </c>
      <c r="BM148" s="200" t="s">
        <v>158</v>
      </c>
    </row>
    <row r="149" spans="1:65" s="2" customFormat="1" ht="29.25">
      <c r="A149" s="35"/>
      <c r="B149" s="36"/>
      <c r="C149" s="37"/>
      <c r="D149" s="202" t="s">
        <v>137</v>
      </c>
      <c r="E149" s="37"/>
      <c r="F149" s="203" t="s">
        <v>159</v>
      </c>
      <c r="G149" s="37"/>
      <c r="H149" s="37"/>
      <c r="I149" s="204"/>
      <c r="J149" s="37"/>
      <c r="K149" s="37"/>
      <c r="L149" s="40"/>
      <c r="M149" s="205"/>
      <c r="N149" s="206"/>
      <c r="O149" s="72"/>
      <c r="P149" s="72"/>
      <c r="Q149" s="72"/>
      <c r="R149" s="72"/>
      <c r="S149" s="72"/>
      <c r="T149" s="73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T149" s="18" t="s">
        <v>137</v>
      </c>
      <c r="AU149" s="18" t="s">
        <v>86</v>
      </c>
    </row>
    <row r="150" spans="1:65" s="13" customFormat="1" ht="11.25">
      <c r="B150" s="207"/>
      <c r="C150" s="208"/>
      <c r="D150" s="202" t="s">
        <v>139</v>
      </c>
      <c r="E150" s="209" t="s">
        <v>1</v>
      </c>
      <c r="F150" s="210" t="s">
        <v>160</v>
      </c>
      <c r="G150" s="208"/>
      <c r="H150" s="209" t="s">
        <v>1</v>
      </c>
      <c r="I150" s="211"/>
      <c r="J150" s="208"/>
      <c r="K150" s="208"/>
      <c r="L150" s="212"/>
      <c r="M150" s="213"/>
      <c r="N150" s="214"/>
      <c r="O150" s="214"/>
      <c r="P150" s="214"/>
      <c r="Q150" s="214"/>
      <c r="R150" s="214"/>
      <c r="S150" s="214"/>
      <c r="T150" s="215"/>
      <c r="AT150" s="216" t="s">
        <v>139</v>
      </c>
      <c r="AU150" s="216" t="s">
        <v>86</v>
      </c>
      <c r="AV150" s="13" t="s">
        <v>84</v>
      </c>
      <c r="AW150" s="13" t="s">
        <v>32</v>
      </c>
      <c r="AX150" s="13" t="s">
        <v>76</v>
      </c>
      <c r="AY150" s="216" t="s">
        <v>128</v>
      </c>
    </row>
    <row r="151" spans="1:65" s="14" customFormat="1" ht="11.25">
      <c r="B151" s="217"/>
      <c r="C151" s="218"/>
      <c r="D151" s="202" t="s">
        <v>139</v>
      </c>
      <c r="E151" s="219" t="s">
        <v>1</v>
      </c>
      <c r="F151" s="220" t="s">
        <v>161</v>
      </c>
      <c r="G151" s="218"/>
      <c r="H151" s="221">
        <v>46.265000000000001</v>
      </c>
      <c r="I151" s="222"/>
      <c r="J151" s="218"/>
      <c r="K151" s="218"/>
      <c r="L151" s="223"/>
      <c r="M151" s="224"/>
      <c r="N151" s="225"/>
      <c r="O151" s="225"/>
      <c r="P151" s="225"/>
      <c r="Q151" s="225"/>
      <c r="R151" s="225"/>
      <c r="S151" s="225"/>
      <c r="T151" s="226"/>
      <c r="AT151" s="227" t="s">
        <v>139</v>
      </c>
      <c r="AU151" s="227" t="s">
        <v>86</v>
      </c>
      <c r="AV151" s="14" t="s">
        <v>86</v>
      </c>
      <c r="AW151" s="14" t="s">
        <v>32</v>
      </c>
      <c r="AX151" s="14" t="s">
        <v>76</v>
      </c>
      <c r="AY151" s="227" t="s">
        <v>128</v>
      </c>
    </row>
    <row r="152" spans="1:65" s="14" customFormat="1" ht="11.25">
      <c r="B152" s="217"/>
      <c r="C152" s="218"/>
      <c r="D152" s="202" t="s">
        <v>139</v>
      </c>
      <c r="E152" s="219" t="s">
        <v>1</v>
      </c>
      <c r="F152" s="220" t="s">
        <v>162</v>
      </c>
      <c r="G152" s="218"/>
      <c r="H152" s="221">
        <v>31.545000000000002</v>
      </c>
      <c r="I152" s="222"/>
      <c r="J152" s="218"/>
      <c r="K152" s="218"/>
      <c r="L152" s="223"/>
      <c r="M152" s="224"/>
      <c r="N152" s="225"/>
      <c r="O152" s="225"/>
      <c r="P152" s="225"/>
      <c r="Q152" s="225"/>
      <c r="R152" s="225"/>
      <c r="S152" s="225"/>
      <c r="T152" s="226"/>
      <c r="AT152" s="227" t="s">
        <v>139</v>
      </c>
      <c r="AU152" s="227" t="s">
        <v>86</v>
      </c>
      <c r="AV152" s="14" t="s">
        <v>86</v>
      </c>
      <c r="AW152" s="14" t="s">
        <v>32</v>
      </c>
      <c r="AX152" s="14" t="s">
        <v>76</v>
      </c>
      <c r="AY152" s="227" t="s">
        <v>128</v>
      </c>
    </row>
    <row r="153" spans="1:65" s="14" customFormat="1" ht="11.25">
      <c r="B153" s="217"/>
      <c r="C153" s="218"/>
      <c r="D153" s="202" t="s">
        <v>139</v>
      </c>
      <c r="E153" s="219" t="s">
        <v>1</v>
      </c>
      <c r="F153" s="220" t="s">
        <v>163</v>
      </c>
      <c r="G153" s="218"/>
      <c r="H153" s="221">
        <v>0.19</v>
      </c>
      <c r="I153" s="222"/>
      <c r="J153" s="218"/>
      <c r="K153" s="218"/>
      <c r="L153" s="223"/>
      <c r="M153" s="224"/>
      <c r="N153" s="225"/>
      <c r="O153" s="225"/>
      <c r="P153" s="225"/>
      <c r="Q153" s="225"/>
      <c r="R153" s="225"/>
      <c r="S153" s="225"/>
      <c r="T153" s="226"/>
      <c r="AT153" s="227" t="s">
        <v>139</v>
      </c>
      <c r="AU153" s="227" t="s">
        <v>86</v>
      </c>
      <c r="AV153" s="14" t="s">
        <v>86</v>
      </c>
      <c r="AW153" s="14" t="s">
        <v>32</v>
      </c>
      <c r="AX153" s="14" t="s">
        <v>76</v>
      </c>
      <c r="AY153" s="227" t="s">
        <v>128</v>
      </c>
    </row>
    <row r="154" spans="1:65" s="15" customFormat="1" ht="11.25">
      <c r="B154" s="228"/>
      <c r="C154" s="229"/>
      <c r="D154" s="202" t="s">
        <v>139</v>
      </c>
      <c r="E154" s="230" t="s">
        <v>1</v>
      </c>
      <c r="F154" s="231" t="s">
        <v>146</v>
      </c>
      <c r="G154" s="229"/>
      <c r="H154" s="232">
        <v>78</v>
      </c>
      <c r="I154" s="233"/>
      <c r="J154" s="229"/>
      <c r="K154" s="229"/>
      <c r="L154" s="234"/>
      <c r="M154" s="235"/>
      <c r="N154" s="236"/>
      <c r="O154" s="236"/>
      <c r="P154" s="236"/>
      <c r="Q154" s="236"/>
      <c r="R154" s="236"/>
      <c r="S154" s="236"/>
      <c r="T154" s="237"/>
      <c r="AT154" s="238" t="s">
        <v>139</v>
      </c>
      <c r="AU154" s="238" t="s">
        <v>86</v>
      </c>
      <c r="AV154" s="15" t="s">
        <v>135</v>
      </c>
      <c r="AW154" s="15" t="s">
        <v>32</v>
      </c>
      <c r="AX154" s="15" t="s">
        <v>84</v>
      </c>
      <c r="AY154" s="238" t="s">
        <v>128</v>
      </c>
    </row>
    <row r="155" spans="1:65" s="2" customFormat="1" ht="16.5" customHeight="1">
      <c r="A155" s="35"/>
      <c r="B155" s="36"/>
      <c r="C155" s="188" t="s">
        <v>135</v>
      </c>
      <c r="D155" s="188" t="s">
        <v>131</v>
      </c>
      <c r="E155" s="189" t="s">
        <v>164</v>
      </c>
      <c r="F155" s="190" t="s">
        <v>165</v>
      </c>
      <c r="G155" s="191" t="s">
        <v>134</v>
      </c>
      <c r="H155" s="192">
        <v>321</v>
      </c>
      <c r="I155" s="193"/>
      <c r="J155" s="194">
        <f>ROUND(I155*H155,2)</f>
        <v>0</v>
      </c>
      <c r="K155" s="195"/>
      <c r="L155" s="40"/>
      <c r="M155" s="196" t="s">
        <v>1</v>
      </c>
      <c r="N155" s="197" t="s">
        <v>41</v>
      </c>
      <c r="O155" s="72"/>
      <c r="P155" s="198">
        <f>O155*H155</f>
        <v>0</v>
      </c>
      <c r="Q155" s="198">
        <v>1.111E-2</v>
      </c>
      <c r="R155" s="198">
        <f>Q155*H155</f>
        <v>3.5663100000000001</v>
      </c>
      <c r="S155" s="198">
        <v>1.01E-2</v>
      </c>
      <c r="T155" s="199">
        <f>S155*H155</f>
        <v>3.2420999999999998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00" t="s">
        <v>135</v>
      </c>
      <c r="AT155" s="200" t="s">
        <v>131</v>
      </c>
      <c r="AU155" s="200" t="s">
        <v>86</v>
      </c>
      <c r="AY155" s="18" t="s">
        <v>128</v>
      </c>
      <c r="BE155" s="201">
        <f>IF(N155="základní",J155,0)</f>
        <v>0</v>
      </c>
      <c r="BF155" s="201">
        <f>IF(N155="snížená",J155,0)</f>
        <v>0</v>
      </c>
      <c r="BG155" s="201">
        <f>IF(N155="zákl. přenesená",J155,0)</f>
        <v>0</v>
      </c>
      <c r="BH155" s="201">
        <f>IF(N155="sníž. přenesená",J155,0)</f>
        <v>0</v>
      </c>
      <c r="BI155" s="201">
        <f>IF(N155="nulová",J155,0)</f>
        <v>0</v>
      </c>
      <c r="BJ155" s="18" t="s">
        <v>84</v>
      </c>
      <c r="BK155" s="201">
        <f>ROUND(I155*H155,2)</f>
        <v>0</v>
      </c>
      <c r="BL155" s="18" t="s">
        <v>135</v>
      </c>
      <c r="BM155" s="200" t="s">
        <v>166</v>
      </c>
    </row>
    <row r="156" spans="1:65" s="2" customFormat="1" ht="19.5">
      <c r="A156" s="35"/>
      <c r="B156" s="36"/>
      <c r="C156" s="37"/>
      <c r="D156" s="202" t="s">
        <v>137</v>
      </c>
      <c r="E156" s="37"/>
      <c r="F156" s="203" t="s">
        <v>167</v>
      </c>
      <c r="G156" s="37"/>
      <c r="H156" s="37"/>
      <c r="I156" s="204"/>
      <c r="J156" s="37"/>
      <c r="K156" s="37"/>
      <c r="L156" s="40"/>
      <c r="M156" s="205"/>
      <c r="N156" s="206"/>
      <c r="O156" s="72"/>
      <c r="P156" s="72"/>
      <c r="Q156" s="72"/>
      <c r="R156" s="72"/>
      <c r="S156" s="72"/>
      <c r="T156" s="73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T156" s="18" t="s">
        <v>137</v>
      </c>
      <c r="AU156" s="18" t="s">
        <v>86</v>
      </c>
    </row>
    <row r="157" spans="1:65" s="13" customFormat="1" ht="11.25">
      <c r="B157" s="207"/>
      <c r="C157" s="208"/>
      <c r="D157" s="202" t="s">
        <v>139</v>
      </c>
      <c r="E157" s="209" t="s">
        <v>1</v>
      </c>
      <c r="F157" s="210" t="s">
        <v>168</v>
      </c>
      <c r="G157" s="208"/>
      <c r="H157" s="209" t="s">
        <v>1</v>
      </c>
      <c r="I157" s="211"/>
      <c r="J157" s="208"/>
      <c r="K157" s="208"/>
      <c r="L157" s="212"/>
      <c r="M157" s="213"/>
      <c r="N157" s="214"/>
      <c r="O157" s="214"/>
      <c r="P157" s="214"/>
      <c r="Q157" s="214"/>
      <c r="R157" s="214"/>
      <c r="S157" s="214"/>
      <c r="T157" s="215"/>
      <c r="AT157" s="216" t="s">
        <v>139</v>
      </c>
      <c r="AU157" s="216" t="s">
        <v>86</v>
      </c>
      <c r="AV157" s="13" t="s">
        <v>84</v>
      </c>
      <c r="AW157" s="13" t="s">
        <v>32</v>
      </c>
      <c r="AX157" s="13" t="s">
        <v>76</v>
      </c>
      <c r="AY157" s="216" t="s">
        <v>128</v>
      </c>
    </row>
    <row r="158" spans="1:65" s="14" customFormat="1" ht="11.25">
      <c r="B158" s="217"/>
      <c r="C158" s="218"/>
      <c r="D158" s="202" t="s">
        <v>139</v>
      </c>
      <c r="E158" s="219" t="s">
        <v>1</v>
      </c>
      <c r="F158" s="220" t="s">
        <v>169</v>
      </c>
      <c r="G158" s="218"/>
      <c r="H158" s="221">
        <v>240.4</v>
      </c>
      <c r="I158" s="222"/>
      <c r="J158" s="218"/>
      <c r="K158" s="218"/>
      <c r="L158" s="223"/>
      <c r="M158" s="224"/>
      <c r="N158" s="225"/>
      <c r="O158" s="225"/>
      <c r="P158" s="225"/>
      <c r="Q158" s="225"/>
      <c r="R158" s="225"/>
      <c r="S158" s="225"/>
      <c r="T158" s="226"/>
      <c r="AT158" s="227" t="s">
        <v>139</v>
      </c>
      <c r="AU158" s="227" t="s">
        <v>86</v>
      </c>
      <c r="AV158" s="14" t="s">
        <v>86</v>
      </c>
      <c r="AW158" s="14" t="s">
        <v>32</v>
      </c>
      <c r="AX158" s="14" t="s">
        <v>76</v>
      </c>
      <c r="AY158" s="227" t="s">
        <v>128</v>
      </c>
    </row>
    <row r="159" spans="1:65" s="14" customFormat="1" ht="11.25">
      <c r="B159" s="217"/>
      <c r="C159" s="218"/>
      <c r="D159" s="202" t="s">
        <v>139</v>
      </c>
      <c r="E159" s="219" t="s">
        <v>1</v>
      </c>
      <c r="F159" s="220" t="s">
        <v>170</v>
      </c>
      <c r="G159" s="218"/>
      <c r="H159" s="221">
        <v>80.400000000000006</v>
      </c>
      <c r="I159" s="222"/>
      <c r="J159" s="218"/>
      <c r="K159" s="218"/>
      <c r="L159" s="223"/>
      <c r="M159" s="224"/>
      <c r="N159" s="225"/>
      <c r="O159" s="225"/>
      <c r="P159" s="225"/>
      <c r="Q159" s="225"/>
      <c r="R159" s="225"/>
      <c r="S159" s="225"/>
      <c r="T159" s="226"/>
      <c r="AT159" s="227" t="s">
        <v>139</v>
      </c>
      <c r="AU159" s="227" t="s">
        <v>86</v>
      </c>
      <c r="AV159" s="14" t="s">
        <v>86</v>
      </c>
      <c r="AW159" s="14" t="s">
        <v>32</v>
      </c>
      <c r="AX159" s="14" t="s">
        <v>76</v>
      </c>
      <c r="AY159" s="227" t="s">
        <v>128</v>
      </c>
    </row>
    <row r="160" spans="1:65" s="14" customFormat="1" ht="11.25">
      <c r="B160" s="217"/>
      <c r="C160" s="218"/>
      <c r="D160" s="202" t="s">
        <v>139</v>
      </c>
      <c r="E160" s="219" t="s">
        <v>1</v>
      </c>
      <c r="F160" s="220" t="s">
        <v>171</v>
      </c>
      <c r="G160" s="218"/>
      <c r="H160" s="221">
        <v>0.2</v>
      </c>
      <c r="I160" s="222"/>
      <c r="J160" s="218"/>
      <c r="K160" s="218"/>
      <c r="L160" s="223"/>
      <c r="M160" s="224"/>
      <c r="N160" s="225"/>
      <c r="O160" s="225"/>
      <c r="P160" s="225"/>
      <c r="Q160" s="225"/>
      <c r="R160" s="225"/>
      <c r="S160" s="225"/>
      <c r="T160" s="226"/>
      <c r="AT160" s="227" t="s">
        <v>139</v>
      </c>
      <c r="AU160" s="227" t="s">
        <v>86</v>
      </c>
      <c r="AV160" s="14" t="s">
        <v>86</v>
      </c>
      <c r="AW160" s="14" t="s">
        <v>32</v>
      </c>
      <c r="AX160" s="14" t="s">
        <v>76</v>
      </c>
      <c r="AY160" s="227" t="s">
        <v>128</v>
      </c>
    </row>
    <row r="161" spans="1:65" s="15" customFormat="1" ht="11.25">
      <c r="B161" s="228"/>
      <c r="C161" s="229"/>
      <c r="D161" s="202" t="s">
        <v>139</v>
      </c>
      <c r="E161" s="230" t="s">
        <v>1</v>
      </c>
      <c r="F161" s="231" t="s">
        <v>146</v>
      </c>
      <c r="G161" s="229"/>
      <c r="H161" s="232">
        <v>321</v>
      </c>
      <c r="I161" s="233"/>
      <c r="J161" s="229"/>
      <c r="K161" s="229"/>
      <c r="L161" s="234"/>
      <c r="M161" s="235"/>
      <c r="N161" s="236"/>
      <c r="O161" s="236"/>
      <c r="P161" s="236"/>
      <c r="Q161" s="236"/>
      <c r="R161" s="236"/>
      <c r="S161" s="236"/>
      <c r="T161" s="237"/>
      <c r="AT161" s="238" t="s">
        <v>139</v>
      </c>
      <c r="AU161" s="238" t="s">
        <v>86</v>
      </c>
      <c r="AV161" s="15" t="s">
        <v>135</v>
      </c>
      <c r="AW161" s="15" t="s">
        <v>32</v>
      </c>
      <c r="AX161" s="15" t="s">
        <v>84</v>
      </c>
      <c r="AY161" s="238" t="s">
        <v>128</v>
      </c>
    </row>
    <row r="162" spans="1:65" s="2" customFormat="1" ht="24.2" customHeight="1">
      <c r="A162" s="35"/>
      <c r="B162" s="36"/>
      <c r="C162" s="188" t="s">
        <v>172</v>
      </c>
      <c r="D162" s="188" t="s">
        <v>131</v>
      </c>
      <c r="E162" s="189" t="s">
        <v>173</v>
      </c>
      <c r="F162" s="190" t="s">
        <v>174</v>
      </c>
      <c r="G162" s="191" t="s">
        <v>134</v>
      </c>
      <c r="H162" s="192">
        <v>65.2</v>
      </c>
      <c r="I162" s="193"/>
      <c r="J162" s="194">
        <f>ROUND(I162*H162,2)</f>
        <v>0</v>
      </c>
      <c r="K162" s="195"/>
      <c r="L162" s="40"/>
      <c r="M162" s="196" t="s">
        <v>1</v>
      </c>
      <c r="N162" s="197" t="s">
        <v>41</v>
      </c>
      <c r="O162" s="72"/>
      <c r="P162" s="198">
        <f>O162*H162</f>
        <v>0</v>
      </c>
      <c r="Q162" s="198">
        <v>2.0480000000000002E-2</v>
      </c>
      <c r="R162" s="198">
        <f>Q162*H162</f>
        <v>1.3352960000000003</v>
      </c>
      <c r="S162" s="198">
        <v>0</v>
      </c>
      <c r="T162" s="199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00" t="s">
        <v>135</v>
      </c>
      <c r="AT162" s="200" t="s">
        <v>131</v>
      </c>
      <c r="AU162" s="200" t="s">
        <v>86</v>
      </c>
      <c r="AY162" s="18" t="s">
        <v>128</v>
      </c>
      <c r="BE162" s="201">
        <f>IF(N162="základní",J162,0)</f>
        <v>0</v>
      </c>
      <c r="BF162" s="201">
        <f>IF(N162="snížená",J162,0)</f>
        <v>0</v>
      </c>
      <c r="BG162" s="201">
        <f>IF(N162="zákl. přenesená",J162,0)</f>
        <v>0</v>
      </c>
      <c r="BH162" s="201">
        <f>IF(N162="sníž. přenesená",J162,0)</f>
        <v>0</v>
      </c>
      <c r="BI162" s="201">
        <f>IF(N162="nulová",J162,0)</f>
        <v>0</v>
      </c>
      <c r="BJ162" s="18" t="s">
        <v>84</v>
      </c>
      <c r="BK162" s="201">
        <f>ROUND(I162*H162,2)</f>
        <v>0</v>
      </c>
      <c r="BL162" s="18" t="s">
        <v>135</v>
      </c>
      <c r="BM162" s="200" t="s">
        <v>175</v>
      </c>
    </row>
    <row r="163" spans="1:65" s="2" customFormat="1" ht="19.5">
      <c r="A163" s="35"/>
      <c r="B163" s="36"/>
      <c r="C163" s="37"/>
      <c r="D163" s="202" t="s">
        <v>137</v>
      </c>
      <c r="E163" s="37"/>
      <c r="F163" s="203" t="s">
        <v>176</v>
      </c>
      <c r="G163" s="37"/>
      <c r="H163" s="37"/>
      <c r="I163" s="204"/>
      <c r="J163" s="37"/>
      <c r="K163" s="37"/>
      <c r="L163" s="40"/>
      <c r="M163" s="205"/>
      <c r="N163" s="206"/>
      <c r="O163" s="72"/>
      <c r="P163" s="72"/>
      <c r="Q163" s="72"/>
      <c r="R163" s="72"/>
      <c r="S163" s="72"/>
      <c r="T163" s="73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T163" s="18" t="s">
        <v>137</v>
      </c>
      <c r="AU163" s="18" t="s">
        <v>86</v>
      </c>
    </row>
    <row r="164" spans="1:65" s="13" customFormat="1" ht="11.25">
      <c r="B164" s="207"/>
      <c r="C164" s="208"/>
      <c r="D164" s="202" t="s">
        <v>139</v>
      </c>
      <c r="E164" s="209" t="s">
        <v>1</v>
      </c>
      <c r="F164" s="210" t="s">
        <v>177</v>
      </c>
      <c r="G164" s="208"/>
      <c r="H164" s="209" t="s">
        <v>1</v>
      </c>
      <c r="I164" s="211"/>
      <c r="J164" s="208"/>
      <c r="K164" s="208"/>
      <c r="L164" s="212"/>
      <c r="M164" s="213"/>
      <c r="N164" s="214"/>
      <c r="O164" s="214"/>
      <c r="P164" s="214"/>
      <c r="Q164" s="214"/>
      <c r="R164" s="214"/>
      <c r="S164" s="214"/>
      <c r="T164" s="215"/>
      <c r="AT164" s="216" t="s">
        <v>139</v>
      </c>
      <c r="AU164" s="216" t="s">
        <v>86</v>
      </c>
      <c r="AV164" s="13" t="s">
        <v>84</v>
      </c>
      <c r="AW164" s="13" t="s">
        <v>32</v>
      </c>
      <c r="AX164" s="13" t="s">
        <v>76</v>
      </c>
      <c r="AY164" s="216" t="s">
        <v>128</v>
      </c>
    </row>
    <row r="165" spans="1:65" s="14" customFormat="1" ht="11.25">
      <c r="B165" s="217"/>
      <c r="C165" s="218"/>
      <c r="D165" s="202" t="s">
        <v>139</v>
      </c>
      <c r="E165" s="219" t="s">
        <v>1</v>
      </c>
      <c r="F165" s="220" t="s">
        <v>141</v>
      </c>
      <c r="G165" s="218"/>
      <c r="H165" s="221">
        <v>12</v>
      </c>
      <c r="I165" s="222"/>
      <c r="J165" s="218"/>
      <c r="K165" s="218"/>
      <c r="L165" s="223"/>
      <c r="M165" s="224"/>
      <c r="N165" s="225"/>
      <c r="O165" s="225"/>
      <c r="P165" s="225"/>
      <c r="Q165" s="225"/>
      <c r="R165" s="225"/>
      <c r="S165" s="225"/>
      <c r="T165" s="226"/>
      <c r="AT165" s="227" t="s">
        <v>139</v>
      </c>
      <c r="AU165" s="227" t="s">
        <v>86</v>
      </c>
      <c r="AV165" s="14" t="s">
        <v>86</v>
      </c>
      <c r="AW165" s="14" t="s">
        <v>32</v>
      </c>
      <c r="AX165" s="14" t="s">
        <v>76</v>
      </c>
      <c r="AY165" s="227" t="s">
        <v>128</v>
      </c>
    </row>
    <row r="166" spans="1:65" s="14" customFormat="1" ht="11.25">
      <c r="B166" s="217"/>
      <c r="C166" s="218"/>
      <c r="D166" s="202" t="s">
        <v>139</v>
      </c>
      <c r="E166" s="219" t="s">
        <v>1</v>
      </c>
      <c r="F166" s="220" t="s">
        <v>142</v>
      </c>
      <c r="G166" s="218"/>
      <c r="H166" s="221">
        <v>30.25</v>
      </c>
      <c r="I166" s="222"/>
      <c r="J166" s="218"/>
      <c r="K166" s="218"/>
      <c r="L166" s="223"/>
      <c r="M166" s="224"/>
      <c r="N166" s="225"/>
      <c r="O166" s="225"/>
      <c r="P166" s="225"/>
      <c r="Q166" s="225"/>
      <c r="R166" s="225"/>
      <c r="S166" s="225"/>
      <c r="T166" s="226"/>
      <c r="AT166" s="227" t="s">
        <v>139</v>
      </c>
      <c r="AU166" s="227" t="s">
        <v>86</v>
      </c>
      <c r="AV166" s="14" t="s">
        <v>86</v>
      </c>
      <c r="AW166" s="14" t="s">
        <v>32</v>
      </c>
      <c r="AX166" s="14" t="s">
        <v>76</v>
      </c>
      <c r="AY166" s="227" t="s">
        <v>128</v>
      </c>
    </row>
    <row r="167" spans="1:65" s="14" customFormat="1" ht="11.25">
      <c r="B167" s="217"/>
      <c r="C167" s="218"/>
      <c r="D167" s="202" t="s">
        <v>139</v>
      </c>
      <c r="E167" s="219" t="s">
        <v>1</v>
      </c>
      <c r="F167" s="220" t="s">
        <v>143</v>
      </c>
      <c r="G167" s="218"/>
      <c r="H167" s="221">
        <v>6.5</v>
      </c>
      <c r="I167" s="222"/>
      <c r="J167" s="218"/>
      <c r="K167" s="218"/>
      <c r="L167" s="223"/>
      <c r="M167" s="224"/>
      <c r="N167" s="225"/>
      <c r="O167" s="225"/>
      <c r="P167" s="225"/>
      <c r="Q167" s="225"/>
      <c r="R167" s="225"/>
      <c r="S167" s="225"/>
      <c r="T167" s="226"/>
      <c r="AT167" s="227" t="s">
        <v>139</v>
      </c>
      <c r="AU167" s="227" t="s">
        <v>86</v>
      </c>
      <c r="AV167" s="14" t="s">
        <v>86</v>
      </c>
      <c r="AW167" s="14" t="s">
        <v>32</v>
      </c>
      <c r="AX167" s="14" t="s">
        <v>76</v>
      </c>
      <c r="AY167" s="227" t="s">
        <v>128</v>
      </c>
    </row>
    <row r="168" spans="1:65" s="14" customFormat="1" ht="11.25">
      <c r="B168" s="217"/>
      <c r="C168" s="218"/>
      <c r="D168" s="202" t="s">
        <v>139</v>
      </c>
      <c r="E168" s="219" t="s">
        <v>1</v>
      </c>
      <c r="F168" s="220" t="s">
        <v>144</v>
      </c>
      <c r="G168" s="218"/>
      <c r="H168" s="221">
        <v>16.375</v>
      </c>
      <c r="I168" s="222"/>
      <c r="J168" s="218"/>
      <c r="K168" s="218"/>
      <c r="L168" s="223"/>
      <c r="M168" s="224"/>
      <c r="N168" s="225"/>
      <c r="O168" s="225"/>
      <c r="P168" s="225"/>
      <c r="Q168" s="225"/>
      <c r="R168" s="225"/>
      <c r="S168" s="225"/>
      <c r="T168" s="226"/>
      <c r="AT168" s="227" t="s">
        <v>139</v>
      </c>
      <c r="AU168" s="227" t="s">
        <v>86</v>
      </c>
      <c r="AV168" s="14" t="s">
        <v>86</v>
      </c>
      <c r="AW168" s="14" t="s">
        <v>32</v>
      </c>
      <c r="AX168" s="14" t="s">
        <v>76</v>
      </c>
      <c r="AY168" s="227" t="s">
        <v>128</v>
      </c>
    </row>
    <row r="169" spans="1:65" s="14" customFormat="1" ht="11.25">
      <c r="B169" s="217"/>
      <c r="C169" s="218"/>
      <c r="D169" s="202" t="s">
        <v>139</v>
      </c>
      <c r="E169" s="219" t="s">
        <v>1</v>
      </c>
      <c r="F169" s="220" t="s">
        <v>145</v>
      </c>
      <c r="G169" s="218"/>
      <c r="H169" s="221">
        <v>7.4999999999999997E-2</v>
      </c>
      <c r="I169" s="222"/>
      <c r="J169" s="218"/>
      <c r="K169" s="218"/>
      <c r="L169" s="223"/>
      <c r="M169" s="224"/>
      <c r="N169" s="225"/>
      <c r="O169" s="225"/>
      <c r="P169" s="225"/>
      <c r="Q169" s="225"/>
      <c r="R169" s="225"/>
      <c r="S169" s="225"/>
      <c r="T169" s="226"/>
      <c r="AT169" s="227" t="s">
        <v>139</v>
      </c>
      <c r="AU169" s="227" t="s">
        <v>86</v>
      </c>
      <c r="AV169" s="14" t="s">
        <v>86</v>
      </c>
      <c r="AW169" s="14" t="s">
        <v>32</v>
      </c>
      <c r="AX169" s="14" t="s">
        <v>76</v>
      </c>
      <c r="AY169" s="227" t="s">
        <v>128</v>
      </c>
    </row>
    <row r="170" spans="1:65" s="15" customFormat="1" ht="11.25">
      <c r="B170" s="228"/>
      <c r="C170" s="229"/>
      <c r="D170" s="202" t="s">
        <v>139</v>
      </c>
      <c r="E170" s="230" t="s">
        <v>1</v>
      </c>
      <c r="F170" s="231" t="s">
        <v>146</v>
      </c>
      <c r="G170" s="229"/>
      <c r="H170" s="232">
        <v>65.2</v>
      </c>
      <c r="I170" s="233"/>
      <c r="J170" s="229"/>
      <c r="K170" s="229"/>
      <c r="L170" s="234"/>
      <c r="M170" s="235"/>
      <c r="N170" s="236"/>
      <c r="O170" s="236"/>
      <c r="P170" s="236"/>
      <c r="Q170" s="236"/>
      <c r="R170" s="236"/>
      <c r="S170" s="236"/>
      <c r="T170" s="237"/>
      <c r="AT170" s="238" t="s">
        <v>139</v>
      </c>
      <c r="AU170" s="238" t="s">
        <v>86</v>
      </c>
      <c r="AV170" s="15" t="s">
        <v>135</v>
      </c>
      <c r="AW170" s="15" t="s">
        <v>32</v>
      </c>
      <c r="AX170" s="15" t="s">
        <v>84</v>
      </c>
      <c r="AY170" s="238" t="s">
        <v>128</v>
      </c>
    </row>
    <row r="171" spans="1:65" s="2" customFormat="1" ht="37.9" customHeight="1">
      <c r="A171" s="35"/>
      <c r="B171" s="36"/>
      <c r="C171" s="188" t="s">
        <v>129</v>
      </c>
      <c r="D171" s="188" t="s">
        <v>131</v>
      </c>
      <c r="E171" s="189" t="s">
        <v>178</v>
      </c>
      <c r="F171" s="190" t="s">
        <v>179</v>
      </c>
      <c r="G171" s="191" t="s">
        <v>180</v>
      </c>
      <c r="H171" s="192">
        <v>21</v>
      </c>
      <c r="I171" s="193"/>
      <c r="J171" s="194">
        <f>ROUND(I171*H171,2)</f>
        <v>0</v>
      </c>
      <c r="K171" s="195"/>
      <c r="L171" s="40"/>
      <c r="M171" s="196" t="s">
        <v>1</v>
      </c>
      <c r="N171" s="197" t="s">
        <v>41</v>
      </c>
      <c r="O171" s="72"/>
      <c r="P171" s="198">
        <f>O171*H171</f>
        <v>0</v>
      </c>
      <c r="Q171" s="198">
        <v>1.2109999999999999E-2</v>
      </c>
      <c r="R171" s="198">
        <f>Q171*H171</f>
        <v>0.25430999999999998</v>
      </c>
      <c r="S171" s="198">
        <v>0</v>
      </c>
      <c r="T171" s="199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00" t="s">
        <v>135</v>
      </c>
      <c r="AT171" s="200" t="s">
        <v>131</v>
      </c>
      <c r="AU171" s="200" t="s">
        <v>86</v>
      </c>
      <c r="AY171" s="18" t="s">
        <v>128</v>
      </c>
      <c r="BE171" s="201">
        <f>IF(N171="základní",J171,0)</f>
        <v>0</v>
      </c>
      <c r="BF171" s="201">
        <f>IF(N171="snížená",J171,0)</f>
        <v>0</v>
      </c>
      <c r="BG171" s="201">
        <f>IF(N171="zákl. přenesená",J171,0)</f>
        <v>0</v>
      </c>
      <c r="BH171" s="201">
        <f>IF(N171="sníž. přenesená",J171,0)</f>
        <v>0</v>
      </c>
      <c r="BI171" s="201">
        <f>IF(N171="nulová",J171,0)</f>
        <v>0</v>
      </c>
      <c r="BJ171" s="18" t="s">
        <v>84</v>
      </c>
      <c r="BK171" s="201">
        <f>ROUND(I171*H171,2)</f>
        <v>0</v>
      </c>
      <c r="BL171" s="18" t="s">
        <v>135</v>
      </c>
      <c r="BM171" s="200" t="s">
        <v>181</v>
      </c>
    </row>
    <row r="172" spans="1:65" s="2" customFormat="1" ht="29.25">
      <c r="A172" s="35"/>
      <c r="B172" s="36"/>
      <c r="C172" s="37"/>
      <c r="D172" s="202" t="s">
        <v>137</v>
      </c>
      <c r="E172" s="37"/>
      <c r="F172" s="203" t="s">
        <v>182</v>
      </c>
      <c r="G172" s="37"/>
      <c r="H172" s="37"/>
      <c r="I172" s="204"/>
      <c r="J172" s="37"/>
      <c r="K172" s="37"/>
      <c r="L172" s="40"/>
      <c r="M172" s="205"/>
      <c r="N172" s="206"/>
      <c r="O172" s="72"/>
      <c r="P172" s="72"/>
      <c r="Q172" s="72"/>
      <c r="R172" s="72"/>
      <c r="S172" s="72"/>
      <c r="T172" s="73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T172" s="18" t="s">
        <v>137</v>
      </c>
      <c r="AU172" s="18" t="s">
        <v>86</v>
      </c>
    </row>
    <row r="173" spans="1:65" s="13" customFormat="1" ht="11.25">
      <c r="B173" s="207"/>
      <c r="C173" s="208"/>
      <c r="D173" s="202" t="s">
        <v>139</v>
      </c>
      <c r="E173" s="209" t="s">
        <v>1</v>
      </c>
      <c r="F173" s="210" t="s">
        <v>183</v>
      </c>
      <c r="G173" s="208"/>
      <c r="H173" s="209" t="s">
        <v>1</v>
      </c>
      <c r="I173" s="211"/>
      <c r="J173" s="208"/>
      <c r="K173" s="208"/>
      <c r="L173" s="212"/>
      <c r="M173" s="213"/>
      <c r="N173" s="214"/>
      <c r="O173" s="214"/>
      <c r="P173" s="214"/>
      <c r="Q173" s="214"/>
      <c r="R173" s="214"/>
      <c r="S173" s="214"/>
      <c r="T173" s="215"/>
      <c r="AT173" s="216" t="s">
        <v>139</v>
      </c>
      <c r="AU173" s="216" t="s">
        <v>86</v>
      </c>
      <c r="AV173" s="13" t="s">
        <v>84</v>
      </c>
      <c r="AW173" s="13" t="s">
        <v>32</v>
      </c>
      <c r="AX173" s="13" t="s">
        <v>76</v>
      </c>
      <c r="AY173" s="216" t="s">
        <v>128</v>
      </c>
    </row>
    <row r="174" spans="1:65" s="14" customFormat="1" ht="11.25">
      <c r="B174" s="217"/>
      <c r="C174" s="218"/>
      <c r="D174" s="202" t="s">
        <v>139</v>
      </c>
      <c r="E174" s="219" t="s">
        <v>1</v>
      </c>
      <c r="F174" s="220" t="s">
        <v>7</v>
      </c>
      <c r="G174" s="218"/>
      <c r="H174" s="221">
        <v>21</v>
      </c>
      <c r="I174" s="222"/>
      <c r="J174" s="218"/>
      <c r="K174" s="218"/>
      <c r="L174" s="223"/>
      <c r="M174" s="224"/>
      <c r="N174" s="225"/>
      <c r="O174" s="225"/>
      <c r="P174" s="225"/>
      <c r="Q174" s="225"/>
      <c r="R174" s="225"/>
      <c r="S174" s="225"/>
      <c r="T174" s="226"/>
      <c r="AT174" s="227" t="s">
        <v>139</v>
      </c>
      <c r="AU174" s="227" t="s">
        <v>86</v>
      </c>
      <c r="AV174" s="14" t="s">
        <v>86</v>
      </c>
      <c r="AW174" s="14" t="s">
        <v>32</v>
      </c>
      <c r="AX174" s="14" t="s">
        <v>76</v>
      </c>
      <c r="AY174" s="227" t="s">
        <v>128</v>
      </c>
    </row>
    <row r="175" spans="1:65" s="15" customFormat="1" ht="11.25">
      <c r="B175" s="228"/>
      <c r="C175" s="229"/>
      <c r="D175" s="202" t="s">
        <v>139</v>
      </c>
      <c r="E175" s="230" t="s">
        <v>1</v>
      </c>
      <c r="F175" s="231" t="s">
        <v>146</v>
      </c>
      <c r="G175" s="229"/>
      <c r="H175" s="232">
        <v>21</v>
      </c>
      <c r="I175" s="233"/>
      <c r="J175" s="229"/>
      <c r="K175" s="229"/>
      <c r="L175" s="234"/>
      <c r="M175" s="235"/>
      <c r="N175" s="236"/>
      <c r="O175" s="236"/>
      <c r="P175" s="236"/>
      <c r="Q175" s="236"/>
      <c r="R175" s="236"/>
      <c r="S175" s="236"/>
      <c r="T175" s="237"/>
      <c r="AT175" s="238" t="s">
        <v>139</v>
      </c>
      <c r="AU175" s="238" t="s">
        <v>86</v>
      </c>
      <c r="AV175" s="15" t="s">
        <v>135</v>
      </c>
      <c r="AW175" s="15" t="s">
        <v>32</v>
      </c>
      <c r="AX175" s="15" t="s">
        <v>84</v>
      </c>
      <c r="AY175" s="238" t="s">
        <v>128</v>
      </c>
    </row>
    <row r="176" spans="1:65" s="2" customFormat="1" ht="16.5" customHeight="1">
      <c r="A176" s="35"/>
      <c r="B176" s="36"/>
      <c r="C176" s="188" t="s">
        <v>184</v>
      </c>
      <c r="D176" s="188" t="s">
        <v>131</v>
      </c>
      <c r="E176" s="189" t="s">
        <v>185</v>
      </c>
      <c r="F176" s="190" t="s">
        <v>186</v>
      </c>
      <c r="G176" s="191" t="s">
        <v>187</v>
      </c>
      <c r="H176" s="192">
        <v>260.5</v>
      </c>
      <c r="I176" s="193"/>
      <c r="J176" s="194">
        <f>ROUND(I176*H176,2)</f>
        <v>0</v>
      </c>
      <c r="K176" s="195"/>
      <c r="L176" s="40"/>
      <c r="M176" s="196" t="s">
        <v>1</v>
      </c>
      <c r="N176" s="197" t="s">
        <v>41</v>
      </c>
      <c r="O176" s="72"/>
      <c r="P176" s="198">
        <f>O176*H176</f>
        <v>0</v>
      </c>
      <c r="Q176" s="198">
        <v>0</v>
      </c>
      <c r="R176" s="198">
        <f>Q176*H176</f>
        <v>0</v>
      </c>
      <c r="S176" s="198">
        <v>0</v>
      </c>
      <c r="T176" s="199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00" t="s">
        <v>135</v>
      </c>
      <c r="AT176" s="200" t="s">
        <v>131</v>
      </c>
      <c r="AU176" s="200" t="s">
        <v>86</v>
      </c>
      <c r="AY176" s="18" t="s">
        <v>128</v>
      </c>
      <c r="BE176" s="201">
        <f>IF(N176="základní",J176,0)</f>
        <v>0</v>
      </c>
      <c r="BF176" s="201">
        <f>IF(N176="snížená",J176,0)</f>
        <v>0</v>
      </c>
      <c r="BG176" s="201">
        <f>IF(N176="zákl. přenesená",J176,0)</f>
        <v>0</v>
      </c>
      <c r="BH176" s="201">
        <f>IF(N176="sníž. přenesená",J176,0)</f>
        <v>0</v>
      </c>
      <c r="BI176" s="201">
        <f>IF(N176="nulová",J176,0)</f>
        <v>0</v>
      </c>
      <c r="BJ176" s="18" t="s">
        <v>84</v>
      </c>
      <c r="BK176" s="201">
        <f>ROUND(I176*H176,2)</f>
        <v>0</v>
      </c>
      <c r="BL176" s="18" t="s">
        <v>135</v>
      </c>
      <c r="BM176" s="200" t="s">
        <v>188</v>
      </c>
    </row>
    <row r="177" spans="1:65" s="2" customFormat="1" ht="19.5">
      <c r="A177" s="35"/>
      <c r="B177" s="36"/>
      <c r="C177" s="37"/>
      <c r="D177" s="202" t="s">
        <v>137</v>
      </c>
      <c r="E177" s="37"/>
      <c r="F177" s="203" t="s">
        <v>189</v>
      </c>
      <c r="G177" s="37"/>
      <c r="H177" s="37"/>
      <c r="I177" s="204"/>
      <c r="J177" s="37"/>
      <c r="K177" s="37"/>
      <c r="L177" s="40"/>
      <c r="M177" s="205"/>
      <c r="N177" s="206"/>
      <c r="O177" s="72"/>
      <c r="P177" s="72"/>
      <c r="Q177" s="72"/>
      <c r="R177" s="72"/>
      <c r="S177" s="72"/>
      <c r="T177" s="73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T177" s="18" t="s">
        <v>137</v>
      </c>
      <c r="AU177" s="18" t="s">
        <v>86</v>
      </c>
    </row>
    <row r="178" spans="1:65" s="13" customFormat="1" ht="11.25">
      <c r="B178" s="207"/>
      <c r="C178" s="208"/>
      <c r="D178" s="202" t="s">
        <v>139</v>
      </c>
      <c r="E178" s="209" t="s">
        <v>1</v>
      </c>
      <c r="F178" s="210" t="s">
        <v>190</v>
      </c>
      <c r="G178" s="208"/>
      <c r="H178" s="209" t="s">
        <v>1</v>
      </c>
      <c r="I178" s="211"/>
      <c r="J178" s="208"/>
      <c r="K178" s="208"/>
      <c r="L178" s="212"/>
      <c r="M178" s="213"/>
      <c r="N178" s="214"/>
      <c r="O178" s="214"/>
      <c r="P178" s="214"/>
      <c r="Q178" s="214"/>
      <c r="R178" s="214"/>
      <c r="S178" s="214"/>
      <c r="T178" s="215"/>
      <c r="AT178" s="216" t="s">
        <v>139</v>
      </c>
      <c r="AU178" s="216" t="s">
        <v>86</v>
      </c>
      <c r="AV178" s="13" t="s">
        <v>84</v>
      </c>
      <c r="AW178" s="13" t="s">
        <v>32</v>
      </c>
      <c r="AX178" s="13" t="s">
        <v>76</v>
      </c>
      <c r="AY178" s="216" t="s">
        <v>128</v>
      </c>
    </row>
    <row r="179" spans="1:65" s="14" customFormat="1" ht="11.25">
      <c r="B179" s="217"/>
      <c r="C179" s="218"/>
      <c r="D179" s="202" t="s">
        <v>139</v>
      </c>
      <c r="E179" s="219" t="s">
        <v>1</v>
      </c>
      <c r="F179" s="220" t="s">
        <v>191</v>
      </c>
      <c r="G179" s="218"/>
      <c r="H179" s="221">
        <v>84.75</v>
      </c>
      <c r="I179" s="222"/>
      <c r="J179" s="218"/>
      <c r="K179" s="218"/>
      <c r="L179" s="223"/>
      <c r="M179" s="224"/>
      <c r="N179" s="225"/>
      <c r="O179" s="225"/>
      <c r="P179" s="225"/>
      <c r="Q179" s="225"/>
      <c r="R179" s="225"/>
      <c r="S179" s="225"/>
      <c r="T179" s="226"/>
      <c r="AT179" s="227" t="s">
        <v>139</v>
      </c>
      <c r="AU179" s="227" t="s">
        <v>86</v>
      </c>
      <c r="AV179" s="14" t="s">
        <v>86</v>
      </c>
      <c r="AW179" s="14" t="s">
        <v>32</v>
      </c>
      <c r="AX179" s="14" t="s">
        <v>76</v>
      </c>
      <c r="AY179" s="227" t="s">
        <v>128</v>
      </c>
    </row>
    <row r="180" spans="1:65" s="16" customFormat="1" ht="11.25">
      <c r="B180" s="239"/>
      <c r="C180" s="240"/>
      <c r="D180" s="202" t="s">
        <v>139</v>
      </c>
      <c r="E180" s="241" t="s">
        <v>1</v>
      </c>
      <c r="F180" s="242" t="s">
        <v>192</v>
      </c>
      <c r="G180" s="240"/>
      <c r="H180" s="243">
        <v>84.75</v>
      </c>
      <c r="I180" s="244"/>
      <c r="J180" s="240"/>
      <c r="K180" s="240"/>
      <c r="L180" s="245"/>
      <c r="M180" s="246"/>
      <c r="N180" s="247"/>
      <c r="O180" s="247"/>
      <c r="P180" s="247"/>
      <c r="Q180" s="247"/>
      <c r="R180" s="247"/>
      <c r="S180" s="247"/>
      <c r="T180" s="248"/>
      <c r="AT180" s="249" t="s">
        <v>139</v>
      </c>
      <c r="AU180" s="249" t="s">
        <v>86</v>
      </c>
      <c r="AV180" s="16" t="s">
        <v>155</v>
      </c>
      <c r="AW180" s="16" t="s">
        <v>32</v>
      </c>
      <c r="AX180" s="16" t="s">
        <v>76</v>
      </c>
      <c r="AY180" s="249" t="s">
        <v>128</v>
      </c>
    </row>
    <row r="181" spans="1:65" s="13" customFormat="1" ht="11.25">
      <c r="B181" s="207"/>
      <c r="C181" s="208"/>
      <c r="D181" s="202" t="s">
        <v>139</v>
      </c>
      <c r="E181" s="209" t="s">
        <v>1</v>
      </c>
      <c r="F181" s="210" t="s">
        <v>193</v>
      </c>
      <c r="G181" s="208"/>
      <c r="H181" s="209" t="s">
        <v>1</v>
      </c>
      <c r="I181" s="211"/>
      <c r="J181" s="208"/>
      <c r="K181" s="208"/>
      <c r="L181" s="212"/>
      <c r="M181" s="213"/>
      <c r="N181" s="214"/>
      <c r="O181" s="214"/>
      <c r="P181" s="214"/>
      <c r="Q181" s="214"/>
      <c r="R181" s="214"/>
      <c r="S181" s="214"/>
      <c r="T181" s="215"/>
      <c r="AT181" s="216" t="s">
        <v>139</v>
      </c>
      <c r="AU181" s="216" t="s">
        <v>86</v>
      </c>
      <c r="AV181" s="13" t="s">
        <v>84</v>
      </c>
      <c r="AW181" s="13" t="s">
        <v>32</v>
      </c>
      <c r="AX181" s="13" t="s">
        <v>76</v>
      </c>
      <c r="AY181" s="216" t="s">
        <v>128</v>
      </c>
    </row>
    <row r="182" spans="1:65" s="14" customFormat="1" ht="11.25">
      <c r="B182" s="217"/>
      <c r="C182" s="218"/>
      <c r="D182" s="202" t="s">
        <v>139</v>
      </c>
      <c r="E182" s="219" t="s">
        <v>1</v>
      </c>
      <c r="F182" s="220" t="s">
        <v>194</v>
      </c>
      <c r="G182" s="218"/>
      <c r="H182" s="221">
        <v>32</v>
      </c>
      <c r="I182" s="222"/>
      <c r="J182" s="218"/>
      <c r="K182" s="218"/>
      <c r="L182" s="223"/>
      <c r="M182" s="224"/>
      <c r="N182" s="225"/>
      <c r="O182" s="225"/>
      <c r="P182" s="225"/>
      <c r="Q182" s="225"/>
      <c r="R182" s="225"/>
      <c r="S182" s="225"/>
      <c r="T182" s="226"/>
      <c r="AT182" s="227" t="s">
        <v>139</v>
      </c>
      <c r="AU182" s="227" t="s">
        <v>86</v>
      </c>
      <c r="AV182" s="14" t="s">
        <v>86</v>
      </c>
      <c r="AW182" s="14" t="s">
        <v>32</v>
      </c>
      <c r="AX182" s="14" t="s">
        <v>76</v>
      </c>
      <c r="AY182" s="227" t="s">
        <v>128</v>
      </c>
    </row>
    <row r="183" spans="1:65" s="14" customFormat="1" ht="11.25">
      <c r="B183" s="217"/>
      <c r="C183" s="218"/>
      <c r="D183" s="202" t="s">
        <v>139</v>
      </c>
      <c r="E183" s="219" t="s">
        <v>1</v>
      </c>
      <c r="F183" s="220" t="s">
        <v>195</v>
      </c>
      <c r="G183" s="218"/>
      <c r="H183" s="221">
        <v>80.5</v>
      </c>
      <c r="I183" s="222"/>
      <c r="J183" s="218"/>
      <c r="K183" s="218"/>
      <c r="L183" s="223"/>
      <c r="M183" s="224"/>
      <c r="N183" s="225"/>
      <c r="O183" s="225"/>
      <c r="P183" s="225"/>
      <c r="Q183" s="225"/>
      <c r="R183" s="225"/>
      <c r="S183" s="225"/>
      <c r="T183" s="226"/>
      <c r="AT183" s="227" t="s">
        <v>139</v>
      </c>
      <c r="AU183" s="227" t="s">
        <v>86</v>
      </c>
      <c r="AV183" s="14" t="s">
        <v>86</v>
      </c>
      <c r="AW183" s="14" t="s">
        <v>32</v>
      </c>
      <c r="AX183" s="14" t="s">
        <v>76</v>
      </c>
      <c r="AY183" s="227" t="s">
        <v>128</v>
      </c>
    </row>
    <row r="184" spans="1:65" s="14" customFormat="1" ht="11.25">
      <c r="B184" s="217"/>
      <c r="C184" s="218"/>
      <c r="D184" s="202" t="s">
        <v>139</v>
      </c>
      <c r="E184" s="219" t="s">
        <v>1</v>
      </c>
      <c r="F184" s="220" t="s">
        <v>196</v>
      </c>
      <c r="G184" s="218"/>
      <c r="H184" s="221">
        <v>18</v>
      </c>
      <c r="I184" s="222"/>
      <c r="J184" s="218"/>
      <c r="K184" s="218"/>
      <c r="L184" s="223"/>
      <c r="M184" s="224"/>
      <c r="N184" s="225"/>
      <c r="O184" s="225"/>
      <c r="P184" s="225"/>
      <c r="Q184" s="225"/>
      <c r="R184" s="225"/>
      <c r="S184" s="225"/>
      <c r="T184" s="226"/>
      <c r="AT184" s="227" t="s">
        <v>139</v>
      </c>
      <c r="AU184" s="227" t="s">
        <v>86</v>
      </c>
      <c r="AV184" s="14" t="s">
        <v>86</v>
      </c>
      <c r="AW184" s="14" t="s">
        <v>32</v>
      </c>
      <c r="AX184" s="14" t="s">
        <v>76</v>
      </c>
      <c r="AY184" s="227" t="s">
        <v>128</v>
      </c>
    </row>
    <row r="185" spans="1:65" s="14" customFormat="1" ht="11.25">
      <c r="B185" s="217"/>
      <c r="C185" s="218"/>
      <c r="D185" s="202" t="s">
        <v>139</v>
      </c>
      <c r="E185" s="219" t="s">
        <v>1</v>
      </c>
      <c r="F185" s="220" t="s">
        <v>197</v>
      </c>
      <c r="G185" s="218"/>
      <c r="H185" s="221">
        <v>45.25</v>
      </c>
      <c r="I185" s="222"/>
      <c r="J185" s="218"/>
      <c r="K185" s="218"/>
      <c r="L185" s="223"/>
      <c r="M185" s="224"/>
      <c r="N185" s="225"/>
      <c r="O185" s="225"/>
      <c r="P185" s="225"/>
      <c r="Q185" s="225"/>
      <c r="R185" s="225"/>
      <c r="S185" s="225"/>
      <c r="T185" s="226"/>
      <c r="AT185" s="227" t="s">
        <v>139</v>
      </c>
      <c r="AU185" s="227" t="s">
        <v>86</v>
      </c>
      <c r="AV185" s="14" t="s">
        <v>86</v>
      </c>
      <c r="AW185" s="14" t="s">
        <v>32</v>
      </c>
      <c r="AX185" s="14" t="s">
        <v>76</v>
      </c>
      <c r="AY185" s="227" t="s">
        <v>128</v>
      </c>
    </row>
    <row r="186" spans="1:65" s="16" customFormat="1" ht="11.25">
      <c r="B186" s="239"/>
      <c r="C186" s="240"/>
      <c r="D186" s="202" t="s">
        <v>139</v>
      </c>
      <c r="E186" s="241" t="s">
        <v>1</v>
      </c>
      <c r="F186" s="242" t="s">
        <v>192</v>
      </c>
      <c r="G186" s="240"/>
      <c r="H186" s="243">
        <v>175.75</v>
      </c>
      <c r="I186" s="244"/>
      <c r="J186" s="240"/>
      <c r="K186" s="240"/>
      <c r="L186" s="245"/>
      <c r="M186" s="246"/>
      <c r="N186" s="247"/>
      <c r="O186" s="247"/>
      <c r="P186" s="247"/>
      <c r="Q186" s="247"/>
      <c r="R186" s="247"/>
      <c r="S186" s="247"/>
      <c r="T186" s="248"/>
      <c r="AT186" s="249" t="s">
        <v>139</v>
      </c>
      <c r="AU186" s="249" t="s">
        <v>86</v>
      </c>
      <c r="AV186" s="16" t="s">
        <v>155</v>
      </c>
      <c r="AW186" s="16" t="s">
        <v>32</v>
      </c>
      <c r="AX186" s="16" t="s">
        <v>76</v>
      </c>
      <c r="AY186" s="249" t="s">
        <v>128</v>
      </c>
    </row>
    <row r="187" spans="1:65" s="15" customFormat="1" ht="11.25">
      <c r="B187" s="228"/>
      <c r="C187" s="229"/>
      <c r="D187" s="202" t="s">
        <v>139</v>
      </c>
      <c r="E187" s="230" t="s">
        <v>1</v>
      </c>
      <c r="F187" s="231" t="s">
        <v>146</v>
      </c>
      <c r="G187" s="229"/>
      <c r="H187" s="232">
        <v>260.5</v>
      </c>
      <c r="I187" s="233"/>
      <c r="J187" s="229"/>
      <c r="K187" s="229"/>
      <c r="L187" s="234"/>
      <c r="M187" s="235"/>
      <c r="N187" s="236"/>
      <c r="O187" s="236"/>
      <c r="P187" s="236"/>
      <c r="Q187" s="236"/>
      <c r="R187" s="236"/>
      <c r="S187" s="236"/>
      <c r="T187" s="237"/>
      <c r="AT187" s="238" t="s">
        <v>139</v>
      </c>
      <c r="AU187" s="238" t="s">
        <v>86</v>
      </c>
      <c r="AV187" s="15" t="s">
        <v>135</v>
      </c>
      <c r="AW187" s="15" t="s">
        <v>32</v>
      </c>
      <c r="AX187" s="15" t="s">
        <v>84</v>
      </c>
      <c r="AY187" s="238" t="s">
        <v>128</v>
      </c>
    </row>
    <row r="188" spans="1:65" s="2" customFormat="1" ht="16.5" customHeight="1">
      <c r="A188" s="35"/>
      <c r="B188" s="36"/>
      <c r="C188" s="250" t="s">
        <v>198</v>
      </c>
      <c r="D188" s="250" t="s">
        <v>199</v>
      </c>
      <c r="E188" s="251" t="s">
        <v>200</v>
      </c>
      <c r="F188" s="252" t="s">
        <v>201</v>
      </c>
      <c r="G188" s="253" t="s">
        <v>187</v>
      </c>
      <c r="H188" s="254">
        <v>185</v>
      </c>
      <c r="I188" s="255"/>
      <c r="J188" s="256">
        <f>ROUND(I188*H188,2)</f>
        <v>0</v>
      </c>
      <c r="K188" s="257"/>
      <c r="L188" s="258"/>
      <c r="M188" s="259" t="s">
        <v>1</v>
      </c>
      <c r="N188" s="260" t="s">
        <v>41</v>
      </c>
      <c r="O188" s="72"/>
      <c r="P188" s="198">
        <f>O188*H188</f>
        <v>0</v>
      </c>
      <c r="Q188" s="198">
        <v>2.0000000000000002E-5</v>
      </c>
      <c r="R188" s="198">
        <f>Q188*H188</f>
        <v>3.7000000000000002E-3</v>
      </c>
      <c r="S188" s="198">
        <v>0</v>
      </c>
      <c r="T188" s="199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00" t="s">
        <v>198</v>
      </c>
      <c r="AT188" s="200" t="s">
        <v>199</v>
      </c>
      <c r="AU188" s="200" t="s">
        <v>86</v>
      </c>
      <c r="AY188" s="18" t="s">
        <v>128</v>
      </c>
      <c r="BE188" s="201">
        <f>IF(N188="základní",J188,0)</f>
        <v>0</v>
      </c>
      <c r="BF188" s="201">
        <f>IF(N188="snížená",J188,0)</f>
        <v>0</v>
      </c>
      <c r="BG188" s="201">
        <f>IF(N188="zákl. přenesená",J188,0)</f>
        <v>0</v>
      </c>
      <c r="BH188" s="201">
        <f>IF(N188="sníž. přenesená",J188,0)</f>
        <v>0</v>
      </c>
      <c r="BI188" s="201">
        <f>IF(N188="nulová",J188,0)</f>
        <v>0</v>
      </c>
      <c r="BJ188" s="18" t="s">
        <v>84</v>
      </c>
      <c r="BK188" s="201">
        <f>ROUND(I188*H188,2)</f>
        <v>0</v>
      </c>
      <c r="BL188" s="18" t="s">
        <v>135</v>
      </c>
      <c r="BM188" s="200" t="s">
        <v>202</v>
      </c>
    </row>
    <row r="189" spans="1:65" s="2" customFormat="1" ht="11.25">
      <c r="A189" s="35"/>
      <c r="B189" s="36"/>
      <c r="C189" s="37"/>
      <c r="D189" s="202" t="s">
        <v>137</v>
      </c>
      <c r="E189" s="37"/>
      <c r="F189" s="203" t="s">
        <v>201</v>
      </c>
      <c r="G189" s="37"/>
      <c r="H189" s="37"/>
      <c r="I189" s="204"/>
      <c r="J189" s="37"/>
      <c r="K189" s="37"/>
      <c r="L189" s="40"/>
      <c r="M189" s="205"/>
      <c r="N189" s="206"/>
      <c r="O189" s="72"/>
      <c r="P189" s="72"/>
      <c r="Q189" s="72"/>
      <c r="R189" s="72"/>
      <c r="S189" s="72"/>
      <c r="T189" s="73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T189" s="18" t="s">
        <v>137</v>
      </c>
      <c r="AU189" s="18" t="s">
        <v>86</v>
      </c>
    </row>
    <row r="190" spans="1:65" s="13" customFormat="1" ht="11.25">
      <c r="B190" s="207"/>
      <c r="C190" s="208"/>
      <c r="D190" s="202" t="s">
        <v>139</v>
      </c>
      <c r="E190" s="209" t="s">
        <v>1</v>
      </c>
      <c r="F190" s="210" t="s">
        <v>203</v>
      </c>
      <c r="G190" s="208"/>
      <c r="H190" s="209" t="s">
        <v>1</v>
      </c>
      <c r="I190" s="211"/>
      <c r="J190" s="208"/>
      <c r="K190" s="208"/>
      <c r="L190" s="212"/>
      <c r="M190" s="213"/>
      <c r="N190" s="214"/>
      <c r="O190" s="214"/>
      <c r="P190" s="214"/>
      <c r="Q190" s="214"/>
      <c r="R190" s="214"/>
      <c r="S190" s="214"/>
      <c r="T190" s="215"/>
      <c r="AT190" s="216" t="s">
        <v>139</v>
      </c>
      <c r="AU190" s="216" t="s">
        <v>86</v>
      </c>
      <c r="AV190" s="13" t="s">
        <v>84</v>
      </c>
      <c r="AW190" s="13" t="s">
        <v>32</v>
      </c>
      <c r="AX190" s="13" t="s">
        <v>76</v>
      </c>
      <c r="AY190" s="216" t="s">
        <v>128</v>
      </c>
    </row>
    <row r="191" spans="1:65" s="14" customFormat="1" ht="11.25">
      <c r="B191" s="217"/>
      <c r="C191" s="218"/>
      <c r="D191" s="202" t="s">
        <v>139</v>
      </c>
      <c r="E191" s="219" t="s">
        <v>1</v>
      </c>
      <c r="F191" s="220" t="s">
        <v>204</v>
      </c>
      <c r="G191" s="218"/>
      <c r="H191" s="221">
        <v>184.53800000000001</v>
      </c>
      <c r="I191" s="222"/>
      <c r="J191" s="218"/>
      <c r="K191" s="218"/>
      <c r="L191" s="223"/>
      <c r="M191" s="224"/>
      <c r="N191" s="225"/>
      <c r="O191" s="225"/>
      <c r="P191" s="225"/>
      <c r="Q191" s="225"/>
      <c r="R191" s="225"/>
      <c r="S191" s="225"/>
      <c r="T191" s="226"/>
      <c r="AT191" s="227" t="s">
        <v>139</v>
      </c>
      <c r="AU191" s="227" t="s">
        <v>86</v>
      </c>
      <c r="AV191" s="14" t="s">
        <v>86</v>
      </c>
      <c r="AW191" s="14" t="s">
        <v>32</v>
      </c>
      <c r="AX191" s="14" t="s">
        <v>76</v>
      </c>
      <c r="AY191" s="227" t="s">
        <v>128</v>
      </c>
    </row>
    <row r="192" spans="1:65" s="14" customFormat="1" ht="11.25">
      <c r="B192" s="217"/>
      <c r="C192" s="218"/>
      <c r="D192" s="202" t="s">
        <v>139</v>
      </c>
      <c r="E192" s="219" t="s">
        <v>1</v>
      </c>
      <c r="F192" s="220" t="s">
        <v>205</v>
      </c>
      <c r="G192" s="218"/>
      <c r="H192" s="221">
        <v>0.46200000000000002</v>
      </c>
      <c r="I192" s="222"/>
      <c r="J192" s="218"/>
      <c r="K192" s="218"/>
      <c r="L192" s="223"/>
      <c r="M192" s="224"/>
      <c r="N192" s="225"/>
      <c r="O192" s="225"/>
      <c r="P192" s="225"/>
      <c r="Q192" s="225"/>
      <c r="R192" s="225"/>
      <c r="S192" s="225"/>
      <c r="T192" s="226"/>
      <c r="AT192" s="227" t="s">
        <v>139</v>
      </c>
      <c r="AU192" s="227" t="s">
        <v>86</v>
      </c>
      <c r="AV192" s="14" t="s">
        <v>86</v>
      </c>
      <c r="AW192" s="14" t="s">
        <v>32</v>
      </c>
      <c r="AX192" s="14" t="s">
        <v>76</v>
      </c>
      <c r="AY192" s="227" t="s">
        <v>128</v>
      </c>
    </row>
    <row r="193" spans="1:65" s="15" customFormat="1" ht="11.25">
      <c r="B193" s="228"/>
      <c r="C193" s="229"/>
      <c r="D193" s="202" t="s">
        <v>139</v>
      </c>
      <c r="E193" s="230" t="s">
        <v>1</v>
      </c>
      <c r="F193" s="231" t="s">
        <v>146</v>
      </c>
      <c r="G193" s="229"/>
      <c r="H193" s="232">
        <v>185</v>
      </c>
      <c r="I193" s="233"/>
      <c r="J193" s="229"/>
      <c r="K193" s="229"/>
      <c r="L193" s="234"/>
      <c r="M193" s="235"/>
      <c r="N193" s="236"/>
      <c r="O193" s="236"/>
      <c r="P193" s="236"/>
      <c r="Q193" s="236"/>
      <c r="R193" s="236"/>
      <c r="S193" s="236"/>
      <c r="T193" s="237"/>
      <c r="AT193" s="238" t="s">
        <v>139</v>
      </c>
      <c r="AU193" s="238" t="s">
        <v>86</v>
      </c>
      <c r="AV193" s="15" t="s">
        <v>135</v>
      </c>
      <c r="AW193" s="15" t="s">
        <v>32</v>
      </c>
      <c r="AX193" s="15" t="s">
        <v>84</v>
      </c>
      <c r="AY193" s="238" t="s">
        <v>128</v>
      </c>
    </row>
    <row r="194" spans="1:65" s="2" customFormat="1" ht="24.2" customHeight="1">
      <c r="A194" s="35"/>
      <c r="B194" s="36"/>
      <c r="C194" s="250" t="s">
        <v>206</v>
      </c>
      <c r="D194" s="250" t="s">
        <v>199</v>
      </c>
      <c r="E194" s="251" t="s">
        <v>207</v>
      </c>
      <c r="F194" s="252" t="s">
        <v>208</v>
      </c>
      <c r="G194" s="253" t="s">
        <v>187</v>
      </c>
      <c r="H194" s="254">
        <v>89</v>
      </c>
      <c r="I194" s="255"/>
      <c r="J194" s="256">
        <f>ROUND(I194*H194,2)</f>
        <v>0</v>
      </c>
      <c r="K194" s="257"/>
      <c r="L194" s="258"/>
      <c r="M194" s="259" t="s">
        <v>1</v>
      </c>
      <c r="N194" s="260" t="s">
        <v>41</v>
      </c>
      <c r="O194" s="72"/>
      <c r="P194" s="198">
        <f>O194*H194</f>
        <v>0</v>
      </c>
      <c r="Q194" s="198">
        <v>5.0000000000000001E-4</v>
      </c>
      <c r="R194" s="198">
        <f>Q194*H194</f>
        <v>4.4499999999999998E-2</v>
      </c>
      <c r="S194" s="198">
        <v>0</v>
      </c>
      <c r="T194" s="199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00" t="s">
        <v>198</v>
      </c>
      <c r="AT194" s="200" t="s">
        <v>199</v>
      </c>
      <c r="AU194" s="200" t="s">
        <v>86</v>
      </c>
      <c r="AY194" s="18" t="s">
        <v>128</v>
      </c>
      <c r="BE194" s="201">
        <f>IF(N194="základní",J194,0)</f>
        <v>0</v>
      </c>
      <c r="BF194" s="201">
        <f>IF(N194="snížená",J194,0)</f>
        <v>0</v>
      </c>
      <c r="BG194" s="201">
        <f>IF(N194="zákl. přenesená",J194,0)</f>
        <v>0</v>
      </c>
      <c r="BH194" s="201">
        <f>IF(N194="sníž. přenesená",J194,0)</f>
        <v>0</v>
      </c>
      <c r="BI194" s="201">
        <f>IF(N194="nulová",J194,0)</f>
        <v>0</v>
      </c>
      <c r="BJ194" s="18" t="s">
        <v>84</v>
      </c>
      <c r="BK194" s="201">
        <f>ROUND(I194*H194,2)</f>
        <v>0</v>
      </c>
      <c r="BL194" s="18" t="s">
        <v>135</v>
      </c>
      <c r="BM194" s="200" t="s">
        <v>209</v>
      </c>
    </row>
    <row r="195" spans="1:65" s="2" customFormat="1" ht="19.5">
      <c r="A195" s="35"/>
      <c r="B195" s="36"/>
      <c r="C195" s="37"/>
      <c r="D195" s="202" t="s">
        <v>137</v>
      </c>
      <c r="E195" s="37"/>
      <c r="F195" s="203" t="s">
        <v>208</v>
      </c>
      <c r="G195" s="37"/>
      <c r="H195" s="37"/>
      <c r="I195" s="204"/>
      <c r="J195" s="37"/>
      <c r="K195" s="37"/>
      <c r="L195" s="40"/>
      <c r="M195" s="205"/>
      <c r="N195" s="206"/>
      <c r="O195" s="72"/>
      <c r="P195" s="72"/>
      <c r="Q195" s="72"/>
      <c r="R195" s="72"/>
      <c r="S195" s="72"/>
      <c r="T195" s="73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T195" s="18" t="s">
        <v>137</v>
      </c>
      <c r="AU195" s="18" t="s">
        <v>86</v>
      </c>
    </row>
    <row r="196" spans="1:65" s="13" customFormat="1" ht="11.25">
      <c r="B196" s="207"/>
      <c r="C196" s="208"/>
      <c r="D196" s="202" t="s">
        <v>139</v>
      </c>
      <c r="E196" s="209" t="s">
        <v>1</v>
      </c>
      <c r="F196" s="210" t="s">
        <v>203</v>
      </c>
      <c r="G196" s="208"/>
      <c r="H196" s="209" t="s">
        <v>1</v>
      </c>
      <c r="I196" s="211"/>
      <c r="J196" s="208"/>
      <c r="K196" s="208"/>
      <c r="L196" s="212"/>
      <c r="M196" s="213"/>
      <c r="N196" s="214"/>
      <c r="O196" s="214"/>
      <c r="P196" s="214"/>
      <c r="Q196" s="214"/>
      <c r="R196" s="214"/>
      <c r="S196" s="214"/>
      <c r="T196" s="215"/>
      <c r="AT196" s="216" t="s">
        <v>139</v>
      </c>
      <c r="AU196" s="216" t="s">
        <v>86</v>
      </c>
      <c r="AV196" s="13" t="s">
        <v>84</v>
      </c>
      <c r="AW196" s="13" t="s">
        <v>32</v>
      </c>
      <c r="AX196" s="13" t="s">
        <v>76</v>
      </c>
      <c r="AY196" s="216" t="s">
        <v>128</v>
      </c>
    </row>
    <row r="197" spans="1:65" s="14" customFormat="1" ht="11.25">
      <c r="B197" s="217"/>
      <c r="C197" s="218"/>
      <c r="D197" s="202" t="s">
        <v>139</v>
      </c>
      <c r="E197" s="219" t="s">
        <v>1</v>
      </c>
      <c r="F197" s="220" t="s">
        <v>210</v>
      </c>
      <c r="G197" s="218"/>
      <c r="H197" s="221">
        <v>88.988</v>
      </c>
      <c r="I197" s="222"/>
      <c r="J197" s="218"/>
      <c r="K197" s="218"/>
      <c r="L197" s="223"/>
      <c r="M197" s="224"/>
      <c r="N197" s="225"/>
      <c r="O197" s="225"/>
      <c r="P197" s="225"/>
      <c r="Q197" s="225"/>
      <c r="R197" s="225"/>
      <c r="S197" s="225"/>
      <c r="T197" s="226"/>
      <c r="AT197" s="227" t="s">
        <v>139</v>
      </c>
      <c r="AU197" s="227" t="s">
        <v>86</v>
      </c>
      <c r="AV197" s="14" t="s">
        <v>86</v>
      </c>
      <c r="AW197" s="14" t="s">
        <v>32</v>
      </c>
      <c r="AX197" s="14" t="s">
        <v>76</v>
      </c>
      <c r="AY197" s="227" t="s">
        <v>128</v>
      </c>
    </row>
    <row r="198" spans="1:65" s="14" customFormat="1" ht="11.25">
      <c r="B198" s="217"/>
      <c r="C198" s="218"/>
      <c r="D198" s="202" t="s">
        <v>139</v>
      </c>
      <c r="E198" s="219" t="s">
        <v>1</v>
      </c>
      <c r="F198" s="220" t="s">
        <v>211</v>
      </c>
      <c r="G198" s="218"/>
      <c r="H198" s="221">
        <v>1.2E-2</v>
      </c>
      <c r="I198" s="222"/>
      <c r="J198" s="218"/>
      <c r="K198" s="218"/>
      <c r="L198" s="223"/>
      <c r="M198" s="224"/>
      <c r="N198" s="225"/>
      <c r="O198" s="225"/>
      <c r="P198" s="225"/>
      <c r="Q198" s="225"/>
      <c r="R198" s="225"/>
      <c r="S198" s="225"/>
      <c r="T198" s="226"/>
      <c r="AT198" s="227" t="s">
        <v>139</v>
      </c>
      <c r="AU198" s="227" t="s">
        <v>86</v>
      </c>
      <c r="AV198" s="14" t="s">
        <v>86</v>
      </c>
      <c r="AW198" s="14" t="s">
        <v>32</v>
      </c>
      <c r="AX198" s="14" t="s">
        <v>76</v>
      </c>
      <c r="AY198" s="227" t="s">
        <v>128</v>
      </c>
    </row>
    <row r="199" spans="1:65" s="15" customFormat="1" ht="11.25">
      <c r="B199" s="228"/>
      <c r="C199" s="229"/>
      <c r="D199" s="202" t="s">
        <v>139</v>
      </c>
      <c r="E199" s="230" t="s">
        <v>1</v>
      </c>
      <c r="F199" s="231" t="s">
        <v>146</v>
      </c>
      <c r="G199" s="229"/>
      <c r="H199" s="232">
        <v>89</v>
      </c>
      <c r="I199" s="233"/>
      <c r="J199" s="229"/>
      <c r="K199" s="229"/>
      <c r="L199" s="234"/>
      <c r="M199" s="235"/>
      <c r="N199" s="236"/>
      <c r="O199" s="236"/>
      <c r="P199" s="236"/>
      <c r="Q199" s="236"/>
      <c r="R199" s="236"/>
      <c r="S199" s="236"/>
      <c r="T199" s="237"/>
      <c r="AT199" s="238" t="s">
        <v>139</v>
      </c>
      <c r="AU199" s="238" t="s">
        <v>86</v>
      </c>
      <c r="AV199" s="15" t="s">
        <v>135</v>
      </c>
      <c r="AW199" s="15" t="s">
        <v>32</v>
      </c>
      <c r="AX199" s="15" t="s">
        <v>84</v>
      </c>
      <c r="AY199" s="238" t="s">
        <v>128</v>
      </c>
    </row>
    <row r="200" spans="1:65" s="2" customFormat="1" ht="37.9" customHeight="1">
      <c r="A200" s="35"/>
      <c r="B200" s="36"/>
      <c r="C200" s="188" t="s">
        <v>212</v>
      </c>
      <c r="D200" s="188" t="s">
        <v>131</v>
      </c>
      <c r="E200" s="189" t="s">
        <v>213</v>
      </c>
      <c r="F200" s="190" t="s">
        <v>214</v>
      </c>
      <c r="G200" s="191" t="s">
        <v>187</v>
      </c>
      <c r="H200" s="192">
        <v>175.75</v>
      </c>
      <c r="I200" s="193"/>
      <c r="J200" s="194">
        <f>ROUND(I200*H200,2)</f>
        <v>0</v>
      </c>
      <c r="K200" s="195"/>
      <c r="L200" s="40"/>
      <c r="M200" s="196" t="s">
        <v>1</v>
      </c>
      <c r="N200" s="197" t="s">
        <v>41</v>
      </c>
      <c r="O200" s="72"/>
      <c r="P200" s="198">
        <f>O200*H200</f>
        <v>0</v>
      </c>
      <c r="Q200" s="198">
        <v>3.3E-3</v>
      </c>
      <c r="R200" s="198">
        <f>Q200*H200</f>
        <v>0.57997500000000002</v>
      </c>
      <c r="S200" s="198">
        <v>0</v>
      </c>
      <c r="T200" s="199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00" t="s">
        <v>135</v>
      </c>
      <c r="AT200" s="200" t="s">
        <v>131</v>
      </c>
      <c r="AU200" s="200" t="s">
        <v>86</v>
      </c>
      <c r="AY200" s="18" t="s">
        <v>128</v>
      </c>
      <c r="BE200" s="201">
        <f>IF(N200="základní",J200,0)</f>
        <v>0</v>
      </c>
      <c r="BF200" s="201">
        <f>IF(N200="snížená",J200,0)</f>
        <v>0</v>
      </c>
      <c r="BG200" s="201">
        <f>IF(N200="zákl. přenesená",J200,0)</f>
        <v>0</v>
      </c>
      <c r="BH200" s="201">
        <f>IF(N200="sníž. přenesená",J200,0)</f>
        <v>0</v>
      </c>
      <c r="BI200" s="201">
        <f>IF(N200="nulová",J200,0)</f>
        <v>0</v>
      </c>
      <c r="BJ200" s="18" t="s">
        <v>84</v>
      </c>
      <c r="BK200" s="201">
        <f>ROUND(I200*H200,2)</f>
        <v>0</v>
      </c>
      <c r="BL200" s="18" t="s">
        <v>135</v>
      </c>
      <c r="BM200" s="200" t="s">
        <v>215</v>
      </c>
    </row>
    <row r="201" spans="1:65" s="2" customFormat="1" ht="29.25">
      <c r="A201" s="35"/>
      <c r="B201" s="36"/>
      <c r="C201" s="37"/>
      <c r="D201" s="202" t="s">
        <v>137</v>
      </c>
      <c r="E201" s="37"/>
      <c r="F201" s="203" t="s">
        <v>216</v>
      </c>
      <c r="G201" s="37"/>
      <c r="H201" s="37"/>
      <c r="I201" s="204"/>
      <c r="J201" s="37"/>
      <c r="K201" s="37"/>
      <c r="L201" s="40"/>
      <c r="M201" s="205"/>
      <c r="N201" s="206"/>
      <c r="O201" s="72"/>
      <c r="P201" s="72"/>
      <c r="Q201" s="72"/>
      <c r="R201" s="72"/>
      <c r="S201" s="72"/>
      <c r="T201" s="73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T201" s="18" t="s">
        <v>137</v>
      </c>
      <c r="AU201" s="18" t="s">
        <v>86</v>
      </c>
    </row>
    <row r="202" spans="1:65" s="13" customFormat="1" ht="11.25">
      <c r="B202" s="207"/>
      <c r="C202" s="208"/>
      <c r="D202" s="202" t="s">
        <v>139</v>
      </c>
      <c r="E202" s="209" t="s">
        <v>1</v>
      </c>
      <c r="F202" s="210" t="s">
        <v>217</v>
      </c>
      <c r="G202" s="208"/>
      <c r="H202" s="209" t="s">
        <v>1</v>
      </c>
      <c r="I202" s="211"/>
      <c r="J202" s="208"/>
      <c r="K202" s="208"/>
      <c r="L202" s="212"/>
      <c r="M202" s="213"/>
      <c r="N202" s="214"/>
      <c r="O202" s="214"/>
      <c r="P202" s="214"/>
      <c r="Q202" s="214"/>
      <c r="R202" s="214"/>
      <c r="S202" s="214"/>
      <c r="T202" s="215"/>
      <c r="AT202" s="216" t="s">
        <v>139</v>
      </c>
      <c r="AU202" s="216" t="s">
        <v>86</v>
      </c>
      <c r="AV202" s="13" t="s">
        <v>84</v>
      </c>
      <c r="AW202" s="13" t="s">
        <v>32</v>
      </c>
      <c r="AX202" s="13" t="s">
        <v>76</v>
      </c>
      <c r="AY202" s="216" t="s">
        <v>128</v>
      </c>
    </row>
    <row r="203" spans="1:65" s="14" customFormat="1" ht="11.25">
      <c r="B203" s="217"/>
      <c r="C203" s="218"/>
      <c r="D203" s="202" t="s">
        <v>139</v>
      </c>
      <c r="E203" s="219" t="s">
        <v>1</v>
      </c>
      <c r="F203" s="220" t="s">
        <v>218</v>
      </c>
      <c r="G203" s="218"/>
      <c r="H203" s="221">
        <v>50</v>
      </c>
      <c r="I203" s="222"/>
      <c r="J203" s="218"/>
      <c r="K203" s="218"/>
      <c r="L203" s="223"/>
      <c r="M203" s="224"/>
      <c r="N203" s="225"/>
      <c r="O203" s="225"/>
      <c r="P203" s="225"/>
      <c r="Q203" s="225"/>
      <c r="R203" s="225"/>
      <c r="S203" s="225"/>
      <c r="T203" s="226"/>
      <c r="AT203" s="227" t="s">
        <v>139</v>
      </c>
      <c r="AU203" s="227" t="s">
        <v>86</v>
      </c>
      <c r="AV203" s="14" t="s">
        <v>86</v>
      </c>
      <c r="AW203" s="14" t="s">
        <v>32</v>
      </c>
      <c r="AX203" s="14" t="s">
        <v>76</v>
      </c>
      <c r="AY203" s="227" t="s">
        <v>128</v>
      </c>
    </row>
    <row r="204" spans="1:65" s="14" customFormat="1" ht="11.25">
      <c r="B204" s="217"/>
      <c r="C204" s="218"/>
      <c r="D204" s="202" t="s">
        <v>139</v>
      </c>
      <c r="E204" s="219" t="s">
        <v>1</v>
      </c>
      <c r="F204" s="220" t="s">
        <v>219</v>
      </c>
      <c r="G204" s="218"/>
      <c r="H204" s="221">
        <v>125.75</v>
      </c>
      <c r="I204" s="222"/>
      <c r="J204" s="218"/>
      <c r="K204" s="218"/>
      <c r="L204" s="223"/>
      <c r="M204" s="224"/>
      <c r="N204" s="225"/>
      <c r="O204" s="225"/>
      <c r="P204" s="225"/>
      <c r="Q204" s="225"/>
      <c r="R204" s="225"/>
      <c r="S204" s="225"/>
      <c r="T204" s="226"/>
      <c r="AT204" s="227" t="s">
        <v>139</v>
      </c>
      <c r="AU204" s="227" t="s">
        <v>86</v>
      </c>
      <c r="AV204" s="14" t="s">
        <v>86</v>
      </c>
      <c r="AW204" s="14" t="s">
        <v>32</v>
      </c>
      <c r="AX204" s="14" t="s">
        <v>76</v>
      </c>
      <c r="AY204" s="227" t="s">
        <v>128</v>
      </c>
    </row>
    <row r="205" spans="1:65" s="15" customFormat="1" ht="11.25">
      <c r="B205" s="228"/>
      <c r="C205" s="229"/>
      <c r="D205" s="202" t="s">
        <v>139</v>
      </c>
      <c r="E205" s="230" t="s">
        <v>1</v>
      </c>
      <c r="F205" s="231" t="s">
        <v>146</v>
      </c>
      <c r="G205" s="229"/>
      <c r="H205" s="232">
        <v>175.75</v>
      </c>
      <c r="I205" s="233"/>
      <c r="J205" s="229"/>
      <c r="K205" s="229"/>
      <c r="L205" s="234"/>
      <c r="M205" s="235"/>
      <c r="N205" s="236"/>
      <c r="O205" s="236"/>
      <c r="P205" s="236"/>
      <c r="Q205" s="236"/>
      <c r="R205" s="236"/>
      <c r="S205" s="236"/>
      <c r="T205" s="237"/>
      <c r="AT205" s="238" t="s">
        <v>139</v>
      </c>
      <c r="AU205" s="238" t="s">
        <v>86</v>
      </c>
      <c r="AV205" s="15" t="s">
        <v>135</v>
      </c>
      <c r="AW205" s="15" t="s">
        <v>32</v>
      </c>
      <c r="AX205" s="15" t="s">
        <v>84</v>
      </c>
      <c r="AY205" s="238" t="s">
        <v>128</v>
      </c>
    </row>
    <row r="206" spans="1:65" s="2" customFormat="1" ht="37.9" customHeight="1">
      <c r="A206" s="35"/>
      <c r="B206" s="36"/>
      <c r="C206" s="188" t="s">
        <v>220</v>
      </c>
      <c r="D206" s="188" t="s">
        <v>131</v>
      </c>
      <c r="E206" s="189" t="s">
        <v>221</v>
      </c>
      <c r="F206" s="190" t="s">
        <v>222</v>
      </c>
      <c r="G206" s="191" t="s">
        <v>187</v>
      </c>
      <c r="H206" s="192">
        <v>84.75</v>
      </c>
      <c r="I206" s="193"/>
      <c r="J206" s="194">
        <f>ROUND(I206*H206,2)</f>
        <v>0</v>
      </c>
      <c r="K206" s="195"/>
      <c r="L206" s="40"/>
      <c r="M206" s="196" t="s">
        <v>1</v>
      </c>
      <c r="N206" s="197" t="s">
        <v>41</v>
      </c>
      <c r="O206" s="72"/>
      <c r="P206" s="198">
        <f>O206*H206</f>
        <v>0</v>
      </c>
      <c r="Q206" s="198">
        <v>3.5400000000000002E-3</v>
      </c>
      <c r="R206" s="198">
        <f>Q206*H206</f>
        <v>0.30001500000000003</v>
      </c>
      <c r="S206" s="198">
        <v>0</v>
      </c>
      <c r="T206" s="199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00" t="s">
        <v>135</v>
      </c>
      <c r="AT206" s="200" t="s">
        <v>131</v>
      </c>
      <c r="AU206" s="200" t="s">
        <v>86</v>
      </c>
      <c r="AY206" s="18" t="s">
        <v>128</v>
      </c>
      <c r="BE206" s="201">
        <f>IF(N206="základní",J206,0)</f>
        <v>0</v>
      </c>
      <c r="BF206" s="201">
        <f>IF(N206="snížená",J206,0)</f>
        <v>0</v>
      </c>
      <c r="BG206" s="201">
        <f>IF(N206="zákl. přenesená",J206,0)</f>
        <v>0</v>
      </c>
      <c r="BH206" s="201">
        <f>IF(N206="sníž. přenesená",J206,0)</f>
        <v>0</v>
      </c>
      <c r="BI206" s="201">
        <f>IF(N206="nulová",J206,0)</f>
        <v>0</v>
      </c>
      <c r="BJ206" s="18" t="s">
        <v>84</v>
      </c>
      <c r="BK206" s="201">
        <f>ROUND(I206*H206,2)</f>
        <v>0</v>
      </c>
      <c r="BL206" s="18" t="s">
        <v>135</v>
      </c>
      <c r="BM206" s="200" t="s">
        <v>223</v>
      </c>
    </row>
    <row r="207" spans="1:65" s="2" customFormat="1" ht="29.25">
      <c r="A207" s="35"/>
      <c r="B207" s="36"/>
      <c r="C207" s="37"/>
      <c r="D207" s="202" t="s">
        <v>137</v>
      </c>
      <c r="E207" s="37"/>
      <c r="F207" s="203" t="s">
        <v>224</v>
      </c>
      <c r="G207" s="37"/>
      <c r="H207" s="37"/>
      <c r="I207" s="204"/>
      <c r="J207" s="37"/>
      <c r="K207" s="37"/>
      <c r="L207" s="40"/>
      <c r="M207" s="205"/>
      <c r="N207" s="206"/>
      <c r="O207" s="72"/>
      <c r="P207" s="72"/>
      <c r="Q207" s="72"/>
      <c r="R207" s="72"/>
      <c r="S207" s="72"/>
      <c r="T207" s="73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T207" s="18" t="s">
        <v>137</v>
      </c>
      <c r="AU207" s="18" t="s">
        <v>86</v>
      </c>
    </row>
    <row r="208" spans="1:65" s="13" customFormat="1" ht="11.25">
      <c r="B208" s="207"/>
      <c r="C208" s="208"/>
      <c r="D208" s="202" t="s">
        <v>139</v>
      </c>
      <c r="E208" s="209" t="s">
        <v>1</v>
      </c>
      <c r="F208" s="210" t="s">
        <v>225</v>
      </c>
      <c r="G208" s="208"/>
      <c r="H208" s="209" t="s">
        <v>1</v>
      </c>
      <c r="I208" s="211"/>
      <c r="J208" s="208"/>
      <c r="K208" s="208"/>
      <c r="L208" s="212"/>
      <c r="M208" s="213"/>
      <c r="N208" s="214"/>
      <c r="O208" s="214"/>
      <c r="P208" s="214"/>
      <c r="Q208" s="214"/>
      <c r="R208" s="214"/>
      <c r="S208" s="214"/>
      <c r="T208" s="215"/>
      <c r="AT208" s="216" t="s">
        <v>139</v>
      </c>
      <c r="AU208" s="216" t="s">
        <v>86</v>
      </c>
      <c r="AV208" s="13" t="s">
        <v>84</v>
      </c>
      <c r="AW208" s="13" t="s">
        <v>32</v>
      </c>
      <c r="AX208" s="13" t="s">
        <v>76</v>
      </c>
      <c r="AY208" s="216" t="s">
        <v>128</v>
      </c>
    </row>
    <row r="209" spans="1:65" s="14" customFormat="1" ht="11.25">
      <c r="B209" s="217"/>
      <c r="C209" s="218"/>
      <c r="D209" s="202" t="s">
        <v>139</v>
      </c>
      <c r="E209" s="219" t="s">
        <v>1</v>
      </c>
      <c r="F209" s="220" t="s">
        <v>191</v>
      </c>
      <c r="G209" s="218"/>
      <c r="H209" s="221">
        <v>84.75</v>
      </c>
      <c r="I209" s="222"/>
      <c r="J209" s="218"/>
      <c r="K209" s="218"/>
      <c r="L209" s="223"/>
      <c r="M209" s="224"/>
      <c r="N209" s="225"/>
      <c r="O209" s="225"/>
      <c r="P209" s="225"/>
      <c r="Q209" s="225"/>
      <c r="R209" s="225"/>
      <c r="S209" s="225"/>
      <c r="T209" s="226"/>
      <c r="AT209" s="227" t="s">
        <v>139</v>
      </c>
      <c r="AU209" s="227" t="s">
        <v>86</v>
      </c>
      <c r="AV209" s="14" t="s">
        <v>86</v>
      </c>
      <c r="AW209" s="14" t="s">
        <v>32</v>
      </c>
      <c r="AX209" s="14" t="s">
        <v>76</v>
      </c>
      <c r="AY209" s="227" t="s">
        <v>128</v>
      </c>
    </row>
    <row r="210" spans="1:65" s="15" customFormat="1" ht="11.25">
      <c r="B210" s="228"/>
      <c r="C210" s="229"/>
      <c r="D210" s="202" t="s">
        <v>139</v>
      </c>
      <c r="E210" s="230" t="s">
        <v>1</v>
      </c>
      <c r="F210" s="231" t="s">
        <v>146</v>
      </c>
      <c r="G210" s="229"/>
      <c r="H210" s="232">
        <v>84.75</v>
      </c>
      <c r="I210" s="233"/>
      <c r="J210" s="229"/>
      <c r="K210" s="229"/>
      <c r="L210" s="234"/>
      <c r="M210" s="235"/>
      <c r="N210" s="236"/>
      <c r="O210" s="236"/>
      <c r="P210" s="236"/>
      <c r="Q210" s="236"/>
      <c r="R210" s="236"/>
      <c r="S210" s="236"/>
      <c r="T210" s="237"/>
      <c r="AT210" s="238" t="s">
        <v>139</v>
      </c>
      <c r="AU210" s="238" t="s">
        <v>86</v>
      </c>
      <c r="AV210" s="15" t="s">
        <v>135</v>
      </c>
      <c r="AW210" s="15" t="s">
        <v>32</v>
      </c>
      <c r="AX210" s="15" t="s">
        <v>84</v>
      </c>
      <c r="AY210" s="238" t="s">
        <v>128</v>
      </c>
    </row>
    <row r="211" spans="1:65" s="2" customFormat="1" ht="16.5" customHeight="1">
      <c r="A211" s="35"/>
      <c r="B211" s="36"/>
      <c r="C211" s="250" t="s">
        <v>226</v>
      </c>
      <c r="D211" s="250" t="s">
        <v>199</v>
      </c>
      <c r="E211" s="251" t="s">
        <v>227</v>
      </c>
      <c r="F211" s="252" t="s">
        <v>228</v>
      </c>
      <c r="G211" s="253" t="s">
        <v>134</v>
      </c>
      <c r="H211" s="254">
        <v>55</v>
      </c>
      <c r="I211" s="255"/>
      <c r="J211" s="256">
        <f>ROUND(I211*H211,2)</f>
        <v>0</v>
      </c>
      <c r="K211" s="257"/>
      <c r="L211" s="258"/>
      <c r="M211" s="259" t="s">
        <v>1</v>
      </c>
      <c r="N211" s="260" t="s">
        <v>41</v>
      </c>
      <c r="O211" s="72"/>
      <c r="P211" s="198">
        <f>O211*H211</f>
        <v>0</v>
      </c>
      <c r="Q211" s="198">
        <v>1.6999999999999999E-3</v>
      </c>
      <c r="R211" s="198">
        <f>Q211*H211</f>
        <v>9.35E-2</v>
      </c>
      <c r="S211" s="198">
        <v>0</v>
      </c>
      <c r="T211" s="199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00" t="s">
        <v>198</v>
      </c>
      <c r="AT211" s="200" t="s">
        <v>199</v>
      </c>
      <c r="AU211" s="200" t="s">
        <v>86</v>
      </c>
      <c r="AY211" s="18" t="s">
        <v>128</v>
      </c>
      <c r="BE211" s="201">
        <f>IF(N211="základní",J211,0)</f>
        <v>0</v>
      </c>
      <c r="BF211" s="201">
        <f>IF(N211="snížená",J211,0)</f>
        <v>0</v>
      </c>
      <c r="BG211" s="201">
        <f>IF(N211="zákl. přenesená",J211,0)</f>
        <v>0</v>
      </c>
      <c r="BH211" s="201">
        <f>IF(N211="sníž. přenesená",J211,0)</f>
        <v>0</v>
      </c>
      <c r="BI211" s="201">
        <f>IF(N211="nulová",J211,0)</f>
        <v>0</v>
      </c>
      <c r="BJ211" s="18" t="s">
        <v>84</v>
      </c>
      <c r="BK211" s="201">
        <f>ROUND(I211*H211,2)</f>
        <v>0</v>
      </c>
      <c r="BL211" s="18" t="s">
        <v>135</v>
      </c>
      <c r="BM211" s="200" t="s">
        <v>229</v>
      </c>
    </row>
    <row r="212" spans="1:65" s="2" customFormat="1" ht="11.25">
      <c r="A212" s="35"/>
      <c r="B212" s="36"/>
      <c r="C212" s="37"/>
      <c r="D212" s="202" t="s">
        <v>137</v>
      </c>
      <c r="E212" s="37"/>
      <c r="F212" s="203" t="s">
        <v>228</v>
      </c>
      <c r="G212" s="37"/>
      <c r="H212" s="37"/>
      <c r="I212" s="204"/>
      <c r="J212" s="37"/>
      <c r="K212" s="37"/>
      <c r="L212" s="40"/>
      <c r="M212" s="205"/>
      <c r="N212" s="206"/>
      <c r="O212" s="72"/>
      <c r="P212" s="72"/>
      <c r="Q212" s="72"/>
      <c r="R212" s="72"/>
      <c r="S212" s="72"/>
      <c r="T212" s="73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T212" s="18" t="s">
        <v>137</v>
      </c>
      <c r="AU212" s="18" t="s">
        <v>86</v>
      </c>
    </row>
    <row r="213" spans="1:65" s="13" customFormat="1" ht="11.25">
      <c r="B213" s="207"/>
      <c r="C213" s="208"/>
      <c r="D213" s="202" t="s">
        <v>139</v>
      </c>
      <c r="E213" s="209" t="s">
        <v>1</v>
      </c>
      <c r="F213" s="210" t="s">
        <v>230</v>
      </c>
      <c r="G213" s="208"/>
      <c r="H213" s="209" t="s">
        <v>1</v>
      </c>
      <c r="I213" s="211"/>
      <c r="J213" s="208"/>
      <c r="K213" s="208"/>
      <c r="L213" s="212"/>
      <c r="M213" s="213"/>
      <c r="N213" s="214"/>
      <c r="O213" s="214"/>
      <c r="P213" s="214"/>
      <c r="Q213" s="214"/>
      <c r="R213" s="214"/>
      <c r="S213" s="214"/>
      <c r="T213" s="215"/>
      <c r="AT213" s="216" t="s">
        <v>139</v>
      </c>
      <c r="AU213" s="216" t="s">
        <v>86</v>
      </c>
      <c r="AV213" s="13" t="s">
        <v>84</v>
      </c>
      <c r="AW213" s="13" t="s">
        <v>32</v>
      </c>
      <c r="AX213" s="13" t="s">
        <v>76</v>
      </c>
      <c r="AY213" s="216" t="s">
        <v>128</v>
      </c>
    </row>
    <row r="214" spans="1:65" s="14" customFormat="1" ht="11.25">
      <c r="B214" s="217"/>
      <c r="C214" s="218"/>
      <c r="D214" s="202" t="s">
        <v>139</v>
      </c>
      <c r="E214" s="219" t="s">
        <v>1</v>
      </c>
      <c r="F214" s="220" t="s">
        <v>231</v>
      </c>
      <c r="G214" s="218"/>
      <c r="H214" s="221">
        <v>54.921999999999997</v>
      </c>
      <c r="I214" s="222"/>
      <c r="J214" s="218"/>
      <c r="K214" s="218"/>
      <c r="L214" s="223"/>
      <c r="M214" s="224"/>
      <c r="N214" s="225"/>
      <c r="O214" s="225"/>
      <c r="P214" s="225"/>
      <c r="Q214" s="225"/>
      <c r="R214" s="225"/>
      <c r="S214" s="225"/>
      <c r="T214" s="226"/>
      <c r="AT214" s="227" t="s">
        <v>139</v>
      </c>
      <c r="AU214" s="227" t="s">
        <v>86</v>
      </c>
      <c r="AV214" s="14" t="s">
        <v>86</v>
      </c>
      <c r="AW214" s="14" t="s">
        <v>32</v>
      </c>
      <c r="AX214" s="14" t="s">
        <v>76</v>
      </c>
      <c r="AY214" s="227" t="s">
        <v>128</v>
      </c>
    </row>
    <row r="215" spans="1:65" s="14" customFormat="1" ht="11.25">
      <c r="B215" s="217"/>
      <c r="C215" s="218"/>
      <c r="D215" s="202" t="s">
        <v>139</v>
      </c>
      <c r="E215" s="219" t="s">
        <v>1</v>
      </c>
      <c r="F215" s="220" t="s">
        <v>232</v>
      </c>
      <c r="G215" s="218"/>
      <c r="H215" s="221">
        <v>7.8E-2</v>
      </c>
      <c r="I215" s="222"/>
      <c r="J215" s="218"/>
      <c r="K215" s="218"/>
      <c r="L215" s="223"/>
      <c r="M215" s="224"/>
      <c r="N215" s="225"/>
      <c r="O215" s="225"/>
      <c r="P215" s="225"/>
      <c r="Q215" s="225"/>
      <c r="R215" s="225"/>
      <c r="S215" s="225"/>
      <c r="T215" s="226"/>
      <c r="AT215" s="227" t="s">
        <v>139</v>
      </c>
      <c r="AU215" s="227" t="s">
        <v>86</v>
      </c>
      <c r="AV215" s="14" t="s">
        <v>86</v>
      </c>
      <c r="AW215" s="14" t="s">
        <v>32</v>
      </c>
      <c r="AX215" s="14" t="s">
        <v>76</v>
      </c>
      <c r="AY215" s="227" t="s">
        <v>128</v>
      </c>
    </row>
    <row r="216" spans="1:65" s="15" customFormat="1" ht="11.25">
      <c r="B216" s="228"/>
      <c r="C216" s="229"/>
      <c r="D216" s="202" t="s">
        <v>139</v>
      </c>
      <c r="E216" s="230" t="s">
        <v>1</v>
      </c>
      <c r="F216" s="231" t="s">
        <v>146</v>
      </c>
      <c r="G216" s="229"/>
      <c r="H216" s="232">
        <v>55</v>
      </c>
      <c r="I216" s="233"/>
      <c r="J216" s="229"/>
      <c r="K216" s="229"/>
      <c r="L216" s="234"/>
      <c r="M216" s="235"/>
      <c r="N216" s="236"/>
      <c r="O216" s="236"/>
      <c r="P216" s="236"/>
      <c r="Q216" s="236"/>
      <c r="R216" s="236"/>
      <c r="S216" s="236"/>
      <c r="T216" s="237"/>
      <c r="AT216" s="238" t="s">
        <v>139</v>
      </c>
      <c r="AU216" s="238" t="s">
        <v>86</v>
      </c>
      <c r="AV216" s="15" t="s">
        <v>135</v>
      </c>
      <c r="AW216" s="15" t="s">
        <v>32</v>
      </c>
      <c r="AX216" s="15" t="s">
        <v>84</v>
      </c>
      <c r="AY216" s="238" t="s">
        <v>128</v>
      </c>
    </row>
    <row r="217" spans="1:65" s="2" customFormat="1" ht="24.2" customHeight="1">
      <c r="A217" s="35"/>
      <c r="B217" s="36"/>
      <c r="C217" s="250" t="s">
        <v>233</v>
      </c>
      <c r="D217" s="250" t="s">
        <v>199</v>
      </c>
      <c r="E217" s="251" t="s">
        <v>234</v>
      </c>
      <c r="F217" s="252" t="s">
        <v>235</v>
      </c>
      <c r="G217" s="253" t="s">
        <v>134</v>
      </c>
      <c r="H217" s="254">
        <v>27</v>
      </c>
      <c r="I217" s="255"/>
      <c r="J217" s="256">
        <f>ROUND(I217*H217,2)</f>
        <v>0</v>
      </c>
      <c r="K217" s="257"/>
      <c r="L217" s="258"/>
      <c r="M217" s="259" t="s">
        <v>1</v>
      </c>
      <c r="N217" s="260" t="s">
        <v>41</v>
      </c>
      <c r="O217" s="72"/>
      <c r="P217" s="198">
        <f>O217*H217</f>
        <v>0</v>
      </c>
      <c r="Q217" s="198">
        <v>2.3999999999999998E-3</v>
      </c>
      <c r="R217" s="198">
        <f>Q217*H217</f>
        <v>6.4799999999999996E-2</v>
      </c>
      <c r="S217" s="198">
        <v>0</v>
      </c>
      <c r="T217" s="199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00" t="s">
        <v>198</v>
      </c>
      <c r="AT217" s="200" t="s">
        <v>199</v>
      </c>
      <c r="AU217" s="200" t="s">
        <v>86</v>
      </c>
      <c r="AY217" s="18" t="s">
        <v>128</v>
      </c>
      <c r="BE217" s="201">
        <f>IF(N217="základní",J217,0)</f>
        <v>0</v>
      </c>
      <c r="BF217" s="201">
        <f>IF(N217="snížená",J217,0)</f>
        <v>0</v>
      </c>
      <c r="BG217" s="201">
        <f>IF(N217="zákl. přenesená",J217,0)</f>
        <v>0</v>
      </c>
      <c r="BH217" s="201">
        <f>IF(N217="sníž. přenesená",J217,0)</f>
        <v>0</v>
      </c>
      <c r="BI217" s="201">
        <f>IF(N217="nulová",J217,0)</f>
        <v>0</v>
      </c>
      <c r="BJ217" s="18" t="s">
        <v>84</v>
      </c>
      <c r="BK217" s="201">
        <f>ROUND(I217*H217,2)</f>
        <v>0</v>
      </c>
      <c r="BL217" s="18" t="s">
        <v>135</v>
      </c>
      <c r="BM217" s="200" t="s">
        <v>236</v>
      </c>
    </row>
    <row r="218" spans="1:65" s="2" customFormat="1" ht="11.25">
      <c r="A218" s="35"/>
      <c r="B218" s="36"/>
      <c r="C218" s="37"/>
      <c r="D218" s="202" t="s">
        <v>137</v>
      </c>
      <c r="E218" s="37"/>
      <c r="F218" s="203" t="s">
        <v>235</v>
      </c>
      <c r="G218" s="37"/>
      <c r="H218" s="37"/>
      <c r="I218" s="204"/>
      <c r="J218" s="37"/>
      <c r="K218" s="37"/>
      <c r="L218" s="40"/>
      <c r="M218" s="205"/>
      <c r="N218" s="206"/>
      <c r="O218" s="72"/>
      <c r="P218" s="72"/>
      <c r="Q218" s="72"/>
      <c r="R218" s="72"/>
      <c r="S218" s="72"/>
      <c r="T218" s="73"/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T218" s="18" t="s">
        <v>137</v>
      </c>
      <c r="AU218" s="18" t="s">
        <v>86</v>
      </c>
    </row>
    <row r="219" spans="1:65" s="13" customFormat="1" ht="11.25">
      <c r="B219" s="207"/>
      <c r="C219" s="208"/>
      <c r="D219" s="202" t="s">
        <v>139</v>
      </c>
      <c r="E219" s="209" t="s">
        <v>1</v>
      </c>
      <c r="F219" s="210" t="s">
        <v>230</v>
      </c>
      <c r="G219" s="208"/>
      <c r="H219" s="209" t="s">
        <v>1</v>
      </c>
      <c r="I219" s="211"/>
      <c r="J219" s="208"/>
      <c r="K219" s="208"/>
      <c r="L219" s="212"/>
      <c r="M219" s="213"/>
      <c r="N219" s="214"/>
      <c r="O219" s="214"/>
      <c r="P219" s="214"/>
      <c r="Q219" s="214"/>
      <c r="R219" s="214"/>
      <c r="S219" s="214"/>
      <c r="T219" s="215"/>
      <c r="AT219" s="216" t="s">
        <v>139</v>
      </c>
      <c r="AU219" s="216" t="s">
        <v>86</v>
      </c>
      <c r="AV219" s="13" t="s">
        <v>84</v>
      </c>
      <c r="AW219" s="13" t="s">
        <v>32</v>
      </c>
      <c r="AX219" s="13" t="s">
        <v>76</v>
      </c>
      <c r="AY219" s="216" t="s">
        <v>128</v>
      </c>
    </row>
    <row r="220" spans="1:65" s="14" customFormat="1" ht="11.25">
      <c r="B220" s="217"/>
      <c r="C220" s="218"/>
      <c r="D220" s="202" t="s">
        <v>139</v>
      </c>
      <c r="E220" s="219" t="s">
        <v>1</v>
      </c>
      <c r="F220" s="220" t="s">
        <v>237</v>
      </c>
      <c r="G220" s="218"/>
      <c r="H220" s="221">
        <v>26.484000000000002</v>
      </c>
      <c r="I220" s="222"/>
      <c r="J220" s="218"/>
      <c r="K220" s="218"/>
      <c r="L220" s="223"/>
      <c r="M220" s="224"/>
      <c r="N220" s="225"/>
      <c r="O220" s="225"/>
      <c r="P220" s="225"/>
      <c r="Q220" s="225"/>
      <c r="R220" s="225"/>
      <c r="S220" s="225"/>
      <c r="T220" s="226"/>
      <c r="AT220" s="227" t="s">
        <v>139</v>
      </c>
      <c r="AU220" s="227" t="s">
        <v>86</v>
      </c>
      <c r="AV220" s="14" t="s">
        <v>86</v>
      </c>
      <c r="AW220" s="14" t="s">
        <v>32</v>
      </c>
      <c r="AX220" s="14" t="s">
        <v>76</v>
      </c>
      <c r="AY220" s="227" t="s">
        <v>128</v>
      </c>
    </row>
    <row r="221" spans="1:65" s="14" customFormat="1" ht="11.25">
      <c r="B221" s="217"/>
      <c r="C221" s="218"/>
      <c r="D221" s="202" t="s">
        <v>139</v>
      </c>
      <c r="E221" s="219" t="s">
        <v>1</v>
      </c>
      <c r="F221" s="220" t="s">
        <v>238</v>
      </c>
      <c r="G221" s="218"/>
      <c r="H221" s="221">
        <v>0.51600000000000001</v>
      </c>
      <c r="I221" s="222"/>
      <c r="J221" s="218"/>
      <c r="K221" s="218"/>
      <c r="L221" s="223"/>
      <c r="M221" s="224"/>
      <c r="N221" s="225"/>
      <c r="O221" s="225"/>
      <c r="P221" s="225"/>
      <c r="Q221" s="225"/>
      <c r="R221" s="225"/>
      <c r="S221" s="225"/>
      <c r="T221" s="226"/>
      <c r="AT221" s="227" t="s">
        <v>139</v>
      </c>
      <c r="AU221" s="227" t="s">
        <v>86</v>
      </c>
      <c r="AV221" s="14" t="s">
        <v>86</v>
      </c>
      <c r="AW221" s="14" t="s">
        <v>32</v>
      </c>
      <c r="AX221" s="14" t="s">
        <v>76</v>
      </c>
      <c r="AY221" s="227" t="s">
        <v>128</v>
      </c>
    </row>
    <row r="222" spans="1:65" s="15" customFormat="1" ht="11.25">
      <c r="B222" s="228"/>
      <c r="C222" s="229"/>
      <c r="D222" s="202" t="s">
        <v>139</v>
      </c>
      <c r="E222" s="230" t="s">
        <v>1</v>
      </c>
      <c r="F222" s="231" t="s">
        <v>146</v>
      </c>
      <c r="G222" s="229"/>
      <c r="H222" s="232">
        <v>27</v>
      </c>
      <c r="I222" s="233"/>
      <c r="J222" s="229"/>
      <c r="K222" s="229"/>
      <c r="L222" s="234"/>
      <c r="M222" s="235"/>
      <c r="N222" s="236"/>
      <c r="O222" s="236"/>
      <c r="P222" s="236"/>
      <c r="Q222" s="236"/>
      <c r="R222" s="236"/>
      <c r="S222" s="236"/>
      <c r="T222" s="237"/>
      <c r="AT222" s="238" t="s">
        <v>139</v>
      </c>
      <c r="AU222" s="238" t="s">
        <v>86</v>
      </c>
      <c r="AV222" s="15" t="s">
        <v>135</v>
      </c>
      <c r="AW222" s="15" t="s">
        <v>32</v>
      </c>
      <c r="AX222" s="15" t="s">
        <v>84</v>
      </c>
      <c r="AY222" s="238" t="s">
        <v>128</v>
      </c>
    </row>
    <row r="223" spans="1:65" s="2" customFormat="1" ht="16.5" customHeight="1">
      <c r="A223" s="35"/>
      <c r="B223" s="36"/>
      <c r="C223" s="188" t="s">
        <v>239</v>
      </c>
      <c r="D223" s="188" t="s">
        <v>131</v>
      </c>
      <c r="E223" s="189" t="s">
        <v>240</v>
      </c>
      <c r="F223" s="190" t="s">
        <v>241</v>
      </c>
      <c r="G223" s="191" t="s">
        <v>134</v>
      </c>
      <c r="H223" s="192">
        <v>44</v>
      </c>
      <c r="I223" s="193"/>
      <c r="J223" s="194">
        <f>ROUND(I223*H223,2)</f>
        <v>0</v>
      </c>
      <c r="K223" s="195"/>
      <c r="L223" s="40"/>
      <c r="M223" s="196" t="s">
        <v>1</v>
      </c>
      <c r="N223" s="197" t="s">
        <v>41</v>
      </c>
      <c r="O223" s="72"/>
      <c r="P223" s="198">
        <f>O223*H223</f>
        <v>0</v>
      </c>
      <c r="Q223" s="198">
        <v>3.5200000000000002E-2</v>
      </c>
      <c r="R223" s="198">
        <f>Q223*H223</f>
        <v>1.5488000000000002</v>
      </c>
      <c r="S223" s="198">
        <v>0</v>
      </c>
      <c r="T223" s="199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00" t="s">
        <v>135</v>
      </c>
      <c r="AT223" s="200" t="s">
        <v>131</v>
      </c>
      <c r="AU223" s="200" t="s">
        <v>86</v>
      </c>
      <c r="AY223" s="18" t="s">
        <v>128</v>
      </c>
      <c r="BE223" s="201">
        <f>IF(N223="základní",J223,0)</f>
        <v>0</v>
      </c>
      <c r="BF223" s="201">
        <f>IF(N223="snížená",J223,0)</f>
        <v>0</v>
      </c>
      <c r="BG223" s="201">
        <f>IF(N223="zákl. přenesená",J223,0)</f>
        <v>0</v>
      </c>
      <c r="BH223" s="201">
        <f>IF(N223="sníž. přenesená",J223,0)</f>
        <v>0</v>
      </c>
      <c r="BI223" s="201">
        <f>IF(N223="nulová",J223,0)</f>
        <v>0</v>
      </c>
      <c r="BJ223" s="18" t="s">
        <v>84</v>
      </c>
      <c r="BK223" s="201">
        <f>ROUND(I223*H223,2)</f>
        <v>0</v>
      </c>
      <c r="BL223" s="18" t="s">
        <v>135</v>
      </c>
      <c r="BM223" s="200" t="s">
        <v>242</v>
      </c>
    </row>
    <row r="224" spans="1:65" s="2" customFormat="1" ht="11.25">
      <c r="A224" s="35"/>
      <c r="B224" s="36"/>
      <c r="C224" s="37"/>
      <c r="D224" s="202" t="s">
        <v>137</v>
      </c>
      <c r="E224" s="37"/>
      <c r="F224" s="203" t="s">
        <v>241</v>
      </c>
      <c r="G224" s="37"/>
      <c r="H224" s="37"/>
      <c r="I224" s="204"/>
      <c r="J224" s="37"/>
      <c r="K224" s="37"/>
      <c r="L224" s="40"/>
      <c r="M224" s="205"/>
      <c r="N224" s="206"/>
      <c r="O224" s="72"/>
      <c r="P224" s="72"/>
      <c r="Q224" s="72"/>
      <c r="R224" s="72"/>
      <c r="S224" s="72"/>
      <c r="T224" s="73"/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T224" s="18" t="s">
        <v>137</v>
      </c>
      <c r="AU224" s="18" t="s">
        <v>86</v>
      </c>
    </row>
    <row r="225" spans="1:65" s="13" customFormat="1" ht="11.25">
      <c r="B225" s="207"/>
      <c r="C225" s="208"/>
      <c r="D225" s="202" t="s">
        <v>139</v>
      </c>
      <c r="E225" s="209" t="s">
        <v>1</v>
      </c>
      <c r="F225" s="210" t="s">
        <v>217</v>
      </c>
      <c r="G225" s="208"/>
      <c r="H225" s="209" t="s">
        <v>1</v>
      </c>
      <c r="I225" s="211"/>
      <c r="J225" s="208"/>
      <c r="K225" s="208"/>
      <c r="L225" s="212"/>
      <c r="M225" s="213"/>
      <c r="N225" s="214"/>
      <c r="O225" s="214"/>
      <c r="P225" s="214"/>
      <c r="Q225" s="214"/>
      <c r="R225" s="214"/>
      <c r="S225" s="214"/>
      <c r="T225" s="215"/>
      <c r="AT225" s="216" t="s">
        <v>139</v>
      </c>
      <c r="AU225" s="216" t="s">
        <v>86</v>
      </c>
      <c r="AV225" s="13" t="s">
        <v>84</v>
      </c>
      <c r="AW225" s="13" t="s">
        <v>32</v>
      </c>
      <c r="AX225" s="13" t="s">
        <v>76</v>
      </c>
      <c r="AY225" s="216" t="s">
        <v>128</v>
      </c>
    </row>
    <row r="226" spans="1:65" s="14" customFormat="1" ht="11.25">
      <c r="B226" s="217"/>
      <c r="C226" s="218"/>
      <c r="D226" s="202" t="s">
        <v>139</v>
      </c>
      <c r="E226" s="219" t="s">
        <v>1</v>
      </c>
      <c r="F226" s="220" t="s">
        <v>243</v>
      </c>
      <c r="G226" s="218"/>
      <c r="H226" s="221">
        <v>12.5</v>
      </c>
      <c r="I226" s="222"/>
      <c r="J226" s="218"/>
      <c r="K226" s="218"/>
      <c r="L226" s="223"/>
      <c r="M226" s="224"/>
      <c r="N226" s="225"/>
      <c r="O226" s="225"/>
      <c r="P226" s="225"/>
      <c r="Q226" s="225"/>
      <c r="R226" s="225"/>
      <c r="S226" s="225"/>
      <c r="T226" s="226"/>
      <c r="AT226" s="227" t="s">
        <v>139</v>
      </c>
      <c r="AU226" s="227" t="s">
        <v>86</v>
      </c>
      <c r="AV226" s="14" t="s">
        <v>86</v>
      </c>
      <c r="AW226" s="14" t="s">
        <v>32</v>
      </c>
      <c r="AX226" s="14" t="s">
        <v>76</v>
      </c>
      <c r="AY226" s="227" t="s">
        <v>128</v>
      </c>
    </row>
    <row r="227" spans="1:65" s="14" customFormat="1" ht="11.25">
      <c r="B227" s="217"/>
      <c r="C227" s="218"/>
      <c r="D227" s="202" t="s">
        <v>139</v>
      </c>
      <c r="E227" s="219" t="s">
        <v>1</v>
      </c>
      <c r="F227" s="220" t="s">
        <v>244</v>
      </c>
      <c r="G227" s="218"/>
      <c r="H227" s="221">
        <v>31.437999999999999</v>
      </c>
      <c r="I227" s="222"/>
      <c r="J227" s="218"/>
      <c r="K227" s="218"/>
      <c r="L227" s="223"/>
      <c r="M227" s="224"/>
      <c r="N227" s="225"/>
      <c r="O227" s="225"/>
      <c r="P227" s="225"/>
      <c r="Q227" s="225"/>
      <c r="R227" s="225"/>
      <c r="S227" s="225"/>
      <c r="T227" s="226"/>
      <c r="AT227" s="227" t="s">
        <v>139</v>
      </c>
      <c r="AU227" s="227" t="s">
        <v>86</v>
      </c>
      <c r="AV227" s="14" t="s">
        <v>86</v>
      </c>
      <c r="AW227" s="14" t="s">
        <v>32</v>
      </c>
      <c r="AX227" s="14" t="s">
        <v>76</v>
      </c>
      <c r="AY227" s="227" t="s">
        <v>128</v>
      </c>
    </row>
    <row r="228" spans="1:65" s="14" customFormat="1" ht="11.25">
      <c r="B228" s="217"/>
      <c r="C228" s="218"/>
      <c r="D228" s="202" t="s">
        <v>139</v>
      </c>
      <c r="E228" s="219" t="s">
        <v>1</v>
      </c>
      <c r="F228" s="220" t="s">
        <v>154</v>
      </c>
      <c r="G228" s="218"/>
      <c r="H228" s="221">
        <v>6.2E-2</v>
      </c>
      <c r="I228" s="222"/>
      <c r="J228" s="218"/>
      <c r="K228" s="218"/>
      <c r="L228" s="223"/>
      <c r="M228" s="224"/>
      <c r="N228" s="225"/>
      <c r="O228" s="225"/>
      <c r="P228" s="225"/>
      <c r="Q228" s="225"/>
      <c r="R228" s="225"/>
      <c r="S228" s="225"/>
      <c r="T228" s="226"/>
      <c r="AT228" s="227" t="s">
        <v>139</v>
      </c>
      <c r="AU228" s="227" t="s">
        <v>86</v>
      </c>
      <c r="AV228" s="14" t="s">
        <v>86</v>
      </c>
      <c r="AW228" s="14" t="s">
        <v>32</v>
      </c>
      <c r="AX228" s="14" t="s">
        <v>76</v>
      </c>
      <c r="AY228" s="227" t="s">
        <v>128</v>
      </c>
    </row>
    <row r="229" spans="1:65" s="15" customFormat="1" ht="11.25">
      <c r="B229" s="228"/>
      <c r="C229" s="229"/>
      <c r="D229" s="202" t="s">
        <v>139</v>
      </c>
      <c r="E229" s="230" t="s">
        <v>1</v>
      </c>
      <c r="F229" s="231" t="s">
        <v>146</v>
      </c>
      <c r="G229" s="229"/>
      <c r="H229" s="232">
        <v>44</v>
      </c>
      <c r="I229" s="233"/>
      <c r="J229" s="229"/>
      <c r="K229" s="229"/>
      <c r="L229" s="234"/>
      <c r="M229" s="235"/>
      <c r="N229" s="236"/>
      <c r="O229" s="236"/>
      <c r="P229" s="236"/>
      <c r="Q229" s="236"/>
      <c r="R229" s="236"/>
      <c r="S229" s="236"/>
      <c r="T229" s="237"/>
      <c r="AT229" s="238" t="s">
        <v>139</v>
      </c>
      <c r="AU229" s="238" t="s">
        <v>86</v>
      </c>
      <c r="AV229" s="15" t="s">
        <v>135</v>
      </c>
      <c r="AW229" s="15" t="s">
        <v>32</v>
      </c>
      <c r="AX229" s="15" t="s">
        <v>84</v>
      </c>
      <c r="AY229" s="238" t="s">
        <v>128</v>
      </c>
    </row>
    <row r="230" spans="1:65" s="2" customFormat="1" ht="21.75" customHeight="1">
      <c r="A230" s="35"/>
      <c r="B230" s="36"/>
      <c r="C230" s="188" t="s">
        <v>8</v>
      </c>
      <c r="D230" s="188" t="s">
        <v>131</v>
      </c>
      <c r="E230" s="189" t="s">
        <v>245</v>
      </c>
      <c r="F230" s="190" t="s">
        <v>246</v>
      </c>
      <c r="G230" s="191" t="s">
        <v>134</v>
      </c>
      <c r="H230" s="192">
        <v>93</v>
      </c>
      <c r="I230" s="193"/>
      <c r="J230" s="194">
        <f>ROUND(I230*H230,2)</f>
        <v>0</v>
      </c>
      <c r="K230" s="195"/>
      <c r="L230" s="40"/>
      <c r="M230" s="196" t="s">
        <v>1</v>
      </c>
      <c r="N230" s="197" t="s">
        <v>41</v>
      </c>
      <c r="O230" s="72"/>
      <c r="P230" s="198">
        <f>O230*H230</f>
        <v>0</v>
      </c>
      <c r="Q230" s="198">
        <v>3.5200000000000002E-2</v>
      </c>
      <c r="R230" s="198">
        <f>Q230*H230</f>
        <v>3.2736000000000001</v>
      </c>
      <c r="S230" s="198">
        <v>0</v>
      </c>
      <c r="T230" s="199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00" t="s">
        <v>135</v>
      </c>
      <c r="AT230" s="200" t="s">
        <v>131</v>
      </c>
      <c r="AU230" s="200" t="s">
        <v>86</v>
      </c>
      <c r="AY230" s="18" t="s">
        <v>128</v>
      </c>
      <c r="BE230" s="201">
        <f>IF(N230="základní",J230,0)</f>
        <v>0</v>
      </c>
      <c r="BF230" s="201">
        <f>IF(N230="snížená",J230,0)</f>
        <v>0</v>
      </c>
      <c r="BG230" s="201">
        <f>IF(N230="zákl. přenesená",J230,0)</f>
        <v>0</v>
      </c>
      <c r="BH230" s="201">
        <f>IF(N230="sníž. přenesená",J230,0)</f>
        <v>0</v>
      </c>
      <c r="BI230" s="201">
        <f>IF(N230="nulová",J230,0)</f>
        <v>0</v>
      </c>
      <c r="BJ230" s="18" t="s">
        <v>84</v>
      </c>
      <c r="BK230" s="201">
        <f>ROUND(I230*H230,2)</f>
        <v>0</v>
      </c>
      <c r="BL230" s="18" t="s">
        <v>135</v>
      </c>
      <c r="BM230" s="200" t="s">
        <v>247</v>
      </c>
    </row>
    <row r="231" spans="1:65" s="2" customFormat="1" ht="11.25">
      <c r="A231" s="35"/>
      <c r="B231" s="36"/>
      <c r="C231" s="37"/>
      <c r="D231" s="202" t="s">
        <v>137</v>
      </c>
      <c r="E231" s="37"/>
      <c r="F231" s="203" t="s">
        <v>246</v>
      </c>
      <c r="G231" s="37"/>
      <c r="H231" s="37"/>
      <c r="I231" s="204"/>
      <c r="J231" s="37"/>
      <c r="K231" s="37"/>
      <c r="L231" s="40"/>
      <c r="M231" s="205"/>
      <c r="N231" s="206"/>
      <c r="O231" s="72"/>
      <c r="P231" s="72"/>
      <c r="Q231" s="72"/>
      <c r="R231" s="72"/>
      <c r="S231" s="72"/>
      <c r="T231" s="73"/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T231" s="18" t="s">
        <v>137</v>
      </c>
      <c r="AU231" s="18" t="s">
        <v>86</v>
      </c>
    </row>
    <row r="232" spans="1:65" s="13" customFormat="1" ht="11.25">
      <c r="B232" s="207"/>
      <c r="C232" s="208"/>
      <c r="D232" s="202" t="s">
        <v>139</v>
      </c>
      <c r="E232" s="209" t="s">
        <v>1</v>
      </c>
      <c r="F232" s="210" t="s">
        <v>248</v>
      </c>
      <c r="G232" s="208"/>
      <c r="H232" s="209" t="s">
        <v>1</v>
      </c>
      <c r="I232" s="211"/>
      <c r="J232" s="208"/>
      <c r="K232" s="208"/>
      <c r="L232" s="212"/>
      <c r="M232" s="213"/>
      <c r="N232" s="214"/>
      <c r="O232" s="214"/>
      <c r="P232" s="214"/>
      <c r="Q232" s="214"/>
      <c r="R232" s="214"/>
      <c r="S232" s="214"/>
      <c r="T232" s="215"/>
      <c r="AT232" s="216" t="s">
        <v>139</v>
      </c>
      <c r="AU232" s="216" t="s">
        <v>86</v>
      </c>
      <c r="AV232" s="13" t="s">
        <v>84</v>
      </c>
      <c r="AW232" s="13" t="s">
        <v>32</v>
      </c>
      <c r="AX232" s="13" t="s">
        <v>76</v>
      </c>
      <c r="AY232" s="216" t="s">
        <v>128</v>
      </c>
    </row>
    <row r="233" spans="1:65" s="14" customFormat="1" ht="11.25">
      <c r="B233" s="217"/>
      <c r="C233" s="218"/>
      <c r="D233" s="202" t="s">
        <v>139</v>
      </c>
      <c r="E233" s="219" t="s">
        <v>1</v>
      </c>
      <c r="F233" s="220" t="s">
        <v>249</v>
      </c>
      <c r="G233" s="218"/>
      <c r="H233" s="221">
        <v>54.67</v>
      </c>
      <c r="I233" s="222"/>
      <c r="J233" s="218"/>
      <c r="K233" s="218"/>
      <c r="L233" s="223"/>
      <c r="M233" s="224"/>
      <c r="N233" s="225"/>
      <c r="O233" s="225"/>
      <c r="P233" s="225"/>
      <c r="Q233" s="225"/>
      <c r="R233" s="225"/>
      <c r="S233" s="225"/>
      <c r="T233" s="226"/>
      <c r="AT233" s="227" t="s">
        <v>139</v>
      </c>
      <c r="AU233" s="227" t="s">
        <v>86</v>
      </c>
      <c r="AV233" s="14" t="s">
        <v>86</v>
      </c>
      <c r="AW233" s="14" t="s">
        <v>32</v>
      </c>
      <c r="AX233" s="14" t="s">
        <v>76</v>
      </c>
      <c r="AY233" s="227" t="s">
        <v>128</v>
      </c>
    </row>
    <row r="234" spans="1:65" s="14" customFormat="1" ht="11.25">
      <c r="B234" s="217"/>
      <c r="C234" s="218"/>
      <c r="D234" s="202" t="s">
        <v>139</v>
      </c>
      <c r="E234" s="219" t="s">
        <v>1</v>
      </c>
      <c r="F234" s="220" t="s">
        <v>250</v>
      </c>
      <c r="G234" s="218"/>
      <c r="H234" s="221">
        <v>38.049999999999997</v>
      </c>
      <c r="I234" s="222"/>
      <c r="J234" s="218"/>
      <c r="K234" s="218"/>
      <c r="L234" s="223"/>
      <c r="M234" s="224"/>
      <c r="N234" s="225"/>
      <c r="O234" s="225"/>
      <c r="P234" s="225"/>
      <c r="Q234" s="225"/>
      <c r="R234" s="225"/>
      <c r="S234" s="225"/>
      <c r="T234" s="226"/>
      <c r="AT234" s="227" t="s">
        <v>139</v>
      </c>
      <c r="AU234" s="227" t="s">
        <v>86</v>
      </c>
      <c r="AV234" s="14" t="s">
        <v>86</v>
      </c>
      <c r="AW234" s="14" t="s">
        <v>32</v>
      </c>
      <c r="AX234" s="14" t="s">
        <v>76</v>
      </c>
      <c r="AY234" s="227" t="s">
        <v>128</v>
      </c>
    </row>
    <row r="235" spans="1:65" s="14" customFormat="1" ht="11.25">
      <c r="B235" s="217"/>
      <c r="C235" s="218"/>
      <c r="D235" s="202" t="s">
        <v>139</v>
      </c>
      <c r="E235" s="219" t="s">
        <v>1</v>
      </c>
      <c r="F235" s="220" t="s">
        <v>251</v>
      </c>
      <c r="G235" s="218"/>
      <c r="H235" s="221">
        <v>0.28000000000000003</v>
      </c>
      <c r="I235" s="222"/>
      <c r="J235" s="218"/>
      <c r="K235" s="218"/>
      <c r="L235" s="223"/>
      <c r="M235" s="224"/>
      <c r="N235" s="225"/>
      <c r="O235" s="225"/>
      <c r="P235" s="225"/>
      <c r="Q235" s="225"/>
      <c r="R235" s="225"/>
      <c r="S235" s="225"/>
      <c r="T235" s="226"/>
      <c r="AT235" s="227" t="s">
        <v>139</v>
      </c>
      <c r="AU235" s="227" t="s">
        <v>86</v>
      </c>
      <c r="AV235" s="14" t="s">
        <v>86</v>
      </c>
      <c r="AW235" s="14" t="s">
        <v>32</v>
      </c>
      <c r="AX235" s="14" t="s">
        <v>76</v>
      </c>
      <c r="AY235" s="227" t="s">
        <v>128</v>
      </c>
    </row>
    <row r="236" spans="1:65" s="15" customFormat="1" ht="11.25">
      <c r="B236" s="228"/>
      <c r="C236" s="229"/>
      <c r="D236" s="202" t="s">
        <v>139</v>
      </c>
      <c r="E236" s="230" t="s">
        <v>1</v>
      </c>
      <c r="F236" s="231" t="s">
        <v>146</v>
      </c>
      <c r="G236" s="229"/>
      <c r="H236" s="232">
        <v>93</v>
      </c>
      <c r="I236" s="233"/>
      <c r="J236" s="229"/>
      <c r="K236" s="229"/>
      <c r="L236" s="234"/>
      <c r="M236" s="235"/>
      <c r="N236" s="236"/>
      <c r="O236" s="236"/>
      <c r="P236" s="236"/>
      <c r="Q236" s="236"/>
      <c r="R236" s="236"/>
      <c r="S236" s="236"/>
      <c r="T236" s="237"/>
      <c r="AT236" s="238" t="s">
        <v>139</v>
      </c>
      <c r="AU236" s="238" t="s">
        <v>86</v>
      </c>
      <c r="AV236" s="15" t="s">
        <v>135</v>
      </c>
      <c r="AW236" s="15" t="s">
        <v>32</v>
      </c>
      <c r="AX236" s="15" t="s">
        <v>84</v>
      </c>
      <c r="AY236" s="238" t="s">
        <v>128</v>
      </c>
    </row>
    <row r="237" spans="1:65" s="2" customFormat="1" ht="24.2" customHeight="1">
      <c r="A237" s="35"/>
      <c r="B237" s="36"/>
      <c r="C237" s="188" t="s">
        <v>252</v>
      </c>
      <c r="D237" s="188" t="s">
        <v>131</v>
      </c>
      <c r="E237" s="189" t="s">
        <v>253</v>
      </c>
      <c r="F237" s="190" t="s">
        <v>254</v>
      </c>
      <c r="G237" s="191" t="s">
        <v>134</v>
      </c>
      <c r="H237" s="192">
        <v>130.25</v>
      </c>
      <c r="I237" s="193"/>
      <c r="J237" s="194">
        <f>ROUND(I237*H237,2)</f>
        <v>0</v>
      </c>
      <c r="K237" s="195"/>
      <c r="L237" s="40"/>
      <c r="M237" s="196" t="s">
        <v>1</v>
      </c>
      <c r="N237" s="197" t="s">
        <v>41</v>
      </c>
      <c r="O237" s="72"/>
      <c r="P237" s="198">
        <f>O237*H237</f>
        <v>0</v>
      </c>
      <c r="Q237" s="198">
        <v>0</v>
      </c>
      <c r="R237" s="198">
        <f>Q237*H237</f>
        <v>0</v>
      </c>
      <c r="S237" s="198">
        <v>0</v>
      </c>
      <c r="T237" s="199">
        <f>S237*H237</f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00" t="s">
        <v>135</v>
      </c>
      <c r="AT237" s="200" t="s">
        <v>131</v>
      </c>
      <c r="AU237" s="200" t="s">
        <v>86</v>
      </c>
      <c r="AY237" s="18" t="s">
        <v>128</v>
      </c>
      <c r="BE237" s="201">
        <f>IF(N237="základní",J237,0)</f>
        <v>0</v>
      </c>
      <c r="BF237" s="201">
        <f>IF(N237="snížená",J237,0)</f>
        <v>0</v>
      </c>
      <c r="BG237" s="201">
        <f>IF(N237="zákl. přenesená",J237,0)</f>
        <v>0</v>
      </c>
      <c r="BH237" s="201">
        <f>IF(N237="sníž. přenesená",J237,0)</f>
        <v>0</v>
      </c>
      <c r="BI237" s="201">
        <f>IF(N237="nulová",J237,0)</f>
        <v>0</v>
      </c>
      <c r="BJ237" s="18" t="s">
        <v>84</v>
      </c>
      <c r="BK237" s="201">
        <f>ROUND(I237*H237,2)</f>
        <v>0</v>
      </c>
      <c r="BL237" s="18" t="s">
        <v>135</v>
      </c>
      <c r="BM237" s="200" t="s">
        <v>255</v>
      </c>
    </row>
    <row r="238" spans="1:65" s="2" customFormat="1" ht="11.25">
      <c r="A238" s="35"/>
      <c r="B238" s="36"/>
      <c r="C238" s="37"/>
      <c r="D238" s="202" t="s">
        <v>137</v>
      </c>
      <c r="E238" s="37"/>
      <c r="F238" s="203" t="s">
        <v>256</v>
      </c>
      <c r="G238" s="37"/>
      <c r="H238" s="37"/>
      <c r="I238" s="204"/>
      <c r="J238" s="37"/>
      <c r="K238" s="37"/>
      <c r="L238" s="40"/>
      <c r="M238" s="205"/>
      <c r="N238" s="206"/>
      <c r="O238" s="72"/>
      <c r="P238" s="72"/>
      <c r="Q238" s="72"/>
      <c r="R238" s="72"/>
      <c r="S238" s="72"/>
      <c r="T238" s="73"/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T238" s="18" t="s">
        <v>137</v>
      </c>
      <c r="AU238" s="18" t="s">
        <v>86</v>
      </c>
    </row>
    <row r="239" spans="1:65" s="14" customFormat="1" ht="11.25">
      <c r="B239" s="217"/>
      <c r="C239" s="218"/>
      <c r="D239" s="202" t="s">
        <v>139</v>
      </c>
      <c r="E239" s="219" t="s">
        <v>1</v>
      </c>
      <c r="F239" s="220" t="s">
        <v>257</v>
      </c>
      <c r="G239" s="218"/>
      <c r="H239" s="221">
        <v>24</v>
      </c>
      <c r="I239" s="222"/>
      <c r="J239" s="218"/>
      <c r="K239" s="218"/>
      <c r="L239" s="223"/>
      <c r="M239" s="224"/>
      <c r="N239" s="225"/>
      <c r="O239" s="225"/>
      <c r="P239" s="225"/>
      <c r="Q239" s="225"/>
      <c r="R239" s="225"/>
      <c r="S239" s="225"/>
      <c r="T239" s="226"/>
      <c r="AT239" s="227" t="s">
        <v>139</v>
      </c>
      <c r="AU239" s="227" t="s">
        <v>86</v>
      </c>
      <c r="AV239" s="14" t="s">
        <v>86</v>
      </c>
      <c r="AW239" s="14" t="s">
        <v>32</v>
      </c>
      <c r="AX239" s="14" t="s">
        <v>76</v>
      </c>
      <c r="AY239" s="227" t="s">
        <v>128</v>
      </c>
    </row>
    <row r="240" spans="1:65" s="14" customFormat="1" ht="11.25">
      <c r="B240" s="217"/>
      <c r="C240" s="218"/>
      <c r="D240" s="202" t="s">
        <v>139</v>
      </c>
      <c r="E240" s="219" t="s">
        <v>1</v>
      </c>
      <c r="F240" s="220" t="s">
        <v>258</v>
      </c>
      <c r="G240" s="218"/>
      <c r="H240" s="221">
        <v>60.5</v>
      </c>
      <c r="I240" s="222"/>
      <c r="J240" s="218"/>
      <c r="K240" s="218"/>
      <c r="L240" s="223"/>
      <c r="M240" s="224"/>
      <c r="N240" s="225"/>
      <c r="O240" s="225"/>
      <c r="P240" s="225"/>
      <c r="Q240" s="225"/>
      <c r="R240" s="225"/>
      <c r="S240" s="225"/>
      <c r="T240" s="226"/>
      <c r="AT240" s="227" t="s">
        <v>139</v>
      </c>
      <c r="AU240" s="227" t="s">
        <v>86</v>
      </c>
      <c r="AV240" s="14" t="s">
        <v>86</v>
      </c>
      <c r="AW240" s="14" t="s">
        <v>32</v>
      </c>
      <c r="AX240" s="14" t="s">
        <v>76</v>
      </c>
      <c r="AY240" s="227" t="s">
        <v>128</v>
      </c>
    </row>
    <row r="241" spans="1:65" s="14" customFormat="1" ht="11.25">
      <c r="B241" s="217"/>
      <c r="C241" s="218"/>
      <c r="D241" s="202" t="s">
        <v>139</v>
      </c>
      <c r="E241" s="219" t="s">
        <v>1</v>
      </c>
      <c r="F241" s="220" t="s">
        <v>259</v>
      </c>
      <c r="G241" s="218"/>
      <c r="H241" s="221">
        <v>13</v>
      </c>
      <c r="I241" s="222"/>
      <c r="J241" s="218"/>
      <c r="K241" s="218"/>
      <c r="L241" s="223"/>
      <c r="M241" s="224"/>
      <c r="N241" s="225"/>
      <c r="O241" s="225"/>
      <c r="P241" s="225"/>
      <c r="Q241" s="225"/>
      <c r="R241" s="225"/>
      <c r="S241" s="225"/>
      <c r="T241" s="226"/>
      <c r="AT241" s="227" t="s">
        <v>139</v>
      </c>
      <c r="AU241" s="227" t="s">
        <v>86</v>
      </c>
      <c r="AV241" s="14" t="s">
        <v>86</v>
      </c>
      <c r="AW241" s="14" t="s">
        <v>32</v>
      </c>
      <c r="AX241" s="14" t="s">
        <v>76</v>
      </c>
      <c r="AY241" s="227" t="s">
        <v>128</v>
      </c>
    </row>
    <row r="242" spans="1:65" s="14" customFormat="1" ht="11.25">
      <c r="B242" s="217"/>
      <c r="C242" s="218"/>
      <c r="D242" s="202" t="s">
        <v>139</v>
      </c>
      <c r="E242" s="219" t="s">
        <v>1</v>
      </c>
      <c r="F242" s="220" t="s">
        <v>260</v>
      </c>
      <c r="G242" s="218"/>
      <c r="H242" s="221">
        <v>32.75</v>
      </c>
      <c r="I242" s="222"/>
      <c r="J242" s="218"/>
      <c r="K242" s="218"/>
      <c r="L242" s="223"/>
      <c r="M242" s="224"/>
      <c r="N242" s="225"/>
      <c r="O242" s="225"/>
      <c r="P242" s="225"/>
      <c r="Q242" s="225"/>
      <c r="R242" s="225"/>
      <c r="S242" s="225"/>
      <c r="T242" s="226"/>
      <c r="AT242" s="227" t="s">
        <v>139</v>
      </c>
      <c r="AU242" s="227" t="s">
        <v>86</v>
      </c>
      <c r="AV242" s="14" t="s">
        <v>86</v>
      </c>
      <c r="AW242" s="14" t="s">
        <v>32</v>
      </c>
      <c r="AX242" s="14" t="s">
        <v>76</v>
      </c>
      <c r="AY242" s="227" t="s">
        <v>128</v>
      </c>
    </row>
    <row r="243" spans="1:65" s="15" customFormat="1" ht="11.25">
      <c r="B243" s="228"/>
      <c r="C243" s="229"/>
      <c r="D243" s="202" t="s">
        <v>139</v>
      </c>
      <c r="E243" s="230" t="s">
        <v>1</v>
      </c>
      <c r="F243" s="231" t="s">
        <v>146</v>
      </c>
      <c r="G243" s="229"/>
      <c r="H243" s="232">
        <v>130.25</v>
      </c>
      <c r="I243" s="233"/>
      <c r="J243" s="229"/>
      <c r="K243" s="229"/>
      <c r="L243" s="234"/>
      <c r="M243" s="235"/>
      <c r="N243" s="236"/>
      <c r="O243" s="236"/>
      <c r="P243" s="236"/>
      <c r="Q243" s="236"/>
      <c r="R243" s="236"/>
      <c r="S243" s="236"/>
      <c r="T243" s="237"/>
      <c r="AT243" s="238" t="s">
        <v>139</v>
      </c>
      <c r="AU243" s="238" t="s">
        <v>86</v>
      </c>
      <c r="AV243" s="15" t="s">
        <v>135</v>
      </c>
      <c r="AW243" s="15" t="s">
        <v>32</v>
      </c>
      <c r="AX243" s="15" t="s">
        <v>84</v>
      </c>
      <c r="AY243" s="238" t="s">
        <v>128</v>
      </c>
    </row>
    <row r="244" spans="1:65" s="2" customFormat="1" ht="33" customHeight="1">
      <c r="A244" s="35"/>
      <c r="B244" s="36"/>
      <c r="C244" s="188" t="s">
        <v>261</v>
      </c>
      <c r="D244" s="188" t="s">
        <v>131</v>
      </c>
      <c r="E244" s="189" t="s">
        <v>262</v>
      </c>
      <c r="F244" s="190" t="s">
        <v>263</v>
      </c>
      <c r="G244" s="191" t="s">
        <v>264</v>
      </c>
      <c r="H244" s="192">
        <v>1.75</v>
      </c>
      <c r="I244" s="193"/>
      <c r="J244" s="194">
        <f>ROUND(I244*H244,2)</f>
        <v>0</v>
      </c>
      <c r="K244" s="195"/>
      <c r="L244" s="40"/>
      <c r="M244" s="196" t="s">
        <v>1</v>
      </c>
      <c r="N244" s="197" t="s">
        <v>41</v>
      </c>
      <c r="O244" s="72"/>
      <c r="P244" s="198">
        <f>O244*H244</f>
        <v>0</v>
      </c>
      <c r="Q244" s="198">
        <v>2.5018699999999998</v>
      </c>
      <c r="R244" s="198">
        <f>Q244*H244</f>
        <v>4.3782724999999996</v>
      </c>
      <c r="S244" s="198">
        <v>0</v>
      </c>
      <c r="T244" s="199">
        <f>S244*H244</f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200" t="s">
        <v>135</v>
      </c>
      <c r="AT244" s="200" t="s">
        <v>131</v>
      </c>
      <c r="AU244" s="200" t="s">
        <v>86</v>
      </c>
      <c r="AY244" s="18" t="s">
        <v>128</v>
      </c>
      <c r="BE244" s="201">
        <f>IF(N244="základní",J244,0)</f>
        <v>0</v>
      </c>
      <c r="BF244" s="201">
        <f>IF(N244="snížená",J244,0)</f>
        <v>0</v>
      </c>
      <c r="BG244" s="201">
        <f>IF(N244="zákl. přenesená",J244,0)</f>
        <v>0</v>
      </c>
      <c r="BH244" s="201">
        <f>IF(N244="sníž. přenesená",J244,0)</f>
        <v>0</v>
      </c>
      <c r="BI244" s="201">
        <f>IF(N244="nulová",J244,0)</f>
        <v>0</v>
      </c>
      <c r="BJ244" s="18" t="s">
        <v>84</v>
      </c>
      <c r="BK244" s="201">
        <f>ROUND(I244*H244,2)</f>
        <v>0</v>
      </c>
      <c r="BL244" s="18" t="s">
        <v>135</v>
      </c>
      <c r="BM244" s="200" t="s">
        <v>265</v>
      </c>
    </row>
    <row r="245" spans="1:65" s="2" customFormat="1" ht="19.5">
      <c r="A245" s="35"/>
      <c r="B245" s="36"/>
      <c r="C245" s="37"/>
      <c r="D245" s="202" t="s">
        <v>137</v>
      </c>
      <c r="E245" s="37"/>
      <c r="F245" s="203" t="s">
        <v>266</v>
      </c>
      <c r="G245" s="37"/>
      <c r="H245" s="37"/>
      <c r="I245" s="204"/>
      <c r="J245" s="37"/>
      <c r="K245" s="37"/>
      <c r="L245" s="40"/>
      <c r="M245" s="205"/>
      <c r="N245" s="206"/>
      <c r="O245" s="72"/>
      <c r="P245" s="72"/>
      <c r="Q245" s="72"/>
      <c r="R245" s="72"/>
      <c r="S245" s="72"/>
      <c r="T245" s="73"/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T245" s="18" t="s">
        <v>137</v>
      </c>
      <c r="AU245" s="18" t="s">
        <v>86</v>
      </c>
    </row>
    <row r="246" spans="1:65" s="13" customFormat="1" ht="11.25">
      <c r="B246" s="207"/>
      <c r="C246" s="208"/>
      <c r="D246" s="202" t="s">
        <v>139</v>
      </c>
      <c r="E246" s="209" t="s">
        <v>1</v>
      </c>
      <c r="F246" s="210" t="s">
        <v>267</v>
      </c>
      <c r="G246" s="208"/>
      <c r="H246" s="209" t="s">
        <v>1</v>
      </c>
      <c r="I246" s="211"/>
      <c r="J246" s="208"/>
      <c r="K246" s="208"/>
      <c r="L246" s="212"/>
      <c r="M246" s="213"/>
      <c r="N246" s="214"/>
      <c r="O246" s="214"/>
      <c r="P246" s="214"/>
      <c r="Q246" s="214"/>
      <c r="R246" s="214"/>
      <c r="S246" s="214"/>
      <c r="T246" s="215"/>
      <c r="AT246" s="216" t="s">
        <v>139</v>
      </c>
      <c r="AU246" s="216" t="s">
        <v>86</v>
      </c>
      <c r="AV246" s="13" t="s">
        <v>84</v>
      </c>
      <c r="AW246" s="13" t="s">
        <v>32</v>
      </c>
      <c r="AX246" s="13" t="s">
        <v>76</v>
      </c>
      <c r="AY246" s="216" t="s">
        <v>128</v>
      </c>
    </row>
    <row r="247" spans="1:65" s="14" customFormat="1" ht="11.25">
      <c r="B247" s="217"/>
      <c r="C247" s="218"/>
      <c r="D247" s="202" t="s">
        <v>139</v>
      </c>
      <c r="E247" s="219" t="s">
        <v>1</v>
      </c>
      <c r="F247" s="220" t="s">
        <v>268</v>
      </c>
      <c r="G247" s="218"/>
      <c r="H247" s="221">
        <v>1.7290000000000001</v>
      </c>
      <c r="I247" s="222"/>
      <c r="J247" s="218"/>
      <c r="K247" s="218"/>
      <c r="L247" s="223"/>
      <c r="M247" s="224"/>
      <c r="N247" s="225"/>
      <c r="O247" s="225"/>
      <c r="P247" s="225"/>
      <c r="Q247" s="225"/>
      <c r="R247" s="225"/>
      <c r="S247" s="225"/>
      <c r="T247" s="226"/>
      <c r="AT247" s="227" t="s">
        <v>139</v>
      </c>
      <c r="AU247" s="227" t="s">
        <v>86</v>
      </c>
      <c r="AV247" s="14" t="s">
        <v>86</v>
      </c>
      <c r="AW247" s="14" t="s">
        <v>32</v>
      </c>
      <c r="AX247" s="14" t="s">
        <v>76</v>
      </c>
      <c r="AY247" s="227" t="s">
        <v>128</v>
      </c>
    </row>
    <row r="248" spans="1:65" s="14" customFormat="1" ht="11.25">
      <c r="B248" s="217"/>
      <c r="C248" s="218"/>
      <c r="D248" s="202" t="s">
        <v>139</v>
      </c>
      <c r="E248" s="219" t="s">
        <v>1</v>
      </c>
      <c r="F248" s="220" t="s">
        <v>269</v>
      </c>
      <c r="G248" s="218"/>
      <c r="H248" s="221">
        <v>2.1000000000000001E-2</v>
      </c>
      <c r="I248" s="222"/>
      <c r="J248" s="218"/>
      <c r="K248" s="218"/>
      <c r="L248" s="223"/>
      <c r="M248" s="224"/>
      <c r="N248" s="225"/>
      <c r="O248" s="225"/>
      <c r="P248" s="225"/>
      <c r="Q248" s="225"/>
      <c r="R248" s="225"/>
      <c r="S248" s="225"/>
      <c r="T248" s="226"/>
      <c r="AT248" s="227" t="s">
        <v>139</v>
      </c>
      <c r="AU248" s="227" t="s">
        <v>86</v>
      </c>
      <c r="AV248" s="14" t="s">
        <v>86</v>
      </c>
      <c r="AW248" s="14" t="s">
        <v>32</v>
      </c>
      <c r="AX248" s="14" t="s">
        <v>76</v>
      </c>
      <c r="AY248" s="227" t="s">
        <v>128</v>
      </c>
    </row>
    <row r="249" spans="1:65" s="15" customFormat="1" ht="11.25">
      <c r="B249" s="228"/>
      <c r="C249" s="229"/>
      <c r="D249" s="202" t="s">
        <v>139</v>
      </c>
      <c r="E249" s="230" t="s">
        <v>1</v>
      </c>
      <c r="F249" s="231" t="s">
        <v>146</v>
      </c>
      <c r="G249" s="229"/>
      <c r="H249" s="232">
        <v>1.75</v>
      </c>
      <c r="I249" s="233"/>
      <c r="J249" s="229"/>
      <c r="K249" s="229"/>
      <c r="L249" s="234"/>
      <c r="M249" s="235"/>
      <c r="N249" s="236"/>
      <c r="O249" s="236"/>
      <c r="P249" s="236"/>
      <c r="Q249" s="236"/>
      <c r="R249" s="236"/>
      <c r="S249" s="236"/>
      <c r="T249" s="237"/>
      <c r="AT249" s="238" t="s">
        <v>139</v>
      </c>
      <c r="AU249" s="238" t="s">
        <v>86</v>
      </c>
      <c r="AV249" s="15" t="s">
        <v>135</v>
      </c>
      <c r="AW249" s="15" t="s">
        <v>32</v>
      </c>
      <c r="AX249" s="15" t="s">
        <v>84</v>
      </c>
      <c r="AY249" s="238" t="s">
        <v>128</v>
      </c>
    </row>
    <row r="250" spans="1:65" s="2" customFormat="1" ht="24.2" customHeight="1">
      <c r="A250" s="35"/>
      <c r="B250" s="36"/>
      <c r="C250" s="188" t="s">
        <v>270</v>
      </c>
      <c r="D250" s="188" t="s">
        <v>131</v>
      </c>
      <c r="E250" s="189" t="s">
        <v>271</v>
      </c>
      <c r="F250" s="190" t="s">
        <v>272</v>
      </c>
      <c r="G250" s="191" t="s">
        <v>264</v>
      </c>
      <c r="H250" s="192">
        <v>1.75</v>
      </c>
      <c r="I250" s="193"/>
      <c r="J250" s="194">
        <f>ROUND(I250*H250,2)</f>
        <v>0</v>
      </c>
      <c r="K250" s="195"/>
      <c r="L250" s="40"/>
      <c r="M250" s="196" t="s">
        <v>1</v>
      </c>
      <c r="N250" s="197" t="s">
        <v>41</v>
      </c>
      <c r="O250" s="72"/>
      <c r="P250" s="198">
        <f>O250*H250</f>
        <v>0</v>
      </c>
      <c r="Q250" s="198">
        <v>0.04</v>
      </c>
      <c r="R250" s="198">
        <f>Q250*H250</f>
        <v>7.0000000000000007E-2</v>
      </c>
      <c r="S250" s="198">
        <v>0</v>
      </c>
      <c r="T250" s="199">
        <f>S250*H250</f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200" t="s">
        <v>135</v>
      </c>
      <c r="AT250" s="200" t="s">
        <v>131</v>
      </c>
      <c r="AU250" s="200" t="s">
        <v>86</v>
      </c>
      <c r="AY250" s="18" t="s">
        <v>128</v>
      </c>
      <c r="BE250" s="201">
        <f>IF(N250="základní",J250,0)</f>
        <v>0</v>
      </c>
      <c r="BF250" s="201">
        <f>IF(N250="snížená",J250,0)</f>
        <v>0</v>
      </c>
      <c r="BG250" s="201">
        <f>IF(N250="zákl. přenesená",J250,0)</f>
        <v>0</v>
      </c>
      <c r="BH250" s="201">
        <f>IF(N250="sníž. přenesená",J250,0)</f>
        <v>0</v>
      </c>
      <c r="BI250" s="201">
        <f>IF(N250="nulová",J250,0)</f>
        <v>0</v>
      </c>
      <c r="BJ250" s="18" t="s">
        <v>84</v>
      </c>
      <c r="BK250" s="201">
        <f>ROUND(I250*H250,2)</f>
        <v>0</v>
      </c>
      <c r="BL250" s="18" t="s">
        <v>135</v>
      </c>
      <c r="BM250" s="200" t="s">
        <v>273</v>
      </c>
    </row>
    <row r="251" spans="1:65" s="2" customFormat="1" ht="29.25">
      <c r="A251" s="35"/>
      <c r="B251" s="36"/>
      <c r="C251" s="37"/>
      <c r="D251" s="202" t="s">
        <v>137</v>
      </c>
      <c r="E251" s="37"/>
      <c r="F251" s="203" t="s">
        <v>274</v>
      </c>
      <c r="G251" s="37"/>
      <c r="H251" s="37"/>
      <c r="I251" s="204"/>
      <c r="J251" s="37"/>
      <c r="K251" s="37"/>
      <c r="L251" s="40"/>
      <c r="M251" s="205"/>
      <c r="N251" s="206"/>
      <c r="O251" s="72"/>
      <c r="P251" s="72"/>
      <c r="Q251" s="72"/>
      <c r="R251" s="72"/>
      <c r="S251" s="72"/>
      <c r="T251" s="73"/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T251" s="18" t="s">
        <v>137</v>
      </c>
      <c r="AU251" s="18" t="s">
        <v>86</v>
      </c>
    </row>
    <row r="252" spans="1:65" s="2" customFormat="1" ht="16.5" customHeight="1">
      <c r="A252" s="35"/>
      <c r="B252" s="36"/>
      <c r="C252" s="188" t="s">
        <v>275</v>
      </c>
      <c r="D252" s="188" t="s">
        <v>131</v>
      </c>
      <c r="E252" s="189" t="s">
        <v>276</v>
      </c>
      <c r="F252" s="190" t="s">
        <v>277</v>
      </c>
      <c r="G252" s="191" t="s">
        <v>134</v>
      </c>
      <c r="H252" s="192">
        <v>7</v>
      </c>
      <c r="I252" s="193"/>
      <c r="J252" s="194">
        <f>ROUND(I252*H252,2)</f>
        <v>0</v>
      </c>
      <c r="K252" s="195"/>
      <c r="L252" s="40"/>
      <c r="M252" s="196" t="s">
        <v>1</v>
      </c>
      <c r="N252" s="197" t="s">
        <v>41</v>
      </c>
      <c r="O252" s="72"/>
      <c r="P252" s="198">
        <f>O252*H252</f>
        <v>0</v>
      </c>
      <c r="Q252" s="198">
        <v>1.3520000000000001E-2</v>
      </c>
      <c r="R252" s="198">
        <f>Q252*H252</f>
        <v>9.4640000000000002E-2</v>
      </c>
      <c r="S252" s="198">
        <v>0</v>
      </c>
      <c r="T252" s="199">
        <f>S252*H252</f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200" t="s">
        <v>135</v>
      </c>
      <c r="AT252" s="200" t="s">
        <v>131</v>
      </c>
      <c r="AU252" s="200" t="s">
        <v>86</v>
      </c>
      <c r="AY252" s="18" t="s">
        <v>128</v>
      </c>
      <c r="BE252" s="201">
        <f>IF(N252="základní",J252,0)</f>
        <v>0</v>
      </c>
      <c r="BF252" s="201">
        <f>IF(N252="snížená",J252,0)</f>
        <v>0</v>
      </c>
      <c r="BG252" s="201">
        <f>IF(N252="zákl. přenesená",J252,0)</f>
        <v>0</v>
      </c>
      <c r="BH252" s="201">
        <f>IF(N252="sníž. přenesená",J252,0)</f>
        <v>0</v>
      </c>
      <c r="BI252" s="201">
        <f>IF(N252="nulová",J252,0)</f>
        <v>0</v>
      </c>
      <c r="BJ252" s="18" t="s">
        <v>84</v>
      </c>
      <c r="BK252" s="201">
        <f>ROUND(I252*H252,2)</f>
        <v>0</v>
      </c>
      <c r="BL252" s="18" t="s">
        <v>135</v>
      </c>
      <c r="BM252" s="200" t="s">
        <v>278</v>
      </c>
    </row>
    <row r="253" spans="1:65" s="2" customFormat="1" ht="11.25">
      <c r="A253" s="35"/>
      <c r="B253" s="36"/>
      <c r="C253" s="37"/>
      <c r="D253" s="202" t="s">
        <v>137</v>
      </c>
      <c r="E253" s="37"/>
      <c r="F253" s="203" t="s">
        <v>279</v>
      </c>
      <c r="G253" s="37"/>
      <c r="H253" s="37"/>
      <c r="I253" s="204"/>
      <c r="J253" s="37"/>
      <c r="K253" s="37"/>
      <c r="L253" s="40"/>
      <c r="M253" s="205"/>
      <c r="N253" s="206"/>
      <c r="O253" s="72"/>
      <c r="P253" s="72"/>
      <c r="Q253" s="72"/>
      <c r="R253" s="72"/>
      <c r="S253" s="72"/>
      <c r="T253" s="73"/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T253" s="18" t="s">
        <v>137</v>
      </c>
      <c r="AU253" s="18" t="s">
        <v>86</v>
      </c>
    </row>
    <row r="254" spans="1:65" s="13" customFormat="1" ht="11.25">
      <c r="B254" s="207"/>
      <c r="C254" s="208"/>
      <c r="D254" s="202" t="s">
        <v>139</v>
      </c>
      <c r="E254" s="209" t="s">
        <v>1</v>
      </c>
      <c r="F254" s="210" t="s">
        <v>267</v>
      </c>
      <c r="G254" s="208"/>
      <c r="H254" s="209" t="s">
        <v>1</v>
      </c>
      <c r="I254" s="211"/>
      <c r="J254" s="208"/>
      <c r="K254" s="208"/>
      <c r="L254" s="212"/>
      <c r="M254" s="213"/>
      <c r="N254" s="214"/>
      <c r="O254" s="214"/>
      <c r="P254" s="214"/>
      <c r="Q254" s="214"/>
      <c r="R254" s="214"/>
      <c r="S254" s="214"/>
      <c r="T254" s="215"/>
      <c r="AT254" s="216" t="s">
        <v>139</v>
      </c>
      <c r="AU254" s="216" t="s">
        <v>86</v>
      </c>
      <c r="AV254" s="13" t="s">
        <v>84</v>
      </c>
      <c r="AW254" s="13" t="s">
        <v>32</v>
      </c>
      <c r="AX254" s="13" t="s">
        <v>76</v>
      </c>
      <c r="AY254" s="216" t="s">
        <v>128</v>
      </c>
    </row>
    <row r="255" spans="1:65" s="14" customFormat="1" ht="11.25">
      <c r="B255" s="217"/>
      <c r="C255" s="218"/>
      <c r="D255" s="202" t="s">
        <v>139</v>
      </c>
      <c r="E255" s="219" t="s">
        <v>1</v>
      </c>
      <c r="F255" s="220" t="s">
        <v>280</v>
      </c>
      <c r="G255" s="218"/>
      <c r="H255" s="221">
        <v>6.9480000000000004</v>
      </c>
      <c r="I255" s="222"/>
      <c r="J255" s="218"/>
      <c r="K255" s="218"/>
      <c r="L255" s="223"/>
      <c r="M255" s="224"/>
      <c r="N255" s="225"/>
      <c r="O255" s="225"/>
      <c r="P255" s="225"/>
      <c r="Q255" s="225"/>
      <c r="R255" s="225"/>
      <c r="S255" s="225"/>
      <c r="T255" s="226"/>
      <c r="AT255" s="227" t="s">
        <v>139</v>
      </c>
      <c r="AU255" s="227" t="s">
        <v>86</v>
      </c>
      <c r="AV255" s="14" t="s">
        <v>86</v>
      </c>
      <c r="AW255" s="14" t="s">
        <v>32</v>
      </c>
      <c r="AX255" s="14" t="s">
        <v>76</v>
      </c>
      <c r="AY255" s="227" t="s">
        <v>128</v>
      </c>
    </row>
    <row r="256" spans="1:65" s="14" customFormat="1" ht="11.25">
      <c r="B256" s="217"/>
      <c r="C256" s="218"/>
      <c r="D256" s="202" t="s">
        <v>139</v>
      </c>
      <c r="E256" s="219" t="s">
        <v>1</v>
      </c>
      <c r="F256" s="220" t="s">
        <v>281</v>
      </c>
      <c r="G256" s="218"/>
      <c r="H256" s="221">
        <v>5.1999999999999998E-2</v>
      </c>
      <c r="I256" s="222"/>
      <c r="J256" s="218"/>
      <c r="K256" s="218"/>
      <c r="L256" s="223"/>
      <c r="M256" s="224"/>
      <c r="N256" s="225"/>
      <c r="O256" s="225"/>
      <c r="P256" s="225"/>
      <c r="Q256" s="225"/>
      <c r="R256" s="225"/>
      <c r="S256" s="225"/>
      <c r="T256" s="226"/>
      <c r="AT256" s="227" t="s">
        <v>139</v>
      </c>
      <c r="AU256" s="227" t="s">
        <v>86</v>
      </c>
      <c r="AV256" s="14" t="s">
        <v>86</v>
      </c>
      <c r="AW256" s="14" t="s">
        <v>32</v>
      </c>
      <c r="AX256" s="14" t="s">
        <v>76</v>
      </c>
      <c r="AY256" s="227" t="s">
        <v>128</v>
      </c>
    </row>
    <row r="257" spans="1:65" s="15" customFormat="1" ht="11.25">
      <c r="B257" s="228"/>
      <c r="C257" s="229"/>
      <c r="D257" s="202" t="s">
        <v>139</v>
      </c>
      <c r="E257" s="230" t="s">
        <v>1</v>
      </c>
      <c r="F257" s="231" t="s">
        <v>146</v>
      </c>
      <c r="G257" s="229"/>
      <c r="H257" s="232">
        <v>7</v>
      </c>
      <c r="I257" s="233"/>
      <c r="J257" s="229"/>
      <c r="K257" s="229"/>
      <c r="L257" s="234"/>
      <c r="M257" s="235"/>
      <c r="N257" s="236"/>
      <c r="O257" s="236"/>
      <c r="P257" s="236"/>
      <c r="Q257" s="236"/>
      <c r="R257" s="236"/>
      <c r="S257" s="236"/>
      <c r="T257" s="237"/>
      <c r="AT257" s="238" t="s">
        <v>139</v>
      </c>
      <c r="AU257" s="238" t="s">
        <v>86</v>
      </c>
      <c r="AV257" s="15" t="s">
        <v>135</v>
      </c>
      <c r="AW257" s="15" t="s">
        <v>32</v>
      </c>
      <c r="AX257" s="15" t="s">
        <v>84</v>
      </c>
      <c r="AY257" s="238" t="s">
        <v>128</v>
      </c>
    </row>
    <row r="258" spans="1:65" s="2" customFormat="1" ht="16.5" customHeight="1">
      <c r="A258" s="35"/>
      <c r="B258" s="36"/>
      <c r="C258" s="188" t="s">
        <v>282</v>
      </c>
      <c r="D258" s="188" t="s">
        <v>131</v>
      </c>
      <c r="E258" s="189" t="s">
        <v>283</v>
      </c>
      <c r="F258" s="190" t="s">
        <v>284</v>
      </c>
      <c r="G258" s="191" t="s">
        <v>134</v>
      </c>
      <c r="H258" s="192">
        <v>7</v>
      </c>
      <c r="I258" s="193"/>
      <c r="J258" s="194">
        <f>ROUND(I258*H258,2)</f>
        <v>0</v>
      </c>
      <c r="K258" s="195"/>
      <c r="L258" s="40"/>
      <c r="M258" s="196" t="s">
        <v>1</v>
      </c>
      <c r="N258" s="197" t="s">
        <v>41</v>
      </c>
      <c r="O258" s="72"/>
      <c r="P258" s="198">
        <f>O258*H258</f>
        <v>0</v>
      </c>
      <c r="Q258" s="198">
        <v>0</v>
      </c>
      <c r="R258" s="198">
        <f>Q258*H258</f>
        <v>0</v>
      </c>
      <c r="S258" s="198">
        <v>0</v>
      </c>
      <c r="T258" s="199">
        <f>S258*H258</f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200" t="s">
        <v>135</v>
      </c>
      <c r="AT258" s="200" t="s">
        <v>131</v>
      </c>
      <c r="AU258" s="200" t="s">
        <v>86</v>
      </c>
      <c r="AY258" s="18" t="s">
        <v>128</v>
      </c>
      <c r="BE258" s="201">
        <f>IF(N258="základní",J258,0)</f>
        <v>0</v>
      </c>
      <c r="BF258" s="201">
        <f>IF(N258="snížená",J258,0)</f>
        <v>0</v>
      </c>
      <c r="BG258" s="201">
        <f>IF(N258="zákl. přenesená",J258,0)</f>
        <v>0</v>
      </c>
      <c r="BH258" s="201">
        <f>IF(N258="sníž. přenesená",J258,0)</f>
        <v>0</v>
      </c>
      <c r="BI258" s="201">
        <f>IF(N258="nulová",J258,0)</f>
        <v>0</v>
      </c>
      <c r="BJ258" s="18" t="s">
        <v>84</v>
      </c>
      <c r="BK258" s="201">
        <f>ROUND(I258*H258,2)</f>
        <v>0</v>
      </c>
      <c r="BL258" s="18" t="s">
        <v>135</v>
      </c>
      <c r="BM258" s="200" t="s">
        <v>285</v>
      </c>
    </row>
    <row r="259" spans="1:65" s="2" customFormat="1" ht="11.25">
      <c r="A259" s="35"/>
      <c r="B259" s="36"/>
      <c r="C259" s="37"/>
      <c r="D259" s="202" t="s">
        <v>137</v>
      </c>
      <c r="E259" s="37"/>
      <c r="F259" s="203" t="s">
        <v>286</v>
      </c>
      <c r="G259" s="37"/>
      <c r="H259" s="37"/>
      <c r="I259" s="204"/>
      <c r="J259" s="37"/>
      <c r="K259" s="37"/>
      <c r="L259" s="40"/>
      <c r="M259" s="205"/>
      <c r="N259" s="206"/>
      <c r="O259" s="72"/>
      <c r="P259" s="72"/>
      <c r="Q259" s="72"/>
      <c r="R259" s="72"/>
      <c r="S259" s="72"/>
      <c r="T259" s="73"/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T259" s="18" t="s">
        <v>137</v>
      </c>
      <c r="AU259" s="18" t="s">
        <v>86</v>
      </c>
    </row>
    <row r="260" spans="1:65" s="12" customFormat="1" ht="22.9" customHeight="1">
      <c r="B260" s="172"/>
      <c r="C260" s="173"/>
      <c r="D260" s="174" t="s">
        <v>75</v>
      </c>
      <c r="E260" s="186" t="s">
        <v>206</v>
      </c>
      <c r="F260" s="186" t="s">
        <v>287</v>
      </c>
      <c r="G260" s="173"/>
      <c r="H260" s="173"/>
      <c r="I260" s="176"/>
      <c r="J260" s="187">
        <f>BK260</f>
        <v>0</v>
      </c>
      <c r="K260" s="173"/>
      <c r="L260" s="178"/>
      <c r="M260" s="179"/>
      <c r="N260" s="180"/>
      <c r="O260" s="180"/>
      <c r="P260" s="181">
        <f>SUM(P261:P313)</f>
        <v>0</v>
      </c>
      <c r="Q260" s="180"/>
      <c r="R260" s="181">
        <f>SUM(R261:R313)</f>
        <v>2.1720000000000003E-2</v>
      </c>
      <c r="S260" s="180"/>
      <c r="T260" s="182">
        <f>SUM(T261:T313)</f>
        <v>13.87984</v>
      </c>
      <c r="AR260" s="183" t="s">
        <v>84</v>
      </c>
      <c r="AT260" s="184" t="s">
        <v>75</v>
      </c>
      <c r="AU260" s="184" t="s">
        <v>84</v>
      </c>
      <c r="AY260" s="183" t="s">
        <v>128</v>
      </c>
      <c r="BK260" s="185">
        <f>SUM(BK261:BK313)</f>
        <v>0</v>
      </c>
    </row>
    <row r="261" spans="1:65" s="2" customFormat="1" ht="37.9" customHeight="1">
      <c r="A261" s="35"/>
      <c r="B261" s="36"/>
      <c r="C261" s="188" t="s">
        <v>7</v>
      </c>
      <c r="D261" s="188" t="s">
        <v>131</v>
      </c>
      <c r="E261" s="189" t="s">
        <v>288</v>
      </c>
      <c r="F261" s="190" t="s">
        <v>289</v>
      </c>
      <c r="G261" s="191" t="s">
        <v>134</v>
      </c>
      <c r="H261" s="192">
        <v>197</v>
      </c>
      <c r="I261" s="193"/>
      <c r="J261" s="194">
        <f>ROUND(I261*H261,2)</f>
        <v>0</v>
      </c>
      <c r="K261" s="195"/>
      <c r="L261" s="40"/>
      <c r="M261" s="196" t="s">
        <v>1</v>
      </c>
      <c r="N261" s="197" t="s">
        <v>41</v>
      </c>
      <c r="O261" s="72"/>
      <c r="P261" s="198">
        <f>O261*H261</f>
        <v>0</v>
      </c>
      <c r="Q261" s="198">
        <v>0</v>
      </c>
      <c r="R261" s="198">
        <f>Q261*H261</f>
        <v>0</v>
      </c>
      <c r="S261" s="198">
        <v>0</v>
      </c>
      <c r="T261" s="199">
        <f>S261*H261</f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200" t="s">
        <v>135</v>
      </c>
      <c r="AT261" s="200" t="s">
        <v>131</v>
      </c>
      <c r="AU261" s="200" t="s">
        <v>86</v>
      </c>
      <c r="AY261" s="18" t="s">
        <v>128</v>
      </c>
      <c r="BE261" s="201">
        <f>IF(N261="základní",J261,0)</f>
        <v>0</v>
      </c>
      <c r="BF261" s="201">
        <f>IF(N261="snížená",J261,0)</f>
        <v>0</v>
      </c>
      <c r="BG261" s="201">
        <f>IF(N261="zákl. přenesená",J261,0)</f>
        <v>0</v>
      </c>
      <c r="BH261" s="201">
        <f>IF(N261="sníž. přenesená",J261,0)</f>
        <v>0</v>
      </c>
      <c r="BI261" s="201">
        <f>IF(N261="nulová",J261,0)</f>
        <v>0</v>
      </c>
      <c r="BJ261" s="18" t="s">
        <v>84</v>
      </c>
      <c r="BK261" s="201">
        <f>ROUND(I261*H261,2)</f>
        <v>0</v>
      </c>
      <c r="BL261" s="18" t="s">
        <v>135</v>
      </c>
      <c r="BM261" s="200" t="s">
        <v>290</v>
      </c>
    </row>
    <row r="262" spans="1:65" s="2" customFormat="1" ht="29.25">
      <c r="A262" s="35"/>
      <c r="B262" s="36"/>
      <c r="C262" s="37"/>
      <c r="D262" s="202" t="s">
        <v>137</v>
      </c>
      <c r="E262" s="37"/>
      <c r="F262" s="203" t="s">
        <v>291</v>
      </c>
      <c r="G262" s="37"/>
      <c r="H262" s="37"/>
      <c r="I262" s="204"/>
      <c r="J262" s="37"/>
      <c r="K262" s="37"/>
      <c r="L262" s="40"/>
      <c r="M262" s="205"/>
      <c r="N262" s="206"/>
      <c r="O262" s="72"/>
      <c r="P262" s="72"/>
      <c r="Q262" s="72"/>
      <c r="R262" s="72"/>
      <c r="S262" s="72"/>
      <c r="T262" s="73"/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T262" s="18" t="s">
        <v>137</v>
      </c>
      <c r="AU262" s="18" t="s">
        <v>86</v>
      </c>
    </row>
    <row r="263" spans="1:65" s="13" customFormat="1" ht="11.25">
      <c r="B263" s="207"/>
      <c r="C263" s="208"/>
      <c r="D263" s="202" t="s">
        <v>139</v>
      </c>
      <c r="E263" s="209" t="s">
        <v>1</v>
      </c>
      <c r="F263" s="210" t="s">
        <v>292</v>
      </c>
      <c r="G263" s="208"/>
      <c r="H263" s="209" t="s">
        <v>1</v>
      </c>
      <c r="I263" s="211"/>
      <c r="J263" s="208"/>
      <c r="K263" s="208"/>
      <c r="L263" s="212"/>
      <c r="M263" s="213"/>
      <c r="N263" s="214"/>
      <c r="O263" s="214"/>
      <c r="P263" s="214"/>
      <c r="Q263" s="214"/>
      <c r="R263" s="214"/>
      <c r="S263" s="214"/>
      <c r="T263" s="215"/>
      <c r="AT263" s="216" t="s">
        <v>139</v>
      </c>
      <c r="AU263" s="216" t="s">
        <v>86</v>
      </c>
      <c r="AV263" s="13" t="s">
        <v>84</v>
      </c>
      <c r="AW263" s="13" t="s">
        <v>32</v>
      </c>
      <c r="AX263" s="13" t="s">
        <v>76</v>
      </c>
      <c r="AY263" s="216" t="s">
        <v>128</v>
      </c>
    </row>
    <row r="264" spans="1:65" s="14" customFormat="1" ht="11.25">
      <c r="B264" s="217"/>
      <c r="C264" s="218"/>
      <c r="D264" s="202" t="s">
        <v>139</v>
      </c>
      <c r="E264" s="219" t="s">
        <v>1</v>
      </c>
      <c r="F264" s="220" t="s">
        <v>293</v>
      </c>
      <c r="G264" s="218"/>
      <c r="H264" s="221">
        <v>196.8</v>
      </c>
      <c r="I264" s="222"/>
      <c r="J264" s="218"/>
      <c r="K264" s="218"/>
      <c r="L264" s="223"/>
      <c r="M264" s="224"/>
      <c r="N264" s="225"/>
      <c r="O264" s="225"/>
      <c r="P264" s="225"/>
      <c r="Q264" s="225"/>
      <c r="R264" s="225"/>
      <c r="S264" s="225"/>
      <c r="T264" s="226"/>
      <c r="AT264" s="227" t="s">
        <v>139</v>
      </c>
      <c r="AU264" s="227" t="s">
        <v>86</v>
      </c>
      <c r="AV264" s="14" t="s">
        <v>86</v>
      </c>
      <c r="AW264" s="14" t="s">
        <v>32</v>
      </c>
      <c r="AX264" s="14" t="s">
        <v>76</v>
      </c>
      <c r="AY264" s="227" t="s">
        <v>128</v>
      </c>
    </row>
    <row r="265" spans="1:65" s="14" customFormat="1" ht="11.25">
      <c r="B265" s="217"/>
      <c r="C265" s="218"/>
      <c r="D265" s="202" t="s">
        <v>139</v>
      </c>
      <c r="E265" s="219" t="s">
        <v>1</v>
      </c>
      <c r="F265" s="220" t="s">
        <v>171</v>
      </c>
      <c r="G265" s="218"/>
      <c r="H265" s="221">
        <v>0.2</v>
      </c>
      <c r="I265" s="222"/>
      <c r="J265" s="218"/>
      <c r="K265" s="218"/>
      <c r="L265" s="223"/>
      <c r="M265" s="224"/>
      <c r="N265" s="225"/>
      <c r="O265" s="225"/>
      <c r="P265" s="225"/>
      <c r="Q265" s="225"/>
      <c r="R265" s="225"/>
      <c r="S265" s="225"/>
      <c r="T265" s="226"/>
      <c r="AT265" s="227" t="s">
        <v>139</v>
      </c>
      <c r="AU265" s="227" t="s">
        <v>86</v>
      </c>
      <c r="AV265" s="14" t="s">
        <v>86</v>
      </c>
      <c r="AW265" s="14" t="s">
        <v>32</v>
      </c>
      <c r="AX265" s="14" t="s">
        <v>76</v>
      </c>
      <c r="AY265" s="227" t="s">
        <v>128</v>
      </c>
    </row>
    <row r="266" spans="1:65" s="15" customFormat="1" ht="11.25">
      <c r="B266" s="228"/>
      <c r="C266" s="229"/>
      <c r="D266" s="202" t="s">
        <v>139</v>
      </c>
      <c r="E266" s="230" t="s">
        <v>1</v>
      </c>
      <c r="F266" s="231" t="s">
        <v>146</v>
      </c>
      <c r="G266" s="229"/>
      <c r="H266" s="232">
        <v>197</v>
      </c>
      <c r="I266" s="233"/>
      <c r="J266" s="229"/>
      <c r="K266" s="229"/>
      <c r="L266" s="234"/>
      <c r="M266" s="235"/>
      <c r="N266" s="236"/>
      <c r="O266" s="236"/>
      <c r="P266" s="236"/>
      <c r="Q266" s="236"/>
      <c r="R266" s="236"/>
      <c r="S266" s="236"/>
      <c r="T266" s="237"/>
      <c r="AT266" s="238" t="s">
        <v>139</v>
      </c>
      <c r="AU266" s="238" t="s">
        <v>86</v>
      </c>
      <c r="AV266" s="15" t="s">
        <v>135</v>
      </c>
      <c r="AW266" s="15" t="s">
        <v>32</v>
      </c>
      <c r="AX266" s="15" t="s">
        <v>84</v>
      </c>
      <c r="AY266" s="238" t="s">
        <v>128</v>
      </c>
    </row>
    <row r="267" spans="1:65" s="2" customFormat="1" ht="33" customHeight="1">
      <c r="A267" s="35"/>
      <c r="B267" s="36"/>
      <c r="C267" s="188" t="s">
        <v>294</v>
      </c>
      <c r="D267" s="188" t="s">
        <v>131</v>
      </c>
      <c r="E267" s="189" t="s">
        <v>295</v>
      </c>
      <c r="F267" s="190" t="s">
        <v>296</v>
      </c>
      <c r="G267" s="191" t="s">
        <v>134</v>
      </c>
      <c r="H267" s="192">
        <v>5910</v>
      </c>
      <c r="I267" s="193"/>
      <c r="J267" s="194">
        <f>ROUND(I267*H267,2)</f>
        <v>0</v>
      </c>
      <c r="K267" s="195"/>
      <c r="L267" s="40"/>
      <c r="M267" s="196" t="s">
        <v>1</v>
      </c>
      <c r="N267" s="197" t="s">
        <v>41</v>
      </c>
      <c r="O267" s="72"/>
      <c r="P267" s="198">
        <f>O267*H267</f>
        <v>0</v>
      </c>
      <c r="Q267" s="198">
        <v>0</v>
      </c>
      <c r="R267" s="198">
        <f>Q267*H267</f>
        <v>0</v>
      </c>
      <c r="S267" s="198">
        <v>0</v>
      </c>
      <c r="T267" s="199">
        <f>S267*H267</f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200" t="s">
        <v>135</v>
      </c>
      <c r="AT267" s="200" t="s">
        <v>131</v>
      </c>
      <c r="AU267" s="200" t="s">
        <v>86</v>
      </c>
      <c r="AY267" s="18" t="s">
        <v>128</v>
      </c>
      <c r="BE267" s="201">
        <f>IF(N267="základní",J267,0)</f>
        <v>0</v>
      </c>
      <c r="BF267" s="201">
        <f>IF(N267="snížená",J267,0)</f>
        <v>0</v>
      </c>
      <c r="BG267" s="201">
        <f>IF(N267="zákl. přenesená",J267,0)</f>
        <v>0</v>
      </c>
      <c r="BH267" s="201">
        <f>IF(N267="sníž. přenesená",J267,0)</f>
        <v>0</v>
      </c>
      <c r="BI267" s="201">
        <f>IF(N267="nulová",J267,0)</f>
        <v>0</v>
      </c>
      <c r="BJ267" s="18" t="s">
        <v>84</v>
      </c>
      <c r="BK267" s="201">
        <f>ROUND(I267*H267,2)</f>
        <v>0</v>
      </c>
      <c r="BL267" s="18" t="s">
        <v>135</v>
      </c>
      <c r="BM267" s="200" t="s">
        <v>297</v>
      </c>
    </row>
    <row r="268" spans="1:65" s="2" customFormat="1" ht="19.5">
      <c r="A268" s="35"/>
      <c r="B268" s="36"/>
      <c r="C268" s="37"/>
      <c r="D268" s="202" t="s">
        <v>137</v>
      </c>
      <c r="E268" s="37"/>
      <c r="F268" s="203" t="s">
        <v>298</v>
      </c>
      <c r="G268" s="37"/>
      <c r="H268" s="37"/>
      <c r="I268" s="204"/>
      <c r="J268" s="37"/>
      <c r="K268" s="37"/>
      <c r="L268" s="40"/>
      <c r="M268" s="205"/>
      <c r="N268" s="206"/>
      <c r="O268" s="72"/>
      <c r="P268" s="72"/>
      <c r="Q268" s="72"/>
      <c r="R268" s="72"/>
      <c r="S268" s="72"/>
      <c r="T268" s="73"/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T268" s="18" t="s">
        <v>137</v>
      </c>
      <c r="AU268" s="18" t="s">
        <v>86</v>
      </c>
    </row>
    <row r="269" spans="1:65" s="14" customFormat="1" ht="11.25">
      <c r="B269" s="217"/>
      <c r="C269" s="218"/>
      <c r="D269" s="202" t="s">
        <v>139</v>
      </c>
      <c r="E269" s="219" t="s">
        <v>1</v>
      </c>
      <c r="F269" s="220" t="s">
        <v>299</v>
      </c>
      <c r="G269" s="218"/>
      <c r="H269" s="221">
        <v>5910</v>
      </c>
      <c r="I269" s="222"/>
      <c r="J269" s="218"/>
      <c r="K269" s="218"/>
      <c r="L269" s="223"/>
      <c r="M269" s="224"/>
      <c r="N269" s="225"/>
      <c r="O269" s="225"/>
      <c r="P269" s="225"/>
      <c r="Q269" s="225"/>
      <c r="R269" s="225"/>
      <c r="S269" s="225"/>
      <c r="T269" s="226"/>
      <c r="AT269" s="227" t="s">
        <v>139</v>
      </c>
      <c r="AU269" s="227" t="s">
        <v>86</v>
      </c>
      <c r="AV269" s="14" t="s">
        <v>86</v>
      </c>
      <c r="AW269" s="14" t="s">
        <v>32</v>
      </c>
      <c r="AX269" s="14" t="s">
        <v>76</v>
      </c>
      <c r="AY269" s="227" t="s">
        <v>128</v>
      </c>
    </row>
    <row r="270" spans="1:65" s="15" customFormat="1" ht="11.25">
      <c r="B270" s="228"/>
      <c r="C270" s="229"/>
      <c r="D270" s="202" t="s">
        <v>139</v>
      </c>
      <c r="E270" s="230" t="s">
        <v>1</v>
      </c>
      <c r="F270" s="231" t="s">
        <v>146</v>
      </c>
      <c r="G270" s="229"/>
      <c r="H270" s="232">
        <v>5910</v>
      </c>
      <c r="I270" s="233"/>
      <c r="J270" s="229"/>
      <c r="K270" s="229"/>
      <c r="L270" s="234"/>
      <c r="M270" s="235"/>
      <c r="N270" s="236"/>
      <c r="O270" s="236"/>
      <c r="P270" s="236"/>
      <c r="Q270" s="236"/>
      <c r="R270" s="236"/>
      <c r="S270" s="236"/>
      <c r="T270" s="237"/>
      <c r="AT270" s="238" t="s">
        <v>139</v>
      </c>
      <c r="AU270" s="238" t="s">
        <v>86</v>
      </c>
      <c r="AV270" s="15" t="s">
        <v>135</v>
      </c>
      <c r="AW270" s="15" t="s">
        <v>32</v>
      </c>
      <c r="AX270" s="15" t="s">
        <v>84</v>
      </c>
      <c r="AY270" s="238" t="s">
        <v>128</v>
      </c>
    </row>
    <row r="271" spans="1:65" s="2" customFormat="1" ht="37.9" customHeight="1">
      <c r="A271" s="35"/>
      <c r="B271" s="36"/>
      <c r="C271" s="188" t="s">
        <v>300</v>
      </c>
      <c r="D271" s="188" t="s">
        <v>131</v>
      </c>
      <c r="E271" s="189" t="s">
        <v>301</v>
      </c>
      <c r="F271" s="190" t="s">
        <v>302</v>
      </c>
      <c r="G271" s="191" t="s">
        <v>134</v>
      </c>
      <c r="H271" s="192">
        <v>197</v>
      </c>
      <c r="I271" s="193"/>
      <c r="J271" s="194">
        <f>ROUND(I271*H271,2)</f>
        <v>0</v>
      </c>
      <c r="K271" s="195"/>
      <c r="L271" s="40"/>
      <c r="M271" s="196" t="s">
        <v>1</v>
      </c>
      <c r="N271" s="197" t="s">
        <v>41</v>
      </c>
      <c r="O271" s="72"/>
      <c r="P271" s="198">
        <f>O271*H271</f>
        <v>0</v>
      </c>
      <c r="Q271" s="198">
        <v>0</v>
      </c>
      <c r="R271" s="198">
        <f>Q271*H271</f>
        <v>0</v>
      </c>
      <c r="S271" s="198">
        <v>0</v>
      </c>
      <c r="T271" s="199">
        <f>S271*H271</f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200" t="s">
        <v>135</v>
      </c>
      <c r="AT271" s="200" t="s">
        <v>131</v>
      </c>
      <c r="AU271" s="200" t="s">
        <v>86</v>
      </c>
      <c r="AY271" s="18" t="s">
        <v>128</v>
      </c>
      <c r="BE271" s="201">
        <f>IF(N271="základní",J271,0)</f>
        <v>0</v>
      </c>
      <c r="BF271" s="201">
        <f>IF(N271="snížená",J271,0)</f>
        <v>0</v>
      </c>
      <c r="BG271" s="201">
        <f>IF(N271="zákl. přenesená",J271,0)</f>
        <v>0</v>
      </c>
      <c r="BH271" s="201">
        <f>IF(N271="sníž. přenesená",J271,0)</f>
        <v>0</v>
      </c>
      <c r="BI271" s="201">
        <f>IF(N271="nulová",J271,0)</f>
        <v>0</v>
      </c>
      <c r="BJ271" s="18" t="s">
        <v>84</v>
      </c>
      <c r="BK271" s="201">
        <f>ROUND(I271*H271,2)</f>
        <v>0</v>
      </c>
      <c r="BL271" s="18" t="s">
        <v>135</v>
      </c>
      <c r="BM271" s="200" t="s">
        <v>303</v>
      </c>
    </row>
    <row r="272" spans="1:65" s="2" customFormat="1" ht="29.25">
      <c r="A272" s="35"/>
      <c r="B272" s="36"/>
      <c r="C272" s="37"/>
      <c r="D272" s="202" t="s">
        <v>137</v>
      </c>
      <c r="E272" s="37"/>
      <c r="F272" s="203" t="s">
        <v>304</v>
      </c>
      <c r="G272" s="37"/>
      <c r="H272" s="37"/>
      <c r="I272" s="204"/>
      <c r="J272" s="37"/>
      <c r="K272" s="37"/>
      <c r="L272" s="40"/>
      <c r="M272" s="205"/>
      <c r="N272" s="206"/>
      <c r="O272" s="72"/>
      <c r="P272" s="72"/>
      <c r="Q272" s="72"/>
      <c r="R272" s="72"/>
      <c r="S272" s="72"/>
      <c r="T272" s="73"/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T272" s="18" t="s">
        <v>137</v>
      </c>
      <c r="AU272" s="18" t="s">
        <v>86</v>
      </c>
    </row>
    <row r="273" spans="1:65" s="2" customFormat="1" ht="33" customHeight="1">
      <c r="A273" s="35"/>
      <c r="B273" s="36"/>
      <c r="C273" s="188" t="s">
        <v>305</v>
      </c>
      <c r="D273" s="188" t="s">
        <v>131</v>
      </c>
      <c r="E273" s="189" t="s">
        <v>306</v>
      </c>
      <c r="F273" s="190" t="s">
        <v>307</v>
      </c>
      <c r="G273" s="191" t="s">
        <v>264</v>
      </c>
      <c r="H273" s="192">
        <v>540</v>
      </c>
      <c r="I273" s="193"/>
      <c r="J273" s="194">
        <f>ROUND(I273*H273,2)</f>
        <v>0</v>
      </c>
      <c r="K273" s="195"/>
      <c r="L273" s="40"/>
      <c r="M273" s="196" t="s">
        <v>1</v>
      </c>
      <c r="N273" s="197" t="s">
        <v>41</v>
      </c>
      <c r="O273" s="72"/>
      <c r="P273" s="198">
        <f>O273*H273</f>
        <v>0</v>
      </c>
      <c r="Q273" s="198">
        <v>0</v>
      </c>
      <c r="R273" s="198">
        <f>Q273*H273</f>
        <v>0</v>
      </c>
      <c r="S273" s="198">
        <v>0</v>
      </c>
      <c r="T273" s="199">
        <f>S273*H273</f>
        <v>0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200" t="s">
        <v>135</v>
      </c>
      <c r="AT273" s="200" t="s">
        <v>131</v>
      </c>
      <c r="AU273" s="200" t="s">
        <v>86</v>
      </c>
      <c r="AY273" s="18" t="s">
        <v>128</v>
      </c>
      <c r="BE273" s="201">
        <f>IF(N273="základní",J273,0)</f>
        <v>0</v>
      </c>
      <c r="BF273" s="201">
        <f>IF(N273="snížená",J273,0)</f>
        <v>0</v>
      </c>
      <c r="BG273" s="201">
        <f>IF(N273="zákl. přenesená",J273,0)</f>
        <v>0</v>
      </c>
      <c r="BH273" s="201">
        <f>IF(N273="sníž. přenesená",J273,0)</f>
        <v>0</v>
      </c>
      <c r="BI273" s="201">
        <f>IF(N273="nulová",J273,0)</f>
        <v>0</v>
      </c>
      <c r="BJ273" s="18" t="s">
        <v>84</v>
      </c>
      <c r="BK273" s="201">
        <f>ROUND(I273*H273,2)</f>
        <v>0</v>
      </c>
      <c r="BL273" s="18" t="s">
        <v>135</v>
      </c>
      <c r="BM273" s="200" t="s">
        <v>308</v>
      </c>
    </row>
    <row r="274" spans="1:65" s="2" customFormat="1" ht="29.25">
      <c r="A274" s="35"/>
      <c r="B274" s="36"/>
      <c r="C274" s="37"/>
      <c r="D274" s="202" t="s">
        <v>137</v>
      </c>
      <c r="E274" s="37"/>
      <c r="F274" s="203" t="s">
        <v>309</v>
      </c>
      <c r="G274" s="37"/>
      <c r="H274" s="37"/>
      <c r="I274" s="204"/>
      <c r="J274" s="37"/>
      <c r="K274" s="37"/>
      <c r="L274" s="40"/>
      <c r="M274" s="205"/>
      <c r="N274" s="206"/>
      <c r="O274" s="72"/>
      <c r="P274" s="72"/>
      <c r="Q274" s="72"/>
      <c r="R274" s="72"/>
      <c r="S274" s="72"/>
      <c r="T274" s="73"/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T274" s="18" t="s">
        <v>137</v>
      </c>
      <c r="AU274" s="18" t="s">
        <v>86</v>
      </c>
    </row>
    <row r="275" spans="1:65" s="13" customFormat="1" ht="11.25">
      <c r="B275" s="207"/>
      <c r="C275" s="208"/>
      <c r="D275" s="202" t="s">
        <v>139</v>
      </c>
      <c r="E275" s="209" t="s">
        <v>1</v>
      </c>
      <c r="F275" s="210" t="s">
        <v>310</v>
      </c>
      <c r="G275" s="208"/>
      <c r="H275" s="209" t="s">
        <v>1</v>
      </c>
      <c r="I275" s="211"/>
      <c r="J275" s="208"/>
      <c r="K275" s="208"/>
      <c r="L275" s="212"/>
      <c r="M275" s="213"/>
      <c r="N275" s="214"/>
      <c r="O275" s="214"/>
      <c r="P275" s="214"/>
      <c r="Q275" s="214"/>
      <c r="R275" s="214"/>
      <c r="S275" s="214"/>
      <c r="T275" s="215"/>
      <c r="AT275" s="216" t="s">
        <v>139</v>
      </c>
      <c r="AU275" s="216" t="s">
        <v>86</v>
      </c>
      <c r="AV275" s="13" t="s">
        <v>84</v>
      </c>
      <c r="AW275" s="13" t="s">
        <v>32</v>
      </c>
      <c r="AX275" s="13" t="s">
        <v>76</v>
      </c>
      <c r="AY275" s="216" t="s">
        <v>128</v>
      </c>
    </row>
    <row r="276" spans="1:65" s="14" customFormat="1" ht="11.25">
      <c r="B276" s="217"/>
      <c r="C276" s="218"/>
      <c r="D276" s="202" t="s">
        <v>139</v>
      </c>
      <c r="E276" s="219" t="s">
        <v>1</v>
      </c>
      <c r="F276" s="220" t="s">
        <v>311</v>
      </c>
      <c r="G276" s="218"/>
      <c r="H276" s="221">
        <v>540</v>
      </c>
      <c r="I276" s="222"/>
      <c r="J276" s="218"/>
      <c r="K276" s="218"/>
      <c r="L276" s="223"/>
      <c r="M276" s="224"/>
      <c r="N276" s="225"/>
      <c r="O276" s="225"/>
      <c r="P276" s="225"/>
      <c r="Q276" s="225"/>
      <c r="R276" s="225"/>
      <c r="S276" s="225"/>
      <c r="T276" s="226"/>
      <c r="AT276" s="227" t="s">
        <v>139</v>
      </c>
      <c r="AU276" s="227" t="s">
        <v>86</v>
      </c>
      <c r="AV276" s="14" t="s">
        <v>86</v>
      </c>
      <c r="AW276" s="14" t="s">
        <v>32</v>
      </c>
      <c r="AX276" s="14" t="s">
        <v>76</v>
      </c>
      <c r="AY276" s="227" t="s">
        <v>128</v>
      </c>
    </row>
    <row r="277" spans="1:65" s="15" customFormat="1" ht="11.25">
      <c r="B277" s="228"/>
      <c r="C277" s="229"/>
      <c r="D277" s="202" t="s">
        <v>139</v>
      </c>
      <c r="E277" s="230" t="s">
        <v>1</v>
      </c>
      <c r="F277" s="231" t="s">
        <v>146</v>
      </c>
      <c r="G277" s="229"/>
      <c r="H277" s="232">
        <v>540</v>
      </c>
      <c r="I277" s="233"/>
      <c r="J277" s="229"/>
      <c r="K277" s="229"/>
      <c r="L277" s="234"/>
      <c r="M277" s="235"/>
      <c r="N277" s="236"/>
      <c r="O277" s="236"/>
      <c r="P277" s="236"/>
      <c r="Q277" s="236"/>
      <c r="R277" s="236"/>
      <c r="S277" s="236"/>
      <c r="T277" s="237"/>
      <c r="AT277" s="238" t="s">
        <v>139</v>
      </c>
      <c r="AU277" s="238" t="s">
        <v>86</v>
      </c>
      <c r="AV277" s="15" t="s">
        <v>135</v>
      </c>
      <c r="AW277" s="15" t="s">
        <v>32</v>
      </c>
      <c r="AX277" s="15" t="s">
        <v>84</v>
      </c>
      <c r="AY277" s="238" t="s">
        <v>128</v>
      </c>
    </row>
    <row r="278" spans="1:65" s="2" customFormat="1" ht="33" customHeight="1">
      <c r="A278" s="35"/>
      <c r="B278" s="36"/>
      <c r="C278" s="188" t="s">
        <v>312</v>
      </c>
      <c r="D278" s="188" t="s">
        <v>131</v>
      </c>
      <c r="E278" s="189" t="s">
        <v>313</v>
      </c>
      <c r="F278" s="190" t="s">
        <v>314</v>
      </c>
      <c r="G278" s="191" t="s">
        <v>264</v>
      </c>
      <c r="H278" s="192">
        <v>16200</v>
      </c>
      <c r="I278" s="193"/>
      <c r="J278" s="194">
        <f>ROUND(I278*H278,2)</f>
        <v>0</v>
      </c>
      <c r="K278" s="195"/>
      <c r="L278" s="40"/>
      <c r="M278" s="196" t="s">
        <v>1</v>
      </c>
      <c r="N278" s="197" t="s">
        <v>41</v>
      </c>
      <c r="O278" s="72"/>
      <c r="P278" s="198">
        <f>O278*H278</f>
        <v>0</v>
      </c>
      <c r="Q278" s="198">
        <v>0</v>
      </c>
      <c r="R278" s="198">
        <f>Q278*H278</f>
        <v>0</v>
      </c>
      <c r="S278" s="198">
        <v>0</v>
      </c>
      <c r="T278" s="199">
        <f>S278*H278</f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200" t="s">
        <v>135</v>
      </c>
      <c r="AT278" s="200" t="s">
        <v>131</v>
      </c>
      <c r="AU278" s="200" t="s">
        <v>86</v>
      </c>
      <c r="AY278" s="18" t="s">
        <v>128</v>
      </c>
      <c r="BE278" s="201">
        <f>IF(N278="základní",J278,0)</f>
        <v>0</v>
      </c>
      <c r="BF278" s="201">
        <f>IF(N278="snížená",J278,0)</f>
        <v>0</v>
      </c>
      <c r="BG278" s="201">
        <f>IF(N278="zákl. přenesená",J278,0)</f>
        <v>0</v>
      </c>
      <c r="BH278" s="201">
        <f>IF(N278="sníž. přenesená",J278,0)</f>
        <v>0</v>
      </c>
      <c r="BI278" s="201">
        <f>IF(N278="nulová",J278,0)</f>
        <v>0</v>
      </c>
      <c r="BJ278" s="18" t="s">
        <v>84</v>
      </c>
      <c r="BK278" s="201">
        <f>ROUND(I278*H278,2)</f>
        <v>0</v>
      </c>
      <c r="BL278" s="18" t="s">
        <v>135</v>
      </c>
      <c r="BM278" s="200" t="s">
        <v>315</v>
      </c>
    </row>
    <row r="279" spans="1:65" s="2" customFormat="1" ht="29.25">
      <c r="A279" s="35"/>
      <c r="B279" s="36"/>
      <c r="C279" s="37"/>
      <c r="D279" s="202" t="s">
        <v>137</v>
      </c>
      <c r="E279" s="37"/>
      <c r="F279" s="203" t="s">
        <v>316</v>
      </c>
      <c r="G279" s="37"/>
      <c r="H279" s="37"/>
      <c r="I279" s="204"/>
      <c r="J279" s="37"/>
      <c r="K279" s="37"/>
      <c r="L279" s="40"/>
      <c r="M279" s="205"/>
      <c r="N279" s="206"/>
      <c r="O279" s="72"/>
      <c r="P279" s="72"/>
      <c r="Q279" s="72"/>
      <c r="R279" s="72"/>
      <c r="S279" s="72"/>
      <c r="T279" s="73"/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T279" s="18" t="s">
        <v>137</v>
      </c>
      <c r="AU279" s="18" t="s">
        <v>86</v>
      </c>
    </row>
    <row r="280" spans="1:65" s="14" customFormat="1" ht="11.25">
      <c r="B280" s="217"/>
      <c r="C280" s="218"/>
      <c r="D280" s="202" t="s">
        <v>139</v>
      </c>
      <c r="E280" s="219" t="s">
        <v>1</v>
      </c>
      <c r="F280" s="220" t="s">
        <v>317</v>
      </c>
      <c r="G280" s="218"/>
      <c r="H280" s="221">
        <v>16200</v>
      </c>
      <c r="I280" s="222"/>
      <c r="J280" s="218"/>
      <c r="K280" s="218"/>
      <c r="L280" s="223"/>
      <c r="M280" s="224"/>
      <c r="N280" s="225"/>
      <c r="O280" s="225"/>
      <c r="P280" s="225"/>
      <c r="Q280" s="225"/>
      <c r="R280" s="225"/>
      <c r="S280" s="225"/>
      <c r="T280" s="226"/>
      <c r="AT280" s="227" t="s">
        <v>139</v>
      </c>
      <c r="AU280" s="227" t="s">
        <v>86</v>
      </c>
      <c r="AV280" s="14" t="s">
        <v>86</v>
      </c>
      <c r="AW280" s="14" t="s">
        <v>32</v>
      </c>
      <c r="AX280" s="14" t="s">
        <v>76</v>
      </c>
      <c r="AY280" s="227" t="s">
        <v>128</v>
      </c>
    </row>
    <row r="281" spans="1:65" s="15" customFormat="1" ht="11.25">
      <c r="B281" s="228"/>
      <c r="C281" s="229"/>
      <c r="D281" s="202" t="s">
        <v>139</v>
      </c>
      <c r="E281" s="230" t="s">
        <v>1</v>
      </c>
      <c r="F281" s="231" t="s">
        <v>146</v>
      </c>
      <c r="G281" s="229"/>
      <c r="H281" s="232">
        <v>16200</v>
      </c>
      <c r="I281" s="233"/>
      <c r="J281" s="229"/>
      <c r="K281" s="229"/>
      <c r="L281" s="234"/>
      <c r="M281" s="235"/>
      <c r="N281" s="236"/>
      <c r="O281" s="236"/>
      <c r="P281" s="236"/>
      <c r="Q281" s="236"/>
      <c r="R281" s="236"/>
      <c r="S281" s="236"/>
      <c r="T281" s="237"/>
      <c r="AT281" s="238" t="s">
        <v>139</v>
      </c>
      <c r="AU281" s="238" t="s">
        <v>86</v>
      </c>
      <c r="AV281" s="15" t="s">
        <v>135</v>
      </c>
      <c r="AW281" s="15" t="s">
        <v>32</v>
      </c>
      <c r="AX281" s="15" t="s">
        <v>84</v>
      </c>
      <c r="AY281" s="238" t="s">
        <v>128</v>
      </c>
    </row>
    <row r="282" spans="1:65" s="2" customFormat="1" ht="33" customHeight="1">
      <c r="A282" s="35"/>
      <c r="B282" s="36"/>
      <c r="C282" s="188" t="s">
        <v>318</v>
      </c>
      <c r="D282" s="188" t="s">
        <v>131</v>
      </c>
      <c r="E282" s="189" t="s">
        <v>319</v>
      </c>
      <c r="F282" s="190" t="s">
        <v>320</v>
      </c>
      <c r="G282" s="191" t="s">
        <v>264</v>
      </c>
      <c r="H282" s="192">
        <v>540</v>
      </c>
      <c r="I282" s="193"/>
      <c r="J282" s="194">
        <f>ROUND(I282*H282,2)</f>
        <v>0</v>
      </c>
      <c r="K282" s="195"/>
      <c r="L282" s="40"/>
      <c r="M282" s="196" t="s">
        <v>1</v>
      </c>
      <c r="N282" s="197" t="s">
        <v>41</v>
      </c>
      <c r="O282" s="72"/>
      <c r="P282" s="198">
        <f>O282*H282</f>
        <v>0</v>
      </c>
      <c r="Q282" s="198">
        <v>0</v>
      </c>
      <c r="R282" s="198">
        <f>Q282*H282</f>
        <v>0</v>
      </c>
      <c r="S282" s="198">
        <v>0</v>
      </c>
      <c r="T282" s="199">
        <f>S282*H282</f>
        <v>0</v>
      </c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R282" s="200" t="s">
        <v>135</v>
      </c>
      <c r="AT282" s="200" t="s">
        <v>131</v>
      </c>
      <c r="AU282" s="200" t="s">
        <v>86</v>
      </c>
      <c r="AY282" s="18" t="s">
        <v>128</v>
      </c>
      <c r="BE282" s="201">
        <f>IF(N282="základní",J282,0)</f>
        <v>0</v>
      </c>
      <c r="BF282" s="201">
        <f>IF(N282="snížená",J282,0)</f>
        <v>0</v>
      </c>
      <c r="BG282" s="201">
        <f>IF(N282="zákl. přenesená",J282,0)</f>
        <v>0</v>
      </c>
      <c r="BH282" s="201">
        <f>IF(N282="sníž. přenesená",J282,0)</f>
        <v>0</v>
      </c>
      <c r="BI282" s="201">
        <f>IF(N282="nulová",J282,0)</f>
        <v>0</v>
      </c>
      <c r="BJ282" s="18" t="s">
        <v>84</v>
      </c>
      <c r="BK282" s="201">
        <f>ROUND(I282*H282,2)</f>
        <v>0</v>
      </c>
      <c r="BL282" s="18" t="s">
        <v>135</v>
      </c>
      <c r="BM282" s="200" t="s">
        <v>321</v>
      </c>
    </row>
    <row r="283" spans="1:65" s="2" customFormat="1" ht="29.25">
      <c r="A283" s="35"/>
      <c r="B283" s="36"/>
      <c r="C283" s="37"/>
      <c r="D283" s="202" t="s">
        <v>137</v>
      </c>
      <c r="E283" s="37"/>
      <c r="F283" s="203" t="s">
        <v>322</v>
      </c>
      <c r="G283" s="37"/>
      <c r="H283" s="37"/>
      <c r="I283" s="204"/>
      <c r="J283" s="37"/>
      <c r="K283" s="37"/>
      <c r="L283" s="40"/>
      <c r="M283" s="205"/>
      <c r="N283" s="206"/>
      <c r="O283" s="72"/>
      <c r="P283" s="72"/>
      <c r="Q283" s="72"/>
      <c r="R283" s="72"/>
      <c r="S283" s="72"/>
      <c r="T283" s="73"/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T283" s="18" t="s">
        <v>137</v>
      </c>
      <c r="AU283" s="18" t="s">
        <v>86</v>
      </c>
    </row>
    <row r="284" spans="1:65" s="14" customFormat="1" ht="11.25">
      <c r="B284" s="217"/>
      <c r="C284" s="218"/>
      <c r="D284" s="202" t="s">
        <v>139</v>
      </c>
      <c r="E284" s="219" t="s">
        <v>1</v>
      </c>
      <c r="F284" s="220" t="s">
        <v>311</v>
      </c>
      <c r="G284" s="218"/>
      <c r="H284" s="221">
        <v>540</v>
      </c>
      <c r="I284" s="222"/>
      <c r="J284" s="218"/>
      <c r="K284" s="218"/>
      <c r="L284" s="223"/>
      <c r="M284" s="224"/>
      <c r="N284" s="225"/>
      <c r="O284" s="225"/>
      <c r="P284" s="225"/>
      <c r="Q284" s="225"/>
      <c r="R284" s="225"/>
      <c r="S284" s="225"/>
      <c r="T284" s="226"/>
      <c r="AT284" s="227" t="s">
        <v>139</v>
      </c>
      <c r="AU284" s="227" t="s">
        <v>86</v>
      </c>
      <c r="AV284" s="14" t="s">
        <v>86</v>
      </c>
      <c r="AW284" s="14" t="s">
        <v>32</v>
      </c>
      <c r="AX284" s="14" t="s">
        <v>76</v>
      </c>
      <c r="AY284" s="227" t="s">
        <v>128</v>
      </c>
    </row>
    <row r="285" spans="1:65" s="15" customFormat="1" ht="11.25">
      <c r="B285" s="228"/>
      <c r="C285" s="229"/>
      <c r="D285" s="202" t="s">
        <v>139</v>
      </c>
      <c r="E285" s="230" t="s">
        <v>1</v>
      </c>
      <c r="F285" s="231" t="s">
        <v>146</v>
      </c>
      <c r="G285" s="229"/>
      <c r="H285" s="232">
        <v>540</v>
      </c>
      <c r="I285" s="233"/>
      <c r="J285" s="229"/>
      <c r="K285" s="229"/>
      <c r="L285" s="234"/>
      <c r="M285" s="235"/>
      <c r="N285" s="236"/>
      <c r="O285" s="236"/>
      <c r="P285" s="236"/>
      <c r="Q285" s="236"/>
      <c r="R285" s="236"/>
      <c r="S285" s="236"/>
      <c r="T285" s="237"/>
      <c r="AT285" s="238" t="s">
        <v>139</v>
      </c>
      <c r="AU285" s="238" t="s">
        <v>86</v>
      </c>
      <c r="AV285" s="15" t="s">
        <v>135</v>
      </c>
      <c r="AW285" s="15" t="s">
        <v>32</v>
      </c>
      <c r="AX285" s="15" t="s">
        <v>84</v>
      </c>
      <c r="AY285" s="238" t="s">
        <v>128</v>
      </c>
    </row>
    <row r="286" spans="1:65" s="2" customFormat="1" ht="24.2" customHeight="1">
      <c r="A286" s="35"/>
      <c r="B286" s="36"/>
      <c r="C286" s="188" t="s">
        <v>323</v>
      </c>
      <c r="D286" s="188" t="s">
        <v>131</v>
      </c>
      <c r="E286" s="189" t="s">
        <v>324</v>
      </c>
      <c r="F286" s="190" t="s">
        <v>325</v>
      </c>
      <c r="G286" s="191" t="s">
        <v>134</v>
      </c>
      <c r="H286" s="192">
        <v>543</v>
      </c>
      <c r="I286" s="193"/>
      <c r="J286" s="194">
        <f>ROUND(I286*H286,2)</f>
        <v>0</v>
      </c>
      <c r="K286" s="195"/>
      <c r="L286" s="40"/>
      <c r="M286" s="196" t="s">
        <v>1</v>
      </c>
      <c r="N286" s="197" t="s">
        <v>41</v>
      </c>
      <c r="O286" s="72"/>
      <c r="P286" s="198">
        <f>O286*H286</f>
        <v>0</v>
      </c>
      <c r="Q286" s="198">
        <v>4.0000000000000003E-5</v>
      </c>
      <c r="R286" s="198">
        <f>Q286*H286</f>
        <v>2.1720000000000003E-2</v>
      </c>
      <c r="S286" s="198">
        <v>0</v>
      </c>
      <c r="T286" s="199">
        <f>S286*H286</f>
        <v>0</v>
      </c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R286" s="200" t="s">
        <v>135</v>
      </c>
      <c r="AT286" s="200" t="s">
        <v>131</v>
      </c>
      <c r="AU286" s="200" t="s">
        <v>86</v>
      </c>
      <c r="AY286" s="18" t="s">
        <v>128</v>
      </c>
      <c r="BE286" s="201">
        <f>IF(N286="základní",J286,0)</f>
        <v>0</v>
      </c>
      <c r="BF286" s="201">
        <f>IF(N286="snížená",J286,0)</f>
        <v>0</v>
      </c>
      <c r="BG286" s="201">
        <f>IF(N286="zákl. přenesená",J286,0)</f>
        <v>0</v>
      </c>
      <c r="BH286" s="201">
        <f>IF(N286="sníž. přenesená",J286,0)</f>
        <v>0</v>
      </c>
      <c r="BI286" s="201">
        <f>IF(N286="nulová",J286,0)</f>
        <v>0</v>
      </c>
      <c r="BJ286" s="18" t="s">
        <v>84</v>
      </c>
      <c r="BK286" s="201">
        <f>ROUND(I286*H286,2)</f>
        <v>0</v>
      </c>
      <c r="BL286" s="18" t="s">
        <v>135</v>
      </c>
      <c r="BM286" s="200" t="s">
        <v>326</v>
      </c>
    </row>
    <row r="287" spans="1:65" s="2" customFormat="1" ht="19.5">
      <c r="A287" s="35"/>
      <c r="B287" s="36"/>
      <c r="C287" s="37"/>
      <c r="D287" s="202" t="s">
        <v>137</v>
      </c>
      <c r="E287" s="37"/>
      <c r="F287" s="203" t="s">
        <v>327</v>
      </c>
      <c r="G287" s="37"/>
      <c r="H287" s="37"/>
      <c r="I287" s="204"/>
      <c r="J287" s="37"/>
      <c r="K287" s="37"/>
      <c r="L287" s="40"/>
      <c r="M287" s="205"/>
      <c r="N287" s="206"/>
      <c r="O287" s="72"/>
      <c r="P287" s="72"/>
      <c r="Q287" s="72"/>
      <c r="R287" s="72"/>
      <c r="S287" s="72"/>
      <c r="T287" s="73"/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T287" s="18" t="s">
        <v>137</v>
      </c>
      <c r="AU287" s="18" t="s">
        <v>86</v>
      </c>
    </row>
    <row r="288" spans="1:65" s="14" customFormat="1" ht="11.25">
      <c r="B288" s="217"/>
      <c r="C288" s="218"/>
      <c r="D288" s="202" t="s">
        <v>139</v>
      </c>
      <c r="E288" s="219" t="s">
        <v>1</v>
      </c>
      <c r="F288" s="220" t="s">
        <v>328</v>
      </c>
      <c r="G288" s="218"/>
      <c r="H288" s="221">
        <v>542.40300000000002</v>
      </c>
      <c r="I288" s="222"/>
      <c r="J288" s="218"/>
      <c r="K288" s="218"/>
      <c r="L288" s="223"/>
      <c r="M288" s="224"/>
      <c r="N288" s="225"/>
      <c r="O288" s="225"/>
      <c r="P288" s="225"/>
      <c r="Q288" s="225"/>
      <c r="R288" s="225"/>
      <c r="S288" s="225"/>
      <c r="T288" s="226"/>
      <c r="AT288" s="227" t="s">
        <v>139</v>
      </c>
      <c r="AU288" s="227" t="s">
        <v>86</v>
      </c>
      <c r="AV288" s="14" t="s">
        <v>86</v>
      </c>
      <c r="AW288" s="14" t="s">
        <v>32</v>
      </c>
      <c r="AX288" s="14" t="s">
        <v>76</v>
      </c>
      <c r="AY288" s="227" t="s">
        <v>128</v>
      </c>
    </row>
    <row r="289" spans="1:65" s="14" customFormat="1" ht="11.25">
      <c r="B289" s="217"/>
      <c r="C289" s="218"/>
      <c r="D289" s="202" t="s">
        <v>139</v>
      </c>
      <c r="E289" s="219" t="s">
        <v>1</v>
      </c>
      <c r="F289" s="220" t="s">
        <v>329</v>
      </c>
      <c r="G289" s="218"/>
      <c r="H289" s="221">
        <v>0.59699999999999998</v>
      </c>
      <c r="I289" s="222"/>
      <c r="J289" s="218"/>
      <c r="K289" s="218"/>
      <c r="L289" s="223"/>
      <c r="M289" s="224"/>
      <c r="N289" s="225"/>
      <c r="O289" s="225"/>
      <c r="P289" s="225"/>
      <c r="Q289" s="225"/>
      <c r="R289" s="225"/>
      <c r="S289" s="225"/>
      <c r="T289" s="226"/>
      <c r="AT289" s="227" t="s">
        <v>139</v>
      </c>
      <c r="AU289" s="227" t="s">
        <v>86</v>
      </c>
      <c r="AV289" s="14" t="s">
        <v>86</v>
      </c>
      <c r="AW289" s="14" t="s">
        <v>32</v>
      </c>
      <c r="AX289" s="14" t="s">
        <v>76</v>
      </c>
      <c r="AY289" s="227" t="s">
        <v>128</v>
      </c>
    </row>
    <row r="290" spans="1:65" s="15" customFormat="1" ht="11.25">
      <c r="B290" s="228"/>
      <c r="C290" s="229"/>
      <c r="D290" s="202" t="s">
        <v>139</v>
      </c>
      <c r="E290" s="230" t="s">
        <v>1</v>
      </c>
      <c r="F290" s="231" t="s">
        <v>146</v>
      </c>
      <c r="G290" s="229"/>
      <c r="H290" s="232">
        <v>543</v>
      </c>
      <c r="I290" s="233"/>
      <c r="J290" s="229"/>
      <c r="K290" s="229"/>
      <c r="L290" s="234"/>
      <c r="M290" s="235"/>
      <c r="N290" s="236"/>
      <c r="O290" s="236"/>
      <c r="P290" s="236"/>
      <c r="Q290" s="236"/>
      <c r="R290" s="236"/>
      <c r="S290" s="236"/>
      <c r="T290" s="237"/>
      <c r="AT290" s="238" t="s">
        <v>139</v>
      </c>
      <c r="AU290" s="238" t="s">
        <v>86</v>
      </c>
      <c r="AV290" s="15" t="s">
        <v>135</v>
      </c>
      <c r="AW290" s="15" t="s">
        <v>32</v>
      </c>
      <c r="AX290" s="15" t="s">
        <v>84</v>
      </c>
      <c r="AY290" s="238" t="s">
        <v>128</v>
      </c>
    </row>
    <row r="291" spans="1:65" s="2" customFormat="1" ht="33" customHeight="1">
      <c r="A291" s="35"/>
      <c r="B291" s="36"/>
      <c r="C291" s="188" t="s">
        <v>330</v>
      </c>
      <c r="D291" s="188" t="s">
        <v>131</v>
      </c>
      <c r="E291" s="189" t="s">
        <v>331</v>
      </c>
      <c r="F291" s="190" t="s">
        <v>332</v>
      </c>
      <c r="G291" s="191" t="s">
        <v>264</v>
      </c>
      <c r="H291" s="192">
        <v>1.75</v>
      </c>
      <c r="I291" s="193"/>
      <c r="J291" s="194">
        <f>ROUND(I291*H291,2)</f>
        <v>0</v>
      </c>
      <c r="K291" s="195"/>
      <c r="L291" s="40"/>
      <c r="M291" s="196" t="s">
        <v>1</v>
      </c>
      <c r="N291" s="197" t="s">
        <v>41</v>
      </c>
      <c r="O291" s="72"/>
      <c r="P291" s="198">
        <f>O291*H291</f>
        <v>0</v>
      </c>
      <c r="Q291" s="198">
        <v>0</v>
      </c>
      <c r="R291" s="198">
        <f>Q291*H291</f>
        <v>0</v>
      </c>
      <c r="S291" s="198">
        <v>2.2000000000000002</v>
      </c>
      <c r="T291" s="199">
        <f>S291*H291</f>
        <v>3.8500000000000005</v>
      </c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R291" s="200" t="s">
        <v>135</v>
      </c>
      <c r="AT291" s="200" t="s">
        <v>131</v>
      </c>
      <c r="AU291" s="200" t="s">
        <v>86</v>
      </c>
      <c r="AY291" s="18" t="s">
        <v>128</v>
      </c>
      <c r="BE291" s="201">
        <f>IF(N291="základní",J291,0)</f>
        <v>0</v>
      </c>
      <c r="BF291" s="201">
        <f>IF(N291="snížená",J291,0)</f>
        <v>0</v>
      </c>
      <c r="BG291" s="201">
        <f>IF(N291="zákl. přenesená",J291,0)</f>
        <v>0</v>
      </c>
      <c r="BH291" s="201">
        <f>IF(N291="sníž. přenesená",J291,0)</f>
        <v>0</v>
      </c>
      <c r="BI291" s="201">
        <f>IF(N291="nulová",J291,0)</f>
        <v>0</v>
      </c>
      <c r="BJ291" s="18" t="s">
        <v>84</v>
      </c>
      <c r="BK291" s="201">
        <f>ROUND(I291*H291,2)</f>
        <v>0</v>
      </c>
      <c r="BL291" s="18" t="s">
        <v>135</v>
      </c>
      <c r="BM291" s="200" t="s">
        <v>333</v>
      </c>
    </row>
    <row r="292" spans="1:65" s="2" customFormat="1" ht="19.5">
      <c r="A292" s="35"/>
      <c r="B292" s="36"/>
      <c r="C292" s="37"/>
      <c r="D292" s="202" t="s">
        <v>137</v>
      </c>
      <c r="E292" s="37"/>
      <c r="F292" s="203" t="s">
        <v>334</v>
      </c>
      <c r="G292" s="37"/>
      <c r="H292" s="37"/>
      <c r="I292" s="204"/>
      <c r="J292" s="37"/>
      <c r="K292" s="37"/>
      <c r="L292" s="40"/>
      <c r="M292" s="205"/>
      <c r="N292" s="206"/>
      <c r="O292" s="72"/>
      <c r="P292" s="72"/>
      <c r="Q292" s="72"/>
      <c r="R292" s="72"/>
      <c r="S292" s="72"/>
      <c r="T292" s="73"/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T292" s="18" t="s">
        <v>137</v>
      </c>
      <c r="AU292" s="18" t="s">
        <v>86</v>
      </c>
    </row>
    <row r="293" spans="1:65" s="13" customFormat="1" ht="22.5">
      <c r="B293" s="207"/>
      <c r="C293" s="208"/>
      <c r="D293" s="202" t="s">
        <v>139</v>
      </c>
      <c r="E293" s="209" t="s">
        <v>1</v>
      </c>
      <c r="F293" s="210" t="s">
        <v>335</v>
      </c>
      <c r="G293" s="208"/>
      <c r="H293" s="209" t="s">
        <v>1</v>
      </c>
      <c r="I293" s="211"/>
      <c r="J293" s="208"/>
      <c r="K293" s="208"/>
      <c r="L293" s="212"/>
      <c r="M293" s="213"/>
      <c r="N293" s="214"/>
      <c r="O293" s="214"/>
      <c r="P293" s="214"/>
      <c r="Q293" s="214"/>
      <c r="R293" s="214"/>
      <c r="S293" s="214"/>
      <c r="T293" s="215"/>
      <c r="AT293" s="216" t="s">
        <v>139</v>
      </c>
      <c r="AU293" s="216" t="s">
        <v>86</v>
      </c>
      <c r="AV293" s="13" t="s">
        <v>84</v>
      </c>
      <c r="AW293" s="13" t="s">
        <v>32</v>
      </c>
      <c r="AX293" s="13" t="s">
        <v>76</v>
      </c>
      <c r="AY293" s="216" t="s">
        <v>128</v>
      </c>
    </row>
    <row r="294" spans="1:65" s="14" customFormat="1" ht="11.25">
      <c r="B294" s="217"/>
      <c r="C294" s="218"/>
      <c r="D294" s="202" t="s">
        <v>139</v>
      </c>
      <c r="E294" s="219" t="s">
        <v>1</v>
      </c>
      <c r="F294" s="220" t="s">
        <v>268</v>
      </c>
      <c r="G294" s="218"/>
      <c r="H294" s="221">
        <v>1.7290000000000001</v>
      </c>
      <c r="I294" s="222"/>
      <c r="J294" s="218"/>
      <c r="K294" s="218"/>
      <c r="L294" s="223"/>
      <c r="M294" s="224"/>
      <c r="N294" s="225"/>
      <c r="O294" s="225"/>
      <c r="P294" s="225"/>
      <c r="Q294" s="225"/>
      <c r="R294" s="225"/>
      <c r="S294" s="225"/>
      <c r="T294" s="226"/>
      <c r="AT294" s="227" t="s">
        <v>139</v>
      </c>
      <c r="AU294" s="227" t="s">
        <v>86</v>
      </c>
      <c r="AV294" s="14" t="s">
        <v>86</v>
      </c>
      <c r="AW294" s="14" t="s">
        <v>32</v>
      </c>
      <c r="AX294" s="14" t="s">
        <v>76</v>
      </c>
      <c r="AY294" s="227" t="s">
        <v>128</v>
      </c>
    </row>
    <row r="295" spans="1:65" s="14" customFormat="1" ht="11.25">
      <c r="B295" s="217"/>
      <c r="C295" s="218"/>
      <c r="D295" s="202" t="s">
        <v>139</v>
      </c>
      <c r="E295" s="219" t="s">
        <v>1</v>
      </c>
      <c r="F295" s="220" t="s">
        <v>269</v>
      </c>
      <c r="G295" s="218"/>
      <c r="H295" s="221">
        <v>2.1000000000000001E-2</v>
      </c>
      <c r="I295" s="222"/>
      <c r="J295" s="218"/>
      <c r="K295" s="218"/>
      <c r="L295" s="223"/>
      <c r="M295" s="224"/>
      <c r="N295" s="225"/>
      <c r="O295" s="225"/>
      <c r="P295" s="225"/>
      <c r="Q295" s="225"/>
      <c r="R295" s="225"/>
      <c r="S295" s="225"/>
      <c r="T295" s="226"/>
      <c r="AT295" s="227" t="s">
        <v>139</v>
      </c>
      <c r="AU295" s="227" t="s">
        <v>86</v>
      </c>
      <c r="AV295" s="14" t="s">
        <v>86</v>
      </c>
      <c r="AW295" s="14" t="s">
        <v>32</v>
      </c>
      <c r="AX295" s="14" t="s">
        <v>76</v>
      </c>
      <c r="AY295" s="227" t="s">
        <v>128</v>
      </c>
    </row>
    <row r="296" spans="1:65" s="15" customFormat="1" ht="11.25">
      <c r="B296" s="228"/>
      <c r="C296" s="229"/>
      <c r="D296" s="202" t="s">
        <v>139</v>
      </c>
      <c r="E296" s="230" t="s">
        <v>1</v>
      </c>
      <c r="F296" s="231" t="s">
        <v>146</v>
      </c>
      <c r="G296" s="229"/>
      <c r="H296" s="232">
        <v>1.75</v>
      </c>
      <c r="I296" s="233"/>
      <c r="J296" s="229"/>
      <c r="K296" s="229"/>
      <c r="L296" s="234"/>
      <c r="M296" s="235"/>
      <c r="N296" s="236"/>
      <c r="O296" s="236"/>
      <c r="P296" s="236"/>
      <c r="Q296" s="236"/>
      <c r="R296" s="236"/>
      <c r="S296" s="236"/>
      <c r="T296" s="237"/>
      <c r="AT296" s="238" t="s">
        <v>139</v>
      </c>
      <c r="AU296" s="238" t="s">
        <v>86</v>
      </c>
      <c r="AV296" s="15" t="s">
        <v>135</v>
      </c>
      <c r="AW296" s="15" t="s">
        <v>32</v>
      </c>
      <c r="AX296" s="15" t="s">
        <v>84</v>
      </c>
      <c r="AY296" s="238" t="s">
        <v>128</v>
      </c>
    </row>
    <row r="297" spans="1:65" s="2" customFormat="1" ht="24.2" customHeight="1">
      <c r="A297" s="35"/>
      <c r="B297" s="36"/>
      <c r="C297" s="188" t="s">
        <v>336</v>
      </c>
      <c r="D297" s="188" t="s">
        <v>131</v>
      </c>
      <c r="E297" s="189" t="s">
        <v>337</v>
      </c>
      <c r="F297" s="190" t="s">
        <v>338</v>
      </c>
      <c r="G297" s="191" t="s">
        <v>180</v>
      </c>
      <c r="H297" s="192">
        <v>21</v>
      </c>
      <c r="I297" s="193"/>
      <c r="J297" s="194">
        <f>ROUND(I297*H297,2)</f>
        <v>0</v>
      </c>
      <c r="K297" s="195"/>
      <c r="L297" s="40"/>
      <c r="M297" s="196" t="s">
        <v>1</v>
      </c>
      <c r="N297" s="197" t="s">
        <v>41</v>
      </c>
      <c r="O297" s="72"/>
      <c r="P297" s="198">
        <f>O297*H297</f>
        <v>0</v>
      </c>
      <c r="Q297" s="198">
        <v>0</v>
      </c>
      <c r="R297" s="198">
        <f>Q297*H297</f>
        <v>0</v>
      </c>
      <c r="S297" s="198">
        <v>0</v>
      </c>
      <c r="T297" s="199">
        <f>S297*H297</f>
        <v>0</v>
      </c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R297" s="200" t="s">
        <v>135</v>
      </c>
      <c r="AT297" s="200" t="s">
        <v>131</v>
      </c>
      <c r="AU297" s="200" t="s">
        <v>86</v>
      </c>
      <c r="AY297" s="18" t="s">
        <v>128</v>
      </c>
      <c r="BE297" s="201">
        <f>IF(N297="základní",J297,0)</f>
        <v>0</v>
      </c>
      <c r="BF297" s="201">
        <f>IF(N297="snížená",J297,0)</f>
        <v>0</v>
      </c>
      <c r="BG297" s="201">
        <f>IF(N297="zákl. přenesená",J297,0)</f>
        <v>0</v>
      </c>
      <c r="BH297" s="201">
        <f>IF(N297="sníž. přenesená",J297,0)</f>
        <v>0</v>
      </c>
      <c r="BI297" s="201">
        <f>IF(N297="nulová",J297,0)</f>
        <v>0</v>
      </c>
      <c r="BJ297" s="18" t="s">
        <v>84</v>
      </c>
      <c r="BK297" s="201">
        <f>ROUND(I297*H297,2)</f>
        <v>0</v>
      </c>
      <c r="BL297" s="18" t="s">
        <v>135</v>
      </c>
      <c r="BM297" s="200" t="s">
        <v>339</v>
      </c>
    </row>
    <row r="298" spans="1:65" s="2" customFormat="1" ht="29.25">
      <c r="A298" s="35"/>
      <c r="B298" s="36"/>
      <c r="C298" s="37"/>
      <c r="D298" s="202" t="s">
        <v>137</v>
      </c>
      <c r="E298" s="37"/>
      <c r="F298" s="203" t="s">
        <v>340</v>
      </c>
      <c r="G298" s="37"/>
      <c r="H298" s="37"/>
      <c r="I298" s="204"/>
      <c r="J298" s="37"/>
      <c r="K298" s="37"/>
      <c r="L298" s="40"/>
      <c r="M298" s="205"/>
      <c r="N298" s="206"/>
      <c r="O298" s="72"/>
      <c r="P298" s="72"/>
      <c r="Q298" s="72"/>
      <c r="R298" s="72"/>
      <c r="S298" s="72"/>
      <c r="T298" s="73"/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T298" s="18" t="s">
        <v>137</v>
      </c>
      <c r="AU298" s="18" t="s">
        <v>86</v>
      </c>
    </row>
    <row r="299" spans="1:65" s="13" customFormat="1" ht="11.25">
      <c r="B299" s="207"/>
      <c r="C299" s="208"/>
      <c r="D299" s="202" t="s">
        <v>139</v>
      </c>
      <c r="E299" s="209" t="s">
        <v>1</v>
      </c>
      <c r="F299" s="210" t="s">
        <v>341</v>
      </c>
      <c r="G299" s="208"/>
      <c r="H299" s="209" t="s">
        <v>1</v>
      </c>
      <c r="I299" s="211"/>
      <c r="J299" s="208"/>
      <c r="K299" s="208"/>
      <c r="L299" s="212"/>
      <c r="M299" s="213"/>
      <c r="N299" s="214"/>
      <c r="O299" s="214"/>
      <c r="P299" s="214"/>
      <c r="Q299" s="214"/>
      <c r="R299" s="214"/>
      <c r="S299" s="214"/>
      <c r="T299" s="215"/>
      <c r="AT299" s="216" t="s">
        <v>139</v>
      </c>
      <c r="AU299" s="216" t="s">
        <v>86</v>
      </c>
      <c r="AV299" s="13" t="s">
        <v>84</v>
      </c>
      <c r="AW299" s="13" t="s">
        <v>32</v>
      </c>
      <c r="AX299" s="13" t="s">
        <v>76</v>
      </c>
      <c r="AY299" s="216" t="s">
        <v>128</v>
      </c>
    </row>
    <row r="300" spans="1:65" s="14" customFormat="1" ht="11.25">
      <c r="B300" s="217"/>
      <c r="C300" s="218"/>
      <c r="D300" s="202" t="s">
        <v>139</v>
      </c>
      <c r="E300" s="219" t="s">
        <v>1</v>
      </c>
      <c r="F300" s="220" t="s">
        <v>7</v>
      </c>
      <c r="G300" s="218"/>
      <c r="H300" s="221">
        <v>21</v>
      </c>
      <c r="I300" s="222"/>
      <c r="J300" s="218"/>
      <c r="K300" s="218"/>
      <c r="L300" s="223"/>
      <c r="M300" s="224"/>
      <c r="N300" s="225"/>
      <c r="O300" s="225"/>
      <c r="P300" s="225"/>
      <c r="Q300" s="225"/>
      <c r="R300" s="225"/>
      <c r="S300" s="225"/>
      <c r="T300" s="226"/>
      <c r="AT300" s="227" t="s">
        <v>139</v>
      </c>
      <c r="AU300" s="227" t="s">
        <v>86</v>
      </c>
      <c r="AV300" s="14" t="s">
        <v>86</v>
      </c>
      <c r="AW300" s="14" t="s">
        <v>32</v>
      </c>
      <c r="AX300" s="14" t="s">
        <v>76</v>
      </c>
      <c r="AY300" s="227" t="s">
        <v>128</v>
      </c>
    </row>
    <row r="301" spans="1:65" s="15" customFormat="1" ht="11.25">
      <c r="B301" s="228"/>
      <c r="C301" s="229"/>
      <c r="D301" s="202" t="s">
        <v>139</v>
      </c>
      <c r="E301" s="230" t="s">
        <v>1</v>
      </c>
      <c r="F301" s="231" t="s">
        <v>146</v>
      </c>
      <c r="G301" s="229"/>
      <c r="H301" s="232">
        <v>21</v>
      </c>
      <c r="I301" s="233"/>
      <c r="J301" s="229"/>
      <c r="K301" s="229"/>
      <c r="L301" s="234"/>
      <c r="M301" s="235"/>
      <c r="N301" s="236"/>
      <c r="O301" s="236"/>
      <c r="P301" s="236"/>
      <c r="Q301" s="236"/>
      <c r="R301" s="236"/>
      <c r="S301" s="236"/>
      <c r="T301" s="237"/>
      <c r="AT301" s="238" t="s">
        <v>139</v>
      </c>
      <c r="AU301" s="238" t="s">
        <v>86</v>
      </c>
      <c r="AV301" s="15" t="s">
        <v>135</v>
      </c>
      <c r="AW301" s="15" t="s">
        <v>32</v>
      </c>
      <c r="AX301" s="15" t="s">
        <v>84</v>
      </c>
      <c r="AY301" s="238" t="s">
        <v>128</v>
      </c>
    </row>
    <row r="302" spans="1:65" s="2" customFormat="1" ht="33" customHeight="1">
      <c r="A302" s="35"/>
      <c r="B302" s="36"/>
      <c r="C302" s="188" t="s">
        <v>342</v>
      </c>
      <c r="D302" s="188" t="s">
        <v>131</v>
      </c>
      <c r="E302" s="189" t="s">
        <v>343</v>
      </c>
      <c r="F302" s="190" t="s">
        <v>344</v>
      </c>
      <c r="G302" s="191" t="s">
        <v>134</v>
      </c>
      <c r="H302" s="192">
        <v>184</v>
      </c>
      <c r="I302" s="193"/>
      <c r="J302" s="194">
        <f>ROUND(I302*H302,2)</f>
        <v>0</v>
      </c>
      <c r="K302" s="195"/>
      <c r="L302" s="40"/>
      <c r="M302" s="196" t="s">
        <v>1</v>
      </c>
      <c r="N302" s="197" t="s">
        <v>41</v>
      </c>
      <c r="O302" s="72"/>
      <c r="P302" s="198">
        <f>O302*H302</f>
        <v>0</v>
      </c>
      <c r="Q302" s="198">
        <v>0</v>
      </c>
      <c r="R302" s="198">
        <f>Q302*H302</f>
        <v>0</v>
      </c>
      <c r="S302" s="198">
        <v>1.1509999999999999E-2</v>
      </c>
      <c r="T302" s="199">
        <f>S302*H302</f>
        <v>2.1178399999999997</v>
      </c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R302" s="200" t="s">
        <v>135</v>
      </c>
      <c r="AT302" s="200" t="s">
        <v>131</v>
      </c>
      <c r="AU302" s="200" t="s">
        <v>86</v>
      </c>
      <c r="AY302" s="18" t="s">
        <v>128</v>
      </c>
      <c r="BE302" s="201">
        <f>IF(N302="základní",J302,0)</f>
        <v>0</v>
      </c>
      <c r="BF302" s="201">
        <f>IF(N302="snížená",J302,0)</f>
        <v>0</v>
      </c>
      <c r="BG302" s="201">
        <f>IF(N302="zákl. přenesená",J302,0)</f>
        <v>0</v>
      </c>
      <c r="BH302" s="201">
        <f>IF(N302="sníž. přenesená",J302,0)</f>
        <v>0</v>
      </c>
      <c r="BI302" s="201">
        <f>IF(N302="nulová",J302,0)</f>
        <v>0</v>
      </c>
      <c r="BJ302" s="18" t="s">
        <v>84</v>
      </c>
      <c r="BK302" s="201">
        <f>ROUND(I302*H302,2)</f>
        <v>0</v>
      </c>
      <c r="BL302" s="18" t="s">
        <v>135</v>
      </c>
      <c r="BM302" s="200" t="s">
        <v>345</v>
      </c>
    </row>
    <row r="303" spans="1:65" s="2" customFormat="1" ht="29.25">
      <c r="A303" s="35"/>
      <c r="B303" s="36"/>
      <c r="C303" s="37"/>
      <c r="D303" s="202" t="s">
        <v>137</v>
      </c>
      <c r="E303" s="37"/>
      <c r="F303" s="203" t="s">
        <v>346</v>
      </c>
      <c r="G303" s="37"/>
      <c r="H303" s="37"/>
      <c r="I303" s="204"/>
      <c r="J303" s="37"/>
      <c r="K303" s="37"/>
      <c r="L303" s="40"/>
      <c r="M303" s="205"/>
      <c r="N303" s="206"/>
      <c r="O303" s="72"/>
      <c r="P303" s="72"/>
      <c r="Q303" s="72"/>
      <c r="R303" s="72"/>
      <c r="S303" s="72"/>
      <c r="T303" s="73"/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T303" s="18" t="s">
        <v>137</v>
      </c>
      <c r="AU303" s="18" t="s">
        <v>86</v>
      </c>
    </row>
    <row r="304" spans="1:65" s="14" customFormat="1" ht="11.25">
      <c r="B304" s="217"/>
      <c r="C304" s="218"/>
      <c r="D304" s="202" t="s">
        <v>139</v>
      </c>
      <c r="E304" s="219" t="s">
        <v>1</v>
      </c>
      <c r="F304" s="220" t="s">
        <v>347</v>
      </c>
      <c r="G304" s="218"/>
      <c r="H304" s="221">
        <v>113</v>
      </c>
      <c r="I304" s="222"/>
      <c r="J304" s="218"/>
      <c r="K304" s="218"/>
      <c r="L304" s="223"/>
      <c r="M304" s="224"/>
      <c r="N304" s="225"/>
      <c r="O304" s="225"/>
      <c r="P304" s="225"/>
      <c r="Q304" s="225"/>
      <c r="R304" s="225"/>
      <c r="S304" s="225"/>
      <c r="T304" s="226"/>
      <c r="AT304" s="227" t="s">
        <v>139</v>
      </c>
      <c r="AU304" s="227" t="s">
        <v>86</v>
      </c>
      <c r="AV304" s="14" t="s">
        <v>86</v>
      </c>
      <c r="AW304" s="14" t="s">
        <v>32</v>
      </c>
      <c r="AX304" s="14" t="s">
        <v>76</v>
      </c>
      <c r="AY304" s="227" t="s">
        <v>128</v>
      </c>
    </row>
    <row r="305" spans="1:65" s="14" customFormat="1" ht="11.25">
      <c r="B305" s="217"/>
      <c r="C305" s="218"/>
      <c r="D305" s="202" t="s">
        <v>139</v>
      </c>
      <c r="E305" s="219" t="s">
        <v>1</v>
      </c>
      <c r="F305" s="220" t="s">
        <v>348</v>
      </c>
      <c r="G305" s="218"/>
      <c r="H305" s="221">
        <v>70.625</v>
      </c>
      <c r="I305" s="222"/>
      <c r="J305" s="218"/>
      <c r="K305" s="218"/>
      <c r="L305" s="223"/>
      <c r="M305" s="224"/>
      <c r="N305" s="225"/>
      <c r="O305" s="225"/>
      <c r="P305" s="225"/>
      <c r="Q305" s="225"/>
      <c r="R305" s="225"/>
      <c r="S305" s="225"/>
      <c r="T305" s="226"/>
      <c r="AT305" s="227" t="s">
        <v>139</v>
      </c>
      <c r="AU305" s="227" t="s">
        <v>86</v>
      </c>
      <c r="AV305" s="14" t="s">
        <v>86</v>
      </c>
      <c r="AW305" s="14" t="s">
        <v>32</v>
      </c>
      <c r="AX305" s="14" t="s">
        <v>76</v>
      </c>
      <c r="AY305" s="227" t="s">
        <v>128</v>
      </c>
    </row>
    <row r="306" spans="1:65" s="14" customFormat="1" ht="11.25">
      <c r="B306" s="217"/>
      <c r="C306" s="218"/>
      <c r="D306" s="202" t="s">
        <v>139</v>
      </c>
      <c r="E306" s="219" t="s">
        <v>1</v>
      </c>
      <c r="F306" s="220" t="s">
        <v>349</v>
      </c>
      <c r="G306" s="218"/>
      <c r="H306" s="221">
        <v>0.375</v>
      </c>
      <c r="I306" s="222"/>
      <c r="J306" s="218"/>
      <c r="K306" s="218"/>
      <c r="L306" s="223"/>
      <c r="M306" s="224"/>
      <c r="N306" s="225"/>
      <c r="O306" s="225"/>
      <c r="P306" s="225"/>
      <c r="Q306" s="225"/>
      <c r="R306" s="225"/>
      <c r="S306" s="225"/>
      <c r="T306" s="226"/>
      <c r="AT306" s="227" t="s">
        <v>139</v>
      </c>
      <c r="AU306" s="227" t="s">
        <v>86</v>
      </c>
      <c r="AV306" s="14" t="s">
        <v>86</v>
      </c>
      <c r="AW306" s="14" t="s">
        <v>32</v>
      </c>
      <c r="AX306" s="14" t="s">
        <v>76</v>
      </c>
      <c r="AY306" s="227" t="s">
        <v>128</v>
      </c>
    </row>
    <row r="307" spans="1:65" s="15" customFormat="1" ht="11.25">
      <c r="B307" s="228"/>
      <c r="C307" s="229"/>
      <c r="D307" s="202" t="s">
        <v>139</v>
      </c>
      <c r="E307" s="230" t="s">
        <v>1</v>
      </c>
      <c r="F307" s="231" t="s">
        <v>146</v>
      </c>
      <c r="G307" s="229"/>
      <c r="H307" s="232">
        <v>184</v>
      </c>
      <c r="I307" s="233"/>
      <c r="J307" s="229"/>
      <c r="K307" s="229"/>
      <c r="L307" s="234"/>
      <c r="M307" s="235"/>
      <c r="N307" s="236"/>
      <c r="O307" s="236"/>
      <c r="P307" s="236"/>
      <c r="Q307" s="236"/>
      <c r="R307" s="236"/>
      <c r="S307" s="236"/>
      <c r="T307" s="237"/>
      <c r="AT307" s="238" t="s">
        <v>139</v>
      </c>
      <c r="AU307" s="238" t="s">
        <v>86</v>
      </c>
      <c r="AV307" s="15" t="s">
        <v>135</v>
      </c>
      <c r="AW307" s="15" t="s">
        <v>32</v>
      </c>
      <c r="AX307" s="15" t="s">
        <v>84</v>
      </c>
      <c r="AY307" s="238" t="s">
        <v>128</v>
      </c>
    </row>
    <row r="308" spans="1:65" s="2" customFormat="1" ht="24.2" customHeight="1">
      <c r="A308" s="35"/>
      <c r="B308" s="36"/>
      <c r="C308" s="188" t="s">
        <v>350</v>
      </c>
      <c r="D308" s="188" t="s">
        <v>131</v>
      </c>
      <c r="E308" s="189" t="s">
        <v>351</v>
      </c>
      <c r="F308" s="190" t="s">
        <v>352</v>
      </c>
      <c r="G308" s="191" t="s">
        <v>134</v>
      </c>
      <c r="H308" s="192">
        <v>184</v>
      </c>
      <c r="I308" s="193"/>
      <c r="J308" s="194">
        <f>ROUND(I308*H308,2)</f>
        <v>0</v>
      </c>
      <c r="K308" s="195"/>
      <c r="L308" s="40"/>
      <c r="M308" s="196" t="s">
        <v>1</v>
      </c>
      <c r="N308" s="197" t="s">
        <v>41</v>
      </c>
      <c r="O308" s="72"/>
      <c r="P308" s="198">
        <f>O308*H308</f>
        <v>0</v>
      </c>
      <c r="Q308" s="198">
        <v>0</v>
      </c>
      <c r="R308" s="198">
        <f>Q308*H308</f>
        <v>0</v>
      </c>
      <c r="S308" s="198">
        <v>4.2999999999999997E-2</v>
      </c>
      <c r="T308" s="199">
        <f>S308*H308</f>
        <v>7.911999999999999</v>
      </c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R308" s="200" t="s">
        <v>135</v>
      </c>
      <c r="AT308" s="200" t="s">
        <v>131</v>
      </c>
      <c r="AU308" s="200" t="s">
        <v>86</v>
      </c>
      <c r="AY308" s="18" t="s">
        <v>128</v>
      </c>
      <c r="BE308" s="201">
        <f>IF(N308="základní",J308,0)</f>
        <v>0</v>
      </c>
      <c r="BF308" s="201">
        <f>IF(N308="snížená",J308,0)</f>
        <v>0</v>
      </c>
      <c r="BG308" s="201">
        <f>IF(N308="zákl. přenesená",J308,0)</f>
        <v>0</v>
      </c>
      <c r="BH308" s="201">
        <f>IF(N308="sníž. přenesená",J308,0)</f>
        <v>0</v>
      </c>
      <c r="BI308" s="201">
        <f>IF(N308="nulová",J308,0)</f>
        <v>0</v>
      </c>
      <c r="BJ308" s="18" t="s">
        <v>84</v>
      </c>
      <c r="BK308" s="201">
        <f>ROUND(I308*H308,2)</f>
        <v>0</v>
      </c>
      <c r="BL308" s="18" t="s">
        <v>135</v>
      </c>
      <c r="BM308" s="200" t="s">
        <v>353</v>
      </c>
    </row>
    <row r="309" spans="1:65" s="2" customFormat="1" ht="19.5">
      <c r="A309" s="35"/>
      <c r="B309" s="36"/>
      <c r="C309" s="37"/>
      <c r="D309" s="202" t="s">
        <v>137</v>
      </c>
      <c r="E309" s="37"/>
      <c r="F309" s="203" t="s">
        <v>354</v>
      </c>
      <c r="G309" s="37"/>
      <c r="H309" s="37"/>
      <c r="I309" s="204"/>
      <c r="J309" s="37"/>
      <c r="K309" s="37"/>
      <c r="L309" s="40"/>
      <c r="M309" s="205"/>
      <c r="N309" s="206"/>
      <c r="O309" s="72"/>
      <c r="P309" s="72"/>
      <c r="Q309" s="72"/>
      <c r="R309" s="72"/>
      <c r="S309" s="72"/>
      <c r="T309" s="73"/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T309" s="18" t="s">
        <v>137</v>
      </c>
      <c r="AU309" s="18" t="s">
        <v>86</v>
      </c>
    </row>
    <row r="310" spans="1:65" s="14" customFormat="1" ht="11.25">
      <c r="B310" s="217"/>
      <c r="C310" s="218"/>
      <c r="D310" s="202" t="s">
        <v>139</v>
      </c>
      <c r="E310" s="219" t="s">
        <v>1</v>
      </c>
      <c r="F310" s="220" t="s">
        <v>347</v>
      </c>
      <c r="G310" s="218"/>
      <c r="H310" s="221">
        <v>113</v>
      </c>
      <c r="I310" s="222"/>
      <c r="J310" s="218"/>
      <c r="K310" s="218"/>
      <c r="L310" s="223"/>
      <c r="M310" s="224"/>
      <c r="N310" s="225"/>
      <c r="O310" s="225"/>
      <c r="P310" s="225"/>
      <c r="Q310" s="225"/>
      <c r="R310" s="225"/>
      <c r="S310" s="225"/>
      <c r="T310" s="226"/>
      <c r="AT310" s="227" t="s">
        <v>139</v>
      </c>
      <c r="AU310" s="227" t="s">
        <v>86</v>
      </c>
      <c r="AV310" s="14" t="s">
        <v>86</v>
      </c>
      <c r="AW310" s="14" t="s">
        <v>32</v>
      </c>
      <c r="AX310" s="14" t="s">
        <v>76</v>
      </c>
      <c r="AY310" s="227" t="s">
        <v>128</v>
      </c>
    </row>
    <row r="311" spans="1:65" s="14" customFormat="1" ht="11.25">
      <c r="B311" s="217"/>
      <c r="C311" s="218"/>
      <c r="D311" s="202" t="s">
        <v>139</v>
      </c>
      <c r="E311" s="219" t="s">
        <v>1</v>
      </c>
      <c r="F311" s="220" t="s">
        <v>348</v>
      </c>
      <c r="G311" s="218"/>
      <c r="H311" s="221">
        <v>70.625</v>
      </c>
      <c r="I311" s="222"/>
      <c r="J311" s="218"/>
      <c r="K311" s="218"/>
      <c r="L311" s="223"/>
      <c r="M311" s="224"/>
      <c r="N311" s="225"/>
      <c r="O311" s="225"/>
      <c r="P311" s="225"/>
      <c r="Q311" s="225"/>
      <c r="R311" s="225"/>
      <c r="S311" s="225"/>
      <c r="T311" s="226"/>
      <c r="AT311" s="227" t="s">
        <v>139</v>
      </c>
      <c r="AU311" s="227" t="s">
        <v>86</v>
      </c>
      <c r="AV311" s="14" t="s">
        <v>86</v>
      </c>
      <c r="AW311" s="14" t="s">
        <v>32</v>
      </c>
      <c r="AX311" s="14" t="s">
        <v>76</v>
      </c>
      <c r="AY311" s="227" t="s">
        <v>128</v>
      </c>
    </row>
    <row r="312" spans="1:65" s="14" customFormat="1" ht="11.25">
      <c r="B312" s="217"/>
      <c r="C312" s="218"/>
      <c r="D312" s="202" t="s">
        <v>139</v>
      </c>
      <c r="E312" s="219" t="s">
        <v>1</v>
      </c>
      <c r="F312" s="220" t="s">
        <v>349</v>
      </c>
      <c r="G312" s="218"/>
      <c r="H312" s="221">
        <v>0.375</v>
      </c>
      <c r="I312" s="222"/>
      <c r="J312" s="218"/>
      <c r="K312" s="218"/>
      <c r="L312" s="223"/>
      <c r="M312" s="224"/>
      <c r="N312" s="225"/>
      <c r="O312" s="225"/>
      <c r="P312" s="225"/>
      <c r="Q312" s="225"/>
      <c r="R312" s="225"/>
      <c r="S312" s="225"/>
      <c r="T312" s="226"/>
      <c r="AT312" s="227" t="s">
        <v>139</v>
      </c>
      <c r="AU312" s="227" t="s">
        <v>86</v>
      </c>
      <c r="AV312" s="14" t="s">
        <v>86</v>
      </c>
      <c r="AW312" s="14" t="s">
        <v>32</v>
      </c>
      <c r="AX312" s="14" t="s">
        <v>76</v>
      </c>
      <c r="AY312" s="227" t="s">
        <v>128</v>
      </c>
    </row>
    <row r="313" spans="1:65" s="15" customFormat="1" ht="11.25">
      <c r="B313" s="228"/>
      <c r="C313" s="229"/>
      <c r="D313" s="202" t="s">
        <v>139</v>
      </c>
      <c r="E313" s="230" t="s">
        <v>1</v>
      </c>
      <c r="F313" s="231" t="s">
        <v>146</v>
      </c>
      <c r="G313" s="229"/>
      <c r="H313" s="232">
        <v>184</v>
      </c>
      <c r="I313" s="233"/>
      <c r="J313" s="229"/>
      <c r="K313" s="229"/>
      <c r="L313" s="234"/>
      <c r="M313" s="235"/>
      <c r="N313" s="236"/>
      <c r="O313" s="236"/>
      <c r="P313" s="236"/>
      <c r="Q313" s="236"/>
      <c r="R313" s="236"/>
      <c r="S313" s="236"/>
      <c r="T313" s="237"/>
      <c r="AT313" s="238" t="s">
        <v>139</v>
      </c>
      <c r="AU313" s="238" t="s">
        <v>86</v>
      </c>
      <c r="AV313" s="15" t="s">
        <v>135</v>
      </c>
      <c r="AW313" s="15" t="s">
        <v>32</v>
      </c>
      <c r="AX313" s="15" t="s">
        <v>84</v>
      </c>
      <c r="AY313" s="238" t="s">
        <v>128</v>
      </c>
    </row>
    <row r="314" spans="1:65" s="12" customFormat="1" ht="22.9" customHeight="1">
      <c r="B314" s="172"/>
      <c r="C314" s="173"/>
      <c r="D314" s="174" t="s">
        <v>75</v>
      </c>
      <c r="E314" s="186" t="s">
        <v>355</v>
      </c>
      <c r="F314" s="186" t="s">
        <v>356</v>
      </c>
      <c r="G314" s="173"/>
      <c r="H314" s="173"/>
      <c r="I314" s="176"/>
      <c r="J314" s="187">
        <f>BK314</f>
        <v>0</v>
      </c>
      <c r="K314" s="173"/>
      <c r="L314" s="178"/>
      <c r="M314" s="179"/>
      <c r="N314" s="180"/>
      <c r="O314" s="180"/>
      <c r="P314" s="181">
        <f>SUM(P315:P324)</f>
        <v>0</v>
      </c>
      <c r="Q314" s="180"/>
      <c r="R314" s="181">
        <f>SUM(R315:R324)</f>
        <v>0</v>
      </c>
      <c r="S314" s="180"/>
      <c r="T314" s="182">
        <f>SUM(T315:T324)</f>
        <v>0</v>
      </c>
      <c r="AR314" s="183" t="s">
        <v>84</v>
      </c>
      <c r="AT314" s="184" t="s">
        <v>75</v>
      </c>
      <c r="AU314" s="184" t="s">
        <v>84</v>
      </c>
      <c r="AY314" s="183" t="s">
        <v>128</v>
      </c>
      <c r="BK314" s="185">
        <f>SUM(BK315:BK324)</f>
        <v>0</v>
      </c>
    </row>
    <row r="315" spans="1:65" s="2" customFormat="1" ht="33" customHeight="1">
      <c r="A315" s="35"/>
      <c r="B315" s="36"/>
      <c r="C315" s="188" t="s">
        <v>357</v>
      </c>
      <c r="D315" s="188" t="s">
        <v>131</v>
      </c>
      <c r="E315" s="189" t="s">
        <v>358</v>
      </c>
      <c r="F315" s="190" t="s">
        <v>359</v>
      </c>
      <c r="G315" s="191" t="s">
        <v>360</v>
      </c>
      <c r="H315" s="192">
        <v>14.214</v>
      </c>
      <c r="I315" s="193"/>
      <c r="J315" s="194">
        <f>ROUND(I315*H315,2)</f>
        <v>0</v>
      </c>
      <c r="K315" s="195"/>
      <c r="L315" s="40"/>
      <c r="M315" s="196" t="s">
        <v>1</v>
      </c>
      <c r="N315" s="197" t="s">
        <v>41</v>
      </c>
      <c r="O315" s="72"/>
      <c r="P315" s="198">
        <f>O315*H315</f>
        <v>0</v>
      </c>
      <c r="Q315" s="198">
        <v>0</v>
      </c>
      <c r="R315" s="198">
        <f>Q315*H315</f>
        <v>0</v>
      </c>
      <c r="S315" s="198">
        <v>0</v>
      </c>
      <c r="T315" s="199">
        <f>S315*H315</f>
        <v>0</v>
      </c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R315" s="200" t="s">
        <v>135</v>
      </c>
      <c r="AT315" s="200" t="s">
        <v>131</v>
      </c>
      <c r="AU315" s="200" t="s">
        <v>86</v>
      </c>
      <c r="AY315" s="18" t="s">
        <v>128</v>
      </c>
      <c r="BE315" s="201">
        <f>IF(N315="základní",J315,0)</f>
        <v>0</v>
      </c>
      <c r="BF315" s="201">
        <f>IF(N315="snížená",J315,0)</f>
        <v>0</v>
      </c>
      <c r="BG315" s="201">
        <f>IF(N315="zákl. přenesená",J315,0)</f>
        <v>0</v>
      </c>
      <c r="BH315" s="201">
        <f>IF(N315="sníž. přenesená",J315,0)</f>
        <v>0</v>
      </c>
      <c r="BI315" s="201">
        <f>IF(N315="nulová",J315,0)</f>
        <v>0</v>
      </c>
      <c r="BJ315" s="18" t="s">
        <v>84</v>
      </c>
      <c r="BK315" s="201">
        <f>ROUND(I315*H315,2)</f>
        <v>0</v>
      </c>
      <c r="BL315" s="18" t="s">
        <v>135</v>
      </c>
      <c r="BM315" s="200" t="s">
        <v>361</v>
      </c>
    </row>
    <row r="316" spans="1:65" s="2" customFormat="1" ht="29.25">
      <c r="A316" s="35"/>
      <c r="B316" s="36"/>
      <c r="C316" s="37"/>
      <c r="D316" s="202" t="s">
        <v>137</v>
      </c>
      <c r="E316" s="37"/>
      <c r="F316" s="203" t="s">
        <v>362</v>
      </c>
      <c r="G316" s="37"/>
      <c r="H316" s="37"/>
      <c r="I316" s="204"/>
      <c r="J316" s="37"/>
      <c r="K316" s="37"/>
      <c r="L316" s="40"/>
      <c r="M316" s="205"/>
      <c r="N316" s="206"/>
      <c r="O316" s="72"/>
      <c r="P316" s="72"/>
      <c r="Q316" s="72"/>
      <c r="R316" s="72"/>
      <c r="S316" s="72"/>
      <c r="T316" s="73"/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T316" s="18" t="s">
        <v>137</v>
      </c>
      <c r="AU316" s="18" t="s">
        <v>86</v>
      </c>
    </row>
    <row r="317" spans="1:65" s="2" customFormat="1" ht="24.2" customHeight="1">
      <c r="A317" s="35"/>
      <c r="B317" s="36"/>
      <c r="C317" s="188" t="s">
        <v>363</v>
      </c>
      <c r="D317" s="188" t="s">
        <v>131</v>
      </c>
      <c r="E317" s="189" t="s">
        <v>364</v>
      </c>
      <c r="F317" s="190" t="s">
        <v>365</v>
      </c>
      <c r="G317" s="191" t="s">
        <v>360</v>
      </c>
      <c r="H317" s="192">
        <v>17.584</v>
      </c>
      <c r="I317" s="193"/>
      <c r="J317" s="194">
        <f>ROUND(I317*H317,2)</f>
        <v>0</v>
      </c>
      <c r="K317" s="195"/>
      <c r="L317" s="40"/>
      <c r="M317" s="196" t="s">
        <v>1</v>
      </c>
      <c r="N317" s="197" t="s">
        <v>41</v>
      </c>
      <c r="O317" s="72"/>
      <c r="P317" s="198">
        <f>O317*H317</f>
        <v>0</v>
      </c>
      <c r="Q317" s="198">
        <v>0</v>
      </c>
      <c r="R317" s="198">
        <f>Q317*H317</f>
        <v>0</v>
      </c>
      <c r="S317" s="198">
        <v>0</v>
      </c>
      <c r="T317" s="199">
        <f>S317*H317</f>
        <v>0</v>
      </c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R317" s="200" t="s">
        <v>135</v>
      </c>
      <c r="AT317" s="200" t="s">
        <v>131</v>
      </c>
      <c r="AU317" s="200" t="s">
        <v>86</v>
      </c>
      <c r="AY317" s="18" t="s">
        <v>128</v>
      </c>
      <c r="BE317" s="201">
        <f>IF(N317="základní",J317,0)</f>
        <v>0</v>
      </c>
      <c r="BF317" s="201">
        <f>IF(N317="snížená",J317,0)</f>
        <v>0</v>
      </c>
      <c r="BG317" s="201">
        <f>IF(N317="zákl. přenesená",J317,0)</f>
        <v>0</v>
      </c>
      <c r="BH317" s="201">
        <f>IF(N317="sníž. přenesená",J317,0)</f>
        <v>0</v>
      </c>
      <c r="BI317" s="201">
        <f>IF(N317="nulová",J317,0)</f>
        <v>0</v>
      </c>
      <c r="BJ317" s="18" t="s">
        <v>84</v>
      </c>
      <c r="BK317" s="201">
        <f>ROUND(I317*H317,2)</f>
        <v>0</v>
      </c>
      <c r="BL317" s="18" t="s">
        <v>135</v>
      </c>
      <c r="BM317" s="200" t="s">
        <v>366</v>
      </c>
    </row>
    <row r="318" spans="1:65" s="2" customFormat="1" ht="19.5">
      <c r="A318" s="35"/>
      <c r="B318" s="36"/>
      <c r="C318" s="37"/>
      <c r="D318" s="202" t="s">
        <v>137</v>
      </c>
      <c r="E318" s="37"/>
      <c r="F318" s="203" t="s">
        <v>367</v>
      </c>
      <c r="G318" s="37"/>
      <c r="H318" s="37"/>
      <c r="I318" s="204"/>
      <c r="J318" s="37"/>
      <c r="K318" s="37"/>
      <c r="L318" s="40"/>
      <c r="M318" s="205"/>
      <c r="N318" s="206"/>
      <c r="O318" s="72"/>
      <c r="P318" s="72"/>
      <c r="Q318" s="72"/>
      <c r="R318" s="72"/>
      <c r="S318" s="72"/>
      <c r="T318" s="73"/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T318" s="18" t="s">
        <v>137</v>
      </c>
      <c r="AU318" s="18" t="s">
        <v>86</v>
      </c>
    </row>
    <row r="319" spans="1:65" s="2" customFormat="1" ht="24.2" customHeight="1">
      <c r="A319" s="35"/>
      <c r="B319" s="36"/>
      <c r="C319" s="188" t="s">
        <v>368</v>
      </c>
      <c r="D319" s="188" t="s">
        <v>131</v>
      </c>
      <c r="E319" s="189" t="s">
        <v>369</v>
      </c>
      <c r="F319" s="190" t="s">
        <v>370</v>
      </c>
      <c r="G319" s="191" t="s">
        <v>360</v>
      </c>
      <c r="H319" s="192">
        <v>351.68</v>
      </c>
      <c r="I319" s="193"/>
      <c r="J319" s="194">
        <f>ROUND(I319*H319,2)</f>
        <v>0</v>
      </c>
      <c r="K319" s="195"/>
      <c r="L319" s="40"/>
      <c r="M319" s="196" t="s">
        <v>1</v>
      </c>
      <c r="N319" s="197" t="s">
        <v>41</v>
      </c>
      <c r="O319" s="72"/>
      <c r="P319" s="198">
        <f>O319*H319</f>
        <v>0</v>
      </c>
      <c r="Q319" s="198">
        <v>0</v>
      </c>
      <c r="R319" s="198">
        <f>Q319*H319</f>
        <v>0</v>
      </c>
      <c r="S319" s="198">
        <v>0</v>
      </c>
      <c r="T319" s="199">
        <f>S319*H319</f>
        <v>0</v>
      </c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R319" s="200" t="s">
        <v>135</v>
      </c>
      <c r="AT319" s="200" t="s">
        <v>131</v>
      </c>
      <c r="AU319" s="200" t="s">
        <v>86</v>
      </c>
      <c r="AY319" s="18" t="s">
        <v>128</v>
      </c>
      <c r="BE319" s="201">
        <f>IF(N319="základní",J319,0)</f>
        <v>0</v>
      </c>
      <c r="BF319" s="201">
        <f>IF(N319="snížená",J319,0)</f>
        <v>0</v>
      </c>
      <c r="BG319" s="201">
        <f>IF(N319="zákl. přenesená",J319,0)</f>
        <v>0</v>
      </c>
      <c r="BH319" s="201">
        <f>IF(N319="sníž. přenesená",J319,0)</f>
        <v>0</v>
      </c>
      <c r="BI319" s="201">
        <f>IF(N319="nulová",J319,0)</f>
        <v>0</v>
      </c>
      <c r="BJ319" s="18" t="s">
        <v>84</v>
      </c>
      <c r="BK319" s="201">
        <f>ROUND(I319*H319,2)</f>
        <v>0</v>
      </c>
      <c r="BL319" s="18" t="s">
        <v>135</v>
      </c>
      <c r="BM319" s="200" t="s">
        <v>371</v>
      </c>
    </row>
    <row r="320" spans="1:65" s="2" customFormat="1" ht="29.25">
      <c r="A320" s="35"/>
      <c r="B320" s="36"/>
      <c r="C320" s="37"/>
      <c r="D320" s="202" t="s">
        <v>137</v>
      </c>
      <c r="E320" s="37"/>
      <c r="F320" s="203" t="s">
        <v>372</v>
      </c>
      <c r="G320" s="37"/>
      <c r="H320" s="37"/>
      <c r="I320" s="204"/>
      <c r="J320" s="37"/>
      <c r="K320" s="37"/>
      <c r="L320" s="40"/>
      <c r="M320" s="205"/>
      <c r="N320" s="206"/>
      <c r="O320" s="72"/>
      <c r="P320" s="72"/>
      <c r="Q320" s="72"/>
      <c r="R320" s="72"/>
      <c r="S320" s="72"/>
      <c r="T320" s="73"/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T320" s="18" t="s">
        <v>137</v>
      </c>
      <c r="AU320" s="18" t="s">
        <v>86</v>
      </c>
    </row>
    <row r="321" spans="1:65" s="14" customFormat="1" ht="11.25">
      <c r="B321" s="217"/>
      <c r="C321" s="218"/>
      <c r="D321" s="202" t="s">
        <v>139</v>
      </c>
      <c r="E321" s="219" t="s">
        <v>1</v>
      </c>
      <c r="F321" s="220" t="s">
        <v>373</v>
      </c>
      <c r="G321" s="218"/>
      <c r="H321" s="221">
        <v>351.68</v>
      </c>
      <c r="I321" s="222"/>
      <c r="J321" s="218"/>
      <c r="K321" s="218"/>
      <c r="L321" s="223"/>
      <c r="M321" s="224"/>
      <c r="N321" s="225"/>
      <c r="O321" s="225"/>
      <c r="P321" s="225"/>
      <c r="Q321" s="225"/>
      <c r="R321" s="225"/>
      <c r="S321" s="225"/>
      <c r="T321" s="226"/>
      <c r="AT321" s="227" t="s">
        <v>139</v>
      </c>
      <c r="AU321" s="227" t="s">
        <v>86</v>
      </c>
      <c r="AV321" s="14" t="s">
        <v>86</v>
      </c>
      <c r="AW321" s="14" t="s">
        <v>32</v>
      </c>
      <c r="AX321" s="14" t="s">
        <v>76</v>
      </c>
      <c r="AY321" s="227" t="s">
        <v>128</v>
      </c>
    </row>
    <row r="322" spans="1:65" s="15" customFormat="1" ht="11.25">
      <c r="B322" s="228"/>
      <c r="C322" s="229"/>
      <c r="D322" s="202" t="s">
        <v>139</v>
      </c>
      <c r="E322" s="230" t="s">
        <v>1</v>
      </c>
      <c r="F322" s="231" t="s">
        <v>146</v>
      </c>
      <c r="G322" s="229"/>
      <c r="H322" s="232">
        <v>351.68</v>
      </c>
      <c r="I322" s="233"/>
      <c r="J322" s="229"/>
      <c r="K322" s="229"/>
      <c r="L322" s="234"/>
      <c r="M322" s="235"/>
      <c r="N322" s="236"/>
      <c r="O322" s="236"/>
      <c r="P322" s="236"/>
      <c r="Q322" s="236"/>
      <c r="R322" s="236"/>
      <c r="S322" s="236"/>
      <c r="T322" s="237"/>
      <c r="AT322" s="238" t="s">
        <v>139</v>
      </c>
      <c r="AU322" s="238" t="s">
        <v>86</v>
      </c>
      <c r="AV322" s="15" t="s">
        <v>135</v>
      </c>
      <c r="AW322" s="15" t="s">
        <v>32</v>
      </c>
      <c r="AX322" s="15" t="s">
        <v>84</v>
      </c>
      <c r="AY322" s="238" t="s">
        <v>128</v>
      </c>
    </row>
    <row r="323" spans="1:65" s="2" customFormat="1" ht="33" customHeight="1">
      <c r="A323" s="35"/>
      <c r="B323" s="36"/>
      <c r="C323" s="188" t="s">
        <v>374</v>
      </c>
      <c r="D323" s="188" t="s">
        <v>131</v>
      </c>
      <c r="E323" s="189" t="s">
        <v>375</v>
      </c>
      <c r="F323" s="190" t="s">
        <v>376</v>
      </c>
      <c r="G323" s="191" t="s">
        <v>360</v>
      </c>
      <c r="H323" s="192">
        <v>17.584</v>
      </c>
      <c r="I323" s="193"/>
      <c r="J323" s="194">
        <f>ROUND(I323*H323,2)</f>
        <v>0</v>
      </c>
      <c r="K323" s="195"/>
      <c r="L323" s="40"/>
      <c r="M323" s="196" t="s">
        <v>1</v>
      </c>
      <c r="N323" s="197" t="s">
        <v>41</v>
      </c>
      <c r="O323" s="72"/>
      <c r="P323" s="198">
        <f>O323*H323</f>
        <v>0</v>
      </c>
      <c r="Q323" s="198">
        <v>0</v>
      </c>
      <c r="R323" s="198">
        <f>Q323*H323</f>
        <v>0</v>
      </c>
      <c r="S323" s="198">
        <v>0</v>
      </c>
      <c r="T323" s="199">
        <f>S323*H323</f>
        <v>0</v>
      </c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R323" s="200" t="s">
        <v>135</v>
      </c>
      <c r="AT323" s="200" t="s">
        <v>131</v>
      </c>
      <c r="AU323" s="200" t="s">
        <v>86</v>
      </c>
      <c r="AY323" s="18" t="s">
        <v>128</v>
      </c>
      <c r="BE323" s="201">
        <f>IF(N323="základní",J323,0)</f>
        <v>0</v>
      </c>
      <c r="BF323" s="201">
        <f>IF(N323="snížená",J323,0)</f>
        <v>0</v>
      </c>
      <c r="BG323" s="201">
        <f>IF(N323="zákl. přenesená",J323,0)</f>
        <v>0</v>
      </c>
      <c r="BH323" s="201">
        <f>IF(N323="sníž. přenesená",J323,0)</f>
        <v>0</v>
      </c>
      <c r="BI323" s="201">
        <f>IF(N323="nulová",J323,0)</f>
        <v>0</v>
      </c>
      <c r="BJ323" s="18" t="s">
        <v>84</v>
      </c>
      <c r="BK323" s="201">
        <f>ROUND(I323*H323,2)</f>
        <v>0</v>
      </c>
      <c r="BL323" s="18" t="s">
        <v>135</v>
      </c>
      <c r="BM323" s="200" t="s">
        <v>377</v>
      </c>
    </row>
    <row r="324" spans="1:65" s="2" customFormat="1" ht="29.25">
      <c r="A324" s="35"/>
      <c r="B324" s="36"/>
      <c r="C324" s="37"/>
      <c r="D324" s="202" t="s">
        <v>137</v>
      </c>
      <c r="E324" s="37"/>
      <c r="F324" s="203" t="s">
        <v>378</v>
      </c>
      <c r="G324" s="37"/>
      <c r="H324" s="37"/>
      <c r="I324" s="204"/>
      <c r="J324" s="37"/>
      <c r="K324" s="37"/>
      <c r="L324" s="40"/>
      <c r="M324" s="205"/>
      <c r="N324" s="206"/>
      <c r="O324" s="72"/>
      <c r="P324" s="72"/>
      <c r="Q324" s="72"/>
      <c r="R324" s="72"/>
      <c r="S324" s="72"/>
      <c r="T324" s="73"/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T324" s="18" t="s">
        <v>137</v>
      </c>
      <c r="AU324" s="18" t="s">
        <v>86</v>
      </c>
    </row>
    <row r="325" spans="1:65" s="12" customFormat="1" ht="22.9" customHeight="1">
      <c r="B325" s="172"/>
      <c r="C325" s="173"/>
      <c r="D325" s="174" t="s">
        <v>75</v>
      </c>
      <c r="E325" s="186" t="s">
        <v>379</v>
      </c>
      <c r="F325" s="186" t="s">
        <v>380</v>
      </c>
      <c r="G325" s="173"/>
      <c r="H325" s="173"/>
      <c r="I325" s="176"/>
      <c r="J325" s="187">
        <f>BK325</f>
        <v>0</v>
      </c>
      <c r="K325" s="173"/>
      <c r="L325" s="178"/>
      <c r="M325" s="179"/>
      <c r="N325" s="180"/>
      <c r="O325" s="180"/>
      <c r="P325" s="181">
        <f>SUM(P326:P327)</f>
        <v>0</v>
      </c>
      <c r="Q325" s="180"/>
      <c r="R325" s="181">
        <f>SUM(R326:R327)</f>
        <v>0</v>
      </c>
      <c r="S325" s="180"/>
      <c r="T325" s="182">
        <f>SUM(T326:T327)</f>
        <v>0</v>
      </c>
      <c r="AR325" s="183" t="s">
        <v>84</v>
      </c>
      <c r="AT325" s="184" t="s">
        <v>75</v>
      </c>
      <c r="AU325" s="184" t="s">
        <v>84</v>
      </c>
      <c r="AY325" s="183" t="s">
        <v>128</v>
      </c>
      <c r="BK325" s="185">
        <f>SUM(BK326:BK327)</f>
        <v>0</v>
      </c>
    </row>
    <row r="326" spans="1:65" s="2" customFormat="1" ht="21.75" customHeight="1">
      <c r="A326" s="35"/>
      <c r="B326" s="36"/>
      <c r="C326" s="188" t="s">
        <v>381</v>
      </c>
      <c r="D326" s="188" t="s">
        <v>131</v>
      </c>
      <c r="E326" s="189" t="s">
        <v>382</v>
      </c>
      <c r="F326" s="190" t="s">
        <v>383</v>
      </c>
      <c r="G326" s="191" t="s">
        <v>360</v>
      </c>
      <c r="H326" s="192">
        <v>20.404</v>
      </c>
      <c r="I326" s="193"/>
      <c r="J326" s="194">
        <f>ROUND(I326*H326,2)</f>
        <v>0</v>
      </c>
      <c r="K326" s="195"/>
      <c r="L326" s="40"/>
      <c r="M326" s="196" t="s">
        <v>1</v>
      </c>
      <c r="N326" s="197" t="s">
        <v>41</v>
      </c>
      <c r="O326" s="72"/>
      <c r="P326" s="198">
        <f>O326*H326</f>
        <v>0</v>
      </c>
      <c r="Q326" s="198">
        <v>0</v>
      </c>
      <c r="R326" s="198">
        <f>Q326*H326</f>
        <v>0</v>
      </c>
      <c r="S326" s="198">
        <v>0</v>
      </c>
      <c r="T326" s="199">
        <f>S326*H326</f>
        <v>0</v>
      </c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  <c r="AR326" s="200" t="s">
        <v>135</v>
      </c>
      <c r="AT326" s="200" t="s">
        <v>131</v>
      </c>
      <c r="AU326" s="200" t="s">
        <v>86</v>
      </c>
      <c r="AY326" s="18" t="s">
        <v>128</v>
      </c>
      <c r="BE326" s="201">
        <f>IF(N326="základní",J326,0)</f>
        <v>0</v>
      </c>
      <c r="BF326" s="201">
        <f>IF(N326="snížená",J326,0)</f>
        <v>0</v>
      </c>
      <c r="BG326" s="201">
        <f>IF(N326="zákl. přenesená",J326,0)</f>
        <v>0</v>
      </c>
      <c r="BH326" s="201">
        <f>IF(N326="sníž. přenesená",J326,0)</f>
        <v>0</v>
      </c>
      <c r="BI326" s="201">
        <f>IF(N326="nulová",J326,0)</f>
        <v>0</v>
      </c>
      <c r="BJ326" s="18" t="s">
        <v>84</v>
      </c>
      <c r="BK326" s="201">
        <f>ROUND(I326*H326,2)</f>
        <v>0</v>
      </c>
      <c r="BL326" s="18" t="s">
        <v>135</v>
      </c>
      <c r="BM326" s="200" t="s">
        <v>384</v>
      </c>
    </row>
    <row r="327" spans="1:65" s="2" customFormat="1" ht="48.75">
      <c r="A327" s="35"/>
      <c r="B327" s="36"/>
      <c r="C327" s="37"/>
      <c r="D327" s="202" t="s">
        <v>137</v>
      </c>
      <c r="E327" s="37"/>
      <c r="F327" s="203" t="s">
        <v>385</v>
      </c>
      <c r="G327" s="37"/>
      <c r="H327" s="37"/>
      <c r="I327" s="204"/>
      <c r="J327" s="37"/>
      <c r="K327" s="37"/>
      <c r="L327" s="40"/>
      <c r="M327" s="205"/>
      <c r="N327" s="206"/>
      <c r="O327" s="72"/>
      <c r="P327" s="72"/>
      <c r="Q327" s="72"/>
      <c r="R327" s="72"/>
      <c r="S327" s="72"/>
      <c r="T327" s="73"/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T327" s="18" t="s">
        <v>137</v>
      </c>
      <c r="AU327" s="18" t="s">
        <v>86</v>
      </c>
    </row>
    <row r="328" spans="1:65" s="12" customFormat="1" ht="25.9" customHeight="1">
      <c r="B328" s="172"/>
      <c r="C328" s="173"/>
      <c r="D328" s="174" t="s">
        <v>75</v>
      </c>
      <c r="E328" s="175" t="s">
        <v>386</v>
      </c>
      <c r="F328" s="175" t="s">
        <v>387</v>
      </c>
      <c r="G328" s="173"/>
      <c r="H328" s="173"/>
      <c r="I328" s="176"/>
      <c r="J328" s="177">
        <f>BK328</f>
        <v>0</v>
      </c>
      <c r="K328" s="173"/>
      <c r="L328" s="178"/>
      <c r="M328" s="179"/>
      <c r="N328" s="180"/>
      <c r="O328" s="180"/>
      <c r="P328" s="181">
        <f>P329+P343+P354+P459+P482+P489</f>
        <v>0</v>
      </c>
      <c r="Q328" s="180"/>
      <c r="R328" s="181">
        <f>R329+R343+R354+R459+R482+R489</f>
        <v>7.2989134999999985</v>
      </c>
      <c r="S328" s="180"/>
      <c r="T328" s="182">
        <f>T329+T343+T354+T459+T482+T489</f>
        <v>0.46168599999999999</v>
      </c>
      <c r="AR328" s="183" t="s">
        <v>86</v>
      </c>
      <c r="AT328" s="184" t="s">
        <v>75</v>
      </c>
      <c r="AU328" s="184" t="s">
        <v>76</v>
      </c>
      <c r="AY328" s="183" t="s">
        <v>128</v>
      </c>
      <c r="BK328" s="185">
        <f>BK329+BK343+BK354+BK459+BK482+BK489</f>
        <v>0</v>
      </c>
    </row>
    <row r="329" spans="1:65" s="12" customFormat="1" ht="22.9" customHeight="1">
      <c r="B329" s="172"/>
      <c r="C329" s="173"/>
      <c r="D329" s="174" t="s">
        <v>75</v>
      </c>
      <c r="E329" s="186" t="s">
        <v>388</v>
      </c>
      <c r="F329" s="186" t="s">
        <v>389</v>
      </c>
      <c r="G329" s="173"/>
      <c r="H329" s="173"/>
      <c r="I329" s="176"/>
      <c r="J329" s="187">
        <f>BK329</f>
        <v>0</v>
      </c>
      <c r="K329" s="173"/>
      <c r="L329" s="178"/>
      <c r="M329" s="179"/>
      <c r="N329" s="180"/>
      <c r="O329" s="180"/>
      <c r="P329" s="181">
        <f>SUM(P330:P342)</f>
        <v>0</v>
      </c>
      <c r="Q329" s="180"/>
      <c r="R329" s="181">
        <f>SUM(R330:R342)</f>
        <v>0.14968000000000001</v>
      </c>
      <c r="S329" s="180"/>
      <c r="T329" s="182">
        <f>SUM(T330:T342)</f>
        <v>0.12840000000000001</v>
      </c>
      <c r="AR329" s="183" t="s">
        <v>86</v>
      </c>
      <c r="AT329" s="184" t="s">
        <v>75</v>
      </c>
      <c r="AU329" s="184" t="s">
        <v>84</v>
      </c>
      <c r="AY329" s="183" t="s">
        <v>128</v>
      </c>
      <c r="BK329" s="185">
        <f>SUM(BK330:BK342)</f>
        <v>0</v>
      </c>
    </row>
    <row r="330" spans="1:65" s="2" customFormat="1" ht="24.2" customHeight="1">
      <c r="A330" s="35"/>
      <c r="B330" s="36"/>
      <c r="C330" s="188" t="s">
        <v>390</v>
      </c>
      <c r="D330" s="188" t="s">
        <v>131</v>
      </c>
      <c r="E330" s="189" t="s">
        <v>391</v>
      </c>
      <c r="F330" s="190" t="s">
        <v>392</v>
      </c>
      <c r="G330" s="191" t="s">
        <v>134</v>
      </c>
      <c r="H330" s="192">
        <v>321</v>
      </c>
      <c r="I330" s="193"/>
      <c r="J330" s="194">
        <f>ROUND(I330*H330,2)</f>
        <v>0</v>
      </c>
      <c r="K330" s="195"/>
      <c r="L330" s="40"/>
      <c r="M330" s="196" t="s">
        <v>1</v>
      </c>
      <c r="N330" s="197" t="s">
        <v>41</v>
      </c>
      <c r="O330" s="72"/>
      <c r="P330" s="198">
        <f>O330*H330</f>
        <v>0</v>
      </c>
      <c r="Q330" s="198">
        <v>0</v>
      </c>
      <c r="R330" s="198">
        <f>Q330*H330</f>
        <v>0</v>
      </c>
      <c r="S330" s="198">
        <v>4.0000000000000002E-4</v>
      </c>
      <c r="T330" s="199">
        <f>S330*H330</f>
        <v>0.12840000000000001</v>
      </c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  <c r="AR330" s="200" t="s">
        <v>252</v>
      </c>
      <c r="AT330" s="200" t="s">
        <v>131</v>
      </c>
      <c r="AU330" s="200" t="s">
        <v>86</v>
      </c>
      <c r="AY330" s="18" t="s">
        <v>128</v>
      </c>
      <c r="BE330" s="201">
        <f>IF(N330="základní",J330,0)</f>
        <v>0</v>
      </c>
      <c r="BF330" s="201">
        <f>IF(N330="snížená",J330,0)</f>
        <v>0</v>
      </c>
      <c r="BG330" s="201">
        <f>IF(N330="zákl. přenesená",J330,0)</f>
        <v>0</v>
      </c>
      <c r="BH330" s="201">
        <f>IF(N330="sníž. přenesená",J330,0)</f>
        <v>0</v>
      </c>
      <c r="BI330" s="201">
        <f>IF(N330="nulová",J330,0)</f>
        <v>0</v>
      </c>
      <c r="BJ330" s="18" t="s">
        <v>84</v>
      </c>
      <c r="BK330" s="201">
        <f>ROUND(I330*H330,2)</f>
        <v>0</v>
      </c>
      <c r="BL330" s="18" t="s">
        <v>252</v>
      </c>
      <c r="BM330" s="200" t="s">
        <v>393</v>
      </c>
    </row>
    <row r="331" spans="1:65" s="2" customFormat="1" ht="19.5">
      <c r="A331" s="35"/>
      <c r="B331" s="36"/>
      <c r="C331" s="37"/>
      <c r="D331" s="202" t="s">
        <v>137</v>
      </c>
      <c r="E331" s="37"/>
      <c r="F331" s="203" t="s">
        <v>392</v>
      </c>
      <c r="G331" s="37"/>
      <c r="H331" s="37"/>
      <c r="I331" s="204"/>
      <c r="J331" s="37"/>
      <c r="K331" s="37"/>
      <c r="L331" s="40"/>
      <c r="M331" s="205"/>
      <c r="N331" s="206"/>
      <c r="O331" s="72"/>
      <c r="P331" s="72"/>
      <c r="Q331" s="72"/>
      <c r="R331" s="72"/>
      <c r="S331" s="72"/>
      <c r="T331" s="73"/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  <c r="AT331" s="18" t="s">
        <v>137</v>
      </c>
      <c r="AU331" s="18" t="s">
        <v>86</v>
      </c>
    </row>
    <row r="332" spans="1:65" s="13" customFormat="1" ht="11.25">
      <c r="B332" s="207"/>
      <c r="C332" s="208"/>
      <c r="D332" s="202" t="s">
        <v>139</v>
      </c>
      <c r="E332" s="209" t="s">
        <v>1</v>
      </c>
      <c r="F332" s="210" t="s">
        <v>394</v>
      </c>
      <c r="G332" s="208"/>
      <c r="H332" s="209" t="s">
        <v>1</v>
      </c>
      <c r="I332" s="211"/>
      <c r="J332" s="208"/>
      <c r="K332" s="208"/>
      <c r="L332" s="212"/>
      <c r="M332" s="213"/>
      <c r="N332" s="214"/>
      <c r="O332" s="214"/>
      <c r="P332" s="214"/>
      <c r="Q332" s="214"/>
      <c r="R332" s="214"/>
      <c r="S332" s="214"/>
      <c r="T332" s="215"/>
      <c r="AT332" s="216" t="s">
        <v>139</v>
      </c>
      <c r="AU332" s="216" t="s">
        <v>86</v>
      </c>
      <c r="AV332" s="13" t="s">
        <v>84</v>
      </c>
      <c r="AW332" s="13" t="s">
        <v>32</v>
      </c>
      <c r="AX332" s="13" t="s">
        <v>76</v>
      </c>
      <c r="AY332" s="216" t="s">
        <v>128</v>
      </c>
    </row>
    <row r="333" spans="1:65" s="14" customFormat="1" ht="11.25">
      <c r="B333" s="217"/>
      <c r="C333" s="218"/>
      <c r="D333" s="202" t="s">
        <v>139</v>
      </c>
      <c r="E333" s="219" t="s">
        <v>1</v>
      </c>
      <c r="F333" s="220" t="s">
        <v>395</v>
      </c>
      <c r="G333" s="218"/>
      <c r="H333" s="221">
        <v>321</v>
      </c>
      <c r="I333" s="222"/>
      <c r="J333" s="218"/>
      <c r="K333" s="218"/>
      <c r="L333" s="223"/>
      <c r="M333" s="224"/>
      <c r="N333" s="225"/>
      <c r="O333" s="225"/>
      <c r="P333" s="225"/>
      <c r="Q333" s="225"/>
      <c r="R333" s="225"/>
      <c r="S333" s="225"/>
      <c r="T333" s="226"/>
      <c r="AT333" s="227" t="s">
        <v>139</v>
      </c>
      <c r="AU333" s="227" t="s">
        <v>86</v>
      </c>
      <c r="AV333" s="14" t="s">
        <v>86</v>
      </c>
      <c r="AW333" s="14" t="s">
        <v>32</v>
      </c>
      <c r="AX333" s="14" t="s">
        <v>76</v>
      </c>
      <c r="AY333" s="227" t="s">
        <v>128</v>
      </c>
    </row>
    <row r="334" spans="1:65" s="15" customFormat="1" ht="11.25">
      <c r="B334" s="228"/>
      <c r="C334" s="229"/>
      <c r="D334" s="202" t="s">
        <v>139</v>
      </c>
      <c r="E334" s="230" t="s">
        <v>1</v>
      </c>
      <c r="F334" s="231" t="s">
        <v>146</v>
      </c>
      <c r="G334" s="229"/>
      <c r="H334" s="232">
        <v>321</v>
      </c>
      <c r="I334" s="233"/>
      <c r="J334" s="229"/>
      <c r="K334" s="229"/>
      <c r="L334" s="234"/>
      <c r="M334" s="235"/>
      <c r="N334" s="236"/>
      <c r="O334" s="236"/>
      <c r="P334" s="236"/>
      <c r="Q334" s="236"/>
      <c r="R334" s="236"/>
      <c r="S334" s="236"/>
      <c r="T334" s="237"/>
      <c r="AT334" s="238" t="s">
        <v>139</v>
      </c>
      <c r="AU334" s="238" t="s">
        <v>86</v>
      </c>
      <c r="AV334" s="15" t="s">
        <v>135</v>
      </c>
      <c r="AW334" s="15" t="s">
        <v>32</v>
      </c>
      <c r="AX334" s="15" t="s">
        <v>84</v>
      </c>
      <c r="AY334" s="238" t="s">
        <v>128</v>
      </c>
    </row>
    <row r="335" spans="1:65" s="2" customFormat="1" ht="16.5" customHeight="1">
      <c r="A335" s="35"/>
      <c r="B335" s="36"/>
      <c r="C335" s="250" t="s">
        <v>396</v>
      </c>
      <c r="D335" s="250" t="s">
        <v>199</v>
      </c>
      <c r="E335" s="251" t="s">
        <v>397</v>
      </c>
      <c r="F335" s="252" t="s">
        <v>398</v>
      </c>
      <c r="G335" s="253" t="s">
        <v>134</v>
      </c>
      <c r="H335" s="254">
        <v>374.2</v>
      </c>
      <c r="I335" s="255"/>
      <c r="J335" s="256">
        <f>ROUND(I335*H335,2)</f>
        <v>0</v>
      </c>
      <c r="K335" s="257"/>
      <c r="L335" s="258"/>
      <c r="M335" s="259" t="s">
        <v>1</v>
      </c>
      <c r="N335" s="260" t="s">
        <v>41</v>
      </c>
      <c r="O335" s="72"/>
      <c r="P335" s="198">
        <f>O335*H335</f>
        <v>0</v>
      </c>
      <c r="Q335" s="198">
        <v>4.0000000000000002E-4</v>
      </c>
      <c r="R335" s="198">
        <f>Q335*H335</f>
        <v>0.14968000000000001</v>
      </c>
      <c r="S335" s="198">
        <v>0</v>
      </c>
      <c r="T335" s="199">
        <f>S335*H335</f>
        <v>0</v>
      </c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  <c r="AR335" s="200" t="s">
        <v>357</v>
      </c>
      <c r="AT335" s="200" t="s">
        <v>199</v>
      </c>
      <c r="AU335" s="200" t="s">
        <v>86</v>
      </c>
      <c r="AY335" s="18" t="s">
        <v>128</v>
      </c>
      <c r="BE335" s="201">
        <f>IF(N335="základní",J335,0)</f>
        <v>0</v>
      </c>
      <c r="BF335" s="201">
        <f>IF(N335="snížená",J335,0)</f>
        <v>0</v>
      </c>
      <c r="BG335" s="201">
        <f>IF(N335="zákl. přenesená",J335,0)</f>
        <v>0</v>
      </c>
      <c r="BH335" s="201">
        <f>IF(N335="sníž. přenesená",J335,0)</f>
        <v>0</v>
      </c>
      <c r="BI335" s="201">
        <f>IF(N335="nulová",J335,0)</f>
        <v>0</v>
      </c>
      <c r="BJ335" s="18" t="s">
        <v>84</v>
      </c>
      <c r="BK335" s="201">
        <f>ROUND(I335*H335,2)</f>
        <v>0</v>
      </c>
      <c r="BL335" s="18" t="s">
        <v>252</v>
      </c>
      <c r="BM335" s="200" t="s">
        <v>399</v>
      </c>
    </row>
    <row r="336" spans="1:65" s="2" customFormat="1" ht="11.25">
      <c r="A336" s="35"/>
      <c r="B336" s="36"/>
      <c r="C336" s="37"/>
      <c r="D336" s="202" t="s">
        <v>137</v>
      </c>
      <c r="E336" s="37"/>
      <c r="F336" s="203" t="s">
        <v>398</v>
      </c>
      <c r="G336" s="37"/>
      <c r="H336" s="37"/>
      <c r="I336" s="204"/>
      <c r="J336" s="37"/>
      <c r="K336" s="37"/>
      <c r="L336" s="40"/>
      <c r="M336" s="205"/>
      <c r="N336" s="206"/>
      <c r="O336" s="72"/>
      <c r="P336" s="72"/>
      <c r="Q336" s="72"/>
      <c r="R336" s="72"/>
      <c r="S336" s="72"/>
      <c r="T336" s="73"/>
      <c r="U336" s="35"/>
      <c r="V336" s="35"/>
      <c r="W336" s="35"/>
      <c r="X336" s="35"/>
      <c r="Y336" s="35"/>
      <c r="Z336" s="35"/>
      <c r="AA336" s="35"/>
      <c r="AB336" s="35"/>
      <c r="AC336" s="35"/>
      <c r="AD336" s="35"/>
      <c r="AE336" s="35"/>
      <c r="AT336" s="18" t="s">
        <v>137</v>
      </c>
      <c r="AU336" s="18" t="s">
        <v>86</v>
      </c>
    </row>
    <row r="337" spans="1:65" s="13" customFormat="1" ht="11.25">
      <c r="B337" s="207"/>
      <c r="C337" s="208"/>
      <c r="D337" s="202" t="s">
        <v>139</v>
      </c>
      <c r="E337" s="209" t="s">
        <v>1</v>
      </c>
      <c r="F337" s="210" t="s">
        <v>400</v>
      </c>
      <c r="G337" s="208"/>
      <c r="H337" s="209" t="s">
        <v>1</v>
      </c>
      <c r="I337" s="211"/>
      <c r="J337" s="208"/>
      <c r="K337" s="208"/>
      <c r="L337" s="212"/>
      <c r="M337" s="213"/>
      <c r="N337" s="214"/>
      <c r="O337" s="214"/>
      <c r="P337" s="214"/>
      <c r="Q337" s="214"/>
      <c r="R337" s="214"/>
      <c r="S337" s="214"/>
      <c r="T337" s="215"/>
      <c r="AT337" s="216" t="s">
        <v>139</v>
      </c>
      <c r="AU337" s="216" t="s">
        <v>86</v>
      </c>
      <c r="AV337" s="13" t="s">
        <v>84</v>
      </c>
      <c r="AW337" s="13" t="s">
        <v>32</v>
      </c>
      <c r="AX337" s="13" t="s">
        <v>76</v>
      </c>
      <c r="AY337" s="216" t="s">
        <v>128</v>
      </c>
    </row>
    <row r="338" spans="1:65" s="14" customFormat="1" ht="11.25">
      <c r="B338" s="217"/>
      <c r="C338" s="218"/>
      <c r="D338" s="202" t="s">
        <v>139</v>
      </c>
      <c r="E338" s="219" t="s">
        <v>1</v>
      </c>
      <c r="F338" s="220" t="s">
        <v>401</v>
      </c>
      <c r="G338" s="218"/>
      <c r="H338" s="221">
        <v>374.12599999999998</v>
      </c>
      <c r="I338" s="222"/>
      <c r="J338" s="218"/>
      <c r="K338" s="218"/>
      <c r="L338" s="223"/>
      <c r="M338" s="224"/>
      <c r="N338" s="225"/>
      <c r="O338" s="225"/>
      <c r="P338" s="225"/>
      <c r="Q338" s="225"/>
      <c r="R338" s="225"/>
      <c r="S338" s="225"/>
      <c r="T338" s="226"/>
      <c r="AT338" s="227" t="s">
        <v>139</v>
      </c>
      <c r="AU338" s="227" t="s">
        <v>86</v>
      </c>
      <c r="AV338" s="14" t="s">
        <v>86</v>
      </c>
      <c r="AW338" s="14" t="s">
        <v>32</v>
      </c>
      <c r="AX338" s="14" t="s">
        <v>76</v>
      </c>
      <c r="AY338" s="227" t="s">
        <v>128</v>
      </c>
    </row>
    <row r="339" spans="1:65" s="14" customFormat="1" ht="11.25">
      <c r="B339" s="217"/>
      <c r="C339" s="218"/>
      <c r="D339" s="202" t="s">
        <v>139</v>
      </c>
      <c r="E339" s="219" t="s">
        <v>1</v>
      </c>
      <c r="F339" s="220" t="s">
        <v>402</v>
      </c>
      <c r="G339" s="218"/>
      <c r="H339" s="221">
        <v>7.3999999999999996E-2</v>
      </c>
      <c r="I339" s="222"/>
      <c r="J339" s="218"/>
      <c r="K339" s="218"/>
      <c r="L339" s="223"/>
      <c r="M339" s="224"/>
      <c r="N339" s="225"/>
      <c r="O339" s="225"/>
      <c r="P339" s="225"/>
      <c r="Q339" s="225"/>
      <c r="R339" s="225"/>
      <c r="S339" s="225"/>
      <c r="T339" s="226"/>
      <c r="AT339" s="227" t="s">
        <v>139</v>
      </c>
      <c r="AU339" s="227" t="s">
        <v>86</v>
      </c>
      <c r="AV339" s="14" t="s">
        <v>86</v>
      </c>
      <c r="AW339" s="14" t="s">
        <v>32</v>
      </c>
      <c r="AX339" s="14" t="s">
        <v>76</v>
      </c>
      <c r="AY339" s="227" t="s">
        <v>128</v>
      </c>
    </row>
    <row r="340" spans="1:65" s="15" customFormat="1" ht="11.25">
      <c r="B340" s="228"/>
      <c r="C340" s="229"/>
      <c r="D340" s="202" t="s">
        <v>139</v>
      </c>
      <c r="E340" s="230" t="s">
        <v>1</v>
      </c>
      <c r="F340" s="231" t="s">
        <v>146</v>
      </c>
      <c r="G340" s="229"/>
      <c r="H340" s="232">
        <v>374.2</v>
      </c>
      <c r="I340" s="233"/>
      <c r="J340" s="229"/>
      <c r="K340" s="229"/>
      <c r="L340" s="234"/>
      <c r="M340" s="235"/>
      <c r="N340" s="236"/>
      <c r="O340" s="236"/>
      <c r="P340" s="236"/>
      <c r="Q340" s="236"/>
      <c r="R340" s="236"/>
      <c r="S340" s="236"/>
      <c r="T340" s="237"/>
      <c r="AT340" s="238" t="s">
        <v>139</v>
      </c>
      <c r="AU340" s="238" t="s">
        <v>86</v>
      </c>
      <c r="AV340" s="15" t="s">
        <v>135</v>
      </c>
      <c r="AW340" s="15" t="s">
        <v>32</v>
      </c>
      <c r="AX340" s="15" t="s">
        <v>84</v>
      </c>
      <c r="AY340" s="238" t="s">
        <v>128</v>
      </c>
    </row>
    <row r="341" spans="1:65" s="2" customFormat="1" ht="24.2" customHeight="1">
      <c r="A341" s="35"/>
      <c r="B341" s="36"/>
      <c r="C341" s="188" t="s">
        <v>403</v>
      </c>
      <c r="D341" s="188" t="s">
        <v>131</v>
      </c>
      <c r="E341" s="189" t="s">
        <v>404</v>
      </c>
      <c r="F341" s="190" t="s">
        <v>405</v>
      </c>
      <c r="G341" s="191" t="s">
        <v>360</v>
      </c>
      <c r="H341" s="192">
        <v>0.15</v>
      </c>
      <c r="I341" s="193"/>
      <c r="J341" s="194">
        <f>ROUND(I341*H341,2)</f>
        <v>0</v>
      </c>
      <c r="K341" s="195"/>
      <c r="L341" s="40"/>
      <c r="M341" s="196" t="s">
        <v>1</v>
      </c>
      <c r="N341" s="197" t="s">
        <v>41</v>
      </c>
      <c r="O341" s="72"/>
      <c r="P341" s="198">
        <f>O341*H341</f>
        <v>0</v>
      </c>
      <c r="Q341" s="198">
        <v>0</v>
      </c>
      <c r="R341" s="198">
        <f>Q341*H341</f>
        <v>0</v>
      </c>
      <c r="S341" s="198">
        <v>0</v>
      </c>
      <c r="T341" s="199">
        <f>S341*H341</f>
        <v>0</v>
      </c>
      <c r="U341" s="35"/>
      <c r="V341" s="35"/>
      <c r="W341" s="35"/>
      <c r="X341" s="35"/>
      <c r="Y341" s="35"/>
      <c r="Z341" s="35"/>
      <c r="AA341" s="35"/>
      <c r="AB341" s="35"/>
      <c r="AC341" s="35"/>
      <c r="AD341" s="35"/>
      <c r="AE341" s="35"/>
      <c r="AR341" s="200" t="s">
        <v>252</v>
      </c>
      <c r="AT341" s="200" t="s">
        <v>131</v>
      </c>
      <c r="AU341" s="200" t="s">
        <v>86</v>
      </c>
      <c r="AY341" s="18" t="s">
        <v>128</v>
      </c>
      <c r="BE341" s="201">
        <f>IF(N341="základní",J341,0)</f>
        <v>0</v>
      </c>
      <c r="BF341" s="201">
        <f>IF(N341="snížená",J341,0)</f>
        <v>0</v>
      </c>
      <c r="BG341" s="201">
        <f>IF(N341="zákl. přenesená",J341,0)</f>
        <v>0</v>
      </c>
      <c r="BH341" s="201">
        <f>IF(N341="sníž. přenesená",J341,0)</f>
        <v>0</v>
      </c>
      <c r="BI341" s="201">
        <f>IF(N341="nulová",J341,0)</f>
        <v>0</v>
      </c>
      <c r="BJ341" s="18" t="s">
        <v>84</v>
      </c>
      <c r="BK341" s="201">
        <f>ROUND(I341*H341,2)</f>
        <v>0</v>
      </c>
      <c r="BL341" s="18" t="s">
        <v>252</v>
      </c>
      <c r="BM341" s="200" t="s">
        <v>406</v>
      </c>
    </row>
    <row r="342" spans="1:65" s="2" customFormat="1" ht="29.25">
      <c r="A342" s="35"/>
      <c r="B342" s="36"/>
      <c r="C342" s="37"/>
      <c r="D342" s="202" t="s">
        <v>137</v>
      </c>
      <c r="E342" s="37"/>
      <c r="F342" s="203" t="s">
        <v>407</v>
      </c>
      <c r="G342" s="37"/>
      <c r="H342" s="37"/>
      <c r="I342" s="204"/>
      <c r="J342" s="37"/>
      <c r="K342" s="37"/>
      <c r="L342" s="40"/>
      <c r="M342" s="205"/>
      <c r="N342" s="206"/>
      <c r="O342" s="72"/>
      <c r="P342" s="72"/>
      <c r="Q342" s="72"/>
      <c r="R342" s="72"/>
      <c r="S342" s="72"/>
      <c r="T342" s="73"/>
      <c r="U342" s="35"/>
      <c r="V342" s="35"/>
      <c r="W342" s="35"/>
      <c r="X342" s="35"/>
      <c r="Y342" s="35"/>
      <c r="Z342" s="35"/>
      <c r="AA342" s="35"/>
      <c r="AB342" s="35"/>
      <c r="AC342" s="35"/>
      <c r="AD342" s="35"/>
      <c r="AE342" s="35"/>
      <c r="AT342" s="18" t="s">
        <v>137</v>
      </c>
      <c r="AU342" s="18" t="s">
        <v>86</v>
      </c>
    </row>
    <row r="343" spans="1:65" s="12" customFormat="1" ht="22.9" customHeight="1">
      <c r="B343" s="172"/>
      <c r="C343" s="173"/>
      <c r="D343" s="174" t="s">
        <v>75</v>
      </c>
      <c r="E343" s="186" t="s">
        <v>408</v>
      </c>
      <c r="F343" s="186" t="s">
        <v>409</v>
      </c>
      <c r="G343" s="173"/>
      <c r="H343" s="173"/>
      <c r="I343" s="176"/>
      <c r="J343" s="187">
        <f>BK343</f>
        <v>0</v>
      </c>
      <c r="K343" s="173"/>
      <c r="L343" s="178"/>
      <c r="M343" s="179"/>
      <c r="N343" s="180"/>
      <c r="O343" s="180"/>
      <c r="P343" s="181">
        <f>SUM(P344:P353)</f>
        <v>0</v>
      </c>
      <c r="Q343" s="180"/>
      <c r="R343" s="181">
        <f>SUM(R344:R353)</f>
        <v>0.23080200000000001</v>
      </c>
      <c r="S343" s="180"/>
      <c r="T343" s="182">
        <f>SUM(T344:T353)</f>
        <v>0.143286</v>
      </c>
      <c r="AR343" s="183" t="s">
        <v>86</v>
      </c>
      <c r="AT343" s="184" t="s">
        <v>75</v>
      </c>
      <c r="AU343" s="184" t="s">
        <v>84</v>
      </c>
      <c r="AY343" s="183" t="s">
        <v>128</v>
      </c>
      <c r="BK343" s="185">
        <f>SUM(BK344:BK353)</f>
        <v>0</v>
      </c>
    </row>
    <row r="344" spans="1:65" s="2" customFormat="1" ht="16.5" customHeight="1">
      <c r="A344" s="35"/>
      <c r="B344" s="36"/>
      <c r="C344" s="188" t="s">
        <v>410</v>
      </c>
      <c r="D344" s="188" t="s">
        <v>131</v>
      </c>
      <c r="E344" s="189" t="s">
        <v>411</v>
      </c>
      <c r="F344" s="190" t="s">
        <v>412</v>
      </c>
      <c r="G344" s="191" t="s">
        <v>187</v>
      </c>
      <c r="H344" s="192">
        <v>85.8</v>
      </c>
      <c r="I344" s="193"/>
      <c r="J344" s="194">
        <f>ROUND(I344*H344,2)</f>
        <v>0</v>
      </c>
      <c r="K344" s="195"/>
      <c r="L344" s="40"/>
      <c r="M344" s="196" t="s">
        <v>1</v>
      </c>
      <c r="N344" s="197" t="s">
        <v>41</v>
      </c>
      <c r="O344" s="72"/>
      <c r="P344" s="198">
        <f>O344*H344</f>
        <v>0</v>
      </c>
      <c r="Q344" s="198">
        <v>0</v>
      </c>
      <c r="R344" s="198">
        <f>Q344*H344</f>
        <v>0</v>
      </c>
      <c r="S344" s="198">
        <v>1.67E-3</v>
      </c>
      <c r="T344" s="199">
        <f>S344*H344</f>
        <v>0.143286</v>
      </c>
      <c r="U344" s="35"/>
      <c r="V344" s="35"/>
      <c r="W344" s="35"/>
      <c r="X344" s="35"/>
      <c r="Y344" s="35"/>
      <c r="Z344" s="35"/>
      <c r="AA344" s="35"/>
      <c r="AB344" s="35"/>
      <c r="AC344" s="35"/>
      <c r="AD344" s="35"/>
      <c r="AE344" s="35"/>
      <c r="AR344" s="200" t="s">
        <v>252</v>
      </c>
      <c r="AT344" s="200" t="s">
        <v>131</v>
      </c>
      <c r="AU344" s="200" t="s">
        <v>86</v>
      </c>
      <c r="AY344" s="18" t="s">
        <v>128</v>
      </c>
      <c r="BE344" s="201">
        <f>IF(N344="základní",J344,0)</f>
        <v>0</v>
      </c>
      <c r="BF344" s="201">
        <f>IF(N344="snížená",J344,0)</f>
        <v>0</v>
      </c>
      <c r="BG344" s="201">
        <f>IF(N344="zákl. přenesená",J344,0)</f>
        <v>0</v>
      </c>
      <c r="BH344" s="201">
        <f>IF(N344="sníž. přenesená",J344,0)</f>
        <v>0</v>
      </c>
      <c r="BI344" s="201">
        <f>IF(N344="nulová",J344,0)</f>
        <v>0</v>
      </c>
      <c r="BJ344" s="18" t="s">
        <v>84</v>
      </c>
      <c r="BK344" s="201">
        <f>ROUND(I344*H344,2)</f>
        <v>0</v>
      </c>
      <c r="BL344" s="18" t="s">
        <v>252</v>
      </c>
      <c r="BM344" s="200" t="s">
        <v>413</v>
      </c>
    </row>
    <row r="345" spans="1:65" s="2" customFormat="1" ht="11.25">
      <c r="A345" s="35"/>
      <c r="B345" s="36"/>
      <c r="C345" s="37"/>
      <c r="D345" s="202" t="s">
        <v>137</v>
      </c>
      <c r="E345" s="37"/>
      <c r="F345" s="203" t="s">
        <v>414</v>
      </c>
      <c r="G345" s="37"/>
      <c r="H345" s="37"/>
      <c r="I345" s="204"/>
      <c r="J345" s="37"/>
      <c r="K345" s="37"/>
      <c r="L345" s="40"/>
      <c r="M345" s="205"/>
      <c r="N345" s="206"/>
      <c r="O345" s="72"/>
      <c r="P345" s="72"/>
      <c r="Q345" s="72"/>
      <c r="R345" s="72"/>
      <c r="S345" s="72"/>
      <c r="T345" s="73"/>
      <c r="U345" s="35"/>
      <c r="V345" s="35"/>
      <c r="W345" s="35"/>
      <c r="X345" s="35"/>
      <c r="Y345" s="35"/>
      <c r="Z345" s="35"/>
      <c r="AA345" s="35"/>
      <c r="AB345" s="35"/>
      <c r="AC345" s="35"/>
      <c r="AD345" s="35"/>
      <c r="AE345" s="35"/>
      <c r="AT345" s="18" t="s">
        <v>137</v>
      </c>
      <c r="AU345" s="18" t="s">
        <v>86</v>
      </c>
    </row>
    <row r="346" spans="1:65" s="14" customFormat="1" ht="11.25">
      <c r="B346" s="217"/>
      <c r="C346" s="218"/>
      <c r="D346" s="202" t="s">
        <v>139</v>
      </c>
      <c r="E346" s="219" t="s">
        <v>1</v>
      </c>
      <c r="F346" s="220" t="s">
        <v>415</v>
      </c>
      <c r="G346" s="218"/>
      <c r="H346" s="221">
        <v>85.8</v>
      </c>
      <c r="I346" s="222"/>
      <c r="J346" s="218"/>
      <c r="K346" s="218"/>
      <c r="L346" s="223"/>
      <c r="M346" s="224"/>
      <c r="N346" s="225"/>
      <c r="O346" s="225"/>
      <c r="P346" s="225"/>
      <c r="Q346" s="225"/>
      <c r="R346" s="225"/>
      <c r="S346" s="225"/>
      <c r="T346" s="226"/>
      <c r="AT346" s="227" t="s">
        <v>139</v>
      </c>
      <c r="AU346" s="227" t="s">
        <v>86</v>
      </c>
      <c r="AV346" s="14" t="s">
        <v>86</v>
      </c>
      <c r="AW346" s="14" t="s">
        <v>32</v>
      </c>
      <c r="AX346" s="14" t="s">
        <v>76</v>
      </c>
      <c r="AY346" s="227" t="s">
        <v>128</v>
      </c>
    </row>
    <row r="347" spans="1:65" s="15" customFormat="1" ht="11.25">
      <c r="B347" s="228"/>
      <c r="C347" s="229"/>
      <c r="D347" s="202" t="s">
        <v>139</v>
      </c>
      <c r="E347" s="230" t="s">
        <v>1</v>
      </c>
      <c r="F347" s="231" t="s">
        <v>146</v>
      </c>
      <c r="G347" s="229"/>
      <c r="H347" s="232">
        <v>85.8</v>
      </c>
      <c r="I347" s="233"/>
      <c r="J347" s="229"/>
      <c r="K347" s="229"/>
      <c r="L347" s="234"/>
      <c r="M347" s="235"/>
      <c r="N347" s="236"/>
      <c r="O347" s="236"/>
      <c r="P347" s="236"/>
      <c r="Q347" s="236"/>
      <c r="R347" s="236"/>
      <c r="S347" s="236"/>
      <c r="T347" s="237"/>
      <c r="AT347" s="238" t="s">
        <v>139</v>
      </c>
      <c r="AU347" s="238" t="s">
        <v>86</v>
      </c>
      <c r="AV347" s="15" t="s">
        <v>135</v>
      </c>
      <c r="AW347" s="15" t="s">
        <v>32</v>
      </c>
      <c r="AX347" s="15" t="s">
        <v>84</v>
      </c>
      <c r="AY347" s="238" t="s">
        <v>128</v>
      </c>
    </row>
    <row r="348" spans="1:65" s="2" customFormat="1" ht="24.2" customHeight="1">
      <c r="A348" s="35"/>
      <c r="B348" s="36"/>
      <c r="C348" s="188" t="s">
        <v>416</v>
      </c>
      <c r="D348" s="188" t="s">
        <v>131</v>
      </c>
      <c r="E348" s="189" t="s">
        <v>417</v>
      </c>
      <c r="F348" s="190" t="s">
        <v>418</v>
      </c>
      <c r="G348" s="191" t="s">
        <v>187</v>
      </c>
      <c r="H348" s="192">
        <v>85.8</v>
      </c>
      <c r="I348" s="193"/>
      <c r="J348" s="194">
        <f>ROUND(I348*H348,2)</f>
        <v>0</v>
      </c>
      <c r="K348" s="195"/>
      <c r="L348" s="40"/>
      <c r="M348" s="196" t="s">
        <v>1</v>
      </c>
      <c r="N348" s="197" t="s">
        <v>41</v>
      </c>
      <c r="O348" s="72"/>
      <c r="P348" s="198">
        <f>O348*H348</f>
        <v>0</v>
      </c>
      <c r="Q348" s="198">
        <v>2.6900000000000001E-3</v>
      </c>
      <c r="R348" s="198">
        <f>Q348*H348</f>
        <v>0.23080200000000001</v>
      </c>
      <c r="S348" s="198">
        <v>0</v>
      </c>
      <c r="T348" s="199">
        <f>S348*H348</f>
        <v>0</v>
      </c>
      <c r="U348" s="35"/>
      <c r="V348" s="35"/>
      <c r="W348" s="35"/>
      <c r="X348" s="35"/>
      <c r="Y348" s="35"/>
      <c r="Z348" s="35"/>
      <c r="AA348" s="35"/>
      <c r="AB348" s="35"/>
      <c r="AC348" s="35"/>
      <c r="AD348" s="35"/>
      <c r="AE348" s="35"/>
      <c r="AR348" s="200" t="s">
        <v>252</v>
      </c>
      <c r="AT348" s="200" t="s">
        <v>131</v>
      </c>
      <c r="AU348" s="200" t="s">
        <v>86</v>
      </c>
      <c r="AY348" s="18" t="s">
        <v>128</v>
      </c>
      <c r="BE348" s="201">
        <f>IF(N348="základní",J348,0)</f>
        <v>0</v>
      </c>
      <c r="BF348" s="201">
        <f>IF(N348="snížená",J348,0)</f>
        <v>0</v>
      </c>
      <c r="BG348" s="201">
        <f>IF(N348="zákl. přenesená",J348,0)</f>
        <v>0</v>
      </c>
      <c r="BH348" s="201">
        <f>IF(N348="sníž. přenesená",J348,0)</f>
        <v>0</v>
      </c>
      <c r="BI348" s="201">
        <f>IF(N348="nulová",J348,0)</f>
        <v>0</v>
      </c>
      <c r="BJ348" s="18" t="s">
        <v>84</v>
      </c>
      <c r="BK348" s="201">
        <f>ROUND(I348*H348,2)</f>
        <v>0</v>
      </c>
      <c r="BL348" s="18" t="s">
        <v>252</v>
      </c>
      <c r="BM348" s="200" t="s">
        <v>419</v>
      </c>
    </row>
    <row r="349" spans="1:65" s="2" customFormat="1" ht="19.5">
      <c r="A349" s="35"/>
      <c r="B349" s="36"/>
      <c r="C349" s="37"/>
      <c r="D349" s="202" t="s">
        <v>137</v>
      </c>
      <c r="E349" s="37"/>
      <c r="F349" s="203" t="s">
        <v>420</v>
      </c>
      <c r="G349" s="37"/>
      <c r="H349" s="37"/>
      <c r="I349" s="204"/>
      <c r="J349" s="37"/>
      <c r="K349" s="37"/>
      <c r="L349" s="40"/>
      <c r="M349" s="205"/>
      <c r="N349" s="206"/>
      <c r="O349" s="72"/>
      <c r="P349" s="72"/>
      <c r="Q349" s="72"/>
      <c r="R349" s="72"/>
      <c r="S349" s="72"/>
      <c r="T349" s="73"/>
      <c r="U349" s="35"/>
      <c r="V349" s="35"/>
      <c r="W349" s="35"/>
      <c r="X349" s="35"/>
      <c r="Y349" s="35"/>
      <c r="Z349" s="35"/>
      <c r="AA349" s="35"/>
      <c r="AB349" s="35"/>
      <c r="AC349" s="35"/>
      <c r="AD349" s="35"/>
      <c r="AE349" s="35"/>
      <c r="AT349" s="18" t="s">
        <v>137</v>
      </c>
      <c r="AU349" s="18" t="s">
        <v>86</v>
      </c>
    </row>
    <row r="350" spans="1:65" s="14" customFormat="1" ht="11.25">
      <c r="B350" s="217"/>
      <c r="C350" s="218"/>
      <c r="D350" s="202" t="s">
        <v>139</v>
      </c>
      <c r="E350" s="219" t="s">
        <v>1</v>
      </c>
      <c r="F350" s="220" t="s">
        <v>415</v>
      </c>
      <c r="G350" s="218"/>
      <c r="H350" s="221">
        <v>85.8</v>
      </c>
      <c r="I350" s="222"/>
      <c r="J350" s="218"/>
      <c r="K350" s="218"/>
      <c r="L350" s="223"/>
      <c r="M350" s="224"/>
      <c r="N350" s="225"/>
      <c r="O350" s="225"/>
      <c r="P350" s="225"/>
      <c r="Q350" s="225"/>
      <c r="R350" s="225"/>
      <c r="S350" s="225"/>
      <c r="T350" s="226"/>
      <c r="AT350" s="227" t="s">
        <v>139</v>
      </c>
      <c r="AU350" s="227" t="s">
        <v>86</v>
      </c>
      <c r="AV350" s="14" t="s">
        <v>86</v>
      </c>
      <c r="AW350" s="14" t="s">
        <v>32</v>
      </c>
      <c r="AX350" s="14" t="s">
        <v>76</v>
      </c>
      <c r="AY350" s="227" t="s">
        <v>128</v>
      </c>
    </row>
    <row r="351" spans="1:65" s="15" customFormat="1" ht="11.25">
      <c r="B351" s="228"/>
      <c r="C351" s="229"/>
      <c r="D351" s="202" t="s">
        <v>139</v>
      </c>
      <c r="E351" s="230" t="s">
        <v>1</v>
      </c>
      <c r="F351" s="231" t="s">
        <v>146</v>
      </c>
      <c r="G351" s="229"/>
      <c r="H351" s="232">
        <v>85.8</v>
      </c>
      <c r="I351" s="233"/>
      <c r="J351" s="229"/>
      <c r="K351" s="229"/>
      <c r="L351" s="234"/>
      <c r="M351" s="235"/>
      <c r="N351" s="236"/>
      <c r="O351" s="236"/>
      <c r="P351" s="236"/>
      <c r="Q351" s="236"/>
      <c r="R351" s="236"/>
      <c r="S351" s="236"/>
      <c r="T351" s="237"/>
      <c r="AT351" s="238" t="s">
        <v>139</v>
      </c>
      <c r="AU351" s="238" t="s">
        <v>86</v>
      </c>
      <c r="AV351" s="15" t="s">
        <v>135</v>
      </c>
      <c r="AW351" s="15" t="s">
        <v>32</v>
      </c>
      <c r="AX351" s="15" t="s">
        <v>84</v>
      </c>
      <c r="AY351" s="238" t="s">
        <v>128</v>
      </c>
    </row>
    <row r="352" spans="1:65" s="2" customFormat="1" ht="24.2" customHeight="1">
      <c r="A352" s="35"/>
      <c r="B352" s="36"/>
      <c r="C352" s="188" t="s">
        <v>421</v>
      </c>
      <c r="D352" s="188" t="s">
        <v>131</v>
      </c>
      <c r="E352" s="189" t="s">
        <v>422</v>
      </c>
      <c r="F352" s="190" t="s">
        <v>423</v>
      </c>
      <c r="G352" s="191" t="s">
        <v>360</v>
      </c>
      <c r="H352" s="192">
        <v>0.23100000000000001</v>
      </c>
      <c r="I352" s="193"/>
      <c r="J352" s="194">
        <f>ROUND(I352*H352,2)</f>
        <v>0</v>
      </c>
      <c r="K352" s="195"/>
      <c r="L352" s="40"/>
      <c r="M352" s="196" t="s">
        <v>1</v>
      </c>
      <c r="N352" s="197" t="s">
        <v>41</v>
      </c>
      <c r="O352" s="72"/>
      <c r="P352" s="198">
        <f>O352*H352</f>
        <v>0</v>
      </c>
      <c r="Q352" s="198">
        <v>0</v>
      </c>
      <c r="R352" s="198">
        <f>Q352*H352</f>
        <v>0</v>
      </c>
      <c r="S352" s="198">
        <v>0</v>
      </c>
      <c r="T352" s="199">
        <f>S352*H352</f>
        <v>0</v>
      </c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R352" s="200" t="s">
        <v>252</v>
      </c>
      <c r="AT352" s="200" t="s">
        <v>131</v>
      </c>
      <c r="AU352" s="200" t="s">
        <v>86</v>
      </c>
      <c r="AY352" s="18" t="s">
        <v>128</v>
      </c>
      <c r="BE352" s="201">
        <f>IF(N352="základní",J352,0)</f>
        <v>0</v>
      </c>
      <c r="BF352" s="201">
        <f>IF(N352="snížená",J352,0)</f>
        <v>0</v>
      </c>
      <c r="BG352" s="201">
        <f>IF(N352="zákl. přenesená",J352,0)</f>
        <v>0</v>
      </c>
      <c r="BH352" s="201">
        <f>IF(N352="sníž. přenesená",J352,0)</f>
        <v>0</v>
      </c>
      <c r="BI352" s="201">
        <f>IF(N352="nulová",J352,0)</f>
        <v>0</v>
      </c>
      <c r="BJ352" s="18" t="s">
        <v>84</v>
      </c>
      <c r="BK352" s="201">
        <f>ROUND(I352*H352,2)</f>
        <v>0</v>
      </c>
      <c r="BL352" s="18" t="s">
        <v>252</v>
      </c>
      <c r="BM352" s="200" t="s">
        <v>424</v>
      </c>
    </row>
    <row r="353" spans="1:65" s="2" customFormat="1" ht="29.25">
      <c r="A353" s="35"/>
      <c r="B353" s="36"/>
      <c r="C353" s="37"/>
      <c r="D353" s="202" t="s">
        <v>137</v>
      </c>
      <c r="E353" s="37"/>
      <c r="F353" s="203" t="s">
        <v>425</v>
      </c>
      <c r="G353" s="37"/>
      <c r="H353" s="37"/>
      <c r="I353" s="204"/>
      <c r="J353" s="37"/>
      <c r="K353" s="37"/>
      <c r="L353" s="40"/>
      <c r="M353" s="205"/>
      <c r="N353" s="206"/>
      <c r="O353" s="72"/>
      <c r="P353" s="72"/>
      <c r="Q353" s="72"/>
      <c r="R353" s="72"/>
      <c r="S353" s="72"/>
      <c r="T353" s="73"/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  <c r="AE353" s="35"/>
      <c r="AT353" s="18" t="s">
        <v>137</v>
      </c>
      <c r="AU353" s="18" t="s">
        <v>86</v>
      </c>
    </row>
    <row r="354" spans="1:65" s="12" customFormat="1" ht="22.9" customHeight="1">
      <c r="B354" s="172"/>
      <c r="C354" s="173"/>
      <c r="D354" s="174" t="s">
        <v>75</v>
      </c>
      <c r="E354" s="186" t="s">
        <v>426</v>
      </c>
      <c r="F354" s="186" t="s">
        <v>427</v>
      </c>
      <c r="G354" s="173"/>
      <c r="H354" s="173"/>
      <c r="I354" s="176"/>
      <c r="J354" s="187">
        <f>BK354</f>
        <v>0</v>
      </c>
      <c r="K354" s="173"/>
      <c r="L354" s="178"/>
      <c r="M354" s="179"/>
      <c r="N354" s="180"/>
      <c r="O354" s="180"/>
      <c r="P354" s="181">
        <f>SUM(P355:P458)</f>
        <v>0</v>
      </c>
      <c r="Q354" s="180"/>
      <c r="R354" s="181">
        <f>SUM(R355:R458)</f>
        <v>6.6856514999999987</v>
      </c>
      <c r="S354" s="180"/>
      <c r="T354" s="182">
        <f>SUM(T355:T458)</f>
        <v>0</v>
      </c>
      <c r="AR354" s="183" t="s">
        <v>86</v>
      </c>
      <c r="AT354" s="184" t="s">
        <v>75</v>
      </c>
      <c r="AU354" s="184" t="s">
        <v>84</v>
      </c>
      <c r="AY354" s="183" t="s">
        <v>128</v>
      </c>
      <c r="BK354" s="185">
        <f>SUM(BK355:BK458)</f>
        <v>0</v>
      </c>
    </row>
    <row r="355" spans="1:65" s="2" customFormat="1" ht="24.2" customHeight="1">
      <c r="A355" s="35"/>
      <c r="B355" s="36"/>
      <c r="C355" s="188" t="s">
        <v>428</v>
      </c>
      <c r="D355" s="188" t="s">
        <v>131</v>
      </c>
      <c r="E355" s="189" t="s">
        <v>429</v>
      </c>
      <c r="F355" s="190" t="s">
        <v>430</v>
      </c>
      <c r="G355" s="191" t="s">
        <v>134</v>
      </c>
      <c r="H355" s="192">
        <v>111.175</v>
      </c>
      <c r="I355" s="193"/>
      <c r="J355" s="194">
        <f>ROUND(I355*H355,2)</f>
        <v>0</v>
      </c>
      <c r="K355" s="195"/>
      <c r="L355" s="40"/>
      <c r="M355" s="196" t="s">
        <v>1</v>
      </c>
      <c r="N355" s="197" t="s">
        <v>41</v>
      </c>
      <c r="O355" s="72"/>
      <c r="P355" s="198">
        <f>O355*H355</f>
        <v>0</v>
      </c>
      <c r="Q355" s="198">
        <v>2.5999999999999998E-4</v>
      </c>
      <c r="R355" s="198">
        <f>Q355*H355</f>
        <v>2.8905499999999997E-2</v>
      </c>
      <c r="S355" s="198">
        <v>0</v>
      </c>
      <c r="T355" s="199">
        <f>S355*H355</f>
        <v>0</v>
      </c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  <c r="AR355" s="200" t="s">
        <v>252</v>
      </c>
      <c r="AT355" s="200" t="s">
        <v>131</v>
      </c>
      <c r="AU355" s="200" t="s">
        <v>86</v>
      </c>
      <c r="AY355" s="18" t="s">
        <v>128</v>
      </c>
      <c r="BE355" s="201">
        <f>IF(N355="základní",J355,0)</f>
        <v>0</v>
      </c>
      <c r="BF355" s="201">
        <f>IF(N355="snížená",J355,0)</f>
        <v>0</v>
      </c>
      <c r="BG355" s="201">
        <f>IF(N355="zákl. přenesená",J355,0)</f>
        <v>0</v>
      </c>
      <c r="BH355" s="201">
        <f>IF(N355="sníž. přenesená",J355,0)</f>
        <v>0</v>
      </c>
      <c r="BI355" s="201">
        <f>IF(N355="nulová",J355,0)</f>
        <v>0</v>
      </c>
      <c r="BJ355" s="18" t="s">
        <v>84</v>
      </c>
      <c r="BK355" s="201">
        <f>ROUND(I355*H355,2)</f>
        <v>0</v>
      </c>
      <c r="BL355" s="18" t="s">
        <v>252</v>
      </c>
      <c r="BM355" s="200" t="s">
        <v>431</v>
      </c>
    </row>
    <row r="356" spans="1:65" s="2" customFormat="1" ht="19.5">
      <c r="A356" s="35"/>
      <c r="B356" s="36"/>
      <c r="C356" s="37"/>
      <c r="D356" s="202" t="s">
        <v>137</v>
      </c>
      <c r="E356" s="37"/>
      <c r="F356" s="203" t="s">
        <v>432</v>
      </c>
      <c r="G356" s="37"/>
      <c r="H356" s="37"/>
      <c r="I356" s="204"/>
      <c r="J356" s="37"/>
      <c r="K356" s="37"/>
      <c r="L356" s="40"/>
      <c r="M356" s="205"/>
      <c r="N356" s="206"/>
      <c r="O356" s="72"/>
      <c r="P356" s="72"/>
      <c r="Q356" s="72"/>
      <c r="R356" s="72"/>
      <c r="S356" s="72"/>
      <c r="T356" s="73"/>
      <c r="U356" s="35"/>
      <c r="V356" s="35"/>
      <c r="W356" s="35"/>
      <c r="X356" s="35"/>
      <c r="Y356" s="35"/>
      <c r="Z356" s="35"/>
      <c r="AA356" s="35"/>
      <c r="AB356" s="35"/>
      <c r="AC356" s="35"/>
      <c r="AD356" s="35"/>
      <c r="AE356" s="35"/>
      <c r="AT356" s="18" t="s">
        <v>137</v>
      </c>
      <c r="AU356" s="18" t="s">
        <v>86</v>
      </c>
    </row>
    <row r="357" spans="1:65" s="13" customFormat="1" ht="11.25">
      <c r="B357" s="207"/>
      <c r="C357" s="208"/>
      <c r="D357" s="202" t="s">
        <v>139</v>
      </c>
      <c r="E357" s="209" t="s">
        <v>1</v>
      </c>
      <c r="F357" s="210" t="s">
        <v>433</v>
      </c>
      <c r="G357" s="208"/>
      <c r="H357" s="209" t="s">
        <v>1</v>
      </c>
      <c r="I357" s="211"/>
      <c r="J357" s="208"/>
      <c r="K357" s="208"/>
      <c r="L357" s="212"/>
      <c r="M357" s="213"/>
      <c r="N357" s="214"/>
      <c r="O357" s="214"/>
      <c r="P357" s="214"/>
      <c r="Q357" s="214"/>
      <c r="R357" s="214"/>
      <c r="S357" s="214"/>
      <c r="T357" s="215"/>
      <c r="AT357" s="216" t="s">
        <v>139</v>
      </c>
      <c r="AU357" s="216" t="s">
        <v>86</v>
      </c>
      <c r="AV357" s="13" t="s">
        <v>84</v>
      </c>
      <c r="AW357" s="13" t="s">
        <v>32</v>
      </c>
      <c r="AX357" s="13" t="s">
        <v>76</v>
      </c>
      <c r="AY357" s="216" t="s">
        <v>128</v>
      </c>
    </row>
    <row r="358" spans="1:65" s="14" customFormat="1" ht="11.25">
      <c r="B358" s="217"/>
      <c r="C358" s="218"/>
      <c r="D358" s="202" t="s">
        <v>139</v>
      </c>
      <c r="E358" s="219" t="s">
        <v>1</v>
      </c>
      <c r="F358" s="220" t="s">
        <v>434</v>
      </c>
      <c r="G358" s="218"/>
      <c r="H358" s="221">
        <v>111.175</v>
      </c>
      <c r="I358" s="222"/>
      <c r="J358" s="218"/>
      <c r="K358" s="218"/>
      <c r="L358" s="223"/>
      <c r="M358" s="224"/>
      <c r="N358" s="225"/>
      <c r="O358" s="225"/>
      <c r="P358" s="225"/>
      <c r="Q358" s="225"/>
      <c r="R358" s="225"/>
      <c r="S358" s="225"/>
      <c r="T358" s="226"/>
      <c r="AT358" s="227" t="s">
        <v>139</v>
      </c>
      <c r="AU358" s="227" t="s">
        <v>86</v>
      </c>
      <c r="AV358" s="14" t="s">
        <v>86</v>
      </c>
      <c r="AW358" s="14" t="s">
        <v>32</v>
      </c>
      <c r="AX358" s="14" t="s">
        <v>76</v>
      </c>
      <c r="AY358" s="227" t="s">
        <v>128</v>
      </c>
    </row>
    <row r="359" spans="1:65" s="15" customFormat="1" ht="11.25">
      <c r="B359" s="228"/>
      <c r="C359" s="229"/>
      <c r="D359" s="202" t="s">
        <v>139</v>
      </c>
      <c r="E359" s="230" t="s">
        <v>1</v>
      </c>
      <c r="F359" s="231" t="s">
        <v>146</v>
      </c>
      <c r="G359" s="229"/>
      <c r="H359" s="232">
        <v>111.175</v>
      </c>
      <c r="I359" s="233"/>
      <c r="J359" s="229"/>
      <c r="K359" s="229"/>
      <c r="L359" s="234"/>
      <c r="M359" s="235"/>
      <c r="N359" s="236"/>
      <c r="O359" s="236"/>
      <c r="P359" s="236"/>
      <c r="Q359" s="236"/>
      <c r="R359" s="236"/>
      <c r="S359" s="236"/>
      <c r="T359" s="237"/>
      <c r="AT359" s="238" t="s">
        <v>139</v>
      </c>
      <c r="AU359" s="238" t="s">
        <v>86</v>
      </c>
      <c r="AV359" s="15" t="s">
        <v>135</v>
      </c>
      <c r="AW359" s="15" t="s">
        <v>32</v>
      </c>
      <c r="AX359" s="15" t="s">
        <v>84</v>
      </c>
      <c r="AY359" s="238" t="s">
        <v>128</v>
      </c>
    </row>
    <row r="360" spans="1:65" s="2" customFormat="1" ht="33" customHeight="1">
      <c r="A360" s="35"/>
      <c r="B360" s="36"/>
      <c r="C360" s="250" t="s">
        <v>435</v>
      </c>
      <c r="D360" s="250" t="s">
        <v>199</v>
      </c>
      <c r="E360" s="251" t="s">
        <v>436</v>
      </c>
      <c r="F360" s="252" t="s">
        <v>437</v>
      </c>
      <c r="G360" s="253" t="s">
        <v>180</v>
      </c>
      <c r="H360" s="254">
        <v>3</v>
      </c>
      <c r="I360" s="255"/>
      <c r="J360" s="256">
        <f>ROUND(I360*H360,2)</f>
        <v>0</v>
      </c>
      <c r="K360" s="257"/>
      <c r="L360" s="258"/>
      <c r="M360" s="259" t="s">
        <v>1</v>
      </c>
      <c r="N360" s="260" t="s">
        <v>41</v>
      </c>
      <c r="O360" s="72"/>
      <c r="P360" s="198">
        <f>O360*H360</f>
        <v>0</v>
      </c>
      <c r="Q360" s="198">
        <v>0.34899999999999998</v>
      </c>
      <c r="R360" s="198">
        <f>Q360*H360</f>
        <v>1.0469999999999999</v>
      </c>
      <c r="S360" s="198">
        <v>0</v>
      </c>
      <c r="T360" s="199">
        <f>S360*H360</f>
        <v>0</v>
      </c>
      <c r="U360" s="35"/>
      <c r="V360" s="35"/>
      <c r="W360" s="35"/>
      <c r="X360" s="35"/>
      <c r="Y360" s="35"/>
      <c r="Z360" s="35"/>
      <c r="AA360" s="35"/>
      <c r="AB360" s="35"/>
      <c r="AC360" s="35"/>
      <c r="AD360" s="35"/>
      <c r="AE360" s="35"/>
      <c r="AR360" s="200" t="s">
        <v>357</v>
      </c>
      <c r="AT360" s="200" t="s">
        <v>199</v>
      </c>
      <c r="AU360" s="200" t="s">
        <v>86</v>
      </c>
      <c r="AY360" s="18" t="s">
        <v>128</v>
      </c>
      <c r="BE360" s="201">
        <f>IF(N360="základní",J360,0)</f>
        <v>0</v>
      </c>
      <c r="BF360" s="201">
        <f>IF(N360="snížená",J360,0)</f>
        <v>0</v>
      </c>
      <c r="BG360" s="201">
        <f>IF(N360="zákl. přenesená",J360,0)</f>
        <v>0</v>
      </c>
      <c r="BH360" s="201">
        <f>IF(N360="sníž. přenesená",J360,0)</f>
        <v>0</v>
      </c>
      <c r="BI360" s="201">
        <f>IF(N360="nulová",J360,0)</f>
        <v>0</v>
      </c>
      <c r="BJ360" s="18" t="s">
        <v>84</v>
      </c>
      <c r="BK360" s="201">
        <f>ROUND(I360*H360,2)</f>
        <v>0</v>
      </c>
      <c r="BL360" s="18" t="s">
        <v>252</v>
      </c>
      <c r="BM360" s="200" t="s">
        <v>438</v>
      </c>
    </row>
    <row r="361" spans="1:65" s="2" customFormat="1" ht="97.5">
      <c r="A361" s="35"/>
      <c r="B361" s="36"/>
      <c r="C361" s="37"/>
      <c r="D361" s="202" t="s">
        <v>137</v>
      </c>
      <c r="E361" s="37"/>
      <c r="F361" s="203" t="s">
        <v>439</v>
      </c>
      <c r="G361" s="37"/>
      <c r="H361" s="37"/>
      <c r="I361" s="204"/>
      <c r="J361" s="37"/>
      <c r="K361" s="37"/>
      <c r="L361" s="40"/>
      <c r="M361" s="205"/>
      <c r="N361" s="206"/>
      <c r="O361" s="72"/>
      <c r="P361" s="72"/>
      <c r="Q361" s="72"/>
      <c r="R361" s="72"/>
      <c r="S361" s="72"/>
      <c r="T361" s="73"/>
      <c r="U361" s="35"/>
      <c r="V361" s="35"/>
      <c r="W361" s="35"/>
      <c r="X361" s="35"/>
      <c r="Y361" s="35"/>
      <c r="Z361" s="35"/>
      <c r="AA361" s="35"/>
      <c r="AB361" s="35"/>
      <c r="AC361" s="35"/>
      <c r="AD361" s="35"/>
      <c r="AE361" s="35"/>
      <c r="AT361" s="18" t="s">
        <v>137</v>
      </c>
      <c r="AU361" s="18" t="s">
        <v>86</v>
      </c>
    </row>
    <row r="362" spans="1:65" s="13" customFormat="1" ht="11.25">
      <c r="B362" s="207"/>
      <c r="C362" s="208"/>
      <c r="D362" s="202" t="s">
        <v>139</v>
      </c>
      <c r="E362" s="209" t="s">
        <v>1</v>
      </c>
      <c r="F362" s="210" t="s">
        <v>440</v>
      </c>
      <c r="G362" s="208"/>
      <c r="H362" s="209" t="s">
        <v>1</v>
      </c>
      <c r="I362" s="211"/>
      <c r="J362" s="208"/>
      <c r="K362" s="208"/>
      <c r="L362" s="212"/>
      <c r="M362" s="213"/>
      <c r="N362" s="214"/>
      <c r="O362" s="214"/>
      <c r="P362" s="214"/>
      <c r="Q362" s="214"/>
      <c r="R362" s="214"/>
      <c r="S362" s="214"/>
      <c r="T362" s="215"/>
      <c r="AT362" s="216" t="s">
        <v>139</v>
      </c>
      <c r="AU362" s="216" t="s">
        <v>86</v>
      </c>
      <c r="AV362" s="13" t="s">
        <v>84</v>
      </c>
      <c r="AW362" s="13" t="s">
        <v>32</v>
      </c>
      <c r="AX362" s="13" t="s">
        <v>76</v>
      </c>
      <c r="AY362" s="216" t="s">
        <v>128</v>
      </c>
    </row>
    <row r="363" spans="1:65" s="14" customFormat="1" ht="11.25">
      <c r="B363" s="217"/>
      <c r="C363" s="218"/>
      <c r="D363" s="202" t="s">
        <v>139</v>
      </c>
      <c r="E363" s="219" t="s">
        <v>1</v>
      </c>
      <c r="F363" s="220" t="s">
        <v>155</v>
      </c>
      <c r="G363" s="218"/>
      <c r="H363" s="221">
        <v>3</v>
      </c>
      <c r="I363" s="222"/>
      <c r="J363" s="218"/>
      <c r="K363" s="218"/>
      <c r="L363" s="223"/>
      <c r="M363" s="224"/>
      <c r="N363" s="225"/>
      <c r="O363" s="225"/>
      <c r="P363" s="225"/>
      <c r="Q363" s="225"/>
      <c r="R363" s="225"/>
      <c r="S363" s="225"/>
      <c r="T363" s="226"/>
      <c r="AT363" s="227" t="s">
        <v>139</v>
      </c>
      <c r="AU363" s="227" t="s">
        <v>86</v>
      </c>
      <c r="AV363" s="14" t="s">
        <v>86</v>
      </c>
      <c r="AW363" s="14" t="s">
        <v>32</v>
      </c>
      <c r="AX363" s="14" t="s">
        <v>76</v>
      </c>
      <c r="AY363" s="227" t="s">
        <v>128</v>
      </c>
    </row>
    <row r="364" spans="1:65" s="15" customFormat="1" ht="11.25">
      <c r="B364" s="228"/>
      <c r="C364" s="229"/>
      <c r="D364" s="202" t="s">
        <v>139</v>
      </c>
      <c r="E364" s="230" t="s">
        <v>1</v>
      </c>
      <c r="F364" s="231" t="s">
        <v>146</v>
      </c>
      <c r="G364" s="229"/>
      <c r="H364" s="232">
        <v>3</v>
      </c>
      <c r="I364" s="233"/>
      <c r="J364" s="229"/>
      <c r="K364" s="229"/>
      <c r="L364" s="234"/>
      <c r="M364" s="235"/>
      <c r="N364" s="236"/>
      <c r="O364" s="236"/>
      <c r="P364" s="236"/>
      <c r="Q364" s="236"/>
      <c r="R364" s="236"/>
      <c r="S364" s="236"/>
      <c r="T364" s="237"/>
      <c r="AT364" s="238" t="s">
        <v>139</v>
      </c>
      <c r="AU364" s="238" t="s">
        <v>86</v>
      </c>
      <c r="AV364" s="15" t="s">
        <v>135</v>
      </c>
      <c r="AW364" s="15" t="s">
        <v>32</v>
      </c>
      <c r="AX364" s="15" t="s">
        <v>84</v>
      </c>
      <c r="AY364" s="238" t="s">
        <v>128</v>
      </c>
    </row>
    <row r="365" spans="1:65" s="2" customFormat="1" ht="33" customHeight="1">
      <c r="A365" s="35"/>
      <c r="B365" s="36"/>
      <c r="C365" s="250" t="s">
        <v>441</v>
      </c>
      <c r="D365" s="250" t="s">
        <v>199</v>
      </c>
      <c r="E365" s="251" t="s">
        <v>442</v>
      </c>
      <c r="F365" s="252" t="s">
        <v>443</v>
      </c>
      <c r="G365" s="253" t="s">
        <v>180</v>
      </c>
      <c r="H365" s="254">
        <v>2</v>
      </c>
      <c r="I365" s="255"/>
      <c r="J365" s="256">
        <f>ROUND(I365*H365,2)</f>
        <v>0</v>
      </c>
      <c r="K365" s="257"/>
      <c r="L365" s="258"/>
      <c r="M365" s="259" t="s">
        <v>1</v>
      </c>
      <c r="N365" s="260" t="s">
        <v>41</v>
      </c>
      <c r="O365" s="72"/>
      <c r="P365" s="198">
        <f>O365*H365</f>
        <v>0</v>
      </c>
      <c r="Q365" s="198">
        <v>0.28000000000000003</v>
      </c>
      <c r="R365" s="198">
        <f>Q365*H365</f>
        <v>0.56000000000000005</v>
      </c>
      <c r="S365" s="198">
        <v>0</v>
      </c>
      <c r="T365" s="199">
        <f>S365*H365</f>
        <v>0</v>
      </c>
      <c r="U365" s="35"/>
      <c r="V365" s="35"/>
      <c r="W365" s="35"/>
      <c r="X365" s="35"/>
      <c r="Y365" s="35"/>
      <c r="Z365" s="35"/>
      <c r="AA365" s="35"/>
      <c r="AB365" s="35"/>
      <c r="AC365" s="35"/>
      <c r="AD365" s="35"/>
      <c r="AE365" s="35"/>
      <c r="AR365" s="200" t="s">
        <v>357</v>
      </c>
      <c r="AT365" s="200" t="s">
        <v>199</v>
      </c>
      <c r="AU365" s="200" t="s">
        <v>86</v>
      </c>
      <c r="AY365" s="18" t="s">
        <v>128</v>
      </c>
      <c r="BE365" s="201">
        <f>IF(N365="základní",J365,0)</f>
        <v>0</v>
      </c>
      <c r="BF365" s="201">
        <f>IF(N365="snížená",J365,0)</f>
        <v>0</v>
      </c>
      <c r="BG365" s="201">
        <f>IF(N365="zákl. přenesená",J365,0)</f>
        <v>0</v>
      </c>
      <c r="BH365" s="201">
        <f>IF(N365="sníž. přenesená",J365,0)</f>
        <v>0</v>
      </c>
      <c r="BI365" s="201">
        <f>IF(N365="nulová",J365,0)</f>
        <v>0</v>
      </c>
      <c r="BJ365" s="18" t="s">
        <v>84</v>
      </c>
      <c r="BK365" s="201">
        <f>ROUND(I365*H365,2)</f>
        <v>0</v>
      </c>
      <c r="BL365" s="18" t="s">
        <v>252</v>
      </c>
      <c r="BM365" s="200" t="s">
        <v>444</v>
      </c>
    </row>
    <row r="366" spans="1:65" s="2" customFormat="1" ht="97.5">
      <c r="A366" s="35"/>
      <c r="B366" s="36"/>
      <c r="C366" s="37"/>
      <c r="D366" s="202" t="s">
        <v>137</v>
      </c>
      <c r="E366" s="37"/>
      <c r="F366" s="203" t="s">
        <v>445</v>
      </c>
      <c r="G366" s="37"/>
      <c r="H366" s="37"/>
      <c r="I366" s="204"/>
      <c r="J366" s="37"/>
      <c r="K366" s="37"/>
      <c r="L366" s="40"/>
      <c r="M366" s="205"/>
      <c r="N366" s="206"/>
      <c r="O366" s="72"/>
      <c r="P366" s="72"/>
      <c r="Q366" s="72"/>
      <c r="R366" s="72"/>
      <c r="S366" s="72"/>
      <c r="T366" s="73"/>
      <c r="U366" s="35"/>
      <c r="V366" s="35"/>
      <c r="W366" s="35"/>
      <c r="X366" s="35"/>
      <c r="Y366" s="35"/>
      <c r="Z366" s="35"/>
      <c r="AA366" s="35"/>
      <c r="AB366" s="35"/>
      <c r="AC366" s="35"/>
      <c r="AD366" s="35"/>
      <c r="AE366" s="35"/>
      <c r="AT366" s="18" t="s">
        <v>137</v>
      </c>
      <c r="AU366" s="18" t="s">
        <v>86</v>
      </c>
    </row>
    <row r="367" spans="1:65" s="13" customFormat="1" ht="11.25">
      <c r="B367" s="207"/>
      <c r="C367" s="208"/>
      <c r="D367" s="202" t="s">
        <v>139</v>
      </c>
      <c r="E367" s="209" t="s">
        <v>1</v>
      </c>
      <c r="F367" s="210" t="s">
        <v>446</v>
      </c>
      <c r="G367" s="208"/>
      <c r="H367" s="209" t="s">
        <v>1</v>
      </c>
      <c r="I367" s="211"/>
      <c r="J367" s="208"/>
      <c r="K367" s="208"/>
      <c r="L367" s="212"/>
      <c r="M367" s="213"/>
      <c r="N367" s="214"/>
      <c r="O367" s="214"/>
      <c r="P367" s="214"/>
      <c r="Q367" s="214"/>
      <c r="R367" s="214"/>
      <c r="S367" s="214"/>
      <c r="T367" s="215"/>
      <c r="AT367" s="216" t="s">
        <v>139</v>
      </c>
      <c r="AU367" s="216" t="s">
        <v>86</v>
      </c>
      <c r="AV367" s="13" t="s">
        <v>84</v>
      </c>
      <c r="AW367" s="13" t="s">
        <v>32</v>
      </c>
      <c r="AX367" s="13" t="s">
        <v>76</v>
      </c>
      <c r="AY367" s="216" t="s">
        <v>128</v>
      </c>
    </row>
    <row r="368" spans="1:65" s="14" customFormat="1" ht="11.25">
      <c r="B368" s="217"/>
      <c r="C368" s="218"/>
      <c r="D368" s="202" t="s">
        <v>139</v>
      </c>
      <c r="E368" s="219" t="s">
        <v>1</v>
      </c>
      <c r="F368" s="220" t="s">
        <v>86</v>
      </c>
      <c r="G368" s="218"/>
      <c r="H368" s="221">
        <v>2</v>
      </c>
      <c r="I368" s="222"/>
      <c r="J368" s="218"/>
      <c r="K368" s="218"/>
      <c r="L368" s="223"/>
      <c r="M368" s="224"/>
      <c r="N368" s="225"/>
      <c r="O368" s="225"/>
      <c r="P368" s="225"/>
      <c r="Q368" s="225"/>
      <c r="R368" s="225"/>
      <c r="S368" s="225"/>
      <c r="T368" s="226"/>
      <c r="AT368" s="227" t="s">
        <v>139</v>
      </c>
      <c r="AU368" s="227" t="s">
        <v>86</v>
      </c>
      <c r="AV368" s="14" t="s">
        <v>86</v>
      </c>
      <c r="AW368" s="14" t="s">
        <v>32</v>
      </c>
      <c r="AX368" s="14" t="s">
        <v>76</v>
      </c>
      <c r="AY368" s="227" t="s">
        <v>128</v>
      </c>
    </row>
    <row r="369" spans="1:65" s="15" customFormat="1" ht="11.25">
      <c r="B369" s="228"/>
      <c r="C369" s="229"/>
      <c r="D369" s="202" t="s">
        <v>139</v>
      </c>
      <c r="E369" s="230" t="s">
        <v>1</v>
      </c>
      <c r="F369" s="231" t="s">
        <v>146</v>
      </c>
      <c r="G369" s="229"/>
      <c r="H369" s="232">
        <v>2</v>
      </c>
      <c r="I369" s="233"/>
      <c r="J369" s="229"/>
      <c r="K369" s="229"/>
      <c r="L369" s="234"/>
      <c r="M369" s="235"/>
      <c r="N369" s="236"/>
      <c r="O369" s="236"/>
      <c r="P369" s="236"/>
      <c r="Q369" s="236"/>
      <c r="R369" s="236"/>
      <c r="S369" s="236"/>
      <c r="T369" s="237"/>
      <c r="AT369" s="238" t="s">
        <v>139</v>
      </c>
      <c r="AU369" s="238" t="s">
        <v>86</v>
      </c>
      <c r="AV369" s="15" t="s">
        <v>135</v>
      </c>
      <c r="AW369" s="15" t="s">
        <v>32</v>
      </c>
      <c r="AX369" s="15" t="s">
        <v>84</v>
      </c>
      <c r="AY369" s="238" t="s">
        <v>128</v>
      </c>
    </row>
    <row r="370" spans="1:65" s="2" customFormat="1" ht="33" customHeight="1">
      <c r="A370" s="35"/>
      <c r="B370" s="36"/>
      <c r="C370" s="250" t="s">
        <v>447</v>
      </c>
      <c r="D370" s="250" t="s">
        <v>199</v>
      </c>
      <c r="E370" s="251" t="s">
        <v>448</v>
      </c>
      <c r="F370" s="252" t="s">
        <v>449</v>
      </c>
      <c r="G370" s="253" t="s">
        <v>180</v>
      </c>
      <c r="H370" s="254">
        <v>8</v>
      </c>
      <c r="I370" s="255"/>
      <c r="J370" s="256">
        <f>ROUND(I370*H370,2)</f>
        <v>0</v>
      </c>
      <c r="K370" s="257"/>
      <c r="L370" s="258"/>
      <c r="M370" s="259" t="s">
        <v>1</v>
      </c>
      <c r="N370" s="260" t="s">
        <v>41</v>
      </c>
      <c r="O370" s="72"/>
      <c r="P370" s="198">
        <f>O370*H370</f>
        <v>0</v>
      </c>
      <c r="Q370" s="198">
        <v>0.28299999999999997</v>
      </c>
      <c r="R370" s="198">
        <f>Q370*H370</f>
        <v>2.2639999999999998</v>
      </c>
      <c r="S370" s="198">
        <v>0</v>
      </c>
      <c r="T370" s="199">
        <f>S370*H370</f>
        <v>0</v>
      </c>
      <c r="U370" s="35"/>
      <c r="V370" s="35"/>
      <c r="W370" s="35"/>
      <c r="X370" s="35"/>
      <c r="Y370" s="35"/>
      <c r="Z370" s="35"/>
      <c r="AA370" s="35"/>
      <c r="AB370" s="35"/>
      <c r="AC370" s="35"/>
      <c r="AD370" s="35"/>
      <c r="AE370" s="35"/>
      <c r="AR370" s="200" t="s">
        <v>357</v>
      </c>
      <c r="AT370" s="200" t="s">
        <v>199</v>
      </c>
      <c r="AU370" s="200" t="s">
        <v>86</v>
      </c>
      <c r="AY370" s="18" t="s">
        <v>128</v>
      </c>
      <c r="BE370" s="201">
        <f>IF(N370="základní",J370,0)</f>
        <v>0</v>
      </c>
      <c r="BF370" s="201">
        <f>IF(N370="snížená",J370,0)</f>
        <v>0</v>
      </c>
      <c r="BG370" s="201">
        <f>IF(N370="zákl. přenesená",J370,0)</f>
        <v>0</v>
      </c>
      <c r="BH370" s="201">
        <f>IF(N370="sníž. přenesená",J370,0)</f>
        <v>0</v>
      </c>
      <c r="BI370" s="201">
        <f>IF(N370="nulová",J370,0)</f>
        <v>0</v>
      </c>
      <c r="BJ370" s="18" t="s">
        <v>84</v>
      </c>
      <c r="BK370" s="201">
        <f>ROUND(I370*H370,2)</f>
        <v>0</v>
      </c>
      <c r="BL370" s="18" t="s">
        <v>252</v>
      </c>
      <c r="BM370" s="200" t="s">
        <v>450</v>
      </c>
    </row>
    <row r="371" spans="1:65" s="2" customFormat="1" ht="97.5">
      <c r="A371" s="35"/>
      <c r="B371" s="36"/>
      <c r="C371" s="37"/>
      <c r="D371" s="202" t="s">
        <v>137</v>
      </c>
      <c r="E371" s="37"/>
      <c r="F371" s="203" t="s">
        <v>451</v>
      </c>
      <c r="G371" s="37"/>
      <c r="H371" s="37"/>
      <c r="I371" s="204"/>
      <c r="J371" s="37"/>
      <c r="K371" s="37"/>
      <c r="L371" s="40"/>
      <c r="M371" s="205"/>
      <c r="N371" s="206"/>
      <c r="O371" s="72"/>
      <c r="P371" s="72"/>
      <c r="Q371" s="72"/>
      <c r="R371" s="72"/>
      <c r="S371" s="72"/>
      <c r="T371" s="73"/>
      <c r="U371" s="35"/>
      <c r="V371" s="35"/>
      <c r="W371" s="35"/>
      <c r="X371" s="35"/>
      <c r="Y371" s="35"/>
      <c r="Z371" s="35"/>
      <c r="AA371" s="35"/>
      <c r="AB371" s="35"/>
      <c r="AC371" s="35"/>
      <c r="AD371" s="35"/>
      <c r="AE371" s="35"/>
      <c r="AT371" s="18" t="s">
        <v>137</v>
      </c>
      <c r="AU371" s="18" t="s">
        <v>86</v>
      </c>
    </row>
    <row r="372" spans="1:65" s="13" customFormat="1" ht="11.25">
      <c r="B372" s="207"/>
      <c r="C372" s="208"/>
      <c r="D372" s="202" t="s">
        <v>139</v>
      </c>
      <c r="E372" s="209" t="s">
        <v>1</v>
      </c>
      <c r="F372" s="210" t="s">
        <v>452</v>
      </c>
      <c r="G372" s="208"/>
      <c r="H372" s="209" t="s">
        <v>1</v>
      </c>
      <c r="I372" s="211"/>
      <c r="J372" s="208"/>
      <c r="K372" s="208"/>
      <c r="L372" s="212"/>
      <c r="M372" s="213"/>
      <c r="N372" s="214"/>
      <c r="O372" s="214"/>
      <c r="P372" s="214"/>
      <c r="Q372" s="214"/>
      <c r="R372" s="214"/>
      <c r="S372" s="214"/>
      <c r="T372" s="215"/>
      <c r="AT372" s="216" t="s">
        <v>139</v>
      </c>
      <c r="AU372" s="216" t="s">
        <v>86</v>
      </c>
      <c r="AV372" s="13" t="s">
        <v>84</v>
      </c>
      <c r="AW372" s="13" t="s">
        <v>32</v>
      </c>
      <c r="AX372" s="13" t="s">
        <v>76</v>
      </c>
      <c r="AY372" s="216" t="s">
        <v>128</v>
      </c>
    </row>
    <row r="373" spans="1:65" s="14" customFormat="1" ht="11.25">
      <c r="B373" s="217"/>
      <c r="C373" s="218"/>
      <c r="D373" s="202" t="s">
        <v>139</v>
      </c>
      <c r="E373" s="219" t="s">
        <v>1</v>
      </c>
      <c r="F373" s="220" t="s">
        <v>198</v>
      </c>
      <c r="G373" s="218"/>
      <c r="H373" s="221">
        <v>8</v>
      </c>
      <c r="I373" s="222"/>
      <c r="J373" s="218"/>
      <c r="K373" s="218"/>
      <c r="L373" s="223"/>
      <c r="M373" s="224"/>
      <c r="N373" s="225"/>
      <c r="O373" s="225"/>
      <c r="P373" s="225"/>
      <c r="Q373" s="225"/>
      <c r="R373" s="225"/>
      <c r="S373" s="225"/>
      <c r="T373" s="226"/>
      <c r="AT373" s="227" t="s">
        <v>139</v>
      </c>
      <c r="AU373" s="227" t="s">
        <v>86</v>
      </c>
      <c r="AV373" s="14" t="s">
        <v>86</v>
      </c>
      <c r="AW373" s="14" t="s">
        <v>32</v>
      </c>
      <c r="AX373" s="14" t="s">
        <v>76</v>
      </c>
      <c r="AY373" s="227" t="s">
        <v>128</v>
      </c>
    </row>
    <row r="374" spans="1:65" s="15" customFormat="1" ht="11.25">
      <c r="B374" s="228"/>
      <c r="C374" s="229"/>
      <c r="D374" s="202" t="s">
        <v>139</v>
      </c>
      <c r="E374" s="230" t="s">
        <v>1</v>
      </c>
      <c r="F374" s="231" t="s">
        <v>146</v>
      </c>
      <c r="G374" s="229"/>
      <c r="H374" s="232">
        <v>8</v>
      </c>
      <c r="I374" s="233"/>
      <c r="J374" s="229"/>
      <c r="K374" s="229"/>
      <c r="L374" s="234"/>
      <c r="M374" s="235"/>
      <c r="N374" s="236"/>
      <c r="O374" s="236"/>
      <c r="P374" s="236"/>
      <c r="Q374" s="236"/>
      <c r="R374" s="236"/>
      <c r="S374" s="236"/>
      <c r="T374" s="237"/>
      <c r="AT374" s="238" t="s">
        <v>139</v>
      </c>
      <c r="AU374" s="238" t="s">
        <v>86</v>
      </c>
      <c r="AV374" s="15" t="s">
        <v>135</v>
      </c>
      <c r="AW374" s="15" t="s">
        <v>32</v>
      </c>
      <c r="AX374" s="15" t="s">
        <v>84</v>
      </c>
      <c r="AY374" s="238" t="s">
        <v>128</v>
      </c>
    </row>
    <row r="375" spans="1:65" s="2" customFormat="1" ht="24.2" customHeight="1">
      <c r="A375" s="35"/>
      <c r="B375" s="36"/>
      <c r="C375" s="188" t="s">
        <v>453</v>
      </c>
      <c r="D375" s="188" t="s">
        <v>131</v>
      </c>
      <c r="E375" s="189" t="s">
        <v>454</v>
      </c>
      <c r="F375" s="190" t="s">
        <v>455</v>
      </c>
      <c r="G375" s="191" t="s">
        <v>134</v>
      </c>
      <c r="H375" s="192">
        <v>72.45</v>
      </c>
      <c r="I375" s="193"/>
      <c r="J375" s="194">
        <f>ROUND(I375*H375,2)</f>
        <v>0</v>
      </c>
      <c r="K375" s="195"/>
      <c r="L375" s="40"/>
      <c r="M375" s="196" t="s">
        <v>1</v>
      </c>
      <c r="N375" s="197" t="s">
        <v>41</v>
      </c>
      <c r="O375" s="72"/>
      <c r="P375" s="198">
        <f>O375*H375</f>
        <v>0</v>
      </c>
      <c r="Q375" s="198">
        <v>2.5999999999999998E-4</v>
      </c>
      <c r="R375" s="198">
        <f>Q375*H375</f>
        <v>1.8837E-2</v>
      </c>
      <c r="S375" s="198">
        <v>0</v>
      </c>
      <c r="T375" s="199">
        <f>S375*H375</f>
        <v>0</v>
      </c>
      <c r="U375" s="35"/>
      <c r="V375" s="35"/>
      <c r="W375" s="35"/>
      <c r="X375" s="35"/>
      <c r="Y375" s="35"/>
      <c r="Z375" s="35"/>
      <c r="AA375" s="35"/>
      <c r="AB375" s="35"/>
      <c r="AC375" s="35"/>
      <c r="AD375" s="35"/>
      <c r="AE375" s="35"/>
      <c r="AR375" s="200" t="s">
        <v>252</v>
      </c>
      <c r="AT375" s="200" t="s">
        <v>131</v>
      </c>
      <c r="AU375" s="200" t="s">
        <v>86</v>
      </c>
      <c r="AY375" s="18" t="s">
        <v>128</v>
      </c>
      <c r="BE375" s="201">
        <f>IF(N375="základní",J375,0)</f>
        <v>0</v>
      </c>
      <c r="BF375" s="201">
        <f>IF(N375="snížená",J375,0)</f>
        <v>0</v>
      </c>
      <c r="BG375" s="201">
        <f>IF(N375="zákl. přenesená",J375,0)</f>
        <v>0</v>
      </c>
      <c r="BH375" s="201">
        <f>IF(N375="sníž. přenesená",J375,0)</f>
        <v>0</v>
      </c>
      <c r="BI375" s="201">
        <f>IF(N375="nulová",J375,0)</f>
        <v>0</v>
      </c>
      <c r="BJ375" s="18" t="s">
        <v>84</v>
      </c>
      <c r="BK375" s="201">
        <f>ROUND(I375*H375,2)</f>
        <v>0</v>
      </c>
      <c r="BL375" s="18" t="s">
        <v>252</v>
      </c>
      <c r="BM375" s="200" t="s">
        <v>456</v>
      </c>
    </row>
    <row r="376" spans="1:65" s="2" customFormat="1" ht="19.5">
      <c r="A376" s="35"/>
      <c r="B376" s="36"/>
      <c r="C376" s="37"/>
      <c r="D376" s="202" t="s">
        <v>137</v>
      </c>
      <c r="E376" s="37"/>
      <c r="F376" s="203" t="s">
        <v>457</v>
      </c>
      <c r="G376" s="37"/>
      <c r="H376" s="37"/>
      <c r="I376" s="204"/>
      <c r="J376" s="37"/>
      <c r="K376" s="37"/>
      <c r="L376" s="40"/>
      <c r="M376" s="205"/>
      <c r="N376" s="206"/>
      <c r="O376" s="72"/>
      <c r="P376" s="72"/>
      <c r="Q376" s="72"/>
      <c r="R376" s="72"/>
      <c r="S376" s="72"/>
      <c r="T376" s="73"/>
      <c r="U376" s="35"/>
      <c r="V376" s="35"/>
      <c r="W376" s="35"/>
      <c r="X376" s="35"/>
      <c r="Y376" s="35"/>
      <c r="Z376" s="35"/>
      <c r="AA376" s="35"/>
      <c r="AB376" s="35"/>
      <c r="AC376" s="35"/>
      <c r="AD376" s="35"/>
      <c r="AE376" s="35"/>
      <c r="AT376" s="18" t="s">
        <v>137</v>
      </c>
      <c r="AU376" s="18" t="s">
        <v>86</v>
      </c>
    </row>
    <row r="377" spans="1:65" s="13" customFormat="1" ht="11.25">
      <c r="B377" s="207"/>
      <c r="C377" s="208"/>
      <c r="D377" s="202" t="s">
        <v>139</v>
      </c>
      <c r="E377" s="209" t="s">
        <v>1</v>
      </c>
      <c r="F377" s="210" t="s">
        <v>458</v>
      </c>
      <c r="G377" s="208"/>
      <c r="H377" s="209" t="s">
        <v>1</v>
      </c>
      <c r="I377" s="211"/>
      <c r="J377" s="208"/>
      <c r="K377" s="208"/>
      <c r="L377" s="212"/>
      <c r="M377" s="213"/>
      <c r="N377" s="214"/>
      <c r="O377" s="214"/>
      <c r="P377" s="214"/>
      <c r="Q377" s="214"/>
      <c r="R377" s="214"/>
      <c r="S377" s="214"/>
      <c r="T377" s="215"/>
      <c r="AT377" s="216" t="s">
        <v>139</v>
      </c>
      <c r="AU377" s="216" t="s">
        <v>86</v>
      </c>
      <c r="AV377" s="13" t="s">
        <v>84</v>
      </c>
      <c r="AW377" s="13" t="s">
        <v>32</v>
      </c>
      <c r="AX377" s="13" t="s">
        <v>76</v>
      </c>
      <c r="AY377" s="216" t="s">
        <v>128</v>
      </c>
    </row>
    <row r="378" spans="1:65" s="14" customFormat="1" ht="11.25">
      <c r="B378" s="217"/>
      <c r="C378" s="218"/>
      <c r="D378" s="202" t="s">
        <v>139</v>
      </c>
      <c r="E378" s="219" t="s">
        <v>1</v>
      </c>
      <c r="F378" s="220" t="s">
        <v>459</v>
      </c>
      <c r="G378" s="218"/>
      <c r="H378" s="221">
        <v>72.45</v>
      </c>
      <c r="I378" s="222"/>
      <c r="J378" s="218"/>
      <c r="K378" s="218"/>
      <c r="L378" s="223"/>
      <c r="M378" s="224"/>
      <c r="N378" s="225"/>
      <c r="O378" s="225"/>
      <c r="P378" s="225"/>
      <c r="Q378" s="225"/>
      <c r="R378" s="225"/>
      <c r="S378" s="225"/>
      <c r="T378" s="226"/>
      <c r="AT378" s="227" t="s">
        <v>139</v>
      </c>
      <c r="AU378" s="227" t="s">
        <v>86</v>
      </c>
      <c r="AV378" s="14" t="s">
        <v>86</v>
      </c>
      <c r="AW378" s="14" t="s">
        <v>32</v>
      </c>
      <c r="AX378" s="14" t="s">
        <v>76</v>
      </c>
      <c r="AY378" s="227" t="s">
        <v>128</v>
      </c>
    </row>
    <row r="379" spans="1:65" s="15" customFormat="1" ht="11.25">
      <c r="B379" s="228"/>
      <c r="C379" s="229"/>
      <c r="D379" s="202" t="s">
        <v>139</v>
      </c>
      <c r="E379" s="230" t="s">
        <v>1</v>
      </c>
      <c r="F379" s="231" t="s">
        <v>146</v>
      </c>
      <c r="G379" s="229"/>
      <c r="H379" s="232">
        <v>72.45</v>
      </c>
      <c r="I379" s="233"/>
      <c r="J379" s="229"/>
      <c r="K379" s="229"/>
      <c r="L379" s="234"/>
      <c r="M379" s="235"/>
      <c r="N379" s="236"/>
      <c r="O379" s="236"/>
      <c r="P379" s="236"/>
      <c r="Q379" s="236"/>
      <c r="R379" s="236"/>
      <c r="S379" s="236"/>
      <c r="T379" s="237"/>
      <c r="AT379" s="238" t="s">
        <v>139</v>
      </c>
      <c r="AU379" s="238" t="s">
        <v>86</v>
      </c>
      <c r="AV379" s="15" t="s">
        <v>135</v>
      </c>
      <c r="AW379" s="15" t="s">
        <v>32</v>
      </c>
      <c r="AX379" s="15" t="s">
        <v>84</v>
      </c>
      <c r="AY379" s="238" t="s">
        <v>128</v>
      </c>
    </row>
    <row r="380" spans="1:65" s="2" customFormat="1" ht="37.9" customHeight="1">
      <c r="A380" s="35"/>
      <c r="B380" s="36"/>
      <c r="C380" s="250" t="s">
        <v>460</v>
      </c>
      <c r="D380" s="250" t="s">
        <v>199</v>
      </c>
      <c r="E380" s="251" t="s">
        <v>461</v>
      </c>
      <c r="F380" s="252" t="s">
        <v>462</v>
      </c>
      <c r="G380" s="253" t="s">
        <v>180</v>
      </c>
      <c r="H380" s="254">
        <v>2</v>
      </c>
      <c r="I380" s="255"/>
      <c r="J380" s="256">
        <f>ROUND(I380*H380,2)</f>
        <v>0</v>
      </c>
      <c r="K380" s="257"/>
      <c r="L380" s="258"/>
      <c r="M380" s="259" t="s">
        <v>1</v>
      </c>
      <c r="N380" s="260" t="s">
        <v>41</v>
      </c>
      <c r="O380" s="72"/>
      <c r="P380" s="198">
        <f>O380*H380</f>
        <v>0</v>
      </c>
      <c r="Q380" s="198">
        <v>0.36299999999999999</v>
      </c>
      <c r="R380" s="198">
        <f>Q380*H380</f>
        <v>0.72599999999999998</v>
      </c>
      <c r="S380" s="198">
        <v>0</v>
      </c>
      <c r="T380" s="199">
        <f>S380*H380</f>
        <v>0</v>
      </c>
      <c r="U380" s="35"/>
      <c r="V380" s="35"/>
      <c r="W380" s="35"/>
      <c r="X380" s="35"/>
      <c r="Y380" s="35"/>
      <c r="Z380" s="35"/>
      <c r="AA380" s="35"/>
      <c r="AB380" s="35"/>
      <c r="AC380" s="35"/>
      <c r="AD380" s="35"/>
      <c r="AE380" s="35"/>
      <c r="AR380" s="200" t="s">
        <v>357</v>
      </c>
      <c r="AT380" s="200" t="s">
        <v>199</v>
      </c>
      <c r="AU380" s="200" t="s">
        <v>86</v>
      </c>
      <c r="AY380" s="18" t="s">
        <v>128</v>
      </c>
      <c r="BE380" s="201">
        <f>IF(N380="základní",J380,0)</f>
        <v>0</v>
      </c>
      <c r="BF380" s="201">
        <f>IF(N380="snížená",J380,0)</f>
        <v>0</v>
      </c>
      <c r="BG380" s="201">
        <f>IF(N380="zákl. přenesená",J380,0)</f>
        <v>0</v>
      </c>
      <c r="BH380" s="201">
        <f>IF(N380="sníž. přenesená",J380,0)</f>
        <v>0</v>
      </c>
      <c r="BI380" s="201">
        <f>IF(N380="nulová",J380,0)</f>
        <v>0</v>
      </c>
      <c r="BJ380" s="18" t="s">
        <v>84</v>
      </c>
      <c r="BK380" s="201">
        <f>ROUND(I380*H380,2)</f>
        <v>0</v>
      </c>
      <c r="BL380" s="18" t="s">
        <v>252</v>
      </c>
      <c r="BM380" s="200" t="s">
        <v>463</v>
      </c>
    </row>
    <row r="381" spans="1:65" s="2" customFormat="1" ht="97.5">
      <c r="A381" s="35"/>
      <c r="B381" s="36"/>
      <c r="C381" s="37"/>
      <c r="D381" s="202" t="s">
        <v>137</v>
      </c>
      <c r="E381" s="37"/>
      <c r="F381" s="203" t="s">
        <v>464</v>
      </c>
      <c r="G381" s="37"/>
      <c r="H381" s="37"/>
      <c r="I381" s="204"/>
      <c r="J381" s="37"/>
      <c r="K381" s="37"/>
      <c r="L381" s="40"/>
      <c r="M381" s="205"/>
      <c r="N381" s="206"/>
      <c r="O381" s="72"/>
      <c r="P381" s="72"/>
      <c r="Q381" s="72"/>
      <c r="R381" s="72"/>
      <c r="S381" s="72"/>
      <c r="T381" s="73"/>
      <c r="U381" s="35"/>
      <c r="V381" s="35"/>
      <c r="W381" s="35"/>
      <c r="X381" s="35"/>
      <c r="Y381" s="35"/>
      <c r="Z381" s="35"/>
      <c r="AA381" s="35"/>
      <c r="AB381" s="35"/>
      <c r="AC381" s="35"/>
      <c r="AD381" s="35"/>
      <c r="AE381" s="35"/>
      <c r="AT381" s="18" t="s">
        <v>137</v>
      </c>
      <c r="AU381" s="18" t="s">
        <v>86</v>
      </c>
    </row>
    <row r="382" spans="1:65" s="13" customFormat="1" ht="11.25">
      <c r="B382" s="207"/>
      <c r="C382" s="208"/>
      <c r="D382" s="202" t="s">
        <v>139</v>
      </c>
      <c r="E382" s="209" t="s">
        <v>1</v>
      </c>
      <c r="F382" s="210" t="s">
        <v>465</v>
      </c>
      <c r="G382" s="208"/>
      <c r="H382" s="209" t="s">
        <v>1</v>
      </c>
      <c r="I382" s="211"/>
      <c r="J382" s="208"/>
      <c r="K382" s="208"/>
      <c r="L382" s="212"/>
      <c r="M382" s="213"/>
      <c r="N382" s="214"/>
      <c r="O382" s="214"/>
      <c r="P382" s="214"/>
      <c r="Q382" s="214"/>
      <c r="R382" s="214"/>
      <c r="S382" s="214"/>
      <c r="T382" s="215"/>
      <c r="AT382" s="216" t="s">
        <v>139</v>
      </c>
      <c r="AU382" s="216" t="s">
        <v>86</v>
      </c>
      <c r="AV382" s="13" t="s">
        <v>84</v>
      </c>
      <c r="AW382" s="13" t="s">
        <v>32</v>
      </c>
      <c r="AX382" s="13" t="s">
        <v>76</v>
      </c>
      <c r="AY382" s="216" t="s">
        <v>128</v>
      </c>
    </row>
    <row r="383" spans="1:65" s="14" customFormat="1" ht="11.25">
      <c r="B383" s="217"/>
      <c r="C383" s="218"/>
      <c r="D383" s="202" t="s">
        <v>139</v>
      </c>
      <c r="E383" s="219" t="s">
        <v>1</v>
      </c>
      <c r="F383" s="220" t="s">
        <v>86</v>
      </c>
      <c r="G383" s="218"/>
      <c r="H383" s="221">
        <v>2</v>
      </c>
      <c r="I383" s="222"/>
      <c r="J383" s="218"/>
      <c r="K383" s="218"/>
      <c r="L383" s="223"/>
      <c r="M383" s="224"/>
      <c r="N383" s="225"/>
      <c r="O383" s="225"/>
      <c r="P383" s="225"/>
      <c r="Q383" s="225"/>
      <c r="R383" s="225"/>
      <c r="S383" s="225"/>
      <c r="T383" s="226"/>
      <c r="AT383" s="227" t="s">
        <v>139</v>
      </c>
      <c r="AU383" s="227" t="s">
        <v>86</v>
      </c>
      <c r="AV383" s="14" t="s">
        <v>86</v>
      </c>
      <c r="AW383" s="14" t="s">
        <v>32</v>
      </c>
      <c r="AX383" s="14" t="s">
        <v>76</v>
      </c>
      <c r="AY383" s="227" t="s">
        <v>128</v>
      </c>
    </row>
    <row r="384" spans="1:65" s="15" customFormat="1" ht="11.25">
      <c r="B384" s="228"/>
      <c r="C384" s="229"/>
      <c r="D384" s="202" t="s">
        <v>139</v>
      </c>
      <c r="E384" s="230" t="s">
        <v>1</v>
      </c>
      <c r="F384" s="231" t="s">
        <v>146</v>
      </c>
      <c r="G384" s="229"/>
      <c r="H384" s="232">
        <v>2</v>
      </c>
      <c r="I384" s="233"/>
      <c r="J384" s="229"/>
      <c r="K384" s="229"/>
      <c r="L384" s="234"/>
      <c r="M384" s="235"/>
      <c r="N384" s="236"/>
      <c r="O384" s="236"/>
      <c r="P384" s="236"/>
      <c r="Q384" s="236"/>
      <c r="R384" s="236"/>
      <c r="S384" s="236"/>
      <c r="T384" s="237"/>
      <c r="AT384" s="238" t="s">
        <v>139</v>
      </c>
      <c r="AU384" s="238" t="s">
        <v>86</v>
      </c>
      <c r="AV384" s="15" t="s">
        <v>135</v>
      </c>
      <c r="AW384" s="15" t="s">
        <v>32</v>
      </c>
      <c r="AX384" s="15" t="s">
        <v>84</v>
      </c>
      <c r="AY384" s="238" t="s">
        <v>128</v>
      </c>
    </row>
    <row r="385" spans="1:65" s="2" customFormat="1" ht="37.9" customHeight="1">
      <c r="A385" s="35"/>
      <c r="B385" s="36"/>
      <c r="C385" s="250" t="s">
        <v>466</v>
      </c>
      <c r="D385" s="250" t="s">
        <v>199</v>
      </c>
      <c r="E385" s="251" t="s">
        <v>467</v>
      </c>
      <c r="F385" s="252" t="s">
        <v>468</v>
      </c>
      <c r="G385" s="253" t="s">
        <v>180</v>
      </c>
      <c r="H385" s="254">
        <v>2</v>
      </c>
      <c r="I385" s="255"/>
      <c r="J385" s="256">
        <f>ROUND(I385*H385,2)</f>
        <v>0</v>
      </c>
      <c r="K385" s="257"/>
      <c r="L385" s="258"/>
      <c r="M385" s="259" t="s">
        <v>1</v>
      </c>
      <c r="N385" s="260" t="s">
        <v>41</v>
      </c>
      <c r="O385" s="72"/>
      <c r="P385" s="198">
        <f>O385*H385</f>
        <v>0</v>
      </c>
      <c r="Q385" s="198">
        <v>0.36699999999999999</v>
      </c>
      <c r="R385" s="198">
        <f>Q385*H385</f>
        <v>0.73399999999999999</v>
      </c>
      <c r="S385" s="198">
        <v>0</v>
      </c>
      <c r="T385" s="199">
        <f>S385*H385</f>
        <v>0</v>
      </c>
      <c r="U385" s="35"/>
      <c r="V385" s="35"/>
      <c r="W385" s="35"/>
      <c r="X385" s="35"/>
      <c r="Y385" s="35"/>
      <c r="Z385" s="35"/>
      <c r="AA385" s="35"/>
      <c r="AB385" s="35"/>
      <c r="AC385" s="35"/>
      <c r="AD385" s="35"/>
      <c r="AE385" s="35"/>
      <c r="AR385" s="200" t="s">
        <v>357</v>
      </c>
      <c r="AT385" s="200" t="s">
        <v>199</v>
      </c>
      <c r="AU385" s="200" t="s">
        <v>86</v>
      </c>
      <c r="AY385" s="18" t="s">
        <v>128</v>
      </c>
      <c r="BE385" s="201">
        <f>IF(N385="základní",J385,0)</f>
        <v>0</v>
      </c>
      <c r="BF385" s="201">
        <f>IF(N385="snížená",J385,0)</f>
        <v>0</v>
      </c>
      <c r="BG385" s="201">
        <f>IF(N385="zákl. přenesená",J385,0)</f>
        <v>0</v>
      </c>
      <c r="BH385" s="201">
        <f>IF(N385="sníž. přenesená",J385,0)</f>
        <v>0</v>
      </c>
      <c r="BI385" s="201">
        <f>IF(N385="nulová",J385,0)</f>
        <v>0</v>
      </c>
      <c r="BJ385" s="18" t="s">
        <v>84</v>
      </c>
      <c r="BK385" s="201">
        <f>ROUND(I385*H385,2)</f>
        <v>0</v>
      </c>
      <c r="BL385" s="18" t="s">
        <v>252</v>
      </c>
      <c r="BM385" s="200" t="s">
        <v>469</v>
      </c>
    </row>
    <row r="386" spans="1:65" s="2" customFormat="1" ht="97.5">
      <c r="A386" s="35"/>
      <c r="B386" s="36"/>
      <c r="C386" s="37"/>
      <c r="D386" s="202" t="s">
        <v>137</v>
      </c>
      <c r="E386" s="37"/>
      <c r="F386" s="203" t="s">
        <v>470</v>
      </c>
      <c r="G386" s="37"/>
      <c r="H386" s="37"/>
      <c r="I386" s="204"/>
      <c r="J386" s="37"/>
      <c r="K386" s="37"/>
      <c r="L386" s="40"/>
      <c r="M386" s="205"/>
      <c r="N386" s="206"/>
      <c r="O386" s="72"/>
      <c r="P386" s="72"/>
      <c r="Q386" s="72"/>
      <c r="R386" s="72"/>
      <c r="S386" s="72"/>
      <c r="T386" s="73"/>
      <c r="U386" s="35"/>
      <c r="V386" s="35"/>
      <c r="W386" s="35"/>
      <c r="X386" s="35"/>
      <c r="Y386" s="35"/>
      <c r="Z386" s="35"/>
      <c r="AA386" s="35"/>
      <c r="AB386" s="35"/>
      <c r="AC386" s="35"/>
      <c r="AD386" s="35"/>
      <c r="AE386" s="35"/>
      <c r="AT386" s="18" t="s">
        <v>137</v>
      </c>
      <c r="AU386" s="18" t="s">
        <v>86</v>
      </c>
    </row>
    <row r="387" spans="1:65" s="13" customFormat="1" ht="11.25">
      <c r="B387" s="207"/>
      <c r="C387" s="208"/>
      <c r="D387" s="202" t="s">
        <v>139</v>
      </c>
      <c r="E387" s="209" t="s">
        <v>1</v>
      </c>
      <c r="F387" s="210" t="s">
        <v>471</v>
      </c>
      <c r="G387" s="208"/>
      <c r="H387" s="209" t="s">
        <v>1</v>
      </c>
      <c r="I387" s="211"/>
      <c r="J387" s="208"/>
      <c r="K387" s="208"/>
      <c r="L387" s="212"/>
      <c r="M387" s="213"/>
      <c r="N387" s="214"/>
      <c r="O387" s="214"/>
      <c r="P387" s="214"/>
      <c r="Q387" s="214"/>
      <c r="R387" s="214"/>
      <c r="S387" s="214"/>
      <c r="T387" s="215"/>
      <c r="AT387" s="216" t="s">
        <v>139</v>
      </c>
      <c r="AU387" s="216" t="s">
        <v>86</v>
      </c>
      <c r="AV387" s="13" t="s">
        <v>84</v>
      </c>
      <c r="AW387" s="13" t="s">
        <v>32</v>
      </c>
      <c r="AX387" s="13" t="s">
        <v>76</v>
      </c>
      <c r="AY387" s="216" t="s">
        <v>128</v>
      </c>
    </row>
    <row r="388" spans="1:65" s="14" customFormat="1" ht="11.25">
      <c r="B388" s="217"/>
      <c r="C388" s="218"/>
      <c r="D388" s="202" t="s">
        <v>139</v>
      </c>
      <c r="E388" s="219" t="s">
        <v>1</v>
      </c>
      <c r="F388" s="220" t="s">
        <v>86</v>
      </c>
      <c r="G388" s="218"/>
      <c r="H388" s="221">
        <v>2</v>
      </c>
      <c r="I388" s="222"/>
      <c r="J388" s="218"/>
      <c r="K388" s="218"/>
      <c r="L388" s="223"/>
      <c r="M388" s="224"/>
      <c r="N388" s="225"/>
      <c r="O388" s="225"/>
      <c r="P388" s="225"/>
      <c r="Q388" s="225"/>
      <c r="R388" s="225"/>
      <c r="S388" s="225"/>
      <c r="T388" s="226"/>
      <c r="AT388" s="227" t="s">
        <v>139</v>
      </c>
      <c r="AU388" s="227" t="s">
        <v>86</v>
      </c>
      <c r="AV388" s="14" t="s">
        <v>86</v>
      </c>
      <c r="AW388" s="14" t="s">
        <v>32</v>
      </c>
      <c r="AX388" s="14" t="s">
        <v>76</v>
      </c>
      <c r="AY388" s="227" t="s">
        <v>128</v>
      </c>
    </row>
    <row r="389" spans="1:65" s="15" customFormat="1" ht="11.25">
      <c r="B389" s="228"/>
      <c r="C389" s="229"/>
      <c r="D389" s="202" t="s">
        <v>139</v>
      </c>
      <c r="E389" s="230" t="s">
        <v>1</v>
      </c>
      <c r="F389" s="231" t="s">
        <v>146</v>
      </c>
      <c r="G389" s="229"/>
      <c r="H389" s="232">
        <v>2</v>
      </c>
      <c r="I389" s="233"/>
      <c r="J389" s="229"/>
      <c r="K389" s="229"/>
      <c r="L389" s="234"/>
      <c r="M389" s="235"/>
      <c r="N389" s="236"/>
      <c r="O389" s="236"/>
      <c r="P389" s="236"/>
      <c r="Q389" s="236"/>
      <c r="R389" s="236"/>
      <c r="S389" s="236"/>
      <c r="T389" s="237"/>
      <c r="AT389" s="238" t="s">
        <v>139</v>
      </c>
      <c r="AU389" s="238" t="s">
        <v>86</v>
      </c>
      <c r="AV389" s="15" t="s">
        <v>135</v>
      </c>
      <c r="AW389" s="15" t="s">
        <v>32</v>
      </c>
      <c r="AX389" s="15" t="s">
        <v>84</v>
      </c>
      <c r="AY389" s="238" t="s">
        <v>128</v>
      </c>
    </row>
    <row r="390" spans="1:65" s="2" customFormat="1" ht="37.9" customHeight="1">
      <c r="A390" s="35"/>
      <c r="B390" s="36"/>
      <c r="C390" s="250" t="s">
        <v>472</v>
      </c>
      <c r="D390" s="250" t="s">
        <v>199</v>
      </c>
      <c r="E390" s="251" t="s">
        <v>473</v>
      </c>
      <c r="F390" s="252" t="s">
        <v>474</v>
      </c>
      <c r="G390" s="253" t="s">
        <v>180</v>
      </c>
      <c r="H390" s="254">
        <v>2</v>
      </c>
      <c r="I390" s="255"/>
      <c r="J390" s="256">
        <f>ROUND(I390*H390,2)</f>
        <v>0</v>
      </c>
      <c r="K390" s="257"/>
      <c r="L390" s="258"/>
      <c r="M390" s="259" t="s">
        <v>1</v>
      </c>
      <c r="N390" s="260" t="s">
        <v>41</v>
      </c>
      <c r="O390" s="72"/>
      <c r="P390" s="198">
        <f>O390*H390</f>
        <v>0</v>
      </c>
      <c r="Q390" s="198">
        <v>0.29599999999999999</v>
      </c>
      <c r="R390" s="198">
        <f>Q390*H390</f>
        <v>0.59199999999999997</v>
      </c>
      <c r="S390" s="198">
        <v>0</v>
      </c>
      <c r="T390" s="199">
        <f>S390*H390</f>
        <v>0</v>
      </c>
      <c r="U390" s="35"/>
      <c r="V390" s="35"/>
      <c r="W390" s="35"/>
      <c r="X390" s="35"/>
      <c r="Y390" s="35"/>
      <c r="Z390" s="35"/>
      <c r="AA390" s="35"/>
      <c r="AB390" s="35"/>
      <c r="AC390" s="35"/>
      <c r="AD390" s="35"/>
      <c r="AE390" s="35"/>
      <c r="AR390" s="200" t="s">
        <v>357</v>
      </c>
      <c r="AT390" s="200" t="s">
        <v>199</v>
      </c>
      <c r="AU390" s="200" t="s">
        <v>86</v>
      </c>
      <c r="AY390" s="18" t="s">
        <v>128</v>
      </c>
      <c r="BE390" s="201">
        <f>IF(N390="základní",J390,0)</f>
        <v>0</v>
      </c>
      <c r="BF390" s="201">
        <f>IF(N390="snížená",J390,0)</f>
        <v>0</v>
      </c>
      <c r="BG390" s="201">
        <f>IF(N390="zákl. přenesená",J390,0)</f>
        <v>0</v>
      </c>
      <c r="BH390" s="201">
        <f>IF(N390="sníž. přenesená",J390,0)</f>
        <v>0</v>
      </c>
      <c r="BI390" s="201">
        <f>IF(N390="nulová",J390,0)</f>
        <v>0</v>
      </c>
      <c r="BJ390" s="18" t="s">
        <v>84</v>
      </c>
      <c r="BK390" s="201">
        <f>ROUND(I390*H390,2)</f>
        <v>0</v>
      </c>
      <c r="BL390" s="18" t="s">
        <v>252</v>
      </c>
      <c r="BM390" s="200" t="s">
        <v>475</v>
      </c>
    </row>
    <row r="391" spans="1:65" s="2" customFormat="1" ht="97.5">
      <c r="A391" s="35"/>
      <c r="B391" s="36"/>
      <c r="C391" s="37"/>
      <c r="D391" s="202" t="s">
        <v>137</v>
      </c>
      <c r="E391" s="37"/>
      <c r="F391" s="203" t="s">
        <v>476</v>
      </c>
      <c r="G391" s="37"/>
      <c r="H391" s="37"/>
      <c r="I391" s="204"/>
      <c r="J391" s="37"/>
      <c r="K391" s="37"/>
      <c r="L391" s="40"/>
      <c r="M391" s="205"/>
      <c r="N391" s="206"/>
      <c r="O391" s="72"/>
      <c r="P391" s="72"/>
      <c r="Q391" s="72"/>
      <c r="R391" s="72"/>
      <c r="S391" s="72"/>
      <c r="T391" s="73"/>
      <c r="U391" s="35"/>
      <c r="V391" s="35"/>
      <c r="W391" s="35"/>
      <c r="X391" s="35"/>
      <c r="Y391" s="35"/>
      <c r="Z391" s="35"/>
      <c r="AA391" s="35"/>
      <c r="AB391" s="35"/>
      <c r="AC391" s="35"/>
      <c r="AD391" s="35"/>
      <c r="AE391" s="35"/>
      <c r="AT391" s="18" t="s">
        <v>137</v>
      </c>
      <c r="AU391" s="18" t="s">
        <v>86</v>
      </c>
    </row>
    <row r="392" spans="1:65" s="13" customFormat="1" ht="11.25">
      <c r="B392" s="207"/>
      <c r="C392" s="208"/>
      <c r="D392" s="202" t="s">
        <v>139</v>
      </c>
      <c r="E392" s="209" t="s">
        <v>1</v>
      </c>
      <c r="F392" s="210" t="s">
        <v>477</v>
      </c>
      <c r="G392" s="208"/>
      <c r="H392" s="209" t="s">
        <v>1</v>
      </c>
      <c r="I392" s="211"/>
      <c r="J392" s="208"/>
      <c r="K392" s="208"/>
      <c r="L392" s="212"/>
      <c r="M392" s="213"/>
      <c r="N392" s="214"/>
      <c r="O392" s="214"/>
      <c r="P392" s="214"/>
      <c r="Q392" s="214"/>
      <c r="R392" s="214"/>
      <c r="S392" s="214"/>
      <c r="T392" s="215"/>
      <c r="AT392" s="216" t="s">
        <v>139</v>
      </c>
      <c r="AU392" s="216" t="s">
        <v>86</v>
      </c>
      <c r="AV392" s="13" t="s">
        <v>84</v>
      </c>
      <c r="AW392" s="13" t="s">
        <v>32</v>
      </c>
      <c r="AX392" s="13" t="s">
        <v>76</v>
      </c>
      <c r="AY392" s="216" t="s">
        <v>128</v>
      </c>
    </row>
    <row r="393" spans="1:65" s="14" customFormat="1" ht="11.25">
      <c r="B393" s="217"/>
      <c r="C393" s="218"/>
      <c r="D393" s="202" t="s">
        <v>139</v>
      </c>
      <c r="E393" s="219" t="s">
        <v>1</v>
      </c>
      <c r="F393" s="220" t="s">
        <v>86</v>
      </c>
      <c r="G393" s="218"/>
      <c r="H393" s="221">
        <v>2</v>
      </c>
      <c r="I393" s="222"/>
      <c r="J393" s="218"/>
      <c r="K393" s="218"/>
      <c r="L393" s="223"/>
      <c r="M393" s="224"/>
      <c r="N393" s="225"/>
      <c r="O393" s="225"/>
      <c r="P393" s="225"/>
      <c r="Q393" s="225"/>
      <c r="R393" s="225"/>
      <c r="S393" s="225"/>
      <c r="T393" s="226"/>
      <c r="AT393" s="227" t="s">
        <v>139</v>
      </c>
      <c r="AU393" s="227" t="s">
        <v>86</v>
      </c>
      <c r="AV393" s="14" t="s">
        <v>86</v>
      </c>
      <c r="AW393" s="14" t="s">
        <v>32</v>
      </c>
      <c r="AX393" s="14" t="s">
        <v>76</v>
      </c>
      <c r="AY393" s="227" t="s">
        <v>128</v>
      </c>
    </row>
    <row r="394" spans="1:65" s="15" customFormat="1" ht="11.25">
      <c r="B394" s="228"/>
      <c r="C394" s="229"/>
      <c r="D394" s="202" t="s">
        <v>139</v>
      </c>
      <c r="E394" s="230" t="s">
        <v>1</v>
      </c>
      <c r="F394" s="231" t="s">
        <v>146</v>
      </c>
      <c r="G394" s="229"/>
      <c r="H394" s="232">
        <v>2</v>
      </c>
      <c r="I394" s="233"/>
      <c r="J394" s="229"/>
      <c r="K394" s="229"/>
      <c r="L394" s="234"/>
      <c r="M394" s="235"/>
      <c r="N394" s="236"/>
      <c r="O394" s="236"/>
      <c r="P394" s="236"/>
      <c r="Q394" s="236"/>
      <c r="R394" s="236"/>
      <c r="S394" s="236"/>
      <c r="T394" s="237"/>
      <c r="AT394" s="238" t="s">
        <v>139</v>
      </c>
      <c r="AU394" s="238" t="s">
        <v>86</v>
      </c>
      <c r="AV394" s="15" t="s">
        <v>135</v>
      </c>
      <c r="AW394" s="15" t="s">
        <v>32</v>
      </c>
      <c r="AX394" s="15" t="s">
        <v>84</v>
      </c>
      <c r="AY394" s="238" t="s">
        <v>128</v>
      </c>
    </row>
    <row r="395" spans="1:65" s="2" customFormat="1" ht="37.9" customHeight="1">
      <c r="A395" s="35"/>
      <c r="B395" s="36"/>
      <c r="C395" s="250" t="s">
        <v>478</v>
      </c>
      <c r="D395" s="250" t="s">
        <v>199</v>
      </c>
      <c r="E395" s="251" t="s">
        <v>479</v>
      </c>
      <c r="F395" s="252" t="s">
        <v>480</v>
      </c>
      <c r="G395" s="253" t="s">
        <v>180</v>
      </c>
      <c r="H395" s="254">
        <v>2</v>
      </c>
      <c r="I395" s="255"/>
      <c r="J395" s="256">
        <f>ROUND(I395*H395,2)</f>
        <v>0</v>
      </c>
      <c r="K395" s="257"/>
      <c r="L395" s="258"/>
      <c r="M395" s="259" t="s">
        <v>1</v>
      </c>
      <c r="N395" s="260" t="s">
        <v>41</v>
      </c>
      <c r="O395" s="72"/>
      <c r="P395" s="198">
        <f>O395*H395</f>
        <v>0</v>
      </c>
      <c r="Q395" s="198">
        <v>0.29899999999999999</v>
      </c>
      <c r="R395" s="198">
        <f>Q395*H395</f>
        <v>0.59799999999999998</v>
      </c>
      <c r="S395" s="198">
        <v>0</v>
      </c>
      <c r="T395" s="199">
        <f>S395*H395</f>
        <v>0</v>
      </c>
      <c r="U395" s="35"/>
      <c r="V395" s="35"/>
      <c r="W395" s="35"/>
      <c r="X395" s="35"/>
      <c r="Y395" s="35"/>
      <c r="Z395" s="35"/>
      <c r="AA395" s="35"/>
      <c r="AB395" s="35"/>
      <c r="AC395" s="35"/>
      <c r="AD395" s="35"/>
      <c r="AE395" s="35"/>
      <c r="AR395" s="200" t="s">
        <v>357</v>
      </c>
      <c r="AT395" s="200" t="s">
        <v>199</v>
      </c>
      <c r="AU395" s="200" t="s">
        <v>86</v>
      </c>
      <c r="AY395" s="18" t="s">
        <v>128</v>
      </c>
      <c r="BE395" s="201">
        <f>IF(N395="základní",J395,0)</f>
        <v>0</v>
      </c>
      <c r="BF395" s="201">
        <f>IF(N395="snížená",J395,0)</f>
        <v>0</v>
      </c>
      <c r="BG395" s="201">
        <f>IF(N395="zákl. přenesená",J395,0)</f>
        <v>0</v>
      </c>
      <c r="BH395" s="201">
        <f>IF(N395="sníž. přenesená",J395,0)</f>
        <v>0</v>
      </c>
      <c r="BI395" s="201">
        <f>IF(N395="nulová",J395,0)</f>
        <v>0</v>
      </c>
      <c r="BJ395" s="18" t="s">
        <v>84</v>
      </c>
      <c r="BK395" s="201">
        <f>ROUND(I395*H395,2)</f>
        <v>0</v>
      </c>
      <c r="BL395" s="18" t="s">
        <v>252</v>
      </c>
      <c r="BM395" s="200" t="s">
        <v>481</v>
      </c>
    </row>
    <row r="396" spans="1:65" s="2" customFormat="1" ht="97.5">
      <c r="A396" s="35"/>
      <c r="B396" s="36"/>
      <c r="C396" s="37"/>
      <c r="D396" s="202" t="s">
        <v>137</v>
      </c>
      <c r="E396" s="37"/>
      <c r="F396" s="203" t="s">
        <v>482</v>
      </c>
      <c r="G396" s="37"/>
      <c r="H396" s="37"/>
      <c r="I396" s="204"/>
      <c r="J396" s="37"/>
      <c r="K396" s="37"/>
      <c r="L396" s="40"/>
      <c r="M396" s="205"/>
      <c r="N396" s="206"/>
      <c r="O396" s="72"/>
      <c r="P396" s="72"/>
      <c r="Q396" s="72"/>
      <c r="R396" s="72"/>
      <c r="S396" s="72"/>
      <c r="T396" s="73"/>
      <c r="U396" s="35"/>
      <c r="V396" s="35"/>
      <c r="W396" s="35"/>
      <c r="X396" s="35"/>
      <c r="Y396" s="35"/>
      <c r="Z396" s="35"/>
      <c r="AA396" s="35"/>
      <c r="AB396" s="35"/>
      <c r="AC396" s="35"/>
      <c r="AD396" s="35"/>
      <c r="AE396" s="35"/>
      <c r="AT396" s="18" t="s">
        <v>137</v>
      </c>
      <c r="AU396" s="18" t="s">
        <v>86</v>
      </c>
    </row>
    <row r="397" spans="1:65" s="13" customFormat="1" ht="11.25">
      <c r="B397" s="207"/>
      <c r="C397" s="208"/>
      <c r="D397" s="202" t="s">
        <v>139</v>
      </c>
      <c r="E397" s="209" t="s">
        <v>1</v>
      </c>
      <c r="F397" s="210" t="s">
        <v>483</v>
      </c>
      <c r="G397" s="208"/>
      <c r="H397" s="209" t="s">
        <v>1</v>
      </c>
      <c r="I397" s="211"/>
      <c r="J397" s="208"/>
      <c r="K397" s="208"/>
      <c r="L397" s="212"/>
      <c r="M397" s="213"/>
      <c r="N397" s="214"/>
      <c r="O397" s="214"/>
      <c r="P397" s="214"/>
      <c r="Q397" s="214"/>
      <c r="R397" s="214"/>
      <c r="S397" s="214"/>
      <c r="T397" s="215"/>
      <c r="AT397" s="216" t="s">
        <v>139</v>
      </c>
      <c r="AU397" s="216" t="s">
        <v>86</v>
      </c>
      <c r="AV397" s="13" t="s">
        <v>84</v>
      </c>
      <c r="AW397" s="13" t="s">
        <v>32</v>
      </c>
      <c r="AX397" s="13" t="s">
        <v>76</v>
      </c>
      <c r="AY397" s="216" t="s">
        <v>128</v>
      </c>
    </row>
    <row r="398" spans="1:65" s="14" customFormat="1" ht="11.25">
      <c r="B398" s="217"/>
      <c r="C398" s="218"/>
      <c r="D398" s="202" t="s">
        <v>139</v>
      </c>
      <c r="E398" s="219" t="s">
        <v>1</v>
      </c>
      <c r="F398" s="220" t="s">
        <v>86</v>
      </c>
      <c r="G398" s="218"/>
      <c r="H398" s="221">
        <v>2</v>
      </c>
      <c r="I398" s="222"/>
      <c r="J398" s="218"/>
      <c r="K398" s="218"/>
      <c r="L398" s="223"/>
      <c r="M398" s="224"/>
      <c r="N398" s="225"/>
      <c r="O398" s="225"/>
      <c r="P398" s="225"/>
      <c r="Q398" s="225"/>
      <c r="R398" s="225"/>
      <c r="S398" s="225"/>
      <c r="T398" s="226"/>
      <c r="AT398" s="227" t="s">
        <v>139</v>
      </c>
      <c r="AU398" s="227" t="s">
        <v>86</v>
      </c>
      <c r="AV398" s="14" t="s">
        <v>86</v>
      </c>
      <c r="AW398" s="14" t="s">
        <v>32</v>
      </c>
      <c r="AX398" s="14" t="s">
        <v>76</v>
      </c>
      <c r="AY398" s="227" t="s">
        <v>128</v>
      </c>
    </row>
    <row r="399" spans="1:65" s="15" customFormat="1" ht="11.25">
      <c r="B399" s="228"/>
      <c r="C399" s="229"/>
      <c r="D399" s="202" t="s">
        <v>139</v>
      </c>
      <c r="E399" s="230" t="s">
        <v>1</v>
      </c>
      <c r="F399" s="231" t="s">
        <v>146</v>
      </c>
      <c r="G399" s="229"/>
      <c r="H399" s="232">
        <v>2</v>
      </c>
      <c r="I399" s="233"/>
      <c r="J399" s="229"/>
      <c r="K399" s="229"/>
      <c r="L399" s="234"/>
      <c r="M399" s="235"/>
      <c r="N399" s="236"/>
      <c r="O399" s="236"/>
      <c r="P399" s="236"/>
      <c r="Q399" s="236"/>
      <c r="R399" s="236"/>
      <c r="S399" s="236"/>
      <c r="T399" s="237"/>
      <c r="AT399" s="238" t="s">
        <v>139</v>
      </c>
      <c r="AU399" s="238" t="s">
        <v>86</v>
      </c>
      <c r="AV399" s="15" t="s">
        <v>135</v>
      </c>
      <c r="AW399" s="15" t="s">
        <v>32</v>
      </c>
      <c r="AX399" s="15" t="s">
        <v>84</v>
      </c>
      <c r="AY399" s="238" t="s">
        <v>128</v>
      </c>
    </row>
    <row r="400" spans="1:65" s="2" customFormat="1" ht="24.2" customHeight="1">
      <c r="A400" s="35"/>
      <c r="B400" s="36"/>
      <c r="C400" s="250" t="s">
        <v>484</v>
      </c>
      <c r="D400" s="250" t="s">
        <v>199</v>
      </c>
      <c r="E400" s="251" t="s">
        <v>485</v>
      </c>
      <c r="F400" s="252" t="s">
        <v>486</v>
      </c>
      <c r="G400" s="253" t="s">
        <v>180</v>
      </c>
      <c r="H400" s="254">
        <v>16</v>
      </c>
      <c r="I400" s="255"/>
      <c r="J400" s="256">
        <f>ROUND(I400*H400,2)</f>
        <v>0</v>
      </c>
      <c r="K400" s="257"/>
      <c r="L400" s="258"/>
      <c r="M400" s="259" t="s">
        <v>1</v>
      </c>
      <c r="N400" s="260" t="s">
        <v>41</v>
      </c>
      <c r="O400" s="72"/>
      <c r="P400" s="198">
        <f>O400*H400</f>
        <v>0</v>
      </c>
      <c r="Q400" s="198">
        <v>0</v>
      </c>
      <c r="R400" s="198">
        <f>Q400*H400</f>
        <v>0</v>
      </c>
      <c r="S400" s="198">
        <v>0</v>
      </c>
      <c r="T400" s="199">
        <f>S400*H400</f>
        <v>0</v>
      </c>
      <c r="U400" s="35"/>
      <c r="V400" s="35"/>
      <c r="W400" s="35"/>
      <c r="X400" s="35"/>
      <c r="Y400" s="35"/>
      <c r="Z400" s="35"/>
      <c r="AA400" s="35"/>
      <c r="AB400" s="35"/>
      <c r="AC400" s="35"/>
      <c r="AD400" s="35"/>
      <c r="AE400" s="35"/>
      <c r="AR400" s="200" t="s">
        <v>357</v>
      </c>
      <c r="AT400" s="200" t="s">
        <v>199</v>
      </c>
      <c r="AU400" s="200" t="s">
        <v>86</v>
      </c>
      <c r="AY400" s="18" t="s">
        <v>128</v>
      </c>
      <c r="BE400" s="201">
        <f>IF(N400="základní",J400,0)</f>
        <v>0</v>
      </c>
      <c r="BF400" s="201">
        <f>IF(N400="snížená",J400,0)</f>
        <v>0</v>
      </c>
      <c r="BG400" s="201">
        <f>IF(N400="zákl. přenesená",J400,0)</f>
        <v>0</v>
      </c>
      <c r="BH400" s="201">
        <f>IF(N400="sníž. přenesená",J400,0)</f>
        <v>0</v>
      </c>
      <c r="BI400" s="201">
        <f>IF(N400="nulová",J400,0)</f>
        <v>0</v>
      </c>
      <c r="BJ400" s="18" t="s">
        <v>84</v>
      </c>
      <c r="BK400" s="201">
        <f>ROUND(I400*H400,2)</f>
        <v>0</v>
      </c>
      <c r="BL400" s="18" t="s">
        <v>252</v>
      </c>
      <c r="BM400" s="200" t="s">
        <v>487</v>
      </c>
    </row>
    <row r="401" spans="1:65" s="2" customFormat="1" ht="29.25">
      <c r="A401" s="35"/>
      <c r="B401" s="36"/>
      <c r="C401" s="37"/>
      <c r="D401" s="202" t="s">
        <v>137</v>
      </c>
      <c r="E401" s="37"/>
      <c r="F401" s="203" t="s">
        <v>488</v>
      </c>
      <c r="G401" s="37"/>
      <c r="H401" s="37"/>
      <c r="I401" s="204"/>
      <c r="J401" s="37"/>
      <c r="K401" s="37"/>
      <c r="L401" s="40"/>
      <c r="M401" s="205"/>
      <c r="N401" s="206"/>
      <c r="O401" s="72"/>
      <c r="P401" s="72"/>
      <c r="Q401" s="72"/>
      <c r="R401" s="72"/>
      <c r="S401" s="72"/>
      <c r="T401" s="73"/>
      <c r="U401" s="35"/>
      <c r="V401" s="35"/>
      <c r="W401" s="35"/>
      <c r="X401" s="35"/>
      <c r="Y401" s="35"/>
      <c r="Z401" s="35"/>
      <c r="AA401" s="35"/>
      <c r="AB401" s="35"/>
      <c r="AC401" s="35"/>
      <c r="AD401" s="35"/>
      <c r="AE401" s="35"/>
      <c r="AT401" s="18" t="s">
        <v>137</v>
      </c>
      <c r="AU401" s="18" t="s">
        <v>86</v>
      </c>
    </row>
    <row r="402" spans="1:65" s="13" customFormat="1" ht="11.25">
      <c r="B402" s="207"/>
      <c r="C402" s="208"/>
      <c r="D402" s="202" t="s">
        <v>139</v>
      </c>
      <c r="E402" s="209" t="s">
        <v>1</v>
      </c>
      <c r="F402" s="210" t="s">
        <v>458</v>
      </c>
      <c r="G402" s="208"/>
      <c r="H402" s="209" t="s">
        <v>1</v>
      </c>
      <c r="I402" s="211"/>
      <c r="J402" s="208"/>
      <c r="K402" s="208"/>
      <c r="L402" s="212"/>
      <c r="M402" s="213"/>
      <c r="N402" s="214"/>
      <c r="O402" s="214"/>
      <c r="P402" s="214"/>
      <c r="Q402" s="214"/>
      <c r="R402" s="214"/>
      <c r="S402" s="214"/>
      <c r="T402" s="215"/>
      <c r="AT402" s="216" t="s">
        <v>139</v>
      </c>
      <c r="AU402" s="216" t="s">
        <v>86</v>
      </c>
      <c r="AV402" s="13" t="s">
        <v>84</v>
      </c>
      <c r="AW402" s="13" t="s">
        <v>32</v>
      </c>
      <c r="AX402" s="13" t="s">
        <v>76</v>
      </c>
      <c r="AY402" s="216" t="s">
        <v>128</v>
      </c>
    </row>
    <row r="403" spans="1:65" s="14" customFormat="1" ht="11.25">
      <c r="B403" s="217"/>
      <c r="C403" s="218"/>
      <c r="D403" s="202" t="s">
        <v>139</v>
      </c>
      <c r="E403" s="219" t="s">
        <v>1</v>
      </c>
      <c r="F403" s="220" t="s">
        <v>489</v>
      </c>
      <c r="G403" s="218"/>
      <c r="H403" s="221">
        <v>16</v>
      </c>
      <c r="I403" s="222"/>
      <c r="J403" s="218"/>
      <c r="K403" s="218"/>
      <c r="L403" s="223"/>
      <c r="M403" s="224"/>
      <c r="N403" s="225"/>
      <c r="O403" s="225"/>
      <c r="P403" s="225"/>
      <c r="Q403" s="225"/>
      <c r="R403" s="225"/>
      <c r="S403" s="225"/>
      <c r="T403" s="226"/>
      <c r="AT403" s="227" t="s">
        <v>139</v>
      </c>
      <c r="AU403" s="227" t="s">
        <v>86</v>
      </c>
      <c r="AV403" s="14" t="s">
        <v>86</v>
      </c>
      <c r="AW403" s="14" t="s">
        <v>32</v>
      </c>
      <c r="AX403" s="14" t="s">
        <v>76</v>
      </c>
      <c r="AY403" s="227" t="s">
        <v>128</v>
      </c>
    </row>
    <row r="404" spans="1:65" s="15" customFormat="1" ht="11.25">
      <c r="B404" s="228"/>
      <c r="C404" s="229"/>
      <c r="D404" s="202" t="s">
        <v>139</v>
      </c>
      <c r="E404" s="230" t="s">
        <v>1</v>
      </c>
      <c r="F404" s="231" t="s">
        <v>146</v>
      </c>
      <c r="G404" s="229"/>
      <c r="H404" s="232">
        <v>16</v>
      </c>
      <c r="I404" s="233"/>
      <c r="J404" s="229"/>
      <c r="K404" s="229"/>
      <c r="L404" s="234"/>
      <c r="M404" s="235"/>
      <c r="N404" s="236"/>
      <c r="O404" s="236"/>
      <c r="P404" s="236"/>
      <c r="Q404" s="236"/>
      <c r="R404" s="236"/>
      <c r="S404" s="236"/>
      <c r="T404" s="237"/>
      <c r="AT404" s="238" t="s">
        <v>139</v>
      </c>
      <c r="AU404" s="238" t="s">
        <v>86</v>
      </c>
      <c r="AV404" s="15" t="s">
        <v>135</v>
      </c>
      <c r="AW404" s="15" t="s">
        <v>32</v>
      </c>
      <c r="AX404" s="15" t="s">
        <v>84</v>
      </c>
      <c r="AY404" s="238" t="s">
        <v>128</v>
      </c>
    </row>
    <row r="405" spans="1:65" s="2" customFormat="1" ht="24.2" customHeight="1">
      <c r="A405" s="35"/>
      <c r="B405" s="36"/>
      <c r="C405" s="188" t="s">
        <v>490</v>
      </c>
      <c r="D405" s="188" t="s">
        <v>131</v>
      </c>
      <c r="E405" s="189" t="s">
        <v>491</v>
      </c>
      <c r="F405" s="190" t="s">
        <v>492</v>
      </c>
      <c r="G405" s="191" t="s">
        <v>187</v>
      </c>
      <c r="H405" s="192">
        <v>260.5</v>
      </c>
      <c r="I405" s="193"/>
      <c r="J405" s="194">
        <f>ROUND(I405*H405,2)</f>
        <v>0</v>
      </c>
      <c r="K405" s="195"/>
      <c r="L405" s="40"/>
      <c r="M405" s="196" t="s">
        <v>1</v>
      </c>
      <c r="N405" s="197" t="s">
        <v>41</v>
      </c>
      <c r="O405" s="72"/>
      <c r="P405" s="198">
        <f>O405*H405</f>
        <v>0</v>
      </c>
      <c r="Q405" s="198">
        <v>2.0000000000000002E-5</v>
      </c>
      <c r="R405" s="198">
        <f>Q405*H405</f>
        <v>5.2100000000000002E-3</v>
      </c>
      <c r="S405" s="198">
        <v>0</v>
      </c>
      <c r="T405" s="199">
        <f>S405*H405</f>
        <v>0</v>
      </c>
      <c r="U405" s="35"/>
      <c r="V405" s="35"/>
      <c r="W405" s="35"/>
      <c r="X405" s="35"/>
      <c r="Y405" s="35"/>
      <c r="Z405" s="35"/>
      <c r="AA405" s="35"/>
      <c r="AB405" s="35"/>
      <c r="AC405" s="35"/>
      <c r="AD405" s="35"/>
      <c r="AE405" s="35"/>
      <c r="AR405" s="200" t="s">
        <v>252</v>
      </c>
      <c r="AT405" s="200" t="s">
        <v>131</v>
      </c>
      <c r="AU405" s="200" t="s">
        <v>86</v>
      </c>
      <c r="AY405" s="18" t="s">
        <v>128</v>
      </c>
      <c r="BE405" s="201">
        <f>IF(N405="základní",J405,0)</f>
        <v>0</v>
      </c>
      <c r="BF405" s="201">
        <f>IF(N405="snížená",J405,0)</f>
        <v>0</v>
      </c>
      <c r="BG405" s="201">
        <f>IF(N405="zákl. přenesená",J405,0)</f>
        <v>0</v>
      </c>
      <c r="BH405" s="201">
        <f>IF(N405="sníž. přenesená",J405,0)</f>
        <v>0</v>
      </c>
      <c r="BI405" s="201">
        <f>IF(N405="nulová",J405,0)</f>
        <v>0</v>
      </c>
      <c r="BJ405" s="18" t="s">
        <v>84</v>
      </c>
      <c r="BK405" s="201">
        <f>ROUND(I405*H405,2)</f>
        <v>0</v>
      </c>
      <c r="BL405" s="18" t="s">
        <v>252</v>
      </c>
      <c r="BM405" s="200" t="s">
        <v>493</v>
      </c>
    </row>
    <row r="406" spans="1:65" s="2" customFormat="1" ht="19.5">
      <c r="A406" s="35"/>
      <c r="B406" s="36"/>
      <c r="C406" s="37"/>
      <c r="D406" s="202" t="s">
        <v>137</v>
      </c>
      <c r="E406" s="37"/>
      <c r="F406" s="203" t="s">
        <v>494</v>
      </c>
      <c r="G406" s="37"/>
      <c r="H406" s="37"/>
      <c r="I406" s="204"/>
      <c r="J406" s="37"/>
      <c r="K406" s="37"/>
      <c r="L406" s="40"/>
      <c r="M406" s="205"/>
      <c r="N406" s="206"/>
      <c r="O406" s="72"/>
      <c r="P406" s="72"/>
      <c r="Q406" s="72"/>
      <c r="R406" s="72"/>
      <c r="S406" s="72"/>
      <c r="T406" s="73"/>
      <c r="U406" s="35"/>
      <c r="V406" s="35"/>
      <c r="W406" s="35"/>
      <c r="X406" s="35"/>
      <c r="Y406" s="35"/>
      <c r="Z406" s="35"/>
      <c r="AA406" s="35"/>
      <c r="AB406" s="35"/>
      <c r="AC406" s="35"/>
      <c r="AD406" s="35"/>
      <c r="AE406" s="35"/>
      <c r="AT406" s="18" t="s">
        <v>137</v>
      </c>
      <c r="AU406" s="18" t="s">
        <v>86</v>
      </c>
    </row>
    <row r="407" spans="1:65" s="13" customFormat="1" ht="11.25">
      <c r="B407" s="207"/>
      <c r="C407" s="208"/>
      <c r="D407" s="202" t="s">
        <v>139</v>
      </c>
      <c r="E407" s="209" t="s">
        <v>1</v>
      </c>
      <c r="F407" s="210" t="s">
        <v>495</v>
      </c>
      <c r="G407" s="208"/>
      <c r="H407" s="209" t="s">
        <v>1</v>
      </c>
      <c r="I407" s="211"/>
      <c r="J407" s="208"/>
      <c r="K407" s="208"/>
      <c r="L407" s="212"/>
      <c r="M407" s="213"/>
      <c r="N407" s="214"/>
      <c r="O407" s="214"/>
      <c r="P407" s="214"/>
      <c r="Q407" s="214"/>
      <c r="R407" s="214"/>
      <c r="S407" s="214"/>
      <c r="T407" s="215"/>
      <c r="AT407" s="216" t="s">
        <v>139</v>
      </c>
      <c r="AU407" s="216" t="s">
        <v>86</v>
      </c>
      <c r="AV407" s="13" t="s">
        <v>84</v>
      </c>
      <c r="AW407" s="13" t="s">
        <v>32</v>
      </c>
      <c r="AX407" s="13" t="s">
        <v>76</v>
      </c>
      <c r="AY407" s="216" t="s">
        <v>128</v>
      </c>
    </row>
    <row r="408" spans="1:65" s="14" customFormat="1" ht="11.25">
      <c r="B408" s="217"/>
      <c r="C408" s="218"/>
      <c r="D408" s="202" t="s">
        <v>139</v>
      </c>
      <c r="E408" s="219" t="s">
        <v>1</v>
      </c>
      <c r="F408" s="220" t="s">
        <v>496</v>
      </c>
      <c r="G408" s="218"/>
      <c r="H408" s="221">
        <v>26</v>
      </c>
      <c r="I408" s="222"/>
      <c r="J408" s="218"/>
      <c r="K408" s="218"/>
      <c r="L408" s="223"/>
      <c r="M408" s="224"/>
      <c r="N408" s="225"/>
      <c r="O408" s="225"/>
      <c r="P408" s="225"/>
      <c r="Q408" s="225"/>
      <c r="R408" s="225"/>
      <c r="S408" s="225"/>
      <c r="T408" s="226"/>
      <c r="AT408" s="227" t="s">
        <v>139</v>
      </c>
      <c r="AU408" s="227" t="s">
        <v>86</v>
      </c>
      <c r="AV408" s="14" t="s">
        <v>86</v>
      </c>
      <c r="AW408" s="14" t="s">
        <v>32</v>
      </c>
      <c r="AX408" s="14" t="s">
        <v>76</v>
      </c>
      <c r="AY408" s="227" t="s">
        <v>128</v>
      </c>
    </row>
    <row r="409" spans="1:65" s="14" customFormat="1" ht="11.25">
      <c r="B409" s="217"/>
      <c r="C409" s="218"/>
      <c r="D409" s="202" t="s">
        <v>139</v>
      </c>
      <c r="E409" s="219" t="s">
        <v>1</v>
      </c>
      <c r="F409" s="220" t="s">
        <v>497</v>
      </c>
      <c r="G409" s="218"/>
      <c r="H409" s="221">
        <v>65.5</v>
      </c>
      <c r="I409" s="222"/>
      <c r="J409" s="218"/>
      <c r="K409" s="218"/>
      <c r="L409" s="223"/>
      <c r="M409" s="224"/>
      <c r="N409" s="225"/>
      <c r="O409" s="225"/>
      <c r="P409" s="225"/>
      <c r="Q409" s="225"/>
      <c r="R409" s="225"/>
      <c r="S409" s="225"/>
      <c r="T409" s="226"/>
      <c r="AT409" s="227" t="s">
        <v>139</v>
      </c>
      <c r="AU409" s="227" t="s">
        <v>86</v>
      </c>
      <c r="AV409" s="14" t="s">
        <v>86</v>
      </c>
      <c r="AW409" s="14" t="s">
        <v>32</v>
      </c>
      <c r="AX409" s="14" t="s">
        <v>76</v>
      </c>
      <c r="AY409" s="227" t="s">
        <v>128</v>
      </c>
    </row>
    <row r="410" spans="1:65" s="14" customFormat="1" ht="11.25">
      <c r="B410" s="217"/>
      <c r="C410" s="218"/>
      <c r="D410" s="202" t="s">
        <v>139</v>
      </c>
      <c r="E410" s="219" t="s">
        <v>1</v>
      </c>
      <c r="F410" s="220" t="s">
        <v>498</v>
      </c>
      <c r="G410" s="218"/>
      <c r="H410" s="221">
        <v>48</v>
      </c>
      <c r="I410" s="222"/>
      <c r="J410" s="218"/>
      <c r="K410" s="218"/>
      <c r="L410" s="223"/>
      <c r="M410" s="224"/>
      <c r="N410" s="225"/>
      <c r="O410" s="225"/>
      <c r="P410" s="225"/>
      <c r="Q410" s="225"/>
      <c r="R410" s="225"/>
      <c r="S410" s="225"/>
      <c r="T410" s="226"/>
      <c r="AT410" s="227" t="s">
        <v>139</v>
      </c>
      <c r="AU410" s="227" t="s">
        <v>86</v>
      </c>
      <c r="AV410" s="14" t="s">
        <v>86</v>
      </c>
      <c r="AW410" s="14" t="s">
        <v>32</v>
      </c>
      <c r="AX410" s="14" t="s">
        <v>76</v>
      </c>
      <c r="AY410" s="227" t="s">
        <v>128</v>
      </c>
    </row>
    <row r="411" spans="1:65" s="14" customFormat="1" ht="11.25">
      <c r="B411" s="217"/>
      <c r="C411" s="218"/>
      <c r="D411" s="202" t="s">
        <v>139</v>
      </c>
      <c r="E411" s="219" t="s">
        <v>1</v>
      </c>
      <c r="F411" s="220" t="s">
        <v>499</v>
      </c>
      <c r="G411" s="218"/>
      <c r="H411" s="221">
        <v>121</v>
      </c>
      <c r="I411" s="222"/>
      <c r="J411" s="218"/>
      <c r="K411" s="218"/>
      <c r="L411" s="223"/>
      <c r="M411" s="224"/>
      <c r="N411" s="225"/>
      <c r="O411" s="225"/>
      <c r="P411" s="225"/>
      <c r="Q411" s="225"/>
      <c r="R411" s="225"/>
      <c r="S411" s="225"/>
      <c r="T411" s="226"/>
      <c r="AT411" s="227" t="s">
        <v>139</v>
      </c>
      <c r="AU411" s="227" t="s">
        <v>86</v>
      </c>
      <c r="AV411" s="14" t="s">
        <v>86</v>
      </c>
      <c r="AW411" s="14" t="s">
        <v>32</v>
      </c>
      <c r="AX411" s="14" t="s">
        <v>76</v>
      </c>
      <c r="AY411" s="227" t="s">
        <v>128</v>
      </c>
    </row>
    <row r="412" spans="1:65" s="15" customFormat="1" ht="11.25">
      <c r="B412" s="228"/>
      <c r="C412" s="229"/>
      <c r="D412" s="202" t="s">
        <v>139</v>
      </c>
      <c r="E412" s="230" t="s">
        <v>1</v>
      </c>
      <c r="F412" s="231" t="s">
        <v>146</v>
      </c>
      <c r="G412" s="229"/>
      <c r="H412" s="232">
        <v>260.5</v>
      </c>
      <c r="I412" s="233"/>
      <c r="J412" s="229"/>
      <c r="K412" s="229"/>
      <c r="L412" s="234"/>
      <c r="M412" s="235"/>
      <c r="N412" s="236"/>
      <c r="O412" s="236"/>
      <c r="P412" s="236"/>
      <c r="Q412" s="236"/>
      <c r="R412" s="236"/>
      <c r="S412" s="236"/>
      <c r="T412" s="237"/>
      <c r="AT412" s="238" t="s">
        <v>139</v>
      </c>
      <c r="AU412" s="238" t="s">
        <v>86</v>
      </c>
      <c r="AV412" s="15" t="s">
        <v>135</v>
      </c>
      <c r="AW412" s="15" t="s">
        <v>32</v>
      </c>
      <c r="AX412" s="15" t="s">
        <v>84</v>
      </c>
      <c r="AY412" s="238" t="s">
        <v>128</v>
      </c>
    </row>
    <row r="413" spans="1:65" s="2" customFormat="1" ht="24.2" customHeight="1">
      <c r="A413" s="35"/>
      <c r="B413" s="36"/>
      <c r="C413" s="250" t="s">
        <v>500</v>
      </c>
      <c r="D413" s="250" t="s">
        <v>199</v>
      </c>
      <c r="E413" s="251" t="s">
        <v>501</v>
      </c>
      <c r="F413" s="252" t="s">
        <v>502</v>
      </c>
      <c r="G413" s="253" t="s">
        <v>187</v>
      </c>
      <c r="H413" s="254">
        <v>286.55</v>
      </c>
      <c r="I413" s="255"/>
      <c r="J413" s="256">
        <f>ROUND(I413*H413,2)</f>
        <v>0</v>
      </c>
      <c r="K413" s="257"/>
      <c r="L413" s="258"/>
      <c r="M413" s="259" t="s">
        <v>1</v>
      </c>
      <c r="N413" s="260" t="s">
        <v>41</v>
      </c>
      <c r="O413" s="72"/>
      <c r="P413" s="198">
        <f>O413*H413</f>
        <v>0</v>
      </c>
      <c r="Q413" s="198">
        <v>1.8000000000000001E-4</v>
      </c>
      <c r="R413" s="198">
        <f>Q413*H413</f>
        <v>5.1579000000000007E-2</v>
      </c>
      <c r="S413" s="198">
        <v>0</v>
      </c>
      <c r="T413" s="199">
        <f>S413*H413</f>
        <v>0</v>
      </c>
      <c r="U413" s="35"/>
      <c r="V413" s="35"/>
      <c r="W413" s="35"/>
      <c r="X413" s="35"/>
      <c r="Y413" s="35"/>
      <c r="Z413" s="35"/>
      <c r="AA413" s="35"/>
      <c r="AB413" s="35"/>
      <c r="AC413" s="35"/>
      <c r="AD413" s="35"/>
      <c r="AE413" s="35"/>
      <c r="AR413" s="200" t="s">
        <v>357</v>
      </c>
      <c r="AT413" s="200" t="s">
        <v>199</v>
      </c>
      <c r="AU413" s="200" t="s">
        <v>86</v>
      </c>
      <c r="AY413" s="18" t="s">
        <v>128</v>
      </c>
      <c r="BE413" s="201">
        <f>IF(N413="základní",J413,0)</f>
        <v>0</v>
      </c>
      <c r="BF413" s="201">
        <f>IF(N413="snížená",J413,0)</f>
        <v>0</v>
      </c>
      <c r="BG413" s="201">
        <f>IF(N413="zákl. přenesená",J413,0)</f>
        <v>0</v>
      </c>
      <c r="BH413" s="201">
        <f>IF(N413="sníž. přenesená",J413,0)</f>
        <v>0</v>
      </c>
      <c r="BI413" s="201">
        <f>IF(N413="nulová",J413,0)</f>
        <v>0</v>
      </c>
      <c r="BJ413" s="18" t="s">
        <v>84</v>
      </c>
      <c r="BK413" s="201">
        <f>ROUND(I413*H413,2)</f>
        <v>0</v>
      </c>
      <c r="BL413" s="18" t="s">
        <v>252</v>
      </c>
      <c r="BM413" s="200" t="s">
        <v>503</v>
      </c>
    </row>
    <row r="414" spans="1:65" s="2" customFormat="1" ht="19.5">
      <c r="A414" s="35"/>
      <c r="B414" s="36"/>
      <c r="C414" s="37"/>
      <c r="D414" s="202" t="s">
        <v>137</v>
      </c>
      <c r="E414" s="37"/>
      <c r="F414" s="203" t="s">
        <v>502</v>
      </c>
      <c r="G414" s="37"/>
      <c r="H414" s="37"/>
      <c r="I414" s="204"/>
      <c r="J414" s="37"/>
      <c r="K414" s="37"/>
      <c r="L414" s="40"/>
      <c r="M414" s="205"/>
      <c r="N414" s="206"/>
      <c r="O414" s="72"/>
      <c r="P414" s="72"/>
      <c r="Q414" s="72"/>
      <c r="R414" s="72"/>
      <c r="S414" s="72"/>
      <c r="T414" s="73"/>
      <c r="U414" s="35"/>
      <c r="V414" s="35"/>
      <c r="W414" s="35"/>
      <c r="X414" s="35"/>
      <c r="Y414" s="35"/>
      <c r="Z414" s="35"/>
      <c r="AA414" s="35"/>
      <c r="AB414" s="35"/>
      <c r="AC414" s="35"/>
      <c r="AD414" s="35"/>
      <c r="AE414" s="35"/>
      <c r="AT414" s="18" t="s">
        <v>137</v>
      </c>
      <c r="AU414" s="18" t="s">
        <v>86</v>
      </c>
    </row>
    <row r="415" spans="1:65" s="14" customFormat="1" ht="11.25">
      <c r="B415" s="217"/>
      <c r="C415" s="218"/>
      <c r="D415" s="202" t="s">
        <v>139</v>
      </c>
      <c r="E415" s="218"/>
      <c r="F415" s="220" t="s">
        <v>504</v>
      </c>
      <c r="G415" s="218"/>
      <c r="H415" s="221">
        <v>286.55</v>
      </c>
      <c r="I415" s="222"/>
      <c r="J415" s="218"/>
      <c r="K415" s="218"/>
      <c r="L415" s="223"/>
      <c r="M415" s="224"/>
      <c r="N415" s="225"/>
      <c r="O415" s="225"/>
      <c r="P415" s="225"/>
      <c r="Q415" s="225"/>
      <c r="R415" s="225"/>
      <c r="S415" s="225"/>
      <c r="T415" s="226"/>
      <c r="AT415" s="227" t="s">
        <v>139</v>
      </c>
      <c r="AU415" s="227" t="s">
        <v>86</v>
      </c>
      <c r="AV415" s="14" t="s">
        <v>86</v>
      </c>
      <c r="AW415" s="14" t="s">
        <v>4</v>
      </c>
      <c r="AX415" s="14" t="s">
        <v>84</v>
      </c>
      <c r="AY415" s="227" t="s">
        <v>128</v>
      </c>
    </row>
    <row r="416" spans="1:65" s="2" customFormat="1" ht="21.75" customHeight="1">
      <c r="A416" s="35"/>
      <c r="B416" s="36"/>
      <c r="C416" s="188" t="s">
        <v>505</v>
      </c>
      <c r="D416" s="188" t="s">
        <v>131</v>
      </c>
      <c r="E416" s="189" t="s">
        <v>506</v>
      </c>
      <c r="F416" s="190" t="s">
        <v>507</v>
      </c>
      <c r="G416" s="191" t="s">
        <v>187</v>
      </c>
      <c r="H416" s="192">
        <v>169.5</v>
      </c>
      <c r="I416" s="193"/>
      <c r="J416" s="194">
        <f>ROUND(I416*H416,2)</f>
        <v>0</v>
      </c>
      <c r="K416" s="195"/>
      <c r="L416" s="40"/>
      <c r="M416" s="196" t="s">
        <v>1</v>
      </c>
      <c r="N416" s="197" t="s">
        <v>41</v>
      </c>
      <c r="O416" s="72"/>
      <c r="P416" s="198">
        <f>O416*H416</f>
        <v>0</v>
      </c>
      <c r="Q416" s="198">
        <v>5.0000000000000002E-5</v>
      </c>
      <c r="R416" s="198">
        <f>Q416*H416</f>
        <v>8.4749999999999999E-3</v>
      </c>
      <c r="S416" s="198">
        <v>0</v>
      </c>
      <c r="T416" s="199">
        <f>S416*H416</f>
        <v>0</v>
      </c>
      <c r="U416" s="35"/>
      <c r="V416" s="35"/>
      <c r="W416" s="35"/>
      <c r="X416" s="35"/>
      <c r="Y416" s="35"/>
      <c r="Z416" s="35"/>
      <c r="AA416" s="35"/>
      <c r="AB416" s="35"/>
      <c r="AC416" s="35"/>
      <c r="AD416" s="35"/>
      <c r="AE416" s="35"/>
      <c r="AR416" s="200" t="s">
        <v>252</v>
      </c>
      <c r="AT416" s="200" t="s">
        <v>131</v>
      </c>
      <c r="AU416" s="200" t="s">
        <v>86</v>
      </c>
      <c r="AY416" s="18" t="s">
        <v>128</v>
      </c>
      <c r="BE416" s="201">
        <f>IF(N416="základní",J416,0)</f>
        <v>0</v>
      </c>
      <c r="BF416" s="201">
        <f>IF(N416="snížená",J416,0)</f>
        <v>0</v>
      </c>
      <c r="BG416" s="201">
        <f>IF(N416="zákl. přenesená",J416,0)</f>
        <v>0</v>
      </c>
      <c r="BH416" s="201">
        <f>IF(N416="sníž. přenesená",J416,0)</f>
        <v>0</v>
      </c>
      <c r="BI416" s="201">
        <f>IF(N416="nulová",J416,0)</f>
        <v>0</v>
      </c>
      <c r="BJ416" s="18" t="s">
        <v>84</v>
      </c>
      <c r="BK416" s="201">
        <f>ROUND(I416*H416,2)</f>
        <v>0</v>
      </c>
      <c r="BL416" s="18" t="s">
        <v>252</v>
      </c>
      <c r="BM416" s="200" t="s">
        <v>508</v>
      </c>
    </row>
    <row r="417" spans="1:65" s="2" customFormat="1" ht="19.5">
      <c r="A417" s="35"/>
      <c r="B417" s="36"/>
      <c r="C417" s="37"/>
      <c r="D417" s="202" t="s">
        <v>137</v>
      </c>
      <c r="E417" s="37"/>
      <c r="F417" s="203" t="s">
        <v>509</v>
      </c>
      <c r="G417" s="37"/>
      <c r="H417" s="37"/>
      <c r="I417" s="204"/>
      <c r="J417" s="37"/>
      <c r="K417" s="37"/>
      <c r="L417" s="40"/>
      <c r="M417" s="205"/>
      <c r="N417" s="206"/>
      <c r="O417" s="72"/>
      <c r="P417" s="72"/>
      <c r="Q417" s="72"/>
      <c r="R417" s="72"/>
      <c r="S417" s="72"/>
      <c r="T417" s="73"/>
      <c r="U417" s="35"/>
      <c r="V417" s="35"/>
      <c r="W417" s="35"/>
      <c r="X417" s="35"/>
      <c r="Y417" s="35"/>
      <c r="Z417" s="35"/>
      <c r="AA417" s="35"/>
      <c r="AB417" s="35"/>
      <c r="AC417" s="35"/>
      <c r="AD417" s="35"/>
      <c r="AE417" s="35"/>
      <c r="AT417" s="18" t="s">
        <v>137</v>
      </c>
      <c r="AU417" s="18" t="s">
        <v>86</v>
      </c>
    </row>
    <row r="418" spans="1:65" s="13" customFormat="1" ht="11.25">
      <c r="B418" s="207"/>
      <c r="C418" s="208"/>
      <c r="D418" s="202" t="s">
        <v>139</v>
      </c>
      <c r="E418" s="209" t="s">
        <v>1</v>
      </c>
      <c r="F418" s="210" t="s">
        <v>510</v>
      </c>
      <c r="G418" s="208"/>
      <c r="H418" s="209" t="s">
        <v>1</v>
      </c>
      <c r="I418" s="211"/>
      <c r="J418" s="208"/>
      <c r="K418" s="208"/>
      <c r="L418" s="212"/>
      <c r="M418" s="213"/>
      <c r="N418" s="214"/>
      <c r="O418" s="214"/>
      <c r="P418" s="214"/>
      <c r="Q418" s="214"/>
      <c r="R418" s="214"/>
      <c r="S418" s="214"/>
      <c r="T418" s="215"/>
      <c r="AT418" s="216" t="s">
        <v>139</v>
      </c>
      <c r="AU418" s="216" t="s">
        <v>86</v>
      </c>
      <c r="AV418" s="13" t="s">
        <v>84</v>
      </c>
      <c r="AW418" s="13" t="s">
        <v>32</v>
      </c>
      <c r="AX418" s="13" t="s">
        <v>76</v>
      </c>
      <c r="AY418" s="216" t="s">
        <v>128</v>
      </c>
    </row>
    <row r="419" spans="1:65" s="14" customFormat="1" ht="11.25">
      <c r="B419" s="217"/>
      <c r="C419" s="218"/>
      <c r="D419" s="202" t="s">
        <v>139</v>
      </c>
      <c r="E419" s="219" t="s">
        <v>1</v>
      </c>
      <c r="F419" s="220" t="s">
        <v>511</v>
      </c>
      <c r="G419" s="218"/>
      <c r="H419" s="221">
        <v>24</v>
      </c>
      <c r="I419" s="222"/>
      <c r="J419" s="218"/>
      <c r="K419" s="218"/>
      <c r="L419" s="223"/>
      <c r="M419" s="224"/>
      <c r="N419" s="225"/>
      <c r="O419" s="225"/>
      <c r="P419" s="225"/>
      <c r="Q419" s="225"/>
      <c r="R419" s="225"/>
      <c r="S419" s="225"/>
      <c r="T419" s="226"/>
      <c r="AT419" s="227" t="s">
        <v>139</v>
      </c>
      <c r="AU419" s="227" t="s">
        <v>86</v>
      </c>
      <c r="AV419" s="14" t="s">
        <v>86</v>
      </c>
      <c r="AW419" s="14" t="s">
        <v>32</v>
      </c>
      <c r="AX419" s="14" t="s">
        <v>76</v>
      </c>
      <c r="AY419" s="227" t="s">
        <v>128</v>
      </c>
    </row>
    <row r="420" spans="1:65" s="14" customFormat="1" ht="11.25">
      <c r="B420" s="217"/>
      <c r="C420" s="218"/>
      <c r="D420" s="202" t="s">
        <v>139</v>
      </c>
      <c r="E420" s="219" t="s">
        <v>1</v>
      </c>
      <c r="F420" s="220" t="s">
        <v>512</v>
      </c>
      <c r="G420" s="218"/>
      <c r="H420" s="221">
        <v>60.75</v>
      </c>
      <c r="I420" s="222"/>
      <c r="J420" s="218"/>
      <c r="K420" s="218"/>
      <c r="L420" s="223"/>
      <c r="M420" s="224"/>
      <c r="N420" s="225"/>
      <c r="O420" s="225"/>
      <c r="P420" s="225"/>
      <c r="Q420" s="225"/>
      <c r="R420" s="225"/>
      <c r="S420" s="225"/>
      <c r="T420" s="226"/>
      <c r="AT420" s="227" t="s">
        <v>139</v>
      </c>
      <c r="AU420" s="227" t="s">
        <v>86</v>
      </c>
      <c r="AV420" s="14" t="s">
        <v>86</v>
      </c>
      <c r="AW420" s="14" t="s">
        <v>32</v>
      </c>
      <c r="AX420" s="14" t="s">
        <v>76</v>
      </c>
      <c r="AY420" s="227" t="s">
        <v>128</v>
      </c>
    </row>
    <row r="421" spans="1:65" s="16" customFormat="1" ht="11.25">
      <c r="B421" s="239"/>
      <c r="C421" s="240"/>
      <c r="D421" s="202" t="s">
        <v>139</v>
      </c>
      <c r="E421" s="241" t="s">
        <v>1</v>
      </c>
      <c r="F421" s="242" t="s">
        <v>192</v>
      </c>
      <c r="G421" s="240"/>
      <c r="H421" s="243">
        <v>84.75</v>
      </c>
      <c r="I421" s="244"/>
      <c r="J421" s="240"/>
      <c r="K421" s="240"/>
      <c r="L421" s="245"/>
      <c r="M421" s="246"/>
      <c r="N421" s="247"/>
      <c r="O421" s="247"/>
      <c r="P421" s="247"/>
      <c r="Q421" s="247"/>
      <c r="R421" s="247"/>
      <c r="S421" s="247"/>
      <c r="T421" s="248"/>
      <c r="AT421" s="249" t="s">
        <v>139</v>
      </c>
      <c r="AU421" s="249" t="s">
        <v>86</v>
      </c>
      <c r="AV421" s="16" t="s">
        <v>155</v>
      </c>
      <c r="AW421" s="16" t="s">
        <v>32</v>
      </c>
      <c r="AX421" s="16" t="s">
        <v>76</v>
      </c>
      <c r="AY421" s="249" t="s">
        <v>128</v>
      </c>
    </row>
    <row r="422" spans="1:65" s="13" customFormat="1" ht="11.25">
      <c r="B422" s="207"/>
      <c r="C422" s="208"/>
      <c r="D422" s="202" t="s">
        <v>139</v>
      </c>
      <c r="E422" s="209" t="s">
        <v>1</v>
      </c>
      <c r="F422" s="210" t="s">
        <v>513</v>
      </c>
      <c r="G422" s="208"/>
      <c r="H422" s="209" t="s">
        <v>1</v>
      </c>
      <c r="I422" s="211"/>
      <c r="J422" s="208"/>
      <c r="K422" s="208"/>
      <c r="L422" s="212"/>
      <c r="M422" s="213"/>
      <c r="N422" s="214"/>
      <c r="O422" s="214"/>
      <c r="P422" s="214"/>
      <c r="Q422" s="214"/>
      <c r="R422" s="214"/>
      <c r="S422" s="214"/>
      <c r="T422" s="215"/>
      <c r="AT422" s="216" t="s">
        <v>139</v>
      </c>
      <c r="AU422" s="216" t="s">
        <v>86</v>
      </c>
      <c r="AV422" s="13" t="s">
        <v>84</v>
      </c>
      <c r="AW422" s="13" t="s">
        <v>32</v>
      </c>
      <c r="AX422" s="13" t="s">
        <v>76</v>
      </c>
      <c r="AY422" s="216" t="s">
        <v>128</v>
      </c>
    </row>
    <row r="423" spans="1:65" s="14" customFormat="1" ht="11.25">
      <c r="B423" s="217"/>
      <c r="C423" s="218"/>
      <c r="D423" s="202" t="s">
        <v>139</v>
      </c>
      <c r="E423" s="219" t="s">
        <v>1</v>
      </c>
      <c r="F423" s="220" t="s">
        <v>511</v>
      </c>
      <c r="G423" s="218"/>
      <c r="H423" s="221">
        <v>24</v>
      </c>
      <c r="I423" s="222"/>
      <c r="J423" s="218"/>
      <c r="K423" s="218"/>
      <c r="L423" s="223"/>
      <c r="M423" s="224"/>
      <c r="N423" s="225"/>
      <c r="O423" s="225"/>
      <c r="P423" s="225"/>
      <c r="Q423" s="225"/>
      <c r="R423" s="225"/>
      <c r="S423" s="225"/>
      <c r="T423" s="226"/>
      <c r="AT423" s="227" t="s">
        <v>139</v>
      </c>
      <c r="AU423" s="227" t="s">
        <v>86</v>
      </c>
      <c r="AV423" s="14" t="s">
        <v>86</v>
      </c>
      <c r="AW423" s="14" t="s">
        <v>32</v>
      </c>
      <c r="AX423" s="14" t="s">
        <v>76</v>
      </c>
      <c r="AY423" s="227" t="s">
        <v>128</v>
      </c>
    </row>
    <row r="424" spans="1:65" s="14" customFormat="1" ht="11.25">
      <c r="B424" s="217"/>
      <c r="C424" s="218"/>
      <c r="D424" s="202" t="s">
        <v>139</v>
      </c>
      <c r="E424" s="219" t="s">
        <v>1</v>
      </c>
      <c r="F424" s="220" t="s">
        <v>512</v>
      </c>
      <c r="G424" s="218"/>
      <c r="H424" s="221">
        <v>60.75</v>
      </c>
      <c r="I424" s="222"/>
      <c r="J424" s="218"/>
      <c r="K424" s="218"/>
      <c r="L424" s="223"/>
      <c r="M424" s="224"/>
      <c r="N424" s="225"/>
      <c r="O424" s="225"/>
      <c r="P424" s="225"/>
      <c r="Q424" s="225"/>
      <c r="R424" s="225"/>
      <c r="S424" s="225"/>
      <c r="T424" s="226"/>
      <c r="AT424" s="227" t="s">
        <v>139</v>
      </c>
      <c r="AU424" s="227" t="s">
        <v>86</v>
      </c>
      <c r="AV424" s="14" t="s">
        <v>86</v>
      </c>
      <c r="AW424" s="14" t="s">
        <v>32</v>
      </c>
      <c r="AX424" s="14" t="s">
        <v>76</v>
      </c>
      <c r="AY424" s="227" t="s">
        <v>128</v>
      </c>
    </row>
    <row r="425" spans="1:65" s="16" customFormat="1" ht="11.25">
      <c r="B425" s="239"/>
      <c r="C425" s="240"/>
      <c r="D425" s="202" t="s">
        <v>139</v>
      </c>
      <c r="E425" s="241" t="s">
        <v>1</v>
      </c>
      <c r="F425" s="242" t="s">
        <v>192</v>
      </c>
      <c r="G425" s="240"/>
      <c r="H425" s="243">
        <v>84.75</v>
      </c>
      <c r="I425" s="244"/>
      <c r="J425" s="240"/>
      <c r="K425" s="240"/>
      <c r="L425" s="245"/>
      <c r="M425" s="246"/>
      <c r="N425" s="247"/>
      <c r="O425" s="247"/>
      <c r="P425" s="247"/>
      <c r="Q425" s="247"/>
      <c r="R425" s="247"/>
      <c r="S425" s="247"/>
      <c r="T425" s="248"/>
      <c r="AT425" s="249" t="s">
        <v>139</v>
      </c>
      <c r="AU425" s="249" t="s">
        <v>86</v>
      </c>
      <c r="AV425" s="16" t="s">
        <v>155</v>
      </c>
      <c r="AW425" s="16" t="s">
        <v>32</v>
      </c>
      <c r="AX425" s="16" t="s">
        <v>76</v>
      </c>
      <c r="AY425" s="249" t="s">
        <v>128</v>
      </c>
    </row>
    <row r="426" spans="1:65" s="15" customFormat="1" ht="11.25">
      <c r="B426" s="228"/>
      <c r="C426" s="229"/>
      <c r="D426" s="202" t="s">
        <v>139</v>
      </c>
      <c r="E426" s="230" t="s">
        <v>1</v>
      </c>
      <c r="F426" s="231" t="s">
        <v>146</v>
      </c>
      <c r="G426" s="229"/>
      <c r="H426" s="232">
        <v>169.5</v>
      </c>
      <c r="I426" s="233"/>
      <c r="J426" s="229"/>
      <c r="K426" s="229"/>
      <c r="L426" s="234"/>
      <c r="M426" s="235"/>
      <c r="N426" s="236"/>
      <c r="O426" s="236"/>
      <c r="P426" s="236"/>
      <c r="Q426" s="236"/>
      <c r="R426" s="236"/>
      <c r="S426" s="236"/>
      <c r="T426" s="237"/>
      <c r="AT426" s="238" t="s">
        <v>139</v>
      </c>
      <c r="AU426" s="238" t="s">
        <v>86</v>
      </c>
      <c r="AV426" s="15" t="s">
        <v>135</v>
      </c>
      <c r="AW426" s="15" t="s">
        <v>32</v>
      </c>
      <c r="AX426" s="15" t="s">
        <v>84</v>
      </c>
      <c r="AY426" s="238" t="s">
        <v>128</v>
      </c>
    </row>
    <row r="427" spans="1:65" s="2" customFormat="1" ht="24.2" customHeight="1">
      <c r="A427" s="35"/>
      <c r="B427" s="36"/>
      <c r="C427" s="188" t="s">
        <v>514</v>
      </c>
      <c r="D427" s="188" t="s">
        <v>131</v>
      </c>
      <c r="E427" s="189" t="s">
        <v>515</v>
      </c>
      <c r="F427" s="190" t="s">
        <v>516</v>
      </c>
      <c r="G427" s="191" t="s">
        <v>187</v>
      </c>
      <c r="H427" s="192">
        <v>351.5</v>
      </c>
      <c r="I427" s="193"/>
      <c r="J427" s="194">
        <f>ROUND(I427*H427,2)</f>
        <v>0</v>
      </c>
      <c r="K427" s="195"/>
      <c r="L427" s="40"/>
      <c r="M427" s="196" t="s">
        <v>1</v>
      </c>
      <c r="N427" s="197" t="s">
        <v>41</v>
      </c>
      <c r="O427" s="72"/>
      <c r="P427" s="198">
        <f>O427*H427</f>
        <v>0</v>
      </c>
      <c r="Q427" s="198">
        <v>3.0000000000000001E-5</v>
      </c>
      <c r="R427" s="198">
        <f>Q427*H427</f>
        <v>1.0545000000000001E-2</v>
      </c>
      <c r="S427" s="198">
        <v>0</v>
      </c>
      <c r="T427" s="199">
        <f>S427*H427</f>
        <v>0</v>
      </c>
      <c r="U427" s="35"/>
      <c r="V427" s="35"/>
      <c r="W427" s="35"/>
      <c r="X427" s="35"/>
      <c r="Y427" s="35"/>
      <c r="Z427" s="35"/>
      <c r="AA427" s="35"/>
      <c r="AB427" s="35"/>
      <c r="AC427" s="35"/>
      <c r="AD427" s="35"/>
      <c r="AE427" s="35"/>
      <c r="AR427" s="200" t="s">
        <v>252</v>
      </c>
      <c r="AT427" s="200" t="s">
        <v>131</v>
      </c>
      <c r="AU427" s="200" t="s">
        <v>86</v>
      </c>
      <c r="AY427" s="18" t="s">
        <v>128</v>
      </c>
      <c r="BE427" s="201">
        <f>IF(N427="základní",J427,0)</f>
        <v>0</v>
      </c>
      <c r="BF427" s="201">
        <f>IF(N427="snížená",J427,0)</f>
        <v>0</v>
      </c>
      <c r="BG427" s="201">
        <f>IF(N427="zákl. přenesená",J427,0)</f>
        <v>0</v>
      </c>
      <c r="BH427" s="201">
        <f>IF(N427="sníž. přenesená",J427,0)</f>
        <v>0</v>
      </c>
      <c r="BI427" s="201">
        <f>IF(N427="nulová",J427,0)</f>
        <v>0</v>
      </c>
      <c r="BJ427" s="18" t="s">
        <v>84</v>
      </c>
      <c r="BK427" s="201">
        <f>ROUND(I427*H427,2)</f>
        <v>0</v>
      </c>
      <c r="BL427" s="18" t="s">
        <v>252</v>
      </c>
      <c r="BM427" s="200" t="s">
        <v>517</v>
      </c>
    </row>
    <row r="428" spans="1:65" s="2" customFormat="1" ht="19.5">
      <c r="A428" s="35"/>
      <c r="B428" s="36"/>
      <c r="C428" s="37"/>
      <c r="D428" s="202" t="s">
        <v>137</v>
      </c>
      <c r="E428" s="37"/>
      <c r="F428" s="203" t="s">
        <v>518</v>
      </c>
      <c r="G428" s="37"/>
      <c r="H428" s="37"/>
      <c r="I428" s="204"/>
      <c r="J428" s="37"/>
      <c r="K428" s="37"/>
      <c r="L428" s="40"/>
      <c r="M428" s="205"/>
      <c r="N428" s="206"/>
      <c r="O428" s="72"/>
      <c r="P428" s="72"/>
      <c r="Q428" s="72"/>
      <c r="R428" s="72"/>
      <c r="S428" s="72"/>
      <c r="T428" s="73"/>
      <c r="U428" s="35"/>
      <c r="V428" s="35"/>
      <c r="W428" s="35"/>
      <c r="X428" s="35"/>
      <c r="Y428" s="35"/>
      <c r="Z428" s="35"/>
      <c r="AA428" s="35"/>
      <c r="AB428" s="35"/>
      <c r="AC428" s="35"/>
      <c r="AD428" s="35"/>
      <c r="AE428" s="35"/>
      <c r="AT428" s="18" t="s">
        <v>137</v>
      </c>
      <c r="AU428" s="18" t="s">
        <v>86</v>
      </c>
    </row>
    <row r="429" spans="1:65" s="13" customFormat="1" ht="11.25">
      <c r="B429" s="207"/>
      <c r="C429" s="208"/>
      <c r="D429" s="202" t="s">
        <v>139</v>
      </c>
      <c r="E429" s="209" t="s">
        <v>1</v>
      </c>
      <c r="F429" s="210" t="s">
        <v>510</v>
      </c>
      <c r="G429" s="208"/>
      <c r="H429" s="209" t="s">
        <v>1</v>
      </c>
      <c r="I429" s="211"/>
      <c r="J429" s="208"/>
      <c r="K429" s="208"/>
      <c r="L429" s="212"/>
      <c r="M429" s="213"/>
      <c r="N429" s="214"/>
      <c r="O429" s="214"/>
      <c r="P429" s="214"/>
      <c r="Q429" s="214"/>
      <c r="R429" s="214"/>
      <c r="S429" s="214"/>
      <c r="T429" s="215"/>
      <c r="AT429" s="216" t="s">
        <v>139</v>
      </c>
      <c r="AU429" s="216" t="s">
        <v>86</v>
      </c>
      <c r="AV429" s="13" t="s">
        <v>84</v>
      </c>
      <c r="AW429" s="13" t="s">
        <v>32</v>
      </c>
      <c r="AX429" s="13" t="s">
        <v>76</v>
      </c>
      <c r="AY429" s="216" t="s">
        <v>128</v>
      </c>
    </row>
    <row r="430" spans="1:65" s="14" customFormat="1" ht="11.25">
      <c r="B430" s="217"/>
      <c r="C430" s="218"/>
      <c r="D430" s="202" t="s">
        <v>139</v>
      </c>
      <c r="E430" s="219" t="s">
        <v>1</v>
      </c>
      <c r="F430" s="220" t="s">
        <v>196</v>
      </c>
      <c r="G430" s="218"/>
      <c r="H430" s="221">
        <v>18</v>
      </c>
      <c r="I430" s="222"/>
      <c r="J430" s="218"/>
      <c r="K430" s="218"/>
      <c r="L430" s="223"/>
      <c r="M430" s="224"/>
      <c r="N430" s="225"/>
      <c r="O430" s="225"/>
      <c r="P430" s="225"/>
      <c r="Q430" s="225"/>
      <c r="R430" s="225"/>
      <c r="S430" s="225"/>
      <c r="T430" s="226"/>
      <c r="AT430" s="227" t="s">
        <v>139</v>
      </c>
      <c r="AU430" s="227" t="s">
        <v>86</v>
      </c>
      <c r="AV430" s="14" t="s">
        <v>86</v>
      </c>
      <c r="AW430" s="14" t="s">
        <v>32</v>
      </c>
      <c r="AX430" s="14" t="s">
        <v>76</v>
      </c>
      <c r="AY430" s="227" t="s">
        <v>128</v>
      </c>
    </row>
    <row r="431" spans="1:65" s="14" customFormat="1" ht="11.25">
      <c r="B431" s="217"/>
      <c r="C431" s="218"/>
      <c r="D431" s="202" t="s">
        <v>139</v>
      </c>
      <c r="E431" s="219" t="s">
        <v>1</v>
      </c>
      <c r="F431" s="220" t="s">
        <v>519</v>
      </c>
      <c r="G431" s="218"/>
      <c r="H431" s="221">
        <v>45.25</v>
      </c>
      <c r="I431" s="222"/>
      <c r="J431" s="218"/>
      <c r="K431" s="218"/>
      <c r="L431" s="223"/>
      <c r="M431" s="224"/>
      <c r="N431" s="225"/>
      <c r="O431" s="225"/>
      <c r="P431" s="225"/>
      <c r="Q431" s="225"/>
      <c r="R431" s="225"/>
      <c r="S431" s="225"/>
      <c r="T431" s="226"/>
      <c r="AT431" s="227" t="s">
        <v>139</v>
      </c>
      <c r="AU431" s="227" t="s">
        <v>86</v>
      </c>
      <c r="AV431" s="14" t="s">
        <v>86</v>
      </c>
      <c r="AW431" s="14" t="s">
        <v>32</v>
      </c>
      <c r="AX431" s="14" t="s">
        <v>76</v>
      </c>
      <c r="AY431" s="227" t="s">
        <v>128</v>
      </c>
    </row>
    <row r="432" spans="1:65" s="14" customFormat="1" ht="11.25">
      <c r="B432" s="217"/>
      <c r="C432" s="218"/>
      <c r="D432" s="202" t="s">
        <v>139</v>
      </c>
      <c r="E432" s="219" t="s">
        <v>1</v>
      </c>
      <c r="F432" s="220" t="s">
        <v>520</v>
      </c>
      <c r="G432" s="218"/>
      <c r="H432" s="221">
        <v>32</v>
      </c>
      <c r="I432" s="222"/>
      <c r="J432" s="218"/>
      <c r="K432" s="218"/>
      <c r="L432" s="223"/>
      <c r="M432" s="224"/>
      <c r="N432" s="225"/>
      <c r="O432" s="225"/>
      <c r="P432" s="225"/>
      <c r="Q432" s="225"/>
      <c r="R432" s="225"/>
      <c r="S432" s="225"/>
      <c r="T432" s="226"/>
      <c r="AT432" s="227" t="s">
        <v>139</v>
      </c>
      <c r="AU432" s="227" t="s">
        <v>86</v>
      </c>
      <c r="AV432" s="14" t="s">
        <v>86</v>
      </c>
      <c r="AW432" s="14" t="s">
        <v>32</v>
      </c>
      <c r="AX432" s="14" t="s">
        <v>76</v>
      </c>
      <c r="AY432" s="227" t="s">
        <v>128</v>
      </c>
    </row>
    <row r="433" spans="1:65" s="14" customFormat="1" ht="11.25">
      <c r="B433" s="217"/>
      <c r="C433" s="218"/>
      <c r="D433" s="202" t="s">
        <v>139</v>
      </c>
      <c r="E433" s="219" t="s">
        <v>1</v>
      </c>
      <c r="F433" s="220" t="s">
        <v>521</v>
      </c>
      <c r="G433" s="218"/>
      <c r="H433" s="221">
        <v>80.5</v>
      </c>
      <c r="I433" s="222"/>
      <c r="J433" s="218"/>
      <c r="K433" s="218"/>
      <c r="L433" s="223"/>
      <c r="M433" s="224"/>
      <c r="N433" s="225"/>
      <c r="O433" s="225"/>
      <c r="P433" s="225"/>
      <c r="Q433" s="225"/>
      <c r="R433" s="225"/>
      <c r="S433" s="225"/>
      <c r="T433" s="226"/>
      <c r="AT433" s="227" t="s">
        <v>139</v>
      </c>
      <c r="AU433" s="227" t="s">
        <v>86</v>
      </c>
      <c r="AV433" s="14" t="s">
        <v>86</v>
      </c>
      <c r="AW433" s="14" t="s">
        <v>32</v>
      </c>
      <c r="AX433" s="14" t="s">
        <v>76</v>
      </c>
      <c r="AY433" s="227" t="s">
        <v>128</v>
      </c>
    </row>
    <row r="434" spans="1:65" s="16" customFormat="1" ht="11.25">
      <c r="B434" s="239"/>
      <c r="C434" s="240"/>
      <c r="D434" s="202" t="s">
        <v>139</v>
      </c>
      <c r="E434" s="241" t="s">
        <v>1</v>
      </c>
      <c r="F434" s="242" t="s">
        <v>192</v>
      </c>
      <c r="G434" s="240"/>
      <c r="H434" s="243">
        <v>175.75</v>
      </c>
      <c r="I434" s="244"/>
      <c r="J434" s="240"/>
      <c r="K434" s="240"/>
      <c r="L434" s="245"/>
      <c r="M434" s="246"/>
      <c r="N434" s="247"/>
      <c r="O434" s="247"/>
      <c r="P434" s="247"/>
      <c r="Q434" s="247"/>
      <c r="R434" s="247"/>
      <c r="S434" s="247"/>
      <c r="T434" s="248"/>
      <c r="AT434" s="249" t="s">
        <v>139</v>
      </c>
      <c r="AU434" s="249" t="s">
        <v>86</v>
      </c>
      <c r="AV434" s="16" t="s">
        <v>155</v>
      </c>
      <c r="AW434" s="16" t="s">
        <v>32</v>
      </c>
      <c r="AX434" s="16" t="s">
        <v>76</v>
      </c>
      <c r="AY434" s="249" t="s">
        <v>128</v>
      </c>
    </row>
    <row r="435" spans="1:65" s="13" customFormat="1" ht="11.25">
      <c r="B435" s="207"/>
      <c r="C435" s="208"/>
      <c r="D435" s="202" t="s">
        <v>139</v>
      </c>
      <c r="E435" s="209" t="s">
        <v>1</v>
      </c>
      <c r="F435" s="210" t="s">
        <v>513</v>
      </c>
      <c r="G435" s="208"/>
      <c r="H435" s="209" t="s">
        <v>1</v>
      </c>
      <c r="I435" s="211"/>
      <c r="J435" s="208"/>
      <c r="K435" s="208"/>
      <c r="L435" s="212"/>
      <c r="M435" s="213"/>
      <c r="N435" s="214"/>
      <c r="O435" s="214"/>
      <c r="P435" s="214"/>
      <c r="Q435" s="214"/>
      <c r="R435" s="214"/>
      <c r="S435" s="214"/>
      <c r="T435" s="215"/>
      <c r="AT435" s="216" t="s">
        <v>139</v>
      </c>
      <c r="AU435" s="216" t="s">
        <v>86</v>
      </c>
      <c r="AV435" s="13" t="s">
        <v>84</v>
      </c>
      <c r="AW435" s="13" t="s">
        <v>32</v>
      </c>
      <c r="AX435" s="13" t="s">
        <v>76</v>
      </c>
      <c r="AY435" s="216" t="s">
        <v>128</v>
      </c>
    </row>
    <row r="436" spans="1:65" s="14" customFormat="1" ht="11.25">
      <c r="B436" s="217"/>
      <c r="C436" s="218"/>
      <c r="D436" s="202" t="s">
        <v>139</v>
      </c>
      <c r="E436" s="219" t="s">
        <v>1</v>
      </c>
      <c r="F436" s="220" t="s">
        <v>522</v>
      </c>
      <c r="G436" s="218"/>
      <c r="H436" s="221">
        <v>175.75</v>
      </c>
      <c r="I436" s="222"/>
      <c r="J436" s="218"/>
      <c r="K436" s="218"/>
      <c r="L436" s="223"/>
      <c r="M436" s="224"/>
      <c r="N436" s="225"/>
      <c r="O436" s="225"/>
      <c r="P436" s="225"/>
      <c r="Q436" s="225"/>
      <c r="R436" s="225"/>
      <c r="S436" s="225"/>
      <c r="T436" s="226"/>
      <c r="AT436" s="227" t="s">
        <v>139</v>
      </c>
      <c r="AU436" s="227" t="s">
        <v>86</v>
      </c>
      <c r="AV436" s="14" t="s">
        <v>86</v>
      </c>
      <c r="AW436" s="14" t="s">
        <v>32</v>
      </c>
      <c r="AX436" s="14" t="s">
        <v>76</v>
      </c>
      <c r="AY436" s="227" t="s">
        <v>128</v>
      </c>
    </row>
    <row r="437" spans="1:65" s="16" customFormat="1" ht="11.25">
      <c r="B437" s="239"/>
      <c r="C437" s="240"/>
      <c r="D437" s="202" t="s">
        <v>139</v>
      </c>
      <c r="E437" s="241" t="s">
        <v>1</v>
      </c>
      <c r="F437" s="242" t="s">
        <v>192</v>
      </c>
      <c r="G437" s="240"/>
      <c r="H437" s="243">
        <v>175.75</v>
      </c>
      <c r="I437" s="244"/>
      <c r="J437" s="240"/>
      <c r="K437" s="240"/>
      <c r="L437" s="245"/>
      <c r="M437" s="246"/>
      <c r="N437" s="247"/>
      <c r="O437" s="247"/>
      <c r="P437" s="247"/>
      <c r="Q437" s="247"/>
      <c r="R437" s="247"/>
      <c r="S437" s="247"/>
      <c r="T437" s="248"/>
      <c r="AT437" s="249" t="s">
        <v>139</v>
      </c>
      <c r="AU437" s="249" t="s">
        <v>86</v>
      </c>
      <c r="AV437" s="16" t="s">
        <v>155</v>
      </c>
      <c r="AW437" s="16" t="s">
        <v>32</v>
      </c>
      <c r="AX437" s="16" t="s">
        <v>76</v>
      </c>
      <c r="AY437" s="249" t="s">
        <v>128</v>
      </c>
    </row>
    <row r="438" spans="1:65" s="15" customFormat="1" ht="11.25">
      <c r="B438" s="228"/>
      <c r="C438" s="229"/>
      <c r="D438" s="202" t="s">
        <v>139</v>
      </c>
      <c r="E438" s="230" t="s">
        <v>1</v>
      </c>
      <c r="F438" s="231" t="s">
        <v>146</v>
      </c>
      <c r="G438" s="229"/>
      <c r="H438" s="232">
        <v>351.5</v>
      </c>
      <c r="I438" s="233"/>
      <c r="J438" s="229"/>
      <c r="K438" s="229"/>
      <c r="L438" s="234"/>
      <c r="M438" s="235"/>
      <c r="N438" s="236"/>
      <c r="O438" s="236"/>
      <c r="P438" s="236"/>
      <c r="Q438" s="236"/>
      <c r="R438" s="236"/>
      <c r="S438" s="236"/>
      <c r="T438" s="237"/>
      <c r="AT438" s="238" t="s">
        <v>139</v>
      </c>
      <c r="AU438" s="238" t="s">
        <v>86</v>
      </c>
      <c r="AV438" s="15" t="s">
        <v>135</v>
      </c>
      <c r="AW438" s="15" t="s">
        <v>32</v>
      </c>
      <c r="AX438" s="15" t="s">
        <v>84</v>
      </c>
      <c r="AY438" s="238" t="s">
        <v>128</v>
      </c>
    </row>
    <row r="439" spans="1:65" s="2" customFormat="1" ht="16.5" customHeight="1">
      <c r="A439" s="35"/>
      <c r="B439" s="36"/>
      <c r="C439" s="250" t="s">
        <v>523</v>
      </c>
      <c r="D439" s="250" t="s">
        <v>199</v>
      </c>
      <c r="E439" s="251" t="s">
        <v>524</v>
      </c>
      <c r="F439" s="252" t="s">
        <v>525</v>
      </c>
      <c r="G439" s="253" t="s">
        <v>187</v>
      </c>
      <c r="H439" s="254">
        <v>274</v>
      </c>
      <c r="I439" s="255"/>
      <c r="J439" s="256">
        <f>ROUND(I439*H439,2)</f>
        <v>0</v>
      </c>
      <c r="K439" s="257"/>
      <c r="L439" s="258"/>
      <c r="M439" s="259" t="s">
        <v>1</v>
      </c>
      <c r="N439" s="260" t="s">
        <v>41</v>
      </c>
      <c r="O439" s="72"/>
      <c r="P439" s="198">
        <f>O439*H439</f>
        <v>0</v>
      </c>
      <c r="Q439" s="198">
        <v>4.0000000000000003E-5</v>
      </c>
      <c r="R439" s="198">
        <f>Q439*H439</f>
        <v>1.0960000000000001E-2</v>
      </c>
      <c r="S439" s="198">
        <v>0</v>
      </c>
      <c r="T439" s="199">
        <f>S439*H439</f>
        <v>0</v>
      </c>
      <c r="U439" s="35"/>
      <c r="V439" s="35"/>
      <c r="W439" s="35"/>
      <c r="X439" s="35"/>
      <c r="Y439" s="35"/>
      <c r="Z439" s="35"/>
      <c r="AA439" s="35"/>
      <c r="AB439" s="35"/>
      <c r="AC439" s="35"/>
      <c r="AD439" s="35"/>
      <c r="AE439" s="35"/>
      <c r="AR439" s="200" t="s">
        <v>357</v>
      </c>
      <c r="AT439" s="200" t="s">
        <v>199</v>
      </c>
      <c r="AU439" s="200" t="s">
        <v>86</v>
      </c>
      <c r="AY439" s="18" t="s">
        <v>128</v>
      </c>
      <c r="BE439" s="201">
        <f>IF(N439="základní",J439,0)</f>
        <v>0</v>
      </c>
      <c r="BF439" s="201">
        <f>IF(N439="snížená",J439,0)</f>
        <v>0</v>
      </c>
      <c r="BG439" s="201">
        <f>IF(N439="zákl. přenesená",J439,0)</f>
        <v>0</v>
      </c>
      <c r="BH439" s="201">
        <f>IF(N439="sníž. přenesená",J439,0)</f>
        <v>0</v>
      </c>
      <c r="BI439" s="201">
        <f>IF(N439="nulová",J439,0)</f>
        <v>0</v>
      </c>
      <c r="BJ439" s="18" t="s">
        <v>84</v>
      </c>
      <c r="BK439" s="201">
        <f>ROUND(I439*H439,2)</f>
        <v>0</v>
      </c>
      <c r="BL439" s="18" t="s">
        <v>252</v>
      </c>
      <c r="BM439" s="200" t="s">
        <v>526</v>
      </c>
    </row>
    <row r="440" spans="1:65" s="2" customFormat="1" ht="11.25">
      <c r="A440" s="35"/>
      <c r="B440" s="36"/>
      <c r="C440" s="37"/>
      <c r="D440" s="202" t="s">
        <v>137</v>
      </c>
      <c r="E440" s="37"/>
      <c r="F440" s="203" t="s">
        <v>525</v>
      </c>
      <c r="G440" s="37"/>
      <c r="H440" s="37"/>
      <c r="I440" s="204"/>
      <c r="J440" s="37"/>
      <c r="K440" s="37"/>
      <c r="L440" s="40"/>
      <c r="M440" s="205"/>
      <c r="N440" s="206"/>
      <c r="O440" s="72"/>
      <c r="P440" s="72"/>
      <c r="Q440" s="72"/>
      <c r="R440" s="72"/>
      <c r="S440" s="72"/>
      <c r="T440" s="73"/>
      <c r="U440" s="35"/>
      <c r="V440" s="35"/>
      <c r="W440" s="35"/>
      <c r="X440" s="35"/>
      <c r="Y440" s="35"/>
      <c r="Z440" s="35"/>
      <c r="AA440" s="35"/>
      <c r="AB440" s="35"/>
      <c r="AC440" s="35"/>
      <c r="AD440" s="35"/>
      <c r="AE440" s="35"/>
      <c r="AT440" s="18" t="s">
        <v>137</v>
      </c>
      <c r="AU440" s="18" t="s">
        <v>86</v>
      </c>
    </row>
    <row r="441" spans="1:65" s="14" customFormat="1" ht="11.25">
      <c r="B441" s="217"/>
      <c r="C441" s="218"/>
      <c r="D441" s="202" t="s">
        <v>139</v>
      </c>
      <c r="E441" s="219" t="s">
        <v>1</v>
      </c>
      <c r="F441" s="220" t="s">
        <v>527</v>
      </c>
      <c r="G441" s="218"/>
      <c r="H441" s="221">
        <v>273.52499999999998</v>
      </c>
      <c r="I441" s="222"/>
      <c r="J441" s="218"/>
      <c r="K441" s="218"/>
      <c r="L441" s="223"/>
      <c r="M441" s="224"/>
      <c r="N441" s="225"/>
      <c r="O441" s="225"/>
      <c r="P441" s="225"/>
      <c r="Q441" s="225"/>
      <c r="R441" s="225"/>
      <c r="S441" s="225"/>
      <c r="T441" s="226"/>
      <c r="AT441" s="227" t="s">
        <v>139</v>
      </c>
      <c r="AU441" s="227" t="s">
        <v>86</v>
      </c>
      <c r="AV441" s="14" t="s">
        <v>86</v>
      </c>
      <c r="AW441" s="14" t="s">
        <v>32</v>
      </c>
      <c r="AX441" s="14" t="s">
        <v>76</v>
      </c>
      <c r="AY441" s="227" t="s">
        <v>128</v>
      </c>
    </row>
    <row r="442" spans="1:65" s="14" customFormat="1" ht="11.25">
      <c r="B442" s="217"/>
      <c r="C442" s="218"/>
      <c r="D442" s="202" t="s">
        <v>139</v>
      </c>
      <c r="E442" s="219" t="s">
        <v>1</v>
      </c>
      <c r="F442" s="220" t="s">
        <v>528</v>
      </c>
      <c r="G442" s="218"/>
      <c r="H442" s="221">
        <v>0.47499999999999998</v>
      </c>
      <c r="I442" s="222"/>
      <c r="J442" s="218"/>
      <c r="K442" s="218"/>
      <c r="L442" s="223"/>
      <c r="M442" s="224"/>
      <c r="N442" s="225"/>
      <c r="O442" s="225"/>
      <c r="P442" s="225"/>
      <c r="Q442" s="225"/>
      <c r="R442" s="225"/>
      <c r="S442" s="225"/>
      <c r="T442" s="226"/>
      <c r="AT442" s="227" t="s">
        <v>139</v>
      </c>
      <c r="AU442" s="227" t="s">
        <v>86</v>
      </c>
      <c r="AV442" s="14" t="s">
        <v>86</v>
      </c>
      <c r="AW442" s="14" t="s">
        <v>32</v>
      </c>
      <c r="AX442" s="14" t="s">
        <v>76</v>
      </c>
      <c r="AY442" s="227" t="s">
        <v>128</v>
      </c>
    </row>
    <row r="443" spans="1:65" s="15" customFormat="1" ht="11.25">
      <c r="B443" s="228"/>
      <c r="C443" s="229"/>
      <c r="D443" s="202" t="s">
        <v>139</v>
      </c>
      <c r="E443" s="230" t="s">
        <v>1</v>
      </c>
      <c r="F443" s="231" t="s">
        <v>146</v>
      </c>
      <c r="G443" s="229"/>
      <c r="H443" s="232">
        <v>274</v>
      </c>
      <c r="I443" s="233"/>
      <c r="J443" s="229"/>
      <c r="K443" s="229"/>
      <c r="L443" s="234"/>
      <c r="M443" s="235"/>
      <c r="N443" s="236"/>
      <c r="O443" s="236"/>
      <c r="P443" s="236"/>
      <c r="Q443" s="236"/>
      <c r="R443" s="236"/>
      <c r="S443" s="236"/>
      <c r="T443" s="237"/>
      <c r="AT443" s="238" t="s">
        <v>139</v>
      </c>
      <c r="AU443" s="238" t="s">
        <v>86</v>
      </c>
      <c r="AV443" s="15" t="s">
        <v>135</v>
      </c>
      <c r="AW443" s="15" t="s">
        <v>32</v>
      </c>
      <c r="AX443" s="15" t="s">
        <v>84</v>
      </c>
      <c r="AY443" s="238" t="s">
        <v>128</v>
      </c>
    </row>
    <row r="444" spans="1:65" s="2" customFormat="1" ht="16.5" customHeight="1">
      <c r="A444" s="35"/>
      <c r="B444" s="36"/>
      <c r="C444" s="250" t="s">
        <v>529</v>
      </c>
      <c r="D444" s="250" t="s">
        <v>199</v>
      </c>
      <c r="E444" s="251" t="s">
        <v>530</v>
      </c>
      <c r="F444" s="252" t="s">
        <v>531</v>
      </c>
      <c r="G444" s="253" t="s">
        <v>187</v>
      </c>
      <c r="H444" s="254">
        <v>274</v>
      </c>
      <c r="I444" s="255"/>
      <c r="J444" s="256">
        <f>ROUND(I444*H444,2)</f>
        <v>0</v>
      </c>
      <c r="K444" s="257"/>
      <c r="L444" s="258"/>
      <c r="M444" s="259" t="s">
        <v>1</v>
      </c>
      <c r="N444" s="260" t="s">
        <v>41</v>
      </c>
      <c r="O444" s="72"/>
      <c r="P444" s="198">
        <f>O444*H444</f>
        <v>0</v>
      </c>
      <c r="Q444" s="198">
        <v>1.1E-4</v>
      </c>
      <c r="R444" s="198">
        <f>Q444*H444</f>
        <v>3.014E-2</v>
      </c>
      <c r="S444" s="198">
        <v>0</v>
      </c>
      <c r="T444" s="199">
        <f>S444*H444</f>
        <v>0</v>
      </c>
      <c r="U444" s="35"/>
      <c r="V444" s="35"/>
      <c r="W444" s="35"/>
      <c r="X444" s="35"/>
      <c r="Y444" s="35"/>
      <c r="Z444" s="35"/>
      <c r="AA444" s="35"/>
      <c r="AB444" s="35"/>
      <c r="AC444" s="35"/>
      <c r="AD444" s="35"/>
      <c r="AE444" s="35"/>
      <c r="AR444" s="200" t="s">
        <v>198</v>
      </c>
      <c r="AT444" s="200" t="s">
        <v>199</v>
      </c>
      <c r="AU444" s="200" t="s">
        <v>86</v>
      </c>
      <c r="AY444" s="18" t="s">
        <v>128</v>
      </c>
      <c r="BE444" s="201">
        <f>IF(N444="základní",J444,0)</f>
        <v>0</v>
      </c>
      <c r="BF444" s="201">
        <f>IF(N444="snížená",J444,0)</f>
        <v>0</v>
      </c>
      <c r="BG444" s="201">
        <f>IF(N444="zákl. přenesená",J444,0)</f>
        <v>0</v>
      </c>
      <c r="BH444" s="201">
        <f>IF(N444="sníž. přenesená",J444,0)</f>
        <v>0</v>
      </c>
      <c r="BI444" s="201">
        <f>IF(N444="nulová",J444,0)</f>
        <v>0</v>
      </c>
      <c r="BJ444" s="18" t="s">
        <v>84</v>
      </c>
      <c r="BK444" s="201">
        <f>ROUND(I444*H444,2)</f>
        <v>0</v>
      </c>
      <c r="BL444" s="18" t="s">
        <v>135</v>
      </c>
      <c r="BM444" s="200" t="s">
        <v>532</v>
      </c>
    </row>
    <row r="445" spans="1:65" s="2" customFormat="1" ht="11.25">
      <c r="A445" s="35"/>
      <c r="B445" s="36"/>
      <c r="C445" s="37"/>
      <c r="D445" s="202" t="s">
        <v>137</v>
      </c>
      <c r="E445" s="37"/>
      <c r="F445" s="203" t="s">
        <v>531</v>
      </c>
      <c r="G445" s="37"/>
      <c r="H445" s="37"/>
      <c r="I445" s="204"/>
      <c r="J445" s="37"/>
      <c r="K445" s="37"/>
      <c r="L445" s="40"/>
      <c r="M445" s="205"/>
      <c r="N445" s="206"/>
      <c r="O445" s="72"/>
      <c r="P445" s="72"/>
      <c r="Q445" s="72"/>
      <c r="R445" s="72"/>
      <c r="S445" s="72"/>
      <c r="T445" s="73"/>
      <c r="U445" s="35"/>
      <c r="V445" s="35"/>
      <c r="W445" s="35"/>
      <c r="X445" s="35"/>
      <c r="Y445" s="35"/>
      <c r="Z445" s="35"/>
      <c r="AA445" s="35"/>
      <c r="AB445" s="35"/>
      <c r="AC445" s="35"/>
      <c r="AD445" s="35"/>
      <c r="AE445" s="35"/>
      <c r="AT445" s="18" t="s">
        <v>137</v>
      </c>
      <c r="AU445" s="18" t="s">
        <v>86</v>
      </c>
    </row>
    <row r="446" spans="1:65" s="13" customFormat="1" ht="11.25">
      <c r="B446" s="207"/>
      <c r="C446" s="208"/>
      <c r="D446" s="202" t="s">
        <v>139</v>
      </c>
      <c r="E446" s="209" t="s">
        <v>1</v>
      </c>
      <c r="F446" s="210" t="s">
        <v>203</v>
      </c>
      <c r="G446" s="208"/>
      <c r="H446" s="209" t="s">
        <v>1</v>
      </c>
      <c r="I446" s="211"/>
      <c r="J446" s="208"/>
      <c r="K446" s="208"/>
      <c r="L446" s="212"/>
      <c r="M446" s="213"/>
      <c r="N446" s="214"/>
      <c r="O446" s="214"/>
      <c r="P446" s="214"/>
      <c r="Q446" s="214"/>
      <c r="R446" s="214"/>
      <c r="S446" s="214"/>
      <c r="T446" s="215"/>
      <c r="AT446" s="216" t="s">
        <v>139</v>
      </c>
      <c r="AU446" s="216" t="s">
        <v>86</v>
      </c>
      <c r="AV446" s="13" t="s">
        <v>84</v>
      </c>
      <c r="AW446" s="13" t="s">
        <v>32</v>
      </c>
      <c r="AX446" s="13" t="s">
        <v>76</v>
      </c>
      <c r="AY446" s="216" t="s">
        <v>128</v>
      </c>
    </row>
    <row r="447" spans="1:65" s="14" customFormat="1" ht="11.25">
      <c r="B447" s="217"/>
      <c r="C447" s="218"/>
      <c r="D447" s="202" t="s">
        <v>139</v>
      </c>
      <c r="E447" s="219" t="s">
        <v>1</v>
      </c>
      <c r="F447" s="220" t="s">
        <v>533</v>
      </c>
      <c r="G447" s="218"/>
      <c r="H447" s="221">
        <v>273.52499999999998</v>
      </c>
      <c r="I447" s="222"/>
      <c r="J447" s="218"/>
      <c r="K447" s="218"/>
      <c r="L447" s="223"/>
      <c r="M447" s="224"/>
      <c r="N447" s="225"/>
      <c r="O447" s="225"/>
      <c r="P447" s="225"/>
      <c r="Q447" s="225"/>
      <c r="R447" s="225"/>
      <c r="S447" s="225"/>
      <c r="T447" s="226"/>
      <c r="AT447" s="227" t="s">
        <v>139</v>
      </c>
      <c r="AU447" s="227" t="s">
        <v>86</v>
      </c>
      <c r="AV447" s="14" t="s">
        <v>86</v>
      </c>
      <c r="AW447" s="14" t="s">
        <v>32</v>
      </c>
      <c r="AX447" s="14" t="s">
        <v>76</v>
      </c>
      <c r="AY447" s="227" t="s">
        <v>128</v>
      </c>
    </row>
    <row r="448" spans="1:65" s="14" customFormat="1" ht="11.25">
      <c r="B448" s="217"/>
      <c r="C448" s="218"/>
      <c r="D448" s="202" t="s">
        <v>139</v>
      </c>
      <c r="E448" s="219" t="s">
        <v>1</v>
      </c>
      <c r="F448" s="220" t="s">
        <v>528</v>
      </c>
      <c r="G448" s="218"/>
      <c r="H448" s="221">
        <v>0.47499999999999998</v>
      </c>
      <c r="I448" s="222"/>
      <c r="J448" s="218"/>
      <c r="K448" s="218"/>
      <c r="L448" s="223"/>
      <c r="M448" s="224"/>
      <c r="N448" s="225"/>
      <c r="O448" s="225"/>
      <c r="P448" s="225"/>
      <c r="Q448" s="225"/>
      <c r="R448" s="225"/>
      <c r="S448" s="225"/>
      <c r="T448" s="226"/>
      <c r="AT448" s="227" t="s">
        <v>139</v>
      </c>
      <c r="AU448" s="227" t="s">
        <v>86</v>
      </c>
      <c r="AV448" s="14" t="s">
        <v>86</v>
      </c>
      <c r="AW448" s="14" t="s">
        <v>32</v>
      </c>
      <c r="AX448" s="14" t="s">
        <v>76</v>
      </c>
      <c r="AY448" s="227" t="s">
        <v>128</v>
      </c>
    </row>
    <row r="449" spans="1:65" s="15" customFormat="1" ht="11.25">
      <c r="B449" s="228"/>
      <c r="C449" s="229"/>
      <c r="D449" s="202" t="s">
        <v>139</v>
      </c>
      <c r="E449" s="230" t="s">
        <v>1</v>
      </c>
      <c r="F449" s="231" t="s">
        <v>146</v>
      </c>
      <c r="G449" s="229"/>
      <c r="H449" s="232">
        <v>274</v>
      </c>
      <c r="I449" s="233"/>
      <c r="J449" s="229"/>
      <c r="K449" s="229"/>
      <c r="L449" s="234"/>
      <c r="M449" s="235"/>
      <c r="N449" s="236"/>
      <c r="O449" s="236"/>
      <c r="P449" s="236"/>
      <c r="Q449" s="236"/>
      <c r="R449" s="236"/>
      <c r="S449" s="236"/>
      <c r="T449" s="237"/>
      <c r="AT449" s="238" t="s">
        <v>139</v>
      </c>
      <c r="AU449" s="238" t="s">
        <v>86</v>
      </c>
      <c r="AV449" s="15" t="s">
        <v>135</v>
      </c>
      <c r="AW449" s="15" t="s">
        <v>32</v>
      </c>
      <c r="AX449" s="15" t="s">
        <v>84</v>
      </c>
      <c r="AY449" s="238" t="s">
        <v>128</v>
      </c>
    </row>
    <row r="450" spans="1:65" s="2" customFormat="1" ht="21.75" customHeight="1">
      <c r="A450" s="35"/>
      <c r="B450" s="36"/>
      <c r="C450" s="188" t="s">
        <v>534</v>
      </c>
      <c r="D450" s="188" t="s">
        <v>131</v>
      </c>
      <c r="E450" s="189" t="s">
        <v>535</v>
      </c>
      <c r="F450" s="190" t="s">
        <v>536</v>
      </c>
      <c r="G450" s="191" t="s">
        <v>537</v>
      </c>
      <c r="H450" s="192">
        <v>1</v>
      </c>
      <c r="I450" s="193"/>
      <c r="J450" s="194">
        <f>ROUND(I450*H450,2)</f>
        <v>0</v>
      </c>
      <c r="K450" s="195"/>
      <c r="L450" s="40"/>
      <c r="M450" s="196" t="s">
        <v>1</v>
      </c>
      <c r="N450" s="197" t="s">
        <v>41</v>
      </c>
      <c r="O450" s="72"/>
      <c r="P450" s="198">
        <f>O450*H450</f>
        <v>0</v>
      </c>
      <c r="Q450" s="198">
        <v>0</v>
      </c>
      <c r="R450" s="198">
        <f>Q450*H450</f>
        <v>0</v>
      </c>
      <c r="S450" s="198">
        <v>0</v>
      </c>
      <c r="T450" s="199">
        <f>S450*H450</f>
        <v>0</v>
      </c>
      <c r="U450" s="35"/>
      <c r="V450" s="35"/>
      <c r="W450" s="35"/>
      <c r="X450" s="35"/>
      <c r="Y450" s="35"/>
      <c r="Z450" s="35"/>
      <c r="AA450" s="35"/>
      <c r="AB450" s="35"/>
      <c r="AC450" s="35"/>
      <c r="AD450" s="35"/>
      <c r="AE450" s="35"/>
      <c r="AR450" s="200" t="s">
        <v>252</v>
      </c>
      <c r="AT450" s="200" t="s">
        <v>131</v>
      </c>
      <c r="AU450" s="200" t="s">
        <v>86</v>
      </c>
      <c r="AY450" s="18" t="s">
        <v>128</v>
      </c>
      <c r="BE450" s="201">
        <f>IF(N450="základní",J450,0)</f>
        <v>0</v>
      </c>
      <c r="BF450" s="201">
        <f>IF(N450="snížená",J450,0)</f>
        <v>0</v>
      </c>
      <c r="BG450" s="201">
        <f>IF(N450="zákl. přenesená",J450,0)</f>
        <v>0</v>
      </c>
      <c r="BH450" s="201">
        <f>IF(N450="sníž. přenesená",J450,0)</f>
        <v>0</v>
      </c>
      <c r="BI450" s="201">
        <f>IF(N450="nulová",J450,0)</f>
        <v>0</v>
      </c>
      <c r="BJ450" s="18" t="s">
        <v>84</v>
      </c>
      <c r="BK450" s="201">
        <f>ROUND(I450*H450,2)</f>
        <v>0</v>
      </c>
      <c r="BL450" s="18" t="s">
        <v>252</v>
      </c>
      <c r="BM450" s="200" t="s">
        <v>538</v>
      </c>
    </row>
    <row r="451" spans="1:65" s="2" customFormat="1" ht="11.25">
      <c r="A451" s="35"/>
      <c r="B451" s="36"/>
      <c r="C451" s="37"/>
      <c r="D451" s="202" t="s">
        <v>137</v>
      </c>
      <c r="E451" s="37"/>
      <c r="F451" s="203" t="s">
        <v>536</v>
      </c>
      <c r="G451" s="37"/>
      <c r="H451" s="37"/>
      <c r="I451" s="204"/>
      <c r="J451" s="37"/>
      <c r="K451" s="37"/>
      <c r="L451" s="40"/>
      <c r="M451" s="205"/>
      <c r="N451" s="206"/>
      <c r="O451" s="72"/>
      <c r="P451" s="72"/>
      <c r="Q451" s="72"/>
      <c r="R451" s="72"/>
      <c r="S451" s="72"/>
      <c r="T451" s="73"/>
      <c r="U451" s="35"/>
      <c r="V451" s="35"/>
      <c r="W451" s="35"/>
      <c r="X451" s="35"/>
      <c r="Y451" s="35"/>
      <c r="Z451" s="35"/>
      <c r="AA451" s="35"/>
      <c r="AB451" s="35"/>
      <c r="AC451" s="35"/>
      <c r="AD451" s="35"/>
      <c r="AE451" s="35"/>
      <c r="AT451" s="18" t="s">
        <v>137</v>
      </c>
      <c r="AU451" s="18" t="s">
        <v>86</v>
      </c>
    </row>
    <row r="452" spans="1:65" s="13" customFormat="1" ht="11.25">
      <c r="B452" s="207"/>
      <c r="C452" s="208"/>
      <c r="D452" s="202" t="s">
        <v>139</v>
      </c>
      <c r="E452" s="209" t="s">
        <v>1</v>
      </c>
      <c r="F452" s="210" t="s">
        <v>539</v>
      </c>
      <c r="G452" s="208"/>
      <c r="H452" s="209" t="s">
        <v>1</v>
      </c>
      <c r="I452" s="211"/>
      <c r="J452" s="208"/>
      <c r="K452" s="208"/>
      <c r="L452" s="212"/>
      <c r="M452" s="213"/>
      <c r="N452" s="214"/>
      <c r="O452" s="214"/>
      <c r="P452" s="214"/>
      <c r="Q452" s="214"/>
      <c r="R452" s="214"/>
      <c r="S452" s="214"/>
      <c r="T452" s="215"/>
      <c r="AT452" s="216" t="s">
        <v>139</v>
      </c>
      <c r="AU452" s="216" t="s">
        <v>86</v>
      </c>
      <c r="AV452" s="13" t="s">
        <v>84</v>
      </c>
      <c r="AW452" s="13" t="s">
        <v>32</v>
      </c>
      <c r="AX452" s="13" t="s">
        <v>76</v>
      </c>
      <c r="AY452" s="216" t="s">
        <v>128</v>
      </c>
    </row>
    <row r="453" spans="1:65" s="14" customFormat="1" ht="11.25">
      <c r="B453" s="217"/>
      <c r="C453" s="218"/>
      <c r="D453" s="202" t="s">
        <v>139</v>
      </c>
      <c r="E453" s="219" t="s">
        <v>1</v>
      </c>
      <c r="F453" s="220" t="s">
        <v>84</v>
      </c>
      <c r="G453" s="218"/>
      <c r="H453" s="221">
        <v>1</v>
      </c>
      <c r="I453" s="222"/>
      <c r="J453" s="218"/>
      <c r="K453" s="218"/>
      <c r="L453" s="223"/>
      <c r="M453" s="224"/>
      <c r="N453" s="225"/>
      <c r="O453" s="225"/>
      <c r="P453" s="225"/>
      <c r="Q453" s="225"/>
      <c r="R453" s="225"/>
      <c r="S453" s="225"/>
      <c r="T453" s="226"/>
      <c r="AT453" s="227" t="s">
        <v>139</v>
      </c>
      <c r="AU453" s="227" t="s">
        <v>86</v>
      </c>
      <c r="AV453" s="14" t="s">
        <v>86</v>
      </c>
      <c r="AW453" s="14" t="s">
        <v>32</v>
      </c>
      <c r="AX453" s="14" t="s">
        <v>76</v>
      </c>
      <c r="AY453" s="227" t="s">
        <v>128</v>
      </c>
    </row>
    <row r="454" spans="1:65" s="15" customFormat="1" ht="11.25">
      <c r="B454" s="228"/>
      <c r="C454" s="229"/>
      <c r="D454" s="202" t="s">
        <v>139</v>
      </c>
      <c r="E454" s="230" t="s">
        <v>1</v>
      </c>
      <c r="F454" s="231" t="s">
        <v>146</v>
      </c>
      <c r="G454" s="229"/>
      <c r="H454" s="232">
        <v>1</v>
      </c>
      <c r="I454" s="233"/>
      <c r="J454" s="229"/>
      <c r="K454" s="229"/>
      <c r="L454" s="234"/>
      <c r="M454" s="235"/>
      <c r="N454" s="236"/>
      <c r="O454" s="236"/>
      <c r="P454" s="236"/>
      <c r="Q454" s="236"/>
      <c r="R454" s="236"/>
      <c r="S454" s="236"/>
      <c r="T454" s="237"/>
      <c r="AT454" s="238" t="s">
        <v>139</v>
      </c>
      <c r="AU454" s="238" t="s">
        <v>86</v>
      </c>
      <c r="AV454" s="15" t="s">
        <v>135</v>
      </c>
      <c r="AW454" s="15" t="s">
        <v>32</v>
      </c>
      <c r="AX454" s="15" t="s">
        <v>84</v>
      </c>
      <c r="AY454" s="238" t="s">
        <v>128</v>
      </c>
    </row>
    <row r="455" spans="1:65" s="2" customFormat="1" ht="16.5" customHeight="1">
      <c r="A455" s="35"/>
      <c r="B455" s="36"/>
      <c r="C455" s="188" t="s">
        <v>540</v>
      </c>
      <c r="D455" s="188" t="s">
        <v>131</v>
      </c>
      <c r="E455" s="189" t="s">
        <v>541</v>
      </c>
      <c r="F455" s="190" t="s">
        <v>542</v>
      </c>
      <c r="G455" s="191" t="s">
        <v>537</v>
      </c>
      <c r="H455" s="192">
        <v>1</v>
      </c>
      <c r="I455" s="193"/>
      <c r="J455" s="194">
        <f>ROUND(I455*H455,2)</f>
        <v>0</v>
      </c>
      <c r="K455" s="195"/>
      <c r="L455" s="40"/>
      <c r="M455" s="196" t="s">
        <v>1</v>
      </c>
      <c r="N455" s="197" t="s">
        <v>41</v>
      </c>
      <c r="O455" s="72"/>
      <c r="P455" s="198">
        <f>O455*H455</f>
        <v>0</v>
      </c>
      <c r="Q455" s="198">
        <v>0</v>
      </c>
      <c r="R455" s="198">
        <f>Q455*H455</f>
        <v>0</v>
      </c>
      <c r="S455" s="198">
        <v>0</v>
      </c>
      <c r="T455" s="199">
        <f>S455*H455</f>
        <v>0</v>
      </c>
      <c r="U455" s="35"/>
      <c r="V455" s="35"/>
      <c r="W455" s="35"/>
      <c r="X455" s="35"/>
      <c r="Y455" s="35"/>
      <c r="Z455" s="35"/>
      <c r="AA455" s="35"/>
      <c r="AB455" s="35"/>
      <c r="AC455" s="35"/>
      <c r="AD455" s="35"/>
      <c r="AE455" s="35"/>
      <c r="AR455" s="200" t="s">
        <v>252</v>
      </c>
      <c r="AT455" s="200" t="s">
        <v>131</v>
      </c>
      <c r="AU455" s="200" t="s">
        <v>86</v>
      </c>
      <c r="AY455" s="18" t="s">
        <v>128</v>
      </c>
      <c r="BE455" s="201">
        <f>IF(N455="základní",J455,0)</f>
        <v>0</v>
      </c>
      <c r="BF455" s="201">
        <f>IF(N455="snížená",J455,0)</f>
        <v>0</v>
      </c>
      <c r="BG455" s="201">
        <f>IF(N455="zákl. přenesená",J455,0)</f>
        <v>0</v>
      </c>
      <c r="BH455" s="201">
        <f>IF(N455="sníž. přenesená",J455,0)</f>
        <v>0</v>
      </c>
      <c r="BI455" s="201">
        <f>IF(N455="nulová",J455,0)</f>
        <v>0</v>
      </c>
      <c r="BJ455" s="18" t="s">
        <v>84</v>
      </c>
      <c r="BK455" s="201">
        <f>ROUND(I455*H455,2)</f>
        <v>0</v>
      </c>
      <c r="BL455" s="18" t="s">
        <v>252</v>
      </c>
      <c r="BM455" s="200" t="s">
        <v>543</v>
      </c>
    </row>
    <row r="456" spans="1:65" s="2" customFormat="1" ht="11.25">
      <c r="A456" s="35"/>
      <c r="B456" s="36"/>
      <c r="C456" s="37"/>
      <c r="D456" s="202" t="s">
        <v>137</v>
      </c>
      <c r="E456" s="37"/>
      <c r="F456" s="203" t="s">
        <v>544</v>
      </c>
      <c r="G456" s="37"/>
      <c r="H456" s="37"/>
      <c r="I456" s="204"/>
      <c r="J456" s="37"/>
      <c r="K456" s="37"/>
      <c r="L456" s="40"/>
      <c r="M456" s="205"/>
      <c r="N456" s="206"/>
      <c r="O456" s="72"/>
      <c r="P456" s="72"/>
      <c r="Q456" s="72"/>
      <c r="R456" s="72"/>
      <c r="S456" s="72"/>
      <c r="T456" s="73"/>
      <c r="U456" s="35"/>
      <c r="V456" s="35"/>
      <c r="W456" s="35"/>
      <c r="X456" s="35"/>
      <c r="Y456" s="35"/>
      <c r="Z456" s="35"/>
      <c r="AA456" s="35"/>
      <c r="AB456" s="35"/>
      <c r="AC456" s="35"/>
      <c r="AD456" s="35"/>
      <c r="AE456" s="35"/>
      <c r="AT456" s="18" t="s">
        <v>137</v>
      </c>
      <c r="AU456" s="18" t="s">
        <v>86</v>
      </c>
    </row>
    <row r="457" spans="1:65" s="2" customFormat="1" ht="24.2" customHeight="1">
      <c r="A457" s="35"/>
      <c r="B457" s="36"/>
      <c r="C457" s="188" t="s">
        <v>545</v>
      </c>
      <c r="D457" s="188" t="s">
        <v>131</v>
      </c>
      <c r="E457" s="189" t="s">
        <v>546</v>
      </c>
      <c r="F457" s="190" t="s">
        <v>547</v>
      </c>
      <c r="G457" s="191" t="s">
        <v>360</v>
      </c>
      <c r="H457" s="192">
        <v>6.6559999999999997</v>
      </c>
      <c r="I457" s="193"/>
      <c r="J457" s="194">
        <f>ROUND(I457*H457,2)</f>
        <v>0</v>
      </c>
      <c r="K457" s="195"/>
      <c r="L457" s="40"/>
      <c r="M457" s="196" t="s">
        <v>1</v>
      </c>
      <c r="N457" s="197" t="s">
        <v>41</v>
      </c>
      <c r="O457" s="72"/>
      <c r="P457" s="198">
        <f>O457*H457</f>
        <v>0</v>
      </c>
      <c r="Q457" s="198">
        <v>0</v>
      </c>
      <c r="R457" s="198">
        <f>Q457*H457</f>
        <v>0</v>
      </c>
      <c r="S457" s="198">
        <v>0</v>
      </c>
      <c r="T457" s="199">
        <f>S457*H457</f>
        <v>0</v>
      </c>
      <c r="U457" s="35"/>
      <c r="V457" s="35"/>
      <c r="W457" s="35"/>
      <c r="X457" s="35"/>
      <c r="Y457" s="35"/>
      <c r="Z457" s="35"/>
      <c r="AA457" s="35"/>
      <c r="AB457" s="35"/>
      <c r="AC457" s="35"/>
      <c r="AD457" s="35"/>
      <c r="AE457" s="35"/>
      <c r="AR457" s="200" t="s">
        <v>252</v>
      </c>
      <c r="AT457" s="200" t="s">
        <v>131</v>
      </c>
      <c r="AU457" s="200" t="s">
        <v>86</v>
      </c>
      <c r="AY457" s="18" t="s">
        <v>128</v>
      </c>
      <c r="BE457" s="201">
        <f>IF(N457="základní",J457,0)</f>
        <v>0</v>
      </c>
      <c r="BF457" s="201">
        <f>IF(N457="snížená",J457,0)</f>
        <v>0</v>
      </c>
      <c r="BG457" s="201">
        <f>IF(N457="zákl. přenesená",J457,0)</f>
        <v>0</v>
      </c>
      <c r="BH457" s="201">
        <f>IF(N457="sníž. přenesená",J457,0)</f>
        <v>0</v>
      </c>
      <c r="BI457" s="201">
        <f>IF(N457="nulová",J457,0)</f>
        <v>0</v>
      </c>
      <c r="BJ457" s="18" t="s">
        <v>84</v>
      </c>
      <c r="BK457" s="201">
        <f>ROUND(I457*H457,2)</f>
        <v>0</v>
      </c>
      <c r="BL457" s="18" t="s">
        <v>252</v>
      </c>
      <c r="BM457" s="200" t="s">
        <v>548</v>
      </c>
    </row>
    <row r="458" spans="1:65" s="2" customFormat="1" ht="29.25">
      <c r="A458" s="35"/>
      <c r="B458" s="36"/>
      <c r="C458" s="37"/>
      <c r="D458" s="202" t="s">
        <v>137</v>
      </c>
      <c r="E458" s="37"/>
      <c r="F458" s="203" t="s">
        <v>549</v>
      </c>
      <c r="G458" s="37"/>
      <c r="H458" s="37"/>
      <c r="I458" s="204"/>
      <c r="J458" s="37"/>
      <c r="K458" s="37"/>
      <c r="L458" s="40"/>
      <c r="M458" s="205"/>
      <c r="N458" s="206"/>
      <c r="O458" s="72"/>
      <c r="P458" s="72"/>
      <c r="Q458" s="72"/>
      <c r="R458" s="72"/>
      <c r="S458" s="72"/>
      <c r="T458" s="73"/>
      <c r="U458" s="35"/>
      <c r="V458" s="35"/>
      <c r="W458" s="35"/>
      <c r="X458" s="35"/>
      <c r="Y458" s="35"/>
      <c r="Z458" s="35"/>
      <c r="AA458" s="35"/>
      <c r="AB458" s="35"/>
      <c r="AC458" s="35"/>
      <c r="AD458" s="35"/>
      <c r="AE458" s="35"/>
      <c r="AT458" s="18" t="s">
        <v>137</v>
      </c>
      <c r="AU458" s="18" t="s">
        <v>86</v>
      </c>
    </row>
    <row r="459" spans="1:65" s="12" customFormat="1" ht="22.9" customHeight="1">
      <c r="B459" s="172"/>
      <c r="C459" s="173"/>
      <c r="D459" s="174" t="s">
        <v>75</v>
      </c>
      <c r="E459" s="186" t="s">
        <v>550</v>
      </c>
      <c r="F459" s="186" t="s">
        <v>551</v>
      </c>
      <c r="G459" s="173"/>
      <c r="H459" s="173"/>
      <c r="I459" s="176"/>
      <c r="J459" s="187">
        <f>BK459</f>
        <v>0</v>
      </c>
      <c r="K459" s="173"/>
      <c r="L459" s="178"/>
      <c r="M459" s="179"/>
      <c r="N459" s="180"/>
      <c r="O459" s="180"/>
      <c r="P459" s="181">
        <f>SUM(P460:P481)</f>
        <v>0</v>
      </c>
      <c r="Q459" s="180"/>
      <c r="R459" s="181">
        <f>SUM(R460:R481)</f>
        <v>0.19380000000000003</v>
      </c>
      <c r="S459" s="180"/>
      <c r="T459" s="182">
        <f>SUM(T460:T481)</f>
        <v>0.19</v>
      </c>
      <c r="AR459" s="183" t="s">
        <v>86</v>
      </c>
      <c r="AT459" s="184" t="s">
        <v>75</v>
      </c>
      <c r="AU459" s="184" t="s">
        <v>84</v>
      </c>
      <c r="AY459" s="183" t="s">
        <v>128</v>
      </c>
      <c r="BK459" s="185">
        <f>SUM(BK460:BK481)</f>
        <v>0</v>
      </c>
    </row>
    <row r="460" spans="1:65" s="2" customFormat="1" ht="33" customHeight="1">
      <c r="A460" s="35"/>
      <c r="B460" s="36"/>
      <c r="C460" s="188" t="s">
        <v>552</v>
      </c>
      <c r="D460" s="188" t="s">
        <v>131</v>
      </c>
      <c r="E460" s="189" t="s">
        <v>553</v>
      </c>
      <c r="F460" s="190" t="s">
        <v>554</v>
      </c>
      <c r="G460" s="191" t="s">
        <v>134</v>
      </c>
      <c r="H460" s="192">
        <v>190</v>
      </c>
      <c r="I460" s="193"/>
      <c r="J460" s="194">
        <f>ROUND(I460*H460,2)</f>
        <v>0</v>
      </c>
      <c r="K460" s="195"/>
      <c r="L460" s="40"/>
      <c r="M460" s="196" t="s">
        <v>1</v>
      </c>
      <c r="N460" s="197" t="s">
        <v>41</v>
      </c>
      <c r="O460" s="72"/>
      <c r="P460" s="198">
        <f>O460*H460</f>
        <v>0</v>
      </c>
      <c r="Q460" s="198">
        <v>1.0000000000000001E-5</v>
      </c>
      <c r="R460" s="198">
        <f>Q460*H460</f>
        <v>1.9000000000000002E-3</v>
      </c>
      <c r="S460" s="198">
        <v>0</v>
      </c>
      <c r="T460" s="199">
        <f>S460*H460</f>
        <v>0</v>
      </c>
      <c r="U460" s="35"/>
      <c r="V460" s="35"/>
      <c r="W460" s="35"/>
      <c r="X460" s="35"/>
      <c r="Y460" s="35"/>
      <c r="Z460" s="35"/>
      <c r="AA460" s="35"/>
      <c r="AB460" s="35"/>
      <c r="AC460" s="35"/>
      <c r="AD460" s="35"/>
      <c r="AE460" s="35"/>
      <c r="AR460" s="200" t="s">
        <v>252</v>
      </c>
      <c r="AT460" s="200" t="s">
        <v>131</v>
      </c>
      <c r="AU460" s="200" t="s">
        <v>86</v>
      </c>
      <c r="AY460" s="18" t="s">
        <v>128</v>
      </c>
      <c r="BE460" s="201">
        <f>IF(N460="základní",J460,0)</f>
        <v>0</v>
      </c>
      <c r="BF460" s="201">
        <f>IF(N460="snížená",J460,0)</f>
        <v>0</v>
      </c>
      <c r="BG460" s="201">
        <f>IF(N460="zákl. přenesená",J460,0)</f>
        <v>0</v>
      </c>
      <c r="BH460" s="201">
        <f>IF(N460="sníž. přenesená",J460,0)</f>
        <v>0</v>
      </c>
      <c r="BI460" s="201">
        <f>IF(N460="nulová",J460,0)</f>
        <v>0</v>
      </c>
      <c r="BJ460" s="18" t="s">
        <v>84</v>
      </c>
      <c r="BK460" s="201">
        <f>ROUND(I460*H460,2)</f>
        <v>0</v>
      </c>
      <c r="BL460" s="18" t="s">
        <v>252</v>
      </c>
      <c r="BM460" s="200" t="s">
        <v>555</v>
      </c>
    </row>
    <row r="461" spans="1:65" s="2" customFormat="1" ht="19.5">
      <c r="A461" s="35"/>
      <c r="B461" s="36"/>
      <c r="C461" s="37"/>
      <c r="D461" s="202" t="s">
        <v>137</v>
      </c>
      <c r="E461" s="37"/>
      <c r="F461" s="203" t="s">
        <v>556</v>
      </c>
      <c r="G461" s="37"/>
      <c r="H461" s="37"/>
      <c r="I461" s="204"/>
      <c r="J461" s="37"/>
      <c r="K461" s="37"/>
      <c r="L461" s="40"/>
      <c r="M461" s="205"/>
      <c r="N461" s="206"/>
      <c r="O461" s="72"/>
      <c r="P461" s="72"/>
      <c r="Q461" s="72"/>
      <c r="R461" s="72"/>
      <c r="S461" s="72"/>
      <c r="T461" s="73"/>
      <c r="U461" s="35"/>
      <c r="V461" s="35"/>
      <c r="W461" s="35"/>
      <c r="X461" s="35"/>
      <c r="Y461" s="35"/>
      <c r="Z461" s="35"/>
      <c r="AA461" s="35"/>
      <c r="AB461" s="35"/>
      <c r="AC461" s="35"/>
      <c r="AD461" s="35"/>
      <c r="AE461" s="35"/>
      <c r="AT461" s="18" t="s">
        <v>137</v>
      </c>
      <c r="AU461" s="18" t="s">
        <v>86</v>
      </c>
    </row>
    <row r="462" spans="1:65" s="13" customFormat="1" ht="11.25">
      <c r="B462" s="207"/>
      <c r="C462" s="208"/>
      <c r="D462" s="202" t="s">
        <v>139</v>
      </c>
      <c r="E462" s="209" t="s">
        <v>1</v>
      </c>
      <c r="F462" s="210" t="s">
        <v>557</v>
      </c>
      <c r="G462" s="208"/>
      <c r="H462" s="209" t="s">
        <v>1</v>
      </c>
      <c r="I462" s="211"/>
      <c r="J462" s="208"/>
      <c r="K462" s="208"/>
      <c r="L462" s="212"/>
      <c r="M462" s="213"/>
      <c r="N462" s="214"/>
      <c r="O462" s="214"/>
      <c r="P462" s="214"/>
      <c r="Q462" s="214"/>
      <c r="R462" s="214"/>
      <c r="S462" s="214"/>
      <c r="T462" s="215"/>
      <c r="AT462" s="216" t="s">
        <v>139</v>
      </c>
      <c r="AU462" s="216" t="s">
        <v>86</v>
      </c>
      <c r="AV462" s="13" t="s">
        <v>84</v>
      </c>
      <c r="AW462" s="13" t="s">
        <v>32</v>
      </c>
      <c r="AX462" s="13" t="s">
        <v>76</v>
      </c>
      <c r="AY462" s="216" t="s">
        <v>128</v>
      </c>
    </row>
    <row r="463" spans="1:65" s="14" customFormat="1" ht="11.25">
      <c r="B463" s="217"/>
      <c r="C463" s="218"/>
      <c r="D463" s="202" t="s">
        <v>139</v>
      </c>
      <c r="E463" s="219" t="s">
        <v>1</v>
      </c>
      <c r="F463" s="220" t="s">
        <v>558</v>
      </c>
      <c r="G463" s="218"/>
      <c r="H463" s="221">
        <v>129.15</v>
      </c>
      <c r="I463" s="222"/>
      <c r="J463" s="218"/>
      <c r="K463" s="218"/>
      <c r="L463" s="223"/>
      <c r="M463" s="224"/>
      <c r="N463" s="225"/>
      <c r="O463" s="225"/>
      <c r="P463" s="225"/>
      <c r="Q463" s="225"/>
      <c r="R463" s="225"/>
      <c r="S463" s="225"/>
      <c r="T463" s="226"/>
      <c r="AT463" s="227" t="s">
        <v>139</v>
      </c>
      <c r="AU463" s="227" t="s">
        <v>86</v>
      </c>
      <c r="AV463" s="14" t="s">
        <v>86</v>
      </c>
      <c r="AW463" s="14" t="s">
        <v>32</v>
      </c>
      <c r="AX463" s="14" t="s">
        <v>76</v>
      </c>
      <c r="AY463" s="227" t="s">
        <v>128</v>
      </c>
    </row>
    <row r="464" spans="1:65" s="13" customFormat="1" ht="11.25">
      <c r="B464" s="207"/>
      <c r="C464" s="208"/>
      <c r="D464" s="202" t="s">
        <v>139</v>
      </c>
      <c r="E464" s="209" t="s">
        <v>1</v>
      </c>
      <c r="F464" s="210" t="s">
        <v>559</v>
      </c>
      <c r="G464" s="208"/>
      <c r="H464" s="209" t="s">
        <v>1</v>
      </c>
      <c r="I464" s="211"/>
      <c r="J464" s="208"/>
      <c r="K464" s="208"/>
      <c r="L464" s="212"/>
      <c r="M464" s="213"/>
      <c r="N464" s="214"/>
      <c r="O464" s="214"/>
      <c r="P464" s="214"/>
      <c r="Q464" s="214"/>
      <c r="R464" s="214"/>
      <c r="S464" s="214"/>
      <c r="T464" s="215"/>
      <c r="AT464" s="216" t="s">
        <v>139</v>
      </c>
      <c r="AU464" s="216" t="s">
        <v>86</v>
      </c>
      <c r="AV464" s="13" t="s">
        <v>84</v>
      </c>
      <c r="AW464" s="13" t="s">
        <v>32</v>
      </c>
      <c r="AX464" s="13" t="s">
        <v>76</v>
      </c>
      <c r="AY464" s="216" t="s">
        <v>128</v>
      </c>
    </row>
    <row r="465" spans="1:65" s="14" customFormat="1" ht="11.25">
      <c r="B465" s="217"/>
      <c r="C465" s="218"/>
      <c r="D465" s="202" t="s">
        <v>139</v>
      </c>
      <c r="E465" s="219" t="s">
        <v>1</v>
      </c>
      <c r="F465" s="220" t="s">
        <v>560</v>
      </c>
      <c r="G465" s="218"/>
      <c r="H465" s="221">
        <v>60.27</v>
      </c>
      <c r="I465" s="222"/>
      <c r="J465" s="218"/>
      <c r="K465" s="218"/>
      <c r="L465" s="223"/>
      <c r="M465" s="224"/>
      <c r="N465" s="225"/>
      <c r="O465" s="225"/>
      <c r="P465" s="225"/>
      <c r="Q465" s="225"/>
      <c r="R465" s="225"/>
      <c r="S465" s="225"/>
      <c r="T465" s="226"/>
      <c r="AT465" s="227" t="s">
        <v>139</v>
      </c>
      <c r="AU465" s="227" t="s">
        <v>86</v>
      </c>
      <c r="AV465" s="14" t="s">
        <v>86</v>
      </c>
      <c r="AW465" s="14" t="s">
        <v>32</v>
      </c>
      <c r="AX465" s="14" t="s">
        <v>76</v>
      </c>
      <c r="AY465" s="227" t="s">
        <v>128</v>
      </c>
    </row>
    <row r="466" spans="1:65" s="14" customFormat="1" ht="11.25">
      <c r="B466" s="217"/>
      <c r="C466" s="218"/>
      <c r="D466" s="202" t="s">
        <v>139</v>
      </c>
      <c r="E466" s="219" t="s">
        <v>1</v>
      </c>
      <c r="F466" s="220" t="s">
        <v>561</v>
      </c>
      <c r="G466" s="218"/>
      <c r="H466" s="221">
        <v>0.57999999999999996</v>
      </c>
      <c r="I466" s="222"/>
      <c r="J466" s="218"/>
      <c r="K466" s="218"/>
      <c r="L466" s="223"/>
      <c r="M466" s="224"/>
      <c r="N466" s="225"/>
      <c r="O466" s="225"/>
      <c r="P466" s="225"/>
      <c r="Q466" s="225"/>
      <c r="R466" s="225"/>
      <c r="S466" s="225"/>
      <c r="T466" s="226"/>
      <c r="AT466" s="227" t="s">
        <v>139</v>
      </c>
      <c r="AU466" s="227" t="s">
        <v>86</v>
      </c>
      <c r="AV466" s="14" t="s">
        <v>86</v>
      </c>
      <c r="AW466" s="14" t="s">
        <v>32</v>
      </c>
      <c r="AX466" s="14" t="s">
        <v>76</v>
      </c>
      <c r="AY466" s="227" t="s">
        <v>128</v>
      </c>
    </row>
    <row r="467" spans="1:65" s="15" customFormat="1" ht="11.25">
      <c r="B467" s="228"/>
      <c r="C467" s="229"/>
      <c r="D467" s="202" t="s">
        <v>139</v>
      </c>
      <c r="E467" s="230" t="s">
        <v>1</v>
      </c>
      <c r="F467" s="231" t="s">
        <v>146</v>
      </c>
      <c r="G467" s="229"/>
      <c r="H467" s="232">
        <v>190.00000000000003</v>
      </c>
      <c r="I467" s="233"/>
      <c r="J467" s="229"/>
      <c r="K467" s="229"/>
      <c r="L467" s="234"/>
      <c r="M467" s="235"/>
      <c r="N467" s="236"/>
      <c r="O467" s="236"/>
      <c r="P467" s="236"/>
      <c r="Q467" s="236"/>
      <c r="R467" s="236"/>
      <c r="S467" s="236"/>
      <c r="T467" s="237"/>
      <c r="AT467" s="238" t="s">
        <v>139</v>
      </c>
      <c r="AU467" s="238" t="s">
        <v>86</v>
      </c>
      <c r="AV467" s="15" t="s">
        <v>135</v>
      </c>
      <c r="AW467" s="15" t="s">
        <v>32</v>
      </c>
      <c r="AX467" s="15" t="s">
        <v>84</v>
      </c>
      <c r="AY467" s="238" t="s">
        <v>128</v>
      </c>
    </row>
    <row r="468" spans="1:65" s="2" customFormat="1" ht="24.2" customHeight="1">
      <c r="A468" s="35"/>
      <c r="B468" s="36"/>
      <c r="C468" s="250" t="s">
        <v>562</v>
      </c>
      <c r="D468" s="250" t="s">
        <v>199</v>
      </c>
      <c r="E468" s="251" t="s">
        <v>563</v>
      </c>
      <c r="F468" s="252" t="s">
        <v>564</v>
      </c>
      <c r="G468" s="253" t="s">
        <v>134</v>
      </c>
      <c r="H468" s="254">
        <v>190</v>
      </c>
      <c r="I468" s="255"/>
      <c r="J468" s="256">
        <f>ROUND(I468*H468,2)</f>
        <v>0</v>
      </c>
      <c r="K468" s="257"/>
      <c r="L468" s="258"/>
      <c r="M468" s="259" t="s">
        <v>1</v>
      </c>
      <c r="N468" s="260" t="s">
        <v>41</v>
      </c>
      <c r="O468" s="72"/>
      <c r="P468" s="198">
        <f>O468*H468</f>
        <v>0</v>
      </c>
      <c r="Q468" s="198">
        <v>1E-3</v>
      </c>
      <c r="R468" s="198">
        <f>Q468*H468</f>
        <v>0.19</v>
      </c>
      <c r="S468" s="198">
        <v>0</v>
      </c>
      <c r="T468" s="199">
        <f>S468*H468</f>
        <v>0</v>
      </c>
      <c r="U468" s="35"/>
      <c r="V468" s="35"/>
      <c r="W468" s="35"/>
      <c r="X468" s="35"/>
      <c r="Y468" s="35"/>
      <c r="Z468" s="35"/>
      <c r="AA468" s="35"/>
      <c r="AB468" s="35"/>
      <c r="AC468" s="35"/>
      <c r="AD468" s="35"/>
      <c r="AE468" s="35"/>
      <c r="AR468" s="200" t="s">
        <v>357</v>
      </c>
      <c r="AT468" s="200" t="s">
        <v>199</v>
      </c>
      <c r="AU468" s="200" t="s">
        <v>86</v>
      </c>
      <c r="AY468" s="18" t="s">
        <v>128</v>
      </c>
      <c r="BE468" s="201">
        <f>IF(N468="základní",J468,0)</f>
        <v>0</v>
      </c>
      <c r="BF468" s="201">
        <f>IF(N468="snížená",J468,0)</f>
        <v>0</v>
      </c>
      <c r="BG468" s="201">
        <f>IF(N468="zákl. přenesená",J468,0)</f>
        <v>0</v>
      </c>
      <c r="BH468" s="201">
        <f>IF(N468="sníž. přenesená",J468,0)</f>
        <v>0</v>
      </c>
      <c r="BI468" s="201">
        <f>IF(N468="nulová",J468,0)</f>
        <v>0</v>
      </c>
      <c r="BJ468" s="18" t="s">
        <v>84</v>
      </c>
      <c r="BK468" s="201">
        <f>ROUND(I468*H468,2)</f>
        <v>0</v>
      </c>
      <c r="BL468" s="18" t="s">
        <v>252</v>
      </c>
      <c r="BM468" s="200" t="s">
        <v>565</v>
      </c>
    </row>
    <row r="469" spans="1:65" s="2" customFormat="1" ht="19.5">
      <c r="A469" s="35"/>
      <c r="B469" s="36"/>
      <c r="C469" s="37"/>
      <c r="D469" s="202" t="s">
        <v>137</v>
      </c>
      <c r="E469" s="37"/>
      <c r="F469" s="203" t="s">
        <v>564</v>
      </c>
      <c r="G469" s="37"/>
      <c r="H469" s="37"/>
      <c r="I469" s="204"/>
      <c r="J469" s="37"/>
      <c r="K469" s="37"/>
      <c r="L469" s="40"/>
      <c r="M469" s="205"/>
      <c r="N469" s="206"/>
      <c r="O469" s="72"/>
      <c r="P469" s="72"/>
      <c r="Q469" s="72"/>
      <c r="R469" s="72"/>
      <c r="S469" s="72"/>
      <c r="T469" s="73"/>
      <c r="U469" s="35"/>
      <c r="V469" s="35"/>
      <c r="W469" s="35"/>
      <c r="X469" s="35"/>
      <c r="Y469" s="35"/>
      <c r="Z469" s="35"/>
      <c r="AA469" s="35"/>
      <c r="AB469" s="35"/>
      <c r="AC469" s="35"/>
      <c r="AD469" s="35"/>
      <c r="AE469" s="35"/>
      <c r="AT469" s="18" t="s">
        <v>137</v>
      </c>
      <c r="AU469" s="18" t="s">
        <v>86</v>
      </c>
    </row>
    <row r="470" spans="1:65" s="2" customFormat="1" ht="16.5" customHeight="1">
      <c r="A470" s="35"/>
      <c r="B470" s="36"/>
      <c r="C470" s="250" t="s">
        <v>566</v>
      </c>
      <c r="D470" s="250" t="s">
        <v>199</v>
      </c>
      <c r="E470" s="251" t="s">
        <v>567</v>
      </c>
      <c r="F470" s="252" t="s">
        <v>568</v>
      </c>
      <c r="G470" s="253" t="s">
        <v>187</v>
      </c>
      <c r="H470" s="254">
        <v>210</v>
      </c>
      <c r="I470" s="255"/>
      <c r="J470" s="256">
        <f>ROUND(I470*H470,2)</f>
        <v>0</v>
      </c>
      <c r="K470" s="257"/>
      <c r="L470" s="258"/>
      <c r="M470" s="259" t="s">
        <v>1</v>
      </c>
      <c r="N470" s="260" t="s">
        <v>41</v>
      </c>
      <c r="O470" s="72"/>
      <c r="P470" s="198">
        <f>O470*H470</f>
        <v>0</v>
      </c>
      <c r="Q470" s="198">
        <v>0</v>
      </c>
      <c r="R470" s="198">
        <f>Q470*H470</f>
        <v>0</v>
      </c>
      <c r="S470" s="198">
        <v>0</v>
      </c>
      <c r="T470" s="199">
        <f>S470*H470</f>
        <v>0</v>
      </c>
      <c r="U470" s="35"/>
      <c r="V470" s="35"/>
      <c r="W470" s="35"/>
      <c r="X470" s="35"/>
      <c r="Y470" s="35"/>
      <c r="Z470" s="35"/>
      <c r="AA470" s="35"/>
      <c r="AB470" s="35"/>
      <c r="AC470" s="35"/>
      <c r="AD470" s="35"/>
      <c r="AE470" s="35"/>
      <c r="AR470" s="200" t="s">
        <v>357</v>
      </c>
      <c r="AT470" s="200" t="s">
        <v>199</v>
      </c>
      <c r="AU470" s="200" t="s">
        <v>86</v>
      </c>
      <c r="AY470" s="18" t="s">
        <v>128</v>
      </c>
      <c r="BE470" s="201">
        <f>IF(N470="základní",J470,0)</f>
        <v>0</v>
      </c>
      <c r="BF470" s="201">
        <f>IF(N470="snížená",J470,0)</f>
        <v>0</v>
      </c>
      <c r="BG470" s="201">
        <f>IF(N470="zákl. přenesená",J470,0)</f>
        <v>0</v>
      </c>
      <c r="BH470" s="201">
        <f>IF(N470="sníž. přenesená",J470,0)</f>
        <v>0</v>
      </c>
      <c r="BI470" s="201">
        <f>IF(N470="nulová",J470,0)</f>
        <v>0</v>
      </c>
      <c r="BJ470" s="18" t="s">
        <v>84</v>
      </c>
      <c r="BK470" s="201">
        <f>ROUND(I470*H470,2)</f>
        <v>0</v>
      </c>
      <c r="BL470" s="18" t="s">
        <v>252</v>
      </c>
      <c r="BM470" s="200" t="s">
        <v>569</v>
      </c>
    </row>
    <row r="471" spans="1:65" s="2" customFormat="1" ht="11.25">
      <c r="A471" s="35"/>
      <c r="B471" s="36"/>
      <c r="C471" s="37"/>
      <c r="D471" s="202" t="s">
        <v>137</v>
      </c>
      <c r="E471" s="37"/>
      <c r="F471" s="203" t="s">
        <v>568</v>
      </c>
      <c r="G471" s="37"/>
      <c r="H471" s="37"/>
      <c r="I471" s="204"/>
      <c r="J471" s="37"/>
      <c r="K471" s="37"/>
      <c r="L471" s="40"/>
      <c r="M471" s="205"/>
      <c r="N471" s="206"/>
      <c r="O471" s="72"/>
      <c r="P471" s="72"/>
      <c r="Q471" s="72"/>
      <c r="R471" s="72"/>
      <c r="S471" s="72"/>
      <c r="T471" s="73"/>
      <c r="U471" s="35"/>
      <c r="V471" s="35"/>
      <c r="W471" s="35"/>
      <c r="X471" s="35"/>
      <c r="Y471" s="35"/>
      <c r="Z471" s="35"/>
      <c r="AA471" s="35"/>
      <c r="AB471" s="35"/>
      <c r="AC471" s="35"/>
      <c r="AD471" s="35"/>
      <c r="AE471" s="35"/>
      <c r="AT471" s="18" t="s">
        <v>137</v>
      </c>
      <c r="AU471" s="18" t="s">
        <v>86</v>
      </c>
    </row>
    <row r="472" spans="1:65" s="2" customFormat="1" ht="16.5" customHeight="1">
      <c r="A472" s="35"/>
      <c r="B472" s="36"/>
      <c r="C472" s="188" t="s">
        <v>570</v>
      </c>
      <c r="D472" s="188" t="s">
        <v>131</v>
      </c>
      <c r="E472" s="189" t="s">
        <v>571</v>
      </c>
      <c r="F472" s="190" t="s">
        <v>572</v>
      </c>
      <c r="G472" s="191" t="s">
        <v>134</v>
      </c>
      <c r="H472" s="192">
        <v>190</v>
      </c>
      <c r="I472" s="193"/>
      <c r="J472" s="194">
        <f>ROUND(I472*H472,2)</f>
        <v>0</v>
      </c>
      <c r="K472" s="195"/>
      <c r="L472" s="40"/>
      <c r="M472" s="196" t="s">
        <v>1</v>
      </c>
      <c r="N472" s="197" t="s">
        <v>41</v>
      </c>
      <c r="O472" s="72"/>
      <c r="P472" s="198">
        <f>O472*H472</f>
        <v>0</v>
      </c>
      <c r="Q472" s="198">
        <v>1.0000000000000001E-5</v>
      </c>
      <c r="R472" s="198">
        <f>Q472*H472</f>
        <v>1.9000000000000002E-3</v>
      </c>
      <c r="S472" s="198">
        <v>1E-3</v>
      </c>
      <c r="T472" s="199">
        <f>S472*H472</f>
        <v>0.19</v>
      </c>
      <c r="U472" s="35"/>
      <c r="V472" s="35"/>
      <c r="W472" s="35"/>
      <c r="X472" s="35"/>
      <c r="Y472" s="35"/>
      <c r="Z472" s="35"/>
      <c r="AA472" s="35"/>
      <c r="AB472" s="35"/>
      <c r="AC472" s="35"/>
      <c r="AD472" s="35"/>
      <c r="AE472" s="35"/>
      <c r="AR472" s="200" t="s">
        <v>252</v>
      </c>
      <c r="AT472" s="200" t="s">
        <v>131</v>
      </c>
      <c r="AU472" s="200" t="s">
        <v>86</v>
      </c>
      <c r="AY472" s="18" t="s">
        <v>128</v>
      </c>
      <c r="BE472" s="201">
        <f>IF(N472="základní",J472,0)</f>
        <v>0</v>
      </c>
      <c r="BF472" s="201">
        <f>IF(N472="snížená",J472,0)</f>
        <v>0</v>
      </c>
      <c r="BG472" s="201">
        <f>IF(N472="zákl. přenesená",J472,0)</f>
        <v>0</v>
      </c>
      <c r="BH472" s="201">
        <f>IF(N472="sníž. přenesená",J472,0)</f>
        <v>0</v>
      </c>
      <c r="BI472" s="201">
        <f>IF(N472="nulová",J472,0)</f>
        <v>0</v>
      </c>
      <c r="BJ472" s="18" t="s">
        <v>84</v>
      </c>
      <c r="BK472" s="201">
        <f>ROUND(I472*H472,2)</f>
        <v>0</v>
      </c>
      <c r="BL472" s="18" t="s">
        <v>252</v>
      </c>
      <c r="BM472" s="200" t="s">
        <v>573</v>
      </c>
    </row>
    <row r="473" spans="1:65" s="2" customFormat="1" ht="11.25">
      <c r="A473" s="35"/>
      <c r="B473" s="36"/>
      <c r="C473" s="37"/>
      <c r="D473" s="202" t="s">
        <v>137</v>
      </c>
      <c r="E473" s="37"/>
      <c r="F473" s="203" t="s">
        <v>574</v>
      </c>
      <c r="G473" s="37"/>
      <c r="H473" s="37"/>
      <c r="I473" s="204"/>
      <c r="J473" s="37"/>
      <c r="K473" s="37"/>
      <c r="L473" s="40"/>
      <c r="M473" s="205"/>
      <c r="N473" s="206"/>
      <c r="O473" s="72"/>
      <c r="P473" s="72"/>
      <c r="Q473" s="72"/>
      <c r="R473" s="72"/>
      <c r="S473" s="72"/>
      <c r="T473" s="73"/>
      <c r="U473" s="35"/>
      <c r="V473" s="35"/>
      <c r="W473" s="35"/>
      <c r="X473" s="35"/>
      <c r="Y473" s="35"/>
      <c r="Z473" s="35"/>
      <c r="AA473" s="35"/>
      <c r="AB473" s="35"/>
      <c r="AC473" s="35"/>
      <c r="AD473" s="35"/>
      <c r="AE473" s="35"/>
      <c r="AT473" s="18" t="s">
        <v>137</v>
      </c>
      <c r="AU473" s="18" t="s">
        <v>86</v>
      </c>
    </row>
    <row r="474" spans="1:65" s="13" customFormat="1" ht="11.25">
      <c r="B474" s="207"/>
      <c r="C474" s="208"/>
      <c r="D474" s="202" t="s">
        <v>139</v>
      </c>
      <c r="E474" s="209" t="s">
        <v>1</v>
      </c>
      <c r="F474" s="210" t="s">
        <v>557</v>
      </c>
      <c r="G474" s="208"/>
      <c r="H474" s="209" t="s">
        <v>1</v>
      </c>
      <c r="I474" s="211"/>
      <c r="J474" s="208"/>
      <c r="K474" s="208"/>
      <c r="L474" s="212"/>
      <c r="M474" s="213"/>
      <c r="N474" s="214"/>
      <c r="O474" s="214"/>
      <c r="P474" s="214"/>
      <c r="Q474" s="214"/>
      <c r="R474" s="214"/>
      <c r="S474" s="214"/>
      <c r="T474" s="215"/>
      <c r="AT474" s="216" t="s">
        <v>139</v>
      </c>
      <c r="AU474" s="216" t="s">
        <v>86</v>
      </c>
      <c r="AV474" s="13" t="s">
        <v>84</v>
      </c>
      <c r="AW474" s="13" t="s">
        <v>32</v>
      </c>
      <c r="AX474" s="13" t="s">
        <v>76</v>
      </c>
      <c r="AY474" s="216" t="s">
        <v>128</v>
      </c>
    </row>
    <row r="475" spans="1:65" s="14" customFormat="1" ht="11.25">
      <c r="B475" s="217"/>
      <c r="C475" s="218"/>
      <c r="D475" s="202" t="s">
        <v>139</v>
      </c>
      <c r="E475" s="219" t="s">
        <v>1</v>
      </c>
      <c r="F475" s="220" t="s">
        <v>558</v>
      </c>
      <c r="G475" s="218"/>
      <c r="H475" s="221">
        <v>129.15</v>
      </c>
      <c r="I475" s="222"/>
      <c r="J475" s="218"/>
      <c r="K475" s="218"/>
      <c r="L475" s="223"/>
      <c r="M475" s="224"/>
      <c r="N475" s="225"/>
      <c r="O475" s="225"/>
      <c r="P475" s="225"/>
      <c r="Q475" s="225"/>
      <c r="R475" s="225"/>
      <c r="S475" s="225"/>
      <c r="T475" s="226"/>
      <c r="AT475" s="227" t="s">
        <v>139</v>
      </c>
      <c r="AU475" s="227" t="s">
        <v>86</v>
      </c>
      <c r="AV475" s="14" t="s">
        <v>86</v>
      </c>
      <c r="AW475" s="14" t="s">
        <v>32</v>
      </c>
      <c r="AX475" s="14" t="s">
        <v>76</v>
      </c>
      <c r="AY475" s="227" t="s">
        <v>128</v>
      </c>
    </row>
    <row r="476" spans="1:65" s="13" customFormat="1" ht="11.25">
      <c r="B476" s="207"/>
      <c r="C476" s="208"/>
      <c r="D476" s="202" t="s">
        <v>139</v>
      </c>
      <c r="E476" s="209" t="s">
        <v>1</v>
      </c>
      <c r="F476" s="210" t="s">
        <v>559</v>
      </c>
      <c r="G476" s="208"/>
      <c r="H476" s="209" t="s">
        <v>1</v>
      </c>
      <c r="I476" s="211"/>
      <c r="J476" s="208"/>
      <c r="K476" s="208"/>
      <c r="L476" s="212"/>
      <c r="M476" s="213"/>
      <c r="N476" s="214"/>
      <c r="O476" s="214"/>
      <c r="P476" s="214"/>
      <c r="Q476" s="214"/>
      <c r="R476" s="214"/>
      <c r="S476" s="214"/>
      <c r="T476" s="215"/>
      <c r="AT476" s="216" t="s">
        <v>139</v>
      </c>
      <c r="AU476" s="216" t="s">
        <v>86</v>
      </c>
      <c r="AV476" s="13" t="s">
        <v>84</v>
      </c>
      <c r="AW476" s="13" t="s">
        <v>32</v>
      </c>
      <c r="AX476" s="13" t="s">
        <v>76</v>
      </c>
      <c r="AY476" s="216" t="s">
        <v>128</v>
      </c>
    </row>
    <row r="477" spans="1:65" s="14" customFormat="1" ht="11.25">
      <c r="B477" s="217"/>
      <c r="C477" s="218"/>
      <c r="D477" s="202" t="s">
        <v>139</v>
      </c>
      <c r="E477" s="219" t="s">
        <v>1</v>
      </c>
      <c r="F477" s="220" t="s">
        <v>560</v>
      </c>
      <c r="G477" s="218"/>
      <c r="H477" s="221">
        <v>60.27</v>
      </c>
      <c r="I477" s="222"/>
      <c r="J477" s="218"/>
      <c r="K477" s="218"/>
      <c r="L477" s="223"/>
      <c r="M477" s="224"/>
      <c r="N477" s="225"/>
      <c r="O477" s="225"/>
      <c r="P477" s="225"/>
      <c r="Q477" s="225"/>
      <c r="R477" s="225"/>
      <c r="S477" s="225"/>
      <c r="T477" s="226"/>
      <c r="AT477" s="227" t="s">
        <v>139</v>
      </c>
      <c r="AU477" s="227" t="s">
        <v>86</v>
      </c>
      <c r="AV477" s="14" t="s">
        <v>86</v>
      </c>
      <c r="AW477" s="14" t="s">
        <v>32</v>
      </c>
      <c r="AX477" s="14" t="s">
        <v>76</v>
      </c>
      <c r="AY477" s="227" t="s">
        <v>128</v>
      </c>
    </row>
    <row r="478" spans="1:65" s="14" customFormat="1" ht="11.25">
      <c r="B478" s="217"/>
      <c r="C478" s="218"/>
      <c r="D478" s="202" t="s">
        <v>139</v>
      </c>
      <c r="E478" s="219" t="s">
        <v>1</v>
      </c>
      <c r="F478" s="220" t="s">
        <v>561</v>
      </c>
      <c r="G478" s="218"/>
      <c r="H478" s="221">
        <v>0.57999999999999996</v>
      </c>
      <c r="I478" s="222"/>
      <c r="J478" s="218"/>
      <c r="K478" s="218"/>
      <c r="L478" s="223"/>
      <c r="M478" s="224"/>
      <c r="N478" s="225"/>
      <c r="O478" s="225"/>
      <c r="P478" s="225"/>
      <c r="Q478" s="225"/>
      <c r="R478" s="225"/>
      <c r="S478" s="225"/>
      <c r="T478" s="226"/>
      <c r="AT478" s="227" t="s">
        <v>139</v>
      </c>
      <c r="AU478" s="227" t="s">
        <v>86</v>
      </c>
      <c r="AV478" s="14" t="s">
        <v>86</v>
      </c>
      <c r="AW478" s="14" t="s">
        <v>32</v>
      </c>
      <c r="AX478" s="14" t="s">
        <v>76</v>
      </c>
      <c r="AY478" s="227" t="s">
        <v>128</v>
      </c>
    </row>
    <row r="479" spans="1:65" s="15" customFormat="1" ht="11.25">
      <c r="B479" s="228"/>
      <c r="C479" s="229"/>
      <c r="D479" s="202" t="s">
        <v>139</v>
      </c>
      <c r="E479" s="230" t="s">
        <v>1</v>
      </c>
      <c r="F479" s="231" t="s">
        <v>146</v>
      </c>
      <c r="G479" s="229"/>
      <c r="H479" s="232">
        <v>190.00000000000003</v>
      </c>
      <c r="I479" s="233"/>
      <c r="J479" s="229"/>
      <c r="K479" s="229"/>
      <c r="L479" s="234"/>
      <c r="M479" s="235"/>
      <c r="N479" s="236"/>
      <c r="O479" s="236"/>
      <c r="P479" s="236"/>
      <c r="Q479" s="236"/>
      <c r="R479" s="236"/>
      <c r="S479" s="236"/>
      <c r="T479" s="237"/>
      <c r="AT479" s="238" t="s">
        <v>139</v>
      </c>
      <c r="AU479" s="238" t="s">
        <v>86</v>
      </c>
      <c r="AV479" s="15" t="s">
        <v>135</v>
      </c>
      <c r="AW479" s="15" t="s">
        <v>32</v>
      </c>
      <c r="AX479" s="15" t="s">
        <v>84</v>
      </c>
      <c r="AY479" s="238" t="s">
        <v>128</v>
      </c>
    </row>
    <row r="480" spans="1:65" s="2" customFormat="1" ht="24.2" customHeight="1">
      <c r="A480" s="35"/>
      <c r="B480" s="36"/>
      <c r="C480" s="188" t="s">
        <v>575</v>
      </c>
      <c r="D480" s="188" t="s">
        <v>131</v>
      </c>
      <c r="E480" s="189" t="s">
        <v>576</v>
      </c>
      <c r="F480" s="190" t="s">
        <v>577</v>
      </c>
      <c r="G480" s="191" t="s">
        <v>360</v>
      </c>
      <c r="H480" s="192">
        <v>0.19400000000000001</v>
      </c>
      <c r="I480" s="193"/>
      <c r="J480" s="194">
        <f>ROUND(I480*H480,2)</f>
        <v>0</v>
      </c>
      <c r="K480" s="195"/>
      <c r="L480" s="40"/>
      <c r="M480" s="196" t="s">
        <v>1</v>
      </c>
      <c r="N480" s="197" t="s">
        <v>41</v>
      </c>
      <c r="O480" s="72"/>
      <c r="P480" s="198">
        <f>O480*H480</f>
        <v>0</v>
      </c>
      <c r="Q480" s="198">
        <v>0</v>
      </c>
      <c r="R480" s="198">
        <f>Q480*H480</f>
        <v>0</v>
      </c>
      <c r="S480" s="198">
        <v>0</v>
      </c>
      <c r="T480" s="199">
        <f>S480*H480</f>
        <v>0</v>
      </c>
      <c r="U480" s="35"/>
      <c r="V480" s="35"/>
      <c r="W480" s="35"/>
      <c r="X480" s="35"/>
      <c r="Y480" s="35"/>
      <c r="Z480" s="35"/>
      <c r="AA480" s="35"/>
      <c r="AB480" s="35"/>
      <c r="AC480" s="35"/>
      <c r="AD480" s="35"/>
      <c r="AE480" s="35"/>
      <c r="AR480" s="200" t="s">
        <v>252</v>
      </c>
      <c r="AT480" s="200" t="s">
        <v>131</v>
      </c>
      <c r="AU480" s="200" t="s">
        <v>86</v>
      </c>
      <c r="AY480" s="18" t="s">
        <v>128</v>
      </c>
      <c r="BE480" s="201">
        <f>IF(N480="základní",J480,0)</f>
        <v>0</v>
      </c>
      <c r="BF480" s="201">
        <f>IF(N480="snížená",J480,0)</f>
        <v>0</v>
      </c>
      <c r="BG480" s="201">
        <f>IF(N480="zákl. přenesená",J480,0)</f>
        <v>0</v>
      </c>
      <c r="BH480" s="201">
        <f>IF(N480="sníž. přenesená",J480,0)</f>
        <v>0</v>
      </c>
      <c r="BI480" s="201">
        <f>IF(N480="nulová",J480,0)</f>
        <v>0</v>
      </c>
      <c r="BJ480" s="18" t="s">
        <v>84</v>
      </c>
      <c r="BK480" s="201">
        <f>ROUND(I480*H480,2)</f>
        <v>0</v>
      </c>
      <c r="BL480" s="18" t="s">
        <v>252</v>
      </c>
      <c r="BM480" s="200" t="s">
        <v>578</v>
      </c>
    </row>
    <row r="481" spans="1:65" s="2" customFormat="1" ht="29.25">
      <c r="A481" s="35"/>
      <c r="B481" s="36"/>
      <c r="C481" s="37"/>
      <c r="D481" s="202" t="s">
        <v>137</v>
      </c>
      <c r="E481" s="37"/>
      <c r="F481" s="203" t="s">
        <v>579</v>
      </c>
      <c r="G481" s="37"/>
      <c r="H481" s="37"/>
      <c r="I481" s="204"/>
      <c r="J481" s="37"/>
      <c r="K481" s="37"/>
      <c r="L481" s="40"/>
      <c r="M481" s="205"/>
      <c r="N481" s="206"/>
      <c r="O481" s="72"/>
      <c r="P481" s="72"/>
      <c r="Q481" s="72"/>
      <c r="R481" s="72"/>
      <c r="S481" s="72"/>
      <c r="T481" s="73"/>
      <c r="U481" s="35"/>
      <c r="V481" s="35"/>
      <c r="W481" s="35"/>
      <c r="X481" s="35"/>
      <c r="Y481" s="35"/>
      <c r="Z481" s="35"/>
      <c r="AA481" s="35"/>
      <c r="AB481" s="35"/>
      <c r="AC481" s="35"/>
      <c r="AD481" s="35"/>
      <c r="AE481" s="35"/>
      <c r="AT481" s="18" t="s">
        <v>137</v>
      </c>
      <c r="AU481" s="18" t="s">
        <v>86</v>
      </c>
    </row>
    <row r="482" spans="1:65" s="12" customFormat="1" ht="22.9" customHeight="1">
      <c r="B482" s="172"/>
      <c r="C482" s="173"/>
      <c r="D482" s="174" t="s">
        <v>75</v>
      </c>
      <c r="E482" s="186" t="s">
        <v>580</v>
      </c>
      <c r="F482" s="186" t="s">
        <v>581</v>
      </c>
      <c r="G482" s="173"/>
      <c r="H482" s="173"/>
      <c r="I482" s="176"/>
      <c r="J482" s="187">
        <f>BK482</f>
        <v>0</v>
      </c>
      <c r="K482" s="173"/>
      <c r="L482" s="178"/>
      <c r="M482" s="179"/>
      <c r="N482" s="180"/>
      <c r="O482" s="180"/>
      <c r="P482" s="181">
        <f>SUM(P483:P488)</f>
        <v>0</v>
      </c>
      <c r="Q482" s="180"/>
      <c r="R482" s="181">
        <f>SUM(R483:R488)</f>
        <v>7.26E-3</v>
      </c>
      <c r="S482" s="180"/>
      <c r="T482" s="182">
        <f>SUM(T483:T488)</f>
        <v>0</v>
      </c>
      <c r="AR482" s="183" t="s">
        <v>86</v>
      </c>
      <c r="AT482" s="184" t="s">
        <v>75</v>
      </c>
      <c r="AU482" s="184" t="s">
        <v>84</v>
      </c>
      <c r="AY482" s="183" t="s">
        <v>128</v>
      </c>
      <c r="BK482" s="185">
        <f>SUM(BK483:BK488)</f>
        <v>0</v>
      </c>
    </row>
    <row r="483" spans="1:65" s="2" customFormat="1" ht="24.2" customHeight="1">
      <c r="A483" s="35"/>
      <c r="B483" s="36"/>
      <c r="C483" s="188" t="s">
        <v>582</v>
      </c>
      <c r="D483" s="188" t="s">
        <v>131</v>
      </c>
      <c r="E483" s="189" t="s">
        <v>583</v>
      </c>
      <c r="F483" s="190" t="s">
        <v>584</v>
      </c>
      <c r="G483" s="191" t="s">
        <v>134</v>
      </c>
      <c r="H483" s="192">
        <v>22</v>
      </c>
      <c r="I483" s="193"/>
      <c r="J483" s="194">
        <f>ROUND(I483*H483,2)</f>
        <v>0</v>
      </c>
      <c r="K483" s="195"/>
      <c r="L483" s="40"/>
      <c r="M483" s="196" t="s">
        <v>1</v>
      </c>
      <c r="N483" s="197" t="s">
        <v>41</v>
      </c>
      <c r="O483" s="72"/>
      <c r="P483" s="198">
        <f>O483*H483</f>
        <v>0</v>
      </c>
      <c r="Q483" s="198">
        <v>3.3E-4</v>
      </c>
      <c r="R483" s="198">
        <f>Q483*H483</f>
        <v>7.26E-3</v>
      </c>
      <c r="S483" s="198">
        <v>0</v>
      </c>
      <c r="T483" s="199">
        <f>S483*H483</f>
        <v>0</v>
      </c>
      <c r="U483" s="35"/>
      <c r="V483" s="35"/>
      <c r="W483" s="35"/>
      <c r="X483" s="35"/>
      <c r="Y483" s="35"/>
      <c r="Z483" s="35"/>
      <c r="AA483" s="35"/>
      <c r="AB483" s="35"/>
      <c r="AC483" s="35"/>
      <c r="AD483" s="35"/>
      <c r="AE483" s="35"/>
      <c r="AR483" s="200" t="s">
        <v>252</v>
      </c>
      <c r="AT483" s="200" t="s">
        <v>131</v>
      </c>
      <c r="AU483" s="200" t="s">
        <v>86</v>
      </c>
      <c r="AY483" s="18" t="s">
        <v>128</v>
      </c>
      <c r="BE483" s="201">
        <f>IF(N483="základní",J483,0)</f>
        <v>0</v>
      </c>
      <c r="BF483" s="201">
        <f>IF(N483="snížená",J483,0)</f>
        <v>0</v>
      </c>
      <c r="BG483" s="201">
        <f>IF(N483="zákl. přenesená",J483,0)</f>
        <v>0</v>
      </c>
      <c r="BH483" s="201">
        <f>IF(N483="sníž. přenesená",J483,0)</f>
        <v>0</v>
      </c>
      <c r="BI483" s="201">
        <f>IF(N483="nulová",J483,0)</f>
        <v>0</v>
      </c>
      <c r="BJ483" s="18" t="s">
        <v>84</v>
      </c>
      <c r="BK483" s="201">
        <f>ROUND(I483*H483,2)</f>
        <v>0</v>
      </c>
      <c r="BL483" s="18" t="s">
        <v>252</v>
      </c>
      <c r="BM483" s="200" t="s">
        <v>585</v>
      </c>
    </row>
    <row r="484" spans="1:65" s="2" customFormat="1" ht="29.25">
      <c r="A484" s="35"/>
      <c r="B484" s="36"/>
      <c r="C484" s="37"/>
      <c r="D484" s="202" t="s">
        <v>137</v>
      </c>
      <c r="E484" s="37"/>
      <c r="F484" s="203" t="s">
        <v>586</v>
      </c>
      <c r="G484" s="37"/>
      <c r="H484" s="37"/>
      <c r="I484" s="204"/>
      <c r="J484" s="37"/>
      <c r="K484" s="37"/>
      <c r="L484" s="40"/>
      <c r="M484" s="205"/>
      <c r="N484" s="206"/>
      <c r="O484" s="72"/>
      <c r="P484" s="72"/>
      <c r="Q484" s="72"/>
      <c r="R484" s="72"/>
      <c r="S484" s="72"/>
      <c r="T484" s="73"/>
      <c r="U484" s="35"/>
      <c r="V484" s="35"/>
      <c r="W484" s="35"/>
      <c r="X484" s="35"/>
      <c r="Y484" s="35"/>
      <c r="Z484" s="35"/>
      <c r="AA484" s="35"/>
      <c r="AB484" s="35"/>
      <c r="AC484" s="35"/>
      <c r="AD484" s="35"/>
      <c r="AE484" s="35"/>
      <c r="AT484" s="18" t="s">
        <v>137</v>
      </c>
      <c r="AU484" s="18" t="s">
        <v>86</v>
      </c>
    </row>
    <row r="485" spans="1:65" s="13" customFormat="1" ht="11.25">
      <c r="B485" s="207"/>
      <c r="C485" s="208"/>
      <c r="D485" s="202" t="s">
        <v>139</v>
      </c>
      <c r="E485" s="209" t="s">
        <v>1</v>
      </c>
      <c r="F485" s="210" t="s">
        <v>267</v>
      </c>
      <c r="G485" s="208"/>
      <c r="H485" s="209" t="s">
        <v>1</v>
      </c>
      <c r="I485" s="211"/>
      <c r="J485" s="208"/>
      <c r="K485" s="208"/>
      <c r="L485" s="212"/>
      <c r="M485" s="213"/>
      <c r="N485" s="214"/>
      <c r="O485" s="214"/>
      <c r="P485" s="214"/>
      <c r="Q485" s="214"/>
      <c r="R485" s="214"/>
      <c r="S485" s="214"/>
      <c r="T485" s="215"/>
      <c r="AT485" s="216" t="s">
        <v>139</v>
      </c>
      <c r="AU485" s="216" t="s">
        <v>86</v>
      </c>
      <c r="AV485" s="13" t="s">
        <v>84</v>
      </c>
      <c r="AW485" s="13" t="s">
        <v>32</v>
      </c>
      <c r="AX485" s="13" t="s">
        <v>76</v>
      </c>
      <c r="AY485" s="216" t="s">
        <v>128</v>
      </c>
    </row>
    <row r="486" spans="1:65" s="14" customFormat="1" ht="11.25">
      <c r="B486" s="217"/>
      <c r="C486" s="218"/>
      <c r="D486" s="202" t="s">
        <v>139</v>
      </c>
      <c r="E486" s="219" t="s">
        <v>1</v>
      </c>
      <c r="F486" s="220" t="s">
        <v>587</v>
      </c>
      <c r="G486" s="218"/>
      <c r="H486" s="221">
        <v>21.611000000000001</v>
      </c>
      <c r="I486" s="222"/>
      <c r="J486" s="218"/>
      <c r="K486" s="218"/>
      <c r="L486" s="223"/>
      <c r="M486" s="224"/>
      <c r="N486" s="225"/>
      <c r="O486" s="225"/>
      <c r="P486" s="225"/>
      <c r="Q486" s="225"/>
      <c r="R486" s="225"/>
      <c r="S486" s="225"/>
      <c r="T486" s="226"/>
      <c r="AT486" s="227" t="s">
        <v>139</v>
      </c>
      <c r="AU486" s="227" t="s">
        <v>86</v>
      </c>
      <c r="AV486" s="14" t="s">
        <v>86</v>
      </c>
      <c r="AW486" s="14" t="s">
        <v>32</v>
      </c>
      <c r="AX486" s="14" t="s">
        <v>76</v>
      </c>
      <c r="AY486" s="227" t="s">
        <v>128</v>
      </c>
    </row>
    <row r="487" spans="1:65" s="14" customFormat="1" ht="11.25">
      <c r="B487" s="217"/>
      <c r="C487" s="218"/>
      <c r="D487" s="202" t="s">
        <v>139</v>
      </c>
      <c r="E487" s="219" t="s">
        <v>1</v>
      </c>
      <c r="F487" s="220" t="s">
        <v>588</v>
      </c>
      <c r="G487" s="218"/>
      <c r="H487" s="221">
        <v>0.38900000000000001</v>
      </c>
      <c r="I487" s="222"/>
      <c r="J487" s="218"/>
      <c r="K487" s="218"/>
      <c r="L487" s="223"/>
      <c r="M487" s="224"/>
      <c r="N487" s="225"/>
      <c r="O487" s="225"/>
      <c r="P487" s="225"/>
      <c r="Q487" s="225"/>
      <c r="R487" s="225"/>
      <c r="S487" s="225"/>
      <c r="T487" s="226"/>
      <c r="AT487" s="227" t="s">
        <v>139</v>
      </c>
      <c r="AU487" s="227" t="s">
        <v>86</v>
      </c>
      <c r="AV487" s="14" t="s">
        <v>86</v>
      </c>
      <c r="AW487" s="14" t="s">
        <v>32</v>
      </c>
      <c r="AX487" s="14" t="s">
        <v>76</v>
      </c>
      <c r="AY487" s="227" t="s">
        <v>128</v>
      </c>
    </row>
    <row r="488" spans="1:65" s="15" customFormat="1" ht="11.25">
      <c r="B488" s="228"/>
      <c r="C488" s="229"/>
      <c r="D488" s="202" t="s">
        <v>139</v>
      </c>
      <c r="E488" s="230" t="s">
        <v>1</v>
      </c>
      <c r="F488" s="231" t="s">
        <v>146</v>
      </c>
      <c r="G488" s="229"/>
      <c r="H488" s="232">
        <v>22</v>
      </c>
      <c r="I488" s="233"/>
      <c r="J488" s="229"/>
      <c r="K488" s="229"/>
      <c r="L488" s="234"/>
      <c r="M488" s="235"/>
      <c r="N488" s="236"/>
      <c r="O488" s="236"/>
      <c r="P488" s="236"/>
      <c r="Q488" s="236"/>
      <c r="R488" s="236"/>
      <c r="S488" s="236"/>
      <c r="T488" s="237"/>
      <c r="AT488" s="238" t="s">
        <v>139</v>
      </c>
      <c r="AU488" s="238" t="s">
        <v>86</v>
      </c>
      <c r="AV488" s="15" t="s">
        <v>135</v>
      </c>
      <c r="AW488" s="15" t="s">
        <v>32</v>
      </c>
      <c r="AX488" s="15" t="s">
        <v>84</v>
      </c>
      <c r="AY488" s="238" t="s">
        <v>128</v>
      </c>
    </row>
    <row r="489" spans="1:65" s="12" customFormat="1" ht="22.9" customHeight="1">
      <c r="B489" s="172"/>
      <c r="C489" s="173"/>
      <c r="D489" s="174" t="s">
        <v>75</v>
      </c>
      <c r="E489" s="186" t="s">
        <v>589</v>
      </c>
      <c r="F489" s="186" t="s">
        <v>590</v>
      </c>
      <c r="G489" s="173"/>
      <c r="H489" s="173"/>
      <c r="I489" s="176"/>
      <c r="J489" s="187">
        <f>BK489</f>
        <v>0</v>
      </c>
      <c r="K489" s="173"/>
      <c r="L489" s="178"/>
      <c r="M489" s="179"/>
      <c r="N489" s="180"/>
      <c r="O489" s="180"/>
      <c r="P489" s="181">
        <f>SUM(P490:P494)</f>
        <v>0</v>
      </c>
      <c r="Q489" s="180"/>
      <c r="R489" s="181">
        <f>SUM(R490:R494)</f>
        <v>3.1719999999999998E-2</v>
      </c>
      <c r="S489" s="180"/>
      <c r="T489" s="182">
        <f>SUM(T490:T494)</f>
        <v>0</v>
      </c>
      <c r="AR489" s="183" t="s">
        <v>86</v>
      </c>
      <c r="AT489" s="184" t="s">
        <v>75</v>
      </c>
      <c r="AU489" s="184" t="s">
        <v>84</v>
      </c>
      <c r="AY489" s="183" t="s">
        <v>128</v>
      </c>
      <c r="BK489" s="185">
        <f>SUM(BK490:BK494)</f>
        <v>0</v>
      </c>
    </row>
    <row r="490" spans="1:65" s="2" customFormat="1" ht="33" customHeight="1">
      <c r="A490" s="35"/>
      <c r="B490" s="36"/>
      <c r="C490" s="188" t="s">
        <v>591</v>
      </c>
      <c r="D490" s="188" t="s">
        <v>131</v>
      </c>
      <c r="E490" s="189" t="s">
        <v>592</v>
      </c>
      <c r="F490" s="190" t="s">
        <v>593</v>
      </c>
      <c r="G490" s="191" t="s">
        <v>134</v>
      </c>
      <c r="H490" s="192">
        <v>122</v>
      </c>
      <c r="I490" s="193"/>
      <c r="J490" s="194">
        <f>ROUND(I490*H490,2)</f>
        <v>0</v>
      </c>
      <c r="K490" s="195"/>
      <c r="L490" s="40"/>
      <c r="M490" s="196" t="s">
        <v>1</v>
      </c>
      <c r="N490" s="197" t="s">
        <v>41</v>
      </c>
      <c r="O490" s="72"/>
      <c r="P490" s="198">
        <f>O490*H490</f>
        <v>0</v>
      </c>
      <c r="Q490" s="198">
        <v>2.5999999999999998E-4</v>
      </c>
      <c r="R490" s="198">
        <f>Q490*H490</f>
        <v>3.1719999999999998E-2</v>
      </c>
      <c r="S490" s="198">
        <v>0</v>
      </c>
      <c r="T490" s="199">
        <f>S490*H490</f>
        <v>0</v>
      </c>
      <c r="U490" s="35"/>
      <c r="V490" s="35"/>
      <c r="W490" s="35"/>
      <c r="X490" s="35"/>
      <c r="Y490" s="35"/>
      <c r="Z490" s="35"/>
      <c r="AA490" s="35"/>
      <c r="AB490" s="35"/>
      <c r="AC490" s="35"/>
      <c r="AD490" s="35"/>
      <c r="AE490" s="35"/>
      <c r="AR490" s="200" t="s">
        <v>252</v>
      </c>
      <c r="AT490" s="200" t="s">
        <v>131</v>
      </c>
      <c r="AU490" s="200" t="s">
        <v>86</v>
      </c>
      <c r="AY490" s="18" t="s">
        <v>128</v>
      </c>
      <c r="BE490" s="201">
        <f>IF(N490="základní",J490,0)</f>
        <v>0</v>
      </c>
      <c r="BF490" s="201">
        <f>IF(N490="snížená",J490,0)</f>
        <v>0</v>
      </c>
      <c r="BG490" s="201">
        <f>IF(N490="zákl. přenesená",J490,0)</f>
        <v>0</v>
      </c>
      <c r="BH490" s="201">
        <f>IF(N490="sníž. přenesená",J490,0)</f>
        <v>0</v>
      </c>
      <c r="BI490" s="201">
        <f>IF(N490="nulová",J490,0)</f>
        <v>0</v>
      </c>
      <c r="BJ490" s="18" t="s">
        <v>84</v>
      </c>
      <c r="BK490" s="201">
        <f>ROUND(I490*H490,2)</f>
        <v>0</v>
      </c>
      <c r="BL490" s="18" t="s">
        <v>252</v>
      </c>
      <c r="BM490" s="200" t="s">
        <v>594</v>
      </c>
    </row>
    <row r="491" spans="1:65" s="2" customFormat="1" ht="19.5">
      <c r="A491" s="35"/>
      <c r="B491" s="36"/>
      <c r="C491" s="37"/>
      <c r="D491" s="202" t="s">
        <v>137</v>
      </c>
      <c r="E491" s="37"/>
      <c r="F491" s="203" t="s">
        <v>595</v>
      </c>
      <c r="G491" s="37"/>
      <c r="H491" s="37"/>
      <c r="I491" s="204"/>
      <c r="J491" s="37"/>
      <c r="K491" s="37"/>
      <c r="L491" s="40"/>
      <c r="M491" s="205"/>
      <c r="N491" s="206"/>
      <c r="O491" s="72"/>
      <c r="P491" s="72"/>
      <c r="Q491" s="72"/>
      <c r="R491" s="72"/>
      <c r="S491" s="72"/>
      <c r="T491" s="73"/>
      <c r="U491" s="35"/>
      <c r="V491" s="35"/>
      <c r="W491" s="35"/>
      <c r="X491" s="35"/>
      <c r="Y491" s="35"/>
      <c r="Z491" s="35"/>
      <c r="AA491" s="35"/>
      <c r="AB491" s="35"/>
      <c r="AC491" s="35"/>
      <c r="AD491" s="35"/>
      <c r="AE491" s="35"/>
      <c r="AT491" s="18" t="s">
        <v>137</v>
      </c>
      <c r="AU491" s="18" t="s">
        <v>86</v>
      </c>
    </row>
    <row r="492" spans="1:65" s="13" customFormat="1" ht="11.25">
      <c r="B492" s="207"/>
      <c r="C492" s="208"/>
      <c r="D492" s="202" t="s">
        <v>139</v>
      </c>
      <c r="E492" s="209" t="s">
        <v>1</v>
      </c>
      <c r="F492" s="210" t="s">
        <v>596</v>
      </c>
      <c r="G492" s="208"/>
      <c r="H492" s="209" t="s">
        <v>1</v>
      </c>
      <c r="I492" s="211"/>
      <c r="J492" s="208"/>
      <c r="K492" s="208"/>
      <c r="L492" s="212"/>
      <c r="M492" s="213"/>
      <c r="N492" s="214"/>
      <c r="O492" s="214"/>
      <c r="P492" s="214"/>
      <c r="Q492" s="214"/>
      <c r="R492" s="214"/>
      <c r="S492" s="214"/>
      <c r="T492" s="215"/>
      <c r="AT492" s="216" t="s">
        <v>139</v>
      </c>
      <c r="AU492" s="216" t="s">
        <v>86</v>
      </c>
      <c r="AV492" s="13" t="s">
        <v>84</v>
      </c>
      <c r="AW492" s="13" t="s">
        <v>32</v>
      </c>
      <c r="AX492" s="13" t="s">
        <v>76</v>
      </c>
      <c r="AY492" s="216" t="s">
        <v>128</v>
      </c>
    </row>
    <row r="493" spans="1:65" s="14" customFormat="1" ht="11.25">
      <c r="B493" s="217"/>
      <c r="C493" s="218"/>
      <c r="D493" s="202" t="s">
        <v>139</v>
      </c>
      <c r="E493" s="219" t="s">
        <v>1</v>
      </c>
      <c r="F493" s="220" t="s">
        <v>597</v>
      </c>
      <c r="G493" s="218"/>
      <c r="H493" s="221">
        <v>122</v>
      </c>
      <c r="I493" s="222"/>
      <c r="J493" s="218"/>
      <c r="K493" s="218"/>
      <c r="L493" s="223"/>
      <c r="M493" s="224"/>
      <c r="N493" s="225"/>
      <c r="O493" s="225"/>
      <c r="P493" s="225"/>
      <c r="Q493" s="225"/>
      <c r="R493" s="225"/>
      <c r="S493" s="225"/>
      <c r="T493" s="226"/>
      <c r="AT493" s="227" t="s">
        <v>139</v>
      </c>
      <c r="AU493" s="227" t="s">
        <v>86</v>
      </c>
      <c r="AV493" s="14" t="s">
        <v>86</v>
      </c>
      <c r="AW493" s="14" t="s">
        <v>32</v>
      </c>
      <c r="AX493" s="14" t="s">
        <v>76</v>
      </c>
      <c r="AY493" s="227" t="s">
        <v>128</v>
      </c>
    </row>
    <row r="494" spans="1:65" s="15" customFormat="1" ht="11.25">
      <c r="B494" s="228"/>
      <c r="C494" s="229"/>
      <c r="D494" s="202" t="s">
        <v>139</v>
      </c>
      <c r="E494" s="230" t="s">
        <v>1</v>
      </c>
      <c r="F494" s="231" t="s">
        <v>146</v>
      </c>
      <c r="G494" s="229"/>
      <c r="H494" s="232">
        <v>122</v>
      </c>
      <c r="I494" s="233"/>
      <c r="J494" s="229"/>
      <c r="K494" s="229"/>
      <c r="L494" s="234"/>
      <c r="M494" s="261"/>
      <c r="N494" s="262"/>
      <c r="O494" s="262"/>
      <c r="P494" s="262"/>
      <c r="Q494" s="262"/>
      <c r="R494" s="262"/>
      <c r="S494" s="262"/>
      <c r="T494" s="263"/>
      <c r="AT494" s="238" t="s">
        <v>139</v>
      </c>
      <c r="AU494" s="238" t="s">
        <v>86</v>
      </c>
      <c r="AV494" s="15" t="s">
        <v>135</v>
      </c>
      <c r="AW494" s="15" t="s">
        <v>32</v>
      </c>
      <c r="AX494" s="15" t="s">
        <v>84</v>
      </c>
      <c r="AY494" s="238" t="s">
        <v>128</v>
      </c>
    </row>
    <row r="495" spans="1:65" s="2" customFormat="1" ht="6.95" customHeight="1">
      <c r="A495" s="35"/>
      <c r="B495" s="55"/>
      <c r="C495" s="56"/>
      <c r="D495" s="56"/>
      <c r="E495" s="56"/>
      <c r="F495" s="56"/>
      <c r="G495" s="56"/>
      <c r="H495" s="56"/>
      <c r="I495" s="56"/>
      <c r="J495" s="56"/>
      <c r="K495" s="56"/>
      <c r="L495" s="40"/>
      <c r="M495" s="35"/>
      <c r="O495" s="35"/>
      <c r="P495" s="35"/>
      <c r="Q495" s="35"/>
      <c r="R495" s="35"/>
      <c r="S495" s="35"/>
      <c r="T495" s="35"/>
      <c r="U495" s="35"/>
      <c r="V495" s="35"/>
      <c r="W495" s="35"/>
      <c r="X495" s="35"/>
      <c r="Y495" s="35"/>
      <c r="Z495" s="35"/>
      <c r="AA495" s="35"/>
      <c r="AB495" s="35"/>
      <c r="AC495" s="35"/>
      <c r="AD495" s="35"/>
      <c r="AE495" s="35"/>
    </row>
  </sheetData>
  <sheetProtection algorithmName="SHA-512" hashValue="meUrmi2vgv463Ch3EMvvK6nCqBPhpFC5yvQMXMlDga/coBu0oU5yYs1CqKxkpHBQLC8AXjqBJN5dLpQSDoZglA==" saltValue="P5AmOVHvPICDEz2EjAkkcenzE64wHwphV2knWeTOWGwt7TeXCmvvfH/d8N9nNr4kkwyJqn61bbSeYiZekylLxA==" spinCount="100000" sheet="1" objects="1" scenarios="1" formatColumns="0" formatRows="0" autoFilter="0"/>
  <autoFilter ref="C127:K494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99"/>
  <sheetViews>
    <sheetView showGridLines="0" workbookViewId="0">
      <selection activeCell="W21" sqref="W21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08"/>
      <c r="M2" s="308"/>
      <c r="N2" s="308"/>
      <c r="O2" s="308"/>
      <c r="P2" s="308"/>
      <c r="Q2" s="308"/>
      <c r="R2" s="308"/>
      <c r="S2" s="308"/>
      <c r="T2" s="308"/>
      <c r="U2" s="308"/>
      <c r="V2" s="308"/>
      <c r="AT2" s="18" t="s">
        <v>89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86</v>
      </c>
    </row>
    <row r="4" spans="1:46" s="1" customFormat="1" ht="24.95" customHeight="1">
      <c r="B4" s="21"/>
      <c r="D4" s="111" t="s">
        <v>93</v>
      </c>
      <c r="L4" s="21"/>
      <c r="M4" s="112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16.5" customHeight="1">
      <c r="B7" s="21"/>
      <c r="E7" s="309" t="str">
        <f>'Rekapitulace stavby'!K6</f>
        <v>Výměna oken tělocvičny ZŠ 1.máje v Karlových Varech</v>
      </c>
      <c r="F7" s="310"/>
      <c r="G7" s="310"/>
      <c r="H7" s="310"/>
      <c r="L7" s="21"/>
    </row>
    <row r="8" spans="1:46" s="2" customFormat="1" ht="12" customHeight="1">
      <c r="A8" s="35"/>
      <c r="B8" s="40"/>
      <c r="C8" s="35"/>
      <c r="D8" s="113" t="s">
        <v>94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11" t="s">
        <v>598</v>
      </c>
      <c r="F9" s="312"/>
      <c r="G9" s="312"/>
      <c r="H9" s="312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3" t="s">
        <v>18</v>
      </c>
      <c r="E11" s="35"/>
      <c r="F11" s="114" t="s">
        <v>1</v>
      </c>
      <c r="G11" s="35"/>
      <c r="H11" s="35"/>
      <c r="I11" s="113" t="s">
        <v>19</v>
      </c>
      <c r="J11" s="114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3" t="s">
        <v>20</v>
      </c>
      <c r="E12" s="35"/>
      <c r="F12" s="114" t="s">
        <v>21</v>
      </c>
      <c r="G12" s="35"/>
      <c r="H12" s="35"/>
      <c r="I12" s="113" t="s">
        <v>22</v>
      </c>
      <c r="J12" s="115" t="str">
        <f>'Rekapitulace stavby'!AN8</f>
        <v>5. 3. 2024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3" t="s">
        <v>24</v>
      </c>
      <c r="E14" s="35"/>
      <c r="F14" s="35"/>
      <c r="G14" s="35"/>
      <c r="H14" s="35"/>
      <c r="I14" s="113" t="s">
        <v>25</v>
      </c>
      <c r="J14" s="114" t="s">
        <v>1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4" t="s">
        <v>26</v>
      </c>
      <c r="F15" s="35"/>
      <c r="G15" s="35"/>
      <c r="H15" s="35"/>
      <c r="I15" s="113" t="s">
        <v>27</v>
      </c>
      <c r="J15" s="114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3" t="s">
        <v>28</v>
      </c>
      <c r="E17" s="35"/>
      <c r="F17" s="35"/>
      <c r="G17" s="35"/>
      <c r="H17" s="35"/>
      <c r="I17" s="113" t="s">
        <v>25</v>
      </c>
      <c r="J17" s="31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13" t="str">
        <f>'Rekapitulace stavby'!E14</f>
        <v>Vyplň údaj</v>
      </c>
      <c r="F18" s="314"/>
      <c r="G18" s="314"/>
      <c r="H18" s="314"/>
      <c r="I18" s="113" t="s">
        <v>27</v>
      </c>
      <c r="J18" s="31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3" t="s">
        <v>30</v>
      </c>
      <c r="E20" s="35"/>
      <c r="F20" s="35"/>
      <c r="G20" s="35"/>
      <c r="H20" s="35"/>
      <c r="I20" s="113" t="s">
        <v>25</v>
      </c>
      <c r="J20" s="114" t="s">
        <v>1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4" t="s">
        <v>31</v>
      </c>
      <c r="F21" s="35"/>
      <c r="G21" s="35"/>
      <c r="H21" s="35"/>
      <c r="I21" s="113" t="s">
        <v>27</v>
      </c>
      <c r="J21" s="114" t="s">
        <v>1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3" t="s">
        <v>33</v>
      </c>
      <c r="E23" s="35"/>
      <c r="F23" s="35"/>
      <c r="G23" s="35"/>
      <c r="H23" s="35"/>
      <c r="I23" s="113" t="s">
        <v>25</v>
      </c>
      <c r="J23" s="114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4" t="s">
        <v>31</v>
      </c>
      <c r="F24" s="35"/>
      <c r="G24" s="35"/>
      <c r="H24" s="35"/>
      <c r="I24" s="113" t="s">
        <v>27</v>
      </c>
      <c r="J24" s="114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3" t="s">
        <v>34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6"/>
      <c r="B27" s="117"/>
      <c r="C27" s="116"/>
      <c r="D27" s="116"/>
      <c r="E27" s="315" t="s">
        <v>1</v>
      </c>
      <c r="F27" s="315"/>
      <c r="G27" s="315"/>
      <c r="H27" s="315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9"/>
      <c r="E29" s="119"/>
      <c r="F29" s="119"/>
      <c r="G29" s="119"/>
      <c r="H29" s="119"/>
      <c r="I29" s="119"/>
      <c r="J29" s="119"/>
      <c r="K29" s="119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0" t="s">
        <v>36</v>
      </c>
      <c r="E30" s="35"/>
      <c r="F30" s="35"/>
      <c r="G30" s="35"/>
      <c r="H30" s="35"/>
      <c r="I30" s="35"/>
      <c r="J30" s="121">
        <f>ROUND(J123,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9"/>
      <c r="E31" s="119"/>
      <c r="F31" s="119"/>
      <c r="G31" s="119"/>
      <c r="H31" s="119"/>
      <c r="I31" s="119"/>
      <c r="J31" s="119"/>
      <c r="K31" s="119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2" t="s">
        <v>38</v>
      </c>
      <c r="G32" s="35"/>
      <c r="H32" s="35"/>
      <c r="I32" s="122" t="s">
        <v>37</v>
      </c>
      <c r="J32" s="122" t="s">
        <v>39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3" t="s">
        <v>40</v>
      </c>
      <c r="E33" s="113" t="s">
        <v>41</v>
      </c>
      <c r="F33" s="124">
        <f>ROUND((SUM(BE123:BE198)),  2)</f>
        <v>0</v>
      </c>
      <c r="G33" s="35"/>
      <c r="H33" s="35"/>
      <c r="I33" s="125">
        <v>0.21</v>
      </c>
      <c r="J33" s="124">
        <f>ROUND(((SUM(BE123:BE198))*I33),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13" t="s">
        <v>42</v>
      </c>
      <c r="F34" s="124">
        <f>ROUND((SUM(BF123:BF198)),  2)</f>
        <v>0</v>
      </c>
      <c r="G34" s="35"/>
      <c r="H34" s="35"/>
      <c r="I34" s="125">
        <v>0.15</v>
      </c>
      <c r="J34" s="124">
        <f>ROUND(((SUM(BF123:BF198))*I34),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13" t="s">
        <v>43</v>
      </c>
      <c r="F35" s="124">
        <f>ROUND((SUM(BG123:BG198)),  2)</f>
        <v>0</v>
      </c>
      <c r="G35" s="35"/>
      <c r="H35" s="35"/>
      <c r="I35" s="125">
        <v>0.21</v>
      </c>
      <c r="J35" s="124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13" t="s">
        <v>44</v>
      </c>
      <c r="F36" s="124">
        <f>ROUND((SUM(BH123:BH198)),  2)</f>
        <v>0</v>
      </c>
      <c r="G36" s="35"/>
      <c r="H36" s="35"/>
      <c r="I36" s="125">
        <v>0.15</v>
      </c>
      <c r="J36" s="124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3" t="s">
        <v>45</v>
      </c>
      <c r="F37" s="124">
        <f>ROUND((SUM(BI123:BI198)),  2)</f>
        <v>0</v>
      </c>
      <c r="G37" s="35"/>
      <c r="H37" s="35"/>
      <c r="I37" s="125">
        <v>0</v>
      </c>
      <c r="J37" s="124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6"/>
      <c r="D39" s="127" t="s">
        <v>46</v>
      </c>
      <c r="E39" s="128"/>
      <c r="F39" s="128"/>
      <c r="G39" s="129" t="s">
        <v>47</v>
      </c>
      <c r="H39" s="130" t="s">
        <v>48</v>
      </c>
      <c r="I39" s="128"/>
      <c r="J39" s="131">
        <f>SUM(J30:J37)</f>
        <v>0</v>
      </c>
      <c r="K39" s="132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3" t="s">
        <v>49</v>
      </c>
      <c r="E50" s="134"/>
      <c r="F50" s="134"/>
      <c r="G50" s="133" t="s">
        <v>50</v>
      </c>
      <c r="H50" s="134"/>
      <c r="I50" s="134"/>
      <c r="J50" s="134"/>
      <c r="K50" s="134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35" t="s">
        <v>51</v>
      </c>
      <c r="E61" s="136"/>
      <c r="F61" s="137" t="s">
        <v>52</v>
      </c>
      <c r="G61" s="135" t="s">
        <v>51</v>
      </c>
      <c r="H61" s="136"/>
      <c r="I61" s="136"/>
      <c r="J61" s="138" t="s">
        <v>52</v>
      </c>
      <c r="K61" s="136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3" t="s">
        <v>53</v>
      </c>
      <c r="E65" s="139"/>
      <c r="F65" s="139"/>
      <c r="G65" s="133" t="s">
        <v>54</v>
      </c>
      <c r="H65" s="139"/>
      <c r="I65" s="139"/>
      <c r="J65" s="139"/>
      <c r="K65" s="139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35" t="s">
        <v>51</v>
      </c>
      <c r="E76" s="136"/>
      <c r="F76" s="137" t="s">
        <v>52</v>
      </c>
      <c r="G76" s="135" t="s">
        <v>51</v>
      </c>
      <c r="H76" s="136"/>
      <c r="I76" s="136"/>
      <c r="J76" s="138" t="s">
        <v>52</v>
      </c>
      <c r="K76" s="136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0"/>
      <c r="C77" s="141"/>
      <c r="D77" s="141"/>
      <c r="E77" s="141"/>
      <c r="F77" s="141"/>
      <c r="G77" s="141"/>
      <c r="H77" s="141"/>
      <c r="I77" s="141"/>
      <c r="J77" s="141"/>
      <c r="K77" s="141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142"/>
      <c r="C81" s="143"/>
      <c r="D81" s="143"/>
      <c r="E81" s="143"/>
      <c r="F81" s="143"/>
      <c r="G81" s="143"/>
      <c r="H81" s="143"/>
      <c r="I81" s="143"/>
      <c r="J81" s="143"/>
      <c r="K81" s="143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4" t="s">
        <v>96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16" t="str">
        <f>E7</f>
        <v>Výměna oken tělocvičny ZŠ 1.máje v Karlových Varech</v>
      </c>
      <c r="F85" s="317"/>
      <c r="G85" s="317"/>
      <c r="H85" s="317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94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287" t="str">
        <f>E9</f>
        <v>02 - Silnoproudá elektrotechnika</v>
      </c>
      <c r="F87" s="318"/>
      <c r="G87" s="318"/>
      <c r="H87" s="318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20</v>
      </c>
      <c r="D89" s="37"/>
      <c r="E89" s="37"/>
      <c r="F89" s="28" t="str">
        <f>F12</f>
        <v>Karlovy Vary</v>
      </c>
      <c r="G89" s="37"/>
      <c r="H89" s="37"/>
      <c r="I89" s="30" t="s">
        <v>22</v>
      </c>
      <c r="J89" s="67" t="str">
        <f>IF(J12="","",J12)</f>
        <v>5. 3. 2024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2" customHeight="1">
      <c r="A91" s="35"/>
      <c r="B91" s="36"/>
      <c r="C91" s="30" t="s">
        <v>24</v>
      </c>
      <c r="D91" s="37"/>
      <c r="E91" s="37"/>
      <c r="F91" s="28" t="str">
        <f>E15</f>
        <v>Statutární město Karlovy Vary</v>
      </c>
      <c r="G91" s="37"/>
      <c r="H91" s="37"/>
      <c r="I91" s="30" t="s">
        <v>30</v>
      </c>
      <c r="J91" s="33" t="str">
        <f>E21</f>
        <v>DPT projekty Ostrov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30" t="s">
        <v>28</v>
      </c>
      <c r="D92" s="37"/>
      <c r="E92" s="37"/>
      <c r="F92" s="28" t="str">
        <f>IF(E18="","",E18)</f>
        <v>Vyplň údaj</v>
      </c>
      <c r="G92" s="37"/>
      <c r="H92" s="37"/>
      <c r="I92" s="30" t="s">
        <v>33</v>
      </c>
      <c r="J92" s="33" t="str">
        <f>E24</f>
        <v>DPT projekty Ostrov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44" t="s">
        <v>97</v>
      </c>
      <c r="D94" s="145"/>
      <c r="E94" s="145"/>
      <c r="F94" s="145"/>
      <c r="G94" s="145"/>
      <c r="H94" s="145"/>
      <c r="I94" s="145"/>
      <c r="J94" s="146" t="s">
        <v>98</v>
      </c>
      <c r="K94" s="145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47" t="s">
        <v>99</v>
      </c>
      <c r="D96" s="37"/>
      <c r="E96" s="37"/>
      <c r="F96" s="37"/>
      <c r="G96" s="37"/>
      <c r="H96" s="37"/>
      <c r="I96" s="37"/>
      <c r="J96" s="85">
        <f>J123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100</v>
      </c>
    </row>
    <row r="97" spans="1:31" s="9" customFormat="1" ht="24.95" customHeight="1">
      <c r="B97" s="148"/>
      <c r="C97" s="149"/>
      <c r="D97" s="150" t="s">
        <v>101</v>
      </c>
      <c r="E97" s="151"/>
      <c r="F97" s="151"/>
      <c r="G97" s="151"/>
      <c r="H97" s="151"/>
      <c r="I97" s="151"/>
      <c r="J97" s="152">
        <f>J124</f>
        <v>0</v>
      </c>
      <c r="K97" s="149"/>
      <c r="L97" s="153"/>
    </row>
    <row r="98" spans="1:31" s="10" customFormat="1" ht="19.899999999999999" customHeight="1">
      <c r="B98" s="154"/>
      <c r="C98" s="155"/>
      <c r="D98" s="156" t="s">
        <v>103</v>
      </c>
      <c r="E98" s="157"/>
      <c r="F98" s="157"/>
      <c r="G98" s="157"/>
      <c r="H98" s="157"/>
      <c r="I98" s="157"/>
      <c r="J98" s="158">
        <f>J125</f>
        <v>0</v>
      </c>
      <c r="K98" s="155"/>
      <c r="L98" s="159"/>
    </row>
    <row r="99" spans="1:31" s="9" customFormat="1" ht="24.95" customHeight="1">
      <c r="B99" s="148"/>
      <c r="C99" s="149"/>
      <c r="D99" s="150" t="s">
        <v>106</v>
      </c>
      <c r="E99" s="151"/>
      <c r="F99" s="151"/>
      <c r="G99" s="151"/>
      <c r="H99" s="151"/>
      <c r="I99" s="151"/>
      <c r="J99" s="152">
        <f>J132</f>
        <v>0</v>
      </c>
      <c r="K99" s="149"/>
      <c r="L99" s="153"/>
    </row>
    <row r="100" spans="1:31" s="10" customFormat="1" ht="19.899999999999999" customHeight="1">
      <c r="B100" s="154"/>
      <c r="C100" s="155"/>
      <c r="D100" s="156" t="s">
        <v>599</v>
      </c>
      <c r="E100" s="157"/>
      <c r="F100" s="157"/>
      <c r="G100" s="157"/>
      <c r="H100" s="157"/>
      <c r="I100" s="157"/>
      <c r="J100" s="158">
        <f>J133</f>
        <v>0</v>
      </c>
      <c r="K100" s="155"/>
      <c r="L100" s="159"/>
    </row>
    <row r="101" spans="1:31" s="9" customFormat="1" ht="24.95" customHeight="1">
      <c r="B101" s="148"/>
      <c r="C101" s="149"/>
      <c r="D101" s="150" t="s">
        <v>600</v>
      </c>
      <c r="E101" s="151"/>
      <c r="F101" s="151"/>
      <c r="G101" s="151"/>
      <c r="H101" s="151"/>
      <c r="I101" s="151"/>
      <c r="J101" s="152">
        <f>J181</f>
        <v>0</v>
      </c>
      <c r="K101" s="149"/>
      <c r="L101" s="153"/>
    </row>
    <row r="102" spans="1:31" s="10" customFormat="1" ht="19.899999999999999" customHeight="1">
      <c r="B102" s="154"/>
      <c r="C102" s="155"/>
      <c r="D102" s="156" t="s">
        <v>601</v>
      </c>
      <c r="E102" s="157"/>
      <c r="F102" s="157"/>
      <c r="G102" s="157"/>
      <c r="H102" s="157"/>
      <c r="I102" s="157"/>
      <c r="J102" s="158">
        <f>J182</f>
        <v>0</v>
      </c>
      <c r="K102" s="155"/>
      <c r="L102" s="159"/>
    </row>
    <row r="103" spans="1:31" s="9" customFormat="1" ht="24.95" customHeight="1">
      <c r="B103" s="148"/>
      <c r="C103" s="149"/>
      <c r="D103" s="150" t="s">
        <v>602</v>
      </c>
      <c r="E103" s="151"/>
      <c r="F103" s="151"/>
      <c r="G103" s="151"/>
      <c r="H103" s="151"/>
      <c r="I103" s="151"/>
      <c r="J103" s="152">
        <f>J192</f>
        <v>0</v>
      </c>
      <c r="K103" s="149"/>
      <c r="L103" s="153"/>
    </row>
    <row r="104" spans="1:31" s="2" customFormat="1" ht="21.75" customHeight="1">
      <c r="A104" s="35"/>
      <c r="B104" s="36"/>
      <c r="C104" s="37"/>
      <c r="D104" s="37"/>
      <c r="E104" s="37"/>
      <c r="F104" s="37"/>
      <c r="G104" s="37"/>
      <c r="H104" s="37"/>
      <c r="I104" s="37"/>
      <c r="J104" s="37"/>
      <c r="K104" s="37"/>
      <c r="L104" s="52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pans="1:31" s="2" customFormat="1" ht="6.95" customHeight="1">
      <c r="A105" s="35"/>
      <c r="B105" s="55"/>
      <c r="C105" s="56"/>
      <c r="D105" s="56"/>
      <c r="E105" s="56"/>
      <c r="F105" s="56"/>
      <c r="G105" s="56"/>
      <c r="H105" s="56"/>
      <c r="I105" s="56"/>
      <c r="J105" s="56"/>
      <c r="K105" s="56"/>
      <c r="L105" s="52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9" spans="1:31" s="2" customFormat="1" ht="6.95" customHeight="1">
      <c r="A109" s="35"/>
      <c r="B109" s="57"/>
      <c r="C109" s="58"/>
      <c r="D109" s="58"/>
      <c r="E109" s="58"/>
      <c r="F109" s="58"/>
      <c r="G109" s="58"/>
      <c r="H109" s="58"/>
      <c r="I109" s="58"/>
      <c r="J109" s="58"/>
      <c r="K109" s="58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24.95" customHeight="1">
      <c r="A110" s="35"/>
      <c r="B110" s="36"/>
      <c r="C110" s="24" t="s">
        <v>113</v>
      </c>
      <c r="D110" s="37"/>
      <c r="E110" s="37"/>
      <c r="F110" s="37"/>
      <c r="G110" s="37"/>
      <c r="H110" s="37"/>
      <c r="I110" s="37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6.95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12" customHeight="1">
      <c r="A112" s="35"/>
      <c r="B112" s="36"/>
      <c r="C112" s="30" t="s">
        <v>16</v>
      </c>
      <c r="D112" s="37"/>
      <c r="E112" s="37"/>
      <c r="F112" s="37"/>
      <c r="G112" s="37"/>
      <c r="H112" s="37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6.5" customHeight="1">
      <c r="A113" s="35"/>
      <c r="B113" s="36"/>
      <c r="C113" s="37"/>
      <c r="D113" s="37"/>
      <c r="E113" s="316" t="str">
        <f>E7</f>
        <v>Výměna oken tělocvičny ZŠ 1.máje v Karlových Varech</v>
      </c>
      <c r="F113" s="317"/>
      <c r="G113" s="317"/>
      <c r="H113" s="317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2" customHeight="1">
      <c r="A114" s="35"/>
      <c r="B114" s="36"/>
      <c r="C114" s="30" t="s">
        <v>94</v>
      </c>
      <c r="D114" s="37"/>
      <c r="E114" s="37"/>
      <c r="F114" s="37"/>
      <c r="G114" s="37"/>
      <c r="H114" s="37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16.5" customHeight="1">
      <c r="A115" s="35"/>
      <c r="B115" s="36"/>
      <c r="C115" s="37"/>
      <c r="D115" s="37"/>
      <c r="E115" s="287" t="str">
        <f>E9</f>
        <v>02 - Silnoproudá elektrotechnika</v>
      </c>
      <c r="F115" s="318"/>
      <c r="G115" s="318"/>
      <c r="H115" s="318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6.95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12" customHeight="1">
      <c r="A117" s="35"/>
      <c r="B117" s="36"/>
      <c r="C117" s="30" t="s">
        <v>20</v>
      </c>
      <c r="D117" s="37"/>
      <c r="E117" s="37"/>
      <c r="F117" s="28" t="str">
        <f>F12</f>
        <v>Karlovy Vary</v>
      </c>
      <c r="G117" s="37"/>
      <c r="H117" s="37"/>
      <c r="I117" s="30" t="s">
        <v>22</v>
      </c>
      <c r="J117" s="67" t="str">
        <f>IF(J12="","",J12)</f>
        <v>5. 3. 2024</v>
      </c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6.95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5.2" customHeight="1">
      <c r="A119" s="35"/>
      <c r="B119" s="36"/>
      <c r="C119" s="30" t="s">
        <v>24</v>
      </c>
      <c r="D119" s="37"/>
      <c r="E119" s="37"/>
      <c r="F119" s="28" t="str">
        <f>E15</f>
        <v>Statutární město Karlovy Vary</v>
      </c>
      <c r="G119" s="37"/>
      <c r="H119" s="37"/>
      <c r="I119" s="30" t="s">
        <v>30</v>
      </c>
      <c r="J119" s="33" t="str">
        <f>E21</f>
        <v>DPT projekty Ostrov</v>
      </c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15.2" customHeight="1">
      <c r="A120" s="35"/>
      <c r="B120" s="36"/>
      <c r="C120" s="30" t="s">
        <v>28</v>
      </c>
      <c r="D120" s="37"/>
      <c r="E120" s="37"/>
      <c r="F120" s="28" t="str">
        <f>IF(E18="","",E18)</f>
        <v>Vyplň údaj</v>
      </c>
      <c r="G120" s="37"/>
      <c r="H120" s="37"/>
      <c r="I120" s="30" t="s">
        <v>33</v>
      </c>
      <c r="J120" s="33" t="str">
        <f>E24</f>
        <v>DPT projekty Ostrov</v>
      </c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2" customFormat="1" ht="10.35" customHeight="1">
      <c r="A121" s="35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5" s="11" customFormat="1" ht="29.25" customHeight="1">
      <c r="A122" s="160"/>
      <c r="B122" s="161"/>
      <c r="C122" s="162" t="s">
        <v>114</v>
      </c>
      <c r="D122" s="163" t="s">
        <v>61</v>
      </c>
      <c r="E122" s="163" t="s">
        <v>57</v>
      </c>
      <c r="F122" s="163" t="s">
        <v>58</v>
      </c>
      <c r="G122" s="163" t="s">
        <v>115</v>
      </c>
      <c r="H122" s="163" t="s">
        <v>116</v>
      </c>
      <c r="I122" s="163" t="s">
        <v>117</v>
      </c>
      <c r="J122" s="164" t="s">
        <v>98</v>
      </c>
      <c r="K122" s="165" t="s">
        <v>118</v>
      </c>
      <c r="L122" s="166"/>
      <c r="M122" s="76" t="s">
        <v>1</v>
      </c>
      <c r="N122" s="77" t="s">
        <v>40</v>
      </c>
      <c r="O122" s="77" t="s">
        <v>119</v>
      </c>
      <c r="P122" s="77" t="s">
        <v>120</v>
      </c>
      <c r="Q122" s="77" t="s">
        <v>121</v>
      </c>
      <c r="R122" s="77" t="s">
        <v>122</v>
      </c>
      <c r="S122" s="77" t="s">
        <v>123</v>
      </c>
      <c r="T122" s="78" t="s">
        <v>124</v>
      </c>
      <c r="U122" s="160"/>
      <c r="V122" s="160"/>
      <c r="W122" s="160"/>
      <c r="X122" s="160"/>
      <c r="Y122" s="160"/>
      <c r="Z122" s="160"/>
      <c r="AA122" s="160"/>
      <c r="AB122" s="160"/>
      <c r="AC122" s="160"/>
      <c r="AD122" s="160"/>
      <c r="AE122" s="160"/>
    </row>
    <row r="123" spans="1:65" s="2" customFormat="1" ht="22.9" customHeight="1">
      <c r="A123" s="35"/>
      <c r="B123" s="36"/>
      <c r="C123" s="83" t="s">
        <v>125</v>
      </c>
      <c r="D123" s="37"/>
      <c r="E123" s="37"/>
      <c r="F123" s="37"/>
      <c r="G123" s="37"/>
      <c r="H123" s="37"/>
      <c r="I123" s="37"/>
      <c r="J123" s="167">
        <f>BK123</f>
        <v>0</v>
      </c>
      <c r="K123" s="37"/>
      <c r="L123" s="40"/>
      <c r="M123" s="79"/>
      <c r="N123" s="168"/>
      <c r="O123" s="80"/>
      <c r="P123" s="169">
        <f>P124+P132+P181+P192</f>
        <v>0</v>
      </c>
      <c r="Q123" s="80"/>
      <c r="R123" s="169">
        <f>R124+R132+R181+R192</f>
        <v>7.0417499999999994E-2</v>
      </c>
      <c r="S123" s="80"/>
      <c r="T123" s="170">
        <f>T124+T132+T181+T192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T123" s="18" t="s">
        <v>75</v>
      </c>
      <c r="AU123" s="18" t="s">
        <v>100</v>
      </c>
      <c r="BK123" s="171">
        <f>BK124+BK132+BK181+BK192</f>
        <v>0</v>
      </c>
    </row>
    <row r="124" spans="1:65" s="12" customFormat="1" ht="25.9" customHeight="1">
      <c r="B124" s="172"/>
      <c r="C124" s="173"/>
      <c r="D124" s="174" t="s">
        <v>75</v>
      </c>
      <c r="E124" s="175" t="s">
        <v>126</v>
      </c>
      <c r="F124" s="175" t="s">
        <v>127</v>
      </c>
      <c r="G124" s="173"/>
      <c r="H124" s="173"/>
      <c r="I124" s="176"/>
      <c r="J124" s="177">
        <f>BK124</f>
        <v>0</v>
      </c>
      <c r="K124" s="173"/>
      <c r="L124" s="178"/>
      <c r="M124" s="179"/>
      <c r="N124" s="180"/>
      <c r="O124" s="180"/>
      <c r="P124" s="181">
        <f>P125</f>
        <v>0</v>
      </c>
      <c r="Q124" s="180"/>
      <c r="R124" s="181">
        <f>R125</f>
        <v>0</v>
      </c>
      <c r="S124" s="180"/>
      <c r="T124" s="182">
        <f>T125</f>
        <v>0</v>
      </c>
      <c r="AR124" s="183" t="s">
        <v>84</v>
      </c>
      <c r="AT124" s="184" t="s">
        <v>75</v>
      </c>
      <c r="AU124" s="184" t="s">
        <v>76</v>
      </c>
      <c r="AY124" s="183" t="s">
        <v>128</v>
      </c>
      <c r="BK124" s="185">
        <f>BK125</f>
        <v>0</v>
      </c>
    </row>
    <row r="125" spans="1:65" s="12" customFormat="1" ht="22.9" customHeight="1">
      <c r="B125" s="172"/>
      <c r="C125" s="173"/>
      <c r="D125" s="174" t="s">
        <v>75</v>
      </c>
      <c r="E125" s="186" t="s">
        <v>206</v>
      </c>
      <c r="F125" s="186" t="s">
        <v>287</v>
      </c>
      <c r="G125" s="173"/>
      <c r="H125" s="173"/>
      <c r="I125" s="176"/>
      <c r="J125" s="187">
        <f>BK125</f>
        <v>0</v>
      </c>
      <c r="K125" s="173"/>
      <c r="L125" s="178"/>
      <c r="M125" s="179"/>
      <c r="N125" s="180"/>
      <c r="O125" s="180"/>
      <c r="P125" s="181">
        <f>SUM(P126:P131)</f>
        <v>0</v>
      </c>
      <c r="Q125" s="180"/>
      <c r="R125" s="181">
        <f>SUM(R126:R131)</f>
        <v>0</v>
      </c>
      <c r="S125" s="180"/>
      <c r="T125" s="182">
        <f>SUM(T126:T131)</f>
        <v>0</v>
      </c>
      <c r="AR125" s="183" t="s">
        <v>84</v>
      </c>
      <c r="AT125" s="184" t="s">
        <v>75</v>
      </c>
      <c r="AU125" s="184" t="s">
        <v>84</v>
      </c>
      <c r="AY125" s="183" t="s">
        <v>128</v>
      </c>
      <c r="BK125" s="185">
        <f>SUM(BK126:BK131)</f>
        <v>0</v>
      </c>
    </row>
    <row r="126" spans="1:65" s="2" customFormat="1" ht="44.25" customHeight="1">
      <c r="A126" s="35"/>
      <c r="B126" s="36"/>
      <c r="C126" s="188" t="s">
        <v>84</v>
      </c>
      <c r="D126" s="188" t="s">
        <v>131</v>
      </c>
      <c r="E126" s="189" t="s">
        <v>603</v>
      </c>
      <c r="F126" s="190" t="s">
        <v>604</v>
      </c>
      <c r="G126" s="191" t="s">
        <v>180</v>
      </c>
      <c r="H126" s="192">
        <v>1</v>
      </c>
      <c r="I126" s="193"/>
      <c r="J126" s="194">
        <f>ROUND(I126*H126,2)</f>
        <v>0</v>
      </c>
      <c r="K126" s="195"/>
      <c r="L126" s="40"/>
      <c r="M126" s="196" t="s">
        <v>1</v>
      </c>
      <c r="N126" s="197" t="s">
        <v>41</v>
      </c>
      <c r="O126" s="72"/>
      <c r="P126" s="198">
        <f>O126*H126</f>
        <v>0</v>
      </c>
      <c r="Q126" s="198">
        <v>0</v>
      </c>
      <c r="R126" s="198">
        <f>Q126*H126</f>
        <v>0</v>
      </c>
      <c r="S126" s="198">
        <v>0</v>
      </c>
      <c r="T126" s="199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00" t="s">
        <v>135</v>
      </c>
      <c r="AT126" s="200" t="s">
        <v>131</v>
      </c>
      <c r="AU126" s="200" t="s">
        <v>86</v>
      </c>
      <c r="AY126" s="18" t="s">
        <v>128</v>
      </c>
      <c r="BE126" s="201">
        <f>IF(N126="základní",J126,0)</f>
        <v>0</v>
      </c>
      <c r="BF126" s="201">
        <f>IF(N126="snížená",J126,0)</f>
        <v>0</v>
      </c>
      <c r="BG126" s="201">
        <f>IF(N126="zákl. přenesená",J126,0)</f>
        <v>0</v>
      </c>
      <c r="BH126" s="201">
        <f>IF(N126="sníž. přenesená",J126,0)</f>
        <v>0</v>
      </c>
      <c r="BI126" s="201">
        <f>IF(N126="nulová",J126,0)</f>
        <v>0</v>
      </c>
      <c r="BJ126" s="18" t="s">
        <v>84</v>
      </c>
      <c r="BK126" s="201">
        <f>ROUND(I126*H126,2)</f>
        <v>0</v>
      </c>
      <c r="BL126" s="18" t="s">
        <v>135</v>
      </c>
      <c r="BM126" s="200" t="s">
        <v>605</v>
      </c>
    </row>
    <row r="127" spans="1:65" s="2" customFormat="1" ht="29.25">
      <c r="A127" s="35"/>
      <c r="B127" s="36"/>
      <c r="C127" s="37"/>
      <c r="D127" s="202" t="s">
        <v>137</v>
      </c>
      <c r="E127" s="37"/>
      <c r="F127" s="203" t="s">
        <v>604</v>
      </c>
      <c r="G127" s="37"/>
      <c r="H127" s="37"/>
      <c r="I127" s="204"/>
      <c r="J127" s="37"/>
      <c r="K127" s="37"/>
      <c r="L127" s="40"/>
      <c r="M127" s="205"/>
      <c r="N127" s="206"/>
      <c r="O127" s="72"/>
      <c r="P127" s="72"/>
      <c r="Q127" s="72"/>
      <c r="R127" s="72"/>
      <c r="S127" s="72"/>
      <c r="T127" s="73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T127" s="18" t="s">
        <v>137</v>
      </c>
      <c r="AU127" s="18" t="s">
        <v>86</v>
      </c>
    </row>
    <row r="128" spans="1:65" s="2" customFormat="1" ht="55.5" customHeight="1">
      <c r="A128" s="35"/>
      <c r="B128" s="36"/>
      <c r="C128" s="188" t="s">
        <v>86</v>
      </c>
      <c r="D128" s="188" t="s">
        <v>131</v>
      </c>
      <c r="E128" s="189" t="s">
        <v>606</v>
      </c>
      <c r="F128" s="190" t="s">
        <v>607</v>
      </c>
      <c r="G128" s="191" t="s">
        <v>180</v>
      </c>
      <c r="H128" s="192">
        <v>9</v>
      </c>
      <c r="I128" s="193"/>
      <c r="J128" s="194">
        <f>ROUND(I128*H128,2)</f>
        <v>0</v>
      </c>
      <c r="K128" s="195"/>
      <c r="L128" s="40"/>
      <c r="M128" s="196" t="s">
        <v>1</v>
      </c>
      <c r="N128" s="197" t="s">
        <v>41</v>
      </c>
      <c r="O128" s="72"/>
      <c r="P128" s="198">
        <f>O128*H128</f>
        <v>0</v>
      </c>
      <c r="Q128" s="198">
        <v>0</v>
      </c>
      <c r="R128" s="198">
        <f>Q128*H128</f>
        <v>0</v>
      </c>
      <c r="S128" s="198">
        <v>0</v>
      </c>
      <c r="T128" s="199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00" t="s">
        <v>135</v>
      </c>
      <c r="AT128" s="200" t="s">
        <v>131</v>
      </c>
      <c r="AU128" s="200" t="s">
        <v>86</v>
      </c>
      <c r="AY128" s="18" t="s">
        <v>128</v>
      </c>
      <c r="BE128" s="201">
        <f>IF(N128="základní",J128,0)</f>
        <v>0</v>
      </c>
      <c r="BF128" s="201">
        <f>IF(N128="snížená",J128,0)</f>
        <v>0</v>
      </c>
      <c r="BG128" s="201">
        <f>IF(N128="zákl. přenesená",J128,0)</f>
        <v>0</v>
      </c>
      <c r="BH128" s="201">
        <f>IF(N128="sníž. přenesená",J128,0)</f>
        <v>0</v>
      </c>
      <c r="BI128" s="201">
        <f>IF(N128="nulová",J128,0)</f>
        <v>0</v>
      </c>
      <c r="BJ128" s="18" t="s">
        <v>84</v>
      </c>
      <c r="BK128" s="201">
        <f>ROUND(I128*H128,2)</f>
        <v>0</v>
      </c>
      <c r="BL128" s="18" t="s">
        <v>135</v>
      </c>
      <c r="BM128" s="200" t="s">
        <v>608</v>
      </c>
    </row>
    <row r="129" spans="1:65" s="2" customFormat="1" ht="29.25">
      <c r="A129" s="35"/>
      <c r="B129" s="36"/>
      <c r="C129" s="37"/>
      <c r="D129" s="202" t="s">
        <v>137</v>
      </c>
      <c r="E129" s="37"/>
      <c r="F129" s="203" t="s">
        <v>607</v>
      </c>
      <c r="G129" s="37"/>
      <c r="H129" s="37"/>
      <c r="I129" s="204"/>
      <c r="J129" s="37"/>
      <c r="K129" s="37"/>
      <c r="L129" s="40"/>
      <c r="M129" s="205"/>
      <c r="N129" s="206"/>
      <c r="O129" s="72"/>
      <c r="P129" s="72"/>
      <c r="Q129" s="72"/>
      <c r="R129" s="72"/>
      <c r="S129" s="72"/>
      <c r="T129" s="73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8" t="s">
        <v>137</v>
      </c>
      <c r="AU129" s="18" t="s">
        <v>86</v>
      </c>
    </row>
    <row r="130" spans="1:65" s="2" customFormat="1" ht="44.25" customHeight="1">
      <c r="A130" s="35"/>
      <c r="B130" s="36"/>
      <c r="C130" s="188" t="s">
        <v>155</v>
      </c>
      <c r="D130" s="188" t="s">
        <v>131</v>
      </c>
      <c r="E130" s="189" t="s">
        <v>609</v>
      </c>
      <c r="F130" s="190" t="s">
        <v>610</v>
      </c>
      <c r="G130" s="191" t="s">
        <v>180</v>
      </c>
      <c r="H130" s="192">
        <v>1</v>
      </c>
      <c r="I130" s="193"/>
      <c r="J130" s="194">
        <f>ROUND(I130*H130,2)</f>
        <v>0</v>
      </c>
      <c r="K130" s="195"/>
      <c r="L130" s="40"/>
      <c r="M130" s="196" t="s">
        <v>1</v>
      </c>
      <c r="N130" s="197" t="s">
        <v>41</v>
      </c>
      <c r="O130" s="72"/>
      <c r="P130" s="198">
        <f>O130*H130</f>
        <v>0</v>
      </c>
      <c r="Q130" s="198">
        <v>0</v>
      </c>
      <c r="R130" s="198">
        <f>Q130*H130</f>
        <v>0</v>
      </c>
      <c r="S130" s="198">
        <v>0</v>
      </c>
      <c r="T130" s="199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00" t="s">
        <v>135</v>
      </c>
      <c r="AT130" s="200" t="s">
        <v>131</v>
      </c>
      <c r="AU130" s="200" t="s">
        <v>86</v>
      </c>
      <c r="AY130" s="18" t="s">
        <v>128</v>
      </c>
      <c r="BE130" s="201">
        <f>IF(N130="základní",J130,0)</f>
        <v>0</v>
      </c>
      <c r="BF130" s="201">
        <f>IF(N130="snížená",J130,0)</f>
        <v>0</v>
      </c>
      <c r="BG130" s="201">
        <f>IF(N130="zákl. přenesená",J130,0)</f>
        <v>0</v>
      </c>
      <c r="BH130" s="201">
        <f>IF(N130="sníž. přenesená",J130,0)</f>
        <v>0</v>
      </c>
      <c r="BI130" s="201">
        <f>IF(N130="nulová",J130,0)</f>
        <v>0</v>
      </c>
      <c r="BJ130" s="18" t="s">
        <v>84</v>
      </c>
      <c r="BK130" s="201">
        <f>ROUND(I130*H130,2)</f>
        <v>0</v>
      </c>
      <c r="BL130" s="18" t="s">
        <v>135</v>
      </c>
      <c r="BM130" s="200" t="s">
        <v>611</v>
      </c>
    </row>
    <row r="131" spans="1:65" s="2" customFormat="1" ht="29.25">
      <c r="A131" s="35"/>
      <c r="B131" s="36"/>
      <c r="C131" s="37"/>
      <c r="D131" s="202" t="s">
        <v>137</v>
      </c>
      <c r="E131" s="37"/>
      <c r="F131" s="203" t="s">
        <v>610</v>
      </c>
      <c r="G131" s="37"/>
      <c r="H131" s="37"/>
      <c r="I131" s="204"/>
      <c r="J131" s="37"/>
      <c r="K131" s="37"/>
      <c r="L131" s="40"/>
      <c r="M131" s="205"/>
      <c r="N131" s="206"/>
      <c r="O131" s="72"/>
      <c r="P131" s="72"/>
      <c r="Q131" s="72"/>
      <c r="R131" s="72"/>
      <c r="S131" s="72"/>
      <c r="T131" s="73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T131" s="18" t="s">
        <v>137</v>
      </c>
      <c r="AU131" s="18" t="s">
        <v>86</v>
      </c>
    </row>
    <row r="132" spans="1:65" s="12" customFormat="1" ht="25.9" customHeight="1">
      <c r="B132" s="172"/>
      <c r="C132" s="173"/>
      <c r="D132" s="174" t="s">
        <v>75</v>
      </c>
      <c r="E132" s="175" t="s">
        <v>386</v>
      </c>
      <c r="F132" s="175" t="s">
        <v>387</v>
      </c>
      <c r="G132" s="173"/>
      <c r="H132" s="173"/>
      <c r="I132" s="176"/>
      <c r="J132" s="177">
        <f>BK132</f>
        <v>0</v>
      </c>
      <c r="K132" s="173"/>
      <c r="L132" s="178"/>
      <c r="M132" s="179"/>
      <c r="N132" s="180"/>
      <c r="O132" s="180"/>
      <c r="P132" s="181">
        <f>P133</f>
        <v>0</v>
      </c>
      <c r="Q132" s="180"/>
      <c r="R132" s="181">
        <f>R133</f>
        <v>7.0417499999999994E-2</v>
      </c>
      <c r="S132" s="180"/>
      <c r="T132" s="182">
        <f>T133</f>
        <v>0</v>
      </c>
      <c r="AR132" s="183" t="s">
        <v>86</v>
      </c>
      <c r="AT132" s="184" t="s">
        <v>75</v>
      </c>
      <c r="AU132" s="184" t="s">
        <v>76</v>
      </c>
      <c r="AY132" s="183" t="s">
        <v>128</v>
      </c>
      <c r="BK132" s="185">
        <f>BK133</f>
        <v>0</v>
      </c>
    </row>
    <row r="133" spans="1:65" s="12" customFormat="1" ht="22.9" customHeight="1">
      <c r="B133" s="172"/>
      <c r="C133" s="173"/>
      <c r="D133" s="174" t="s">
        <v>75</v>
      </c>
      <c r="E133" s="186" t="s">
        <v>612</v>
      </c>
      <c r="F133" s="186" t="s">
        <v>613</v>
      </c>
      <c r="G133" s="173"/>
      <c r="H133" s="173"/>
      <c r="I133" s="176"/>
      <c r="J133" s="187">
        <f>BK133</f>
        <v>0</v>
      </c>
      <c r="K133" s="173"/>
      <c r="L133" s="178"/>
      <c r="M133" s="179"/>
      <c r="N133" s="180"/>
      <c r="O133" s="180"/>
      <c r="P133" s="181">
        <f>SUM(P134:P180)</f>
        <v>0</v>
      </c>
      <c r="Q133" s="180"/>
      <c r="R133" s="181">
        <f>SUM(R134:R180)</f>
        <v>7.0417499999999994E-2</v>
      </c>
      <c r="S133" s="180"/>
      <c r="T133" s="182">
        <f>SUM(T134:T180)</f>
        <v>0</v>
      </c>
      <c r="AR133" s="183" t="s">
        <v>86</v>
      </c>
      <c r="AT133" s="184" t="s">
        <v>75</v>
      </c>
      <c r="AU133" s="184" t="s">
        <v>84</v>
      </c>
      <c r="AY133" s="183" t="s">
        <v>128</v>
      </c>
      <c r="BK133" s="185">
        <f>SUM(BK134:BK180)</f>
        <v>0</v>
      </c>
    </row>
    <row r="134" spans="1:65" s="2" customFormat="1" ht="37.9" customHeight="1">
      <c r="A134" s="35"/>
      <c r="B134" s="36"/>
      <c r="C134" s="188" t="s">
        <v>135</v>
      </c>
      <c r="D134" s="188" t="s">
        <v>131</v>
      </c>
      <c r="E134" s="189" t="s">
        <v>614</v>
      </c>
      <c r="F134" s="190" t="s">
        <v>615</v>
      </c>
      <c r="G134" s="191" t="s">
        <v>187</v>
      </c>
      <c r="H134" s="192">
        <v>165</v>
      </c>
      <c r="I134" s="193"/>
      <c r="J134" s="194">
        <f>ROUND(I134*H134,2)</f>
        <v>0</v>
      </c>
      <c r="K134" s="195"/>
      <c r="L134" s="40"/>
      <c r="M134" s="196" t="s">
        <v>1</v>
      </c>
      <c r="N134" s="197" t="s">
        <v>41</v>
      </c>
      <c r="O134" s="72"/>
      <c r="P134" s="198">
        <f>O134*H134</f>
        <v>0</v>
      </c>
      <c r="Q134" s="198">
        <v>0</v>
      </c>
      <c r="R134" s="198">
        <f>Q134*H134</f>
        <v>0</v>
      </c>
      <c r="S134" s="198">
        <v>0</v>
      </c>
      <c r="T134" s="199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00" t="s">
        <v>252</v>
      </c>
      <c r="AT134" s="200" t="s">
        <v>131</v>
      </c>
      <c r="AU134" s="200" t="s">
        <v>86</v>
      </c>
      <c r="AY134" s="18" t="s">
        <v>128</v>
      </c>
      <c r="BE134" s="201">
        <f>IF(N134="základní",J134,0)</f>
        <v>0</v>
      </c>
      <c r="BF134" s="201">
        <f>IF(N134="snížená",J134,0)</f>
        <v>0</v>
      </c>
      <c r="BG134" s="201">
        <f>IF(N134="zákl. přenesená",J134,0)</f>
        <v>0</v>
      </c>
      <c r="BH134" s="201">
        <f>IF(N134="sníž. přenesená",J134,0)</f>
        <v>0</v>
      </c>
      <c r="BI134" s="201">
        <f>IF(N134="nulová",J134,0)</f>
        <v>0</v>
      </c>
      <c r="BJ134" s="18" t="s">
        <v>84</v>
      </c>
      <c r="BK134" s="201">
        <f>ROUND(I134*H134,2)</f>
        <v>0</v>
      </c>
      <c r="BL134" s="18" t="s">
        <v>252</v>
      </c>
      <c r="BM134" s="200" t="s">
        <v>616</v>
      </c>
    </row>
    <row r="135" spans="1:65" s="2" customFormat="1" ht="19.5">
      <c r="A135" s="35"/>
      <c r="B135" s="36"/>
      <c r="C135" s="37"/>
      <c r="D135" s="202" t="s">
        <v>137</v>
      </c>
      <c r="E135" s="37"/>
      <c r="F135" s="203" t="s">
        <v>615</v>
      </c>
      <c r="G135" s="37"/>
      <c r="H135" s="37"/>
      <c r="I135" s="204"/>
      <c r="J135" s="37"/>
      <c r="K135" s="37"/>
      <c r="L135" s="40"/>
      <c r="M135" s="205"/>
      <c r="N135" s="206"/>
      <c r="O135" s="72"/>
      <c r="P135" s="72"/>
      <c r="Q135" s="72"/>
      <c r="R135" s="72"/>
      <c r="S135" s="72"/>
      <c r="T135" s="73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T135" s="18" t="s">
        <v>137</v>
      </c>
      <c r="AU135" s="18" t="s">
        <v>86</v>
      </c>
    </row>
    <row r="136" spans="1:65" s="2" customFormat="1" ht="16.5" customHeight="1">
      <c r="A136" s="35"/>
      <c r="B136" s="36"/>
      <c r="C136" s="250" t="s">
        <v>172</v>
      </c>
      <c r="D136" s="250" t="s">
        <v>199</v>
      </c>
      <c r="E136" s="251" t="s">
        <v>617</v>
      </c>
      <c r="F136" s="252" t="s">
        <v>618</v>
      </c>
      <c r="G136" s="253" t="s">
        <v>187</v>
      </c>
      <c r="H136" s="254">
        <v>173.25</v>
      </c>
      <c r="I136" s="255"/>
      <c r="J136" s="256">
        <f>ROUND(I136*H136,2)</f>
        <v>0</v>
      </c>
      <c r="K136" s="257"/>
      <c r="L136" s="258"/>
      <c r="M136" s="259" t="s">
        <v>1</v>
      </c>
      <c r="N136" s="260" t="s">
        <v>41</v>
      </c>
      <c r="O136" s="72"/>
      <c r="P136" s="198">
        <f>O136*H136</f>
        <v>0</v>
      </c>
      <c r="Q136" s="198">
        <v>1.4999999999999999E-4</v>
      </c>
      <c r="R136" s="198">
        <f>Q136*H136</f>
        <v>2.5987499999999997E-2</v>
      </c>
      <c r="S136" s="198">
        <v>0</v>
      </c>
      <c r="T136" s="199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00" t="s">
        <v>357</v>
      </c>
      <c r="AT136" s="200" t="s">
        <v>199</v>
      </c>
      <c r="AU136" s="200" t="s">
        <v>86</v>
      </c>
      <c r="AY136" s="18" t="s">
        <v>128</v>
      </c>
      <c r="BE136" s="201">
        <f>IF(N136="základní",J136,0)</f>
        <v>0</v>
      </c>
      <c r="BF136" s="201">
        <f>IF(N136="snížená",J136,0)</f>
        <v>0</v>
      </c>
      <c r="BG136" s="201">
        <f>IF(N136="zákl. přenesená",J136,0)</f>
        <v>0</v>
      </c>
      <c r="BH136" s="201">
        <f>IF(N136="sníž. přenesená",J136,0)</f>
        <v>0</v>
      </c>
      <c r="BI136" s="201">
        <f>IF(N136="nulová",J136,0)</f>
        <v>0</v>
      </c>
      <c r="BJ136" s="18" t="s">
        <v>84</v>
      </c>
      <c r="BK136" s="201">
        <f>ROUND(I136*H136,2)</f>
        <v>0</v>
      </c>
      <c r="BL136" s="18" t="s">
        <v>252</v>
      </c>
      <c r="BM136" s="200" t="s">
        <v>619</v>
      </c>
    </row>
    <row r="137" spans="1:65" s="2" customFormat="1" ht="11.25">
      <c r="A137" s="35"/>
      <c r="B137" s="36"/>
      <c r="C137" s="37"/>
      <c r="D137" s="202" t="s">
        <v>137</v>
      </c>
      <c r="E137" s="37"/>
      <c r="F137" s="203" t="s">
        <v>618</v>
      </c>
      <c r="G137" s="37"/>
      <c r="H137" s="37"/>
      <c r="I137" s="204"/>
      <c r="J137" s="37"/>
      <c r="K137" s="37"/>
      <c r="L137" s="40"/>
      <c r="M137" s="205"/>
      <c r="N137" s="206"/>
      <c r="O137" s="72"/>
      <c r="P137" s="72"/>
      <c r="Q137" s="72"/>
      <c r="R137" s="72"/>
      <c r="S137" s="72"/>
      <c r="T137" s="73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T137" s="18" t="s">
        <v>137</v>
      </c>
      <c r="AU137" s="18" t="s">
        <v>86</v>
      </c>
    </row>
    <row r="138" spans="1:65" s="14" customFormat="1" ht="11.25">
      <c r="B138" s="217"/>
      <c r="C138" s="218"/>
      <c r="D138" s="202" t="s">
        <v>139</v>
      </c>
      <c r="E138" s="219" t="s">
        <v>1</v>
      </c>
      <c r="F138" s="220" t="s">
        <v>620</v>
      </c>
      <c r="G138" s="218"/>
      <c r="H138" s="221">
        <v>173.25</v>
      </c>
      <c r="I138" s="222"/>
      <c r="J138" s="218"/>
      <c r="K138" s="218"/>
      <c r="L138" s="223"/>
      <c r="M138" s="224"/>
      <c r="N138" s="225"/>
      <c r="O138" s="225"/>
      <c r="P138" s="225"/>
      <c r="Q138" s="225"/>
      <c r="R138" s="225"/>
      <c r="S138" s="225"/>
      <c r="T138" s="226"/>
      <c r="AT138" s="227" t="s">
        <v>139</v>
      </c>
      <c r="AU138" s="227" t="s">
        <v>86</v>
      </c>
      <c r="AV138" s="14" t="s">
        <v>86</v>
      </c>
      <c r="AW138" s="14" t="s">
        <v>32</v>
      </c>
      <c r="AX138" s="14" t="s">
        <v>84</v>
      </c>
      <c r="AY138" s="227" t="s">
        <v>128</v>
      </c>
    </row>
    <row r="139" spans="1:65" s="2" customFormat="1" ht="16.5" customHeight="1">
      <c r="A139" s="35"/>
      <c r="B139" s="36"/>
      <c r="C139" s="250" t="s">
        <v>129</v>
      </c>
      <c r="D139" s="250" t="s">
        <v>199</v>
      </c>
      <c r="E139" s="251" t="s">
        <v>621</v>
      </c>
      <c r="F139" s="252" t="s">
        <v>622</v>
      </c>
      <c r="G139" s="253" t="s">
        <v>180</v>
      </c>
      <c r="H139" s="254">
        <v>2</v>
      </c>
      <c r="I139" s="255"/>
      <c r="J139" s="256">
        <f>ROUND(I139*H139,2)</f>
        <v>0</v>
      </c>
      <c r="K139" s="257"/>
      <c r="L139" s="258"/>
      <c r="M139" s="259" t="s">
        <v>1</v>
      </c>
      <c r="N139" s="260" t="s">
        <v>41</v>
      </c>
      <c r="O139" s="72"/>
      <c r="P139" s="198">
        <f>O139*H139</f>
        <v>0</v>
      </c>
      <c r="Q139" s="198">
        <v>0</v>
      </c>
      <c r="R139" s="198">
        <f>Q139*H139</f>
        <v>0</v>
      </c>
      <c r="S139" s="198">
        <v>0</v>
      </c>
      <c r="T139" s="199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00" t="s">
        <v>357</v>
      </c>
      <c r="AT139" s="200" t="s">
        <v>199</v>
      </c>
      <c r="AU139" s="200" t="s">
        <v>86</v>
      </c>
      <c r="AY139" s="18" t="s">
        <v>128</v>
      </c>
      <c r="BE139" s="201">
        <f>IF(N139="základní",J139,0)</f>
        <v>0</v>
      </c>
      <c r="BF139" s="201">
        <f>IF(N139="snížená",J139,0)</f>
        <v>0</v>
      </c>
      <c r="BG139" s="201">
        <f>IF(N139="zákl. přenesená",J139,0)</f>
        <v>0</v>
      </c>
      <c r="BH139" s="201">
        <f>IF(N139="sníž. přenesená",J139,0)</f>
        <v>0</v>
      </c>
      <c r="BI139" s="201">
        <f>IF(N139="nulová",J139,0)</f>
        <v>0</v>
      </c>
      <c r="BJ139" s="18" t="s">
        <v>84</v>
      </c>
      <c r="BK139" s="201">
        <f>ROUND(I139*H139,2)</f>
        <v>0</v>
      </c>
      <c r="BL139" s="18" t="s">
        <v>252</v>
      </c>
      <c r="BM139" s="200" t="s">
        <v>623</v>
      </c>
    </row>
    <row r="140" spans="1:65" s="2" customFormat="1" ht="11.25">
      <c r="A140" s="35"/>
      <c r="B140" s="36"/>
      <c r="C140" s="37"/>
      <c r="D140" s="202" t="s">
        <v>137</v>
      </c>
      <c r="E140" s="37"/>
      <c r="F140" s="203" t="s">
        <v>622</v>
      </c>
      <c r="G140" s="37"/>
      <c r="H140" s="37"/>
      <c r="I140" s="204"/>
      <c r="J140" s="37"/>
      <c r="K140" s="37"/>
      <c r="L140" s="40"/>
      <c r="M140" s="205"/>
      <c r="N140" s="206"/>
      <c r="O140" s="72"/>
      <c r="P140" s="72"/>
      <c r="Q140" s="72"/>
      <c r="R140" s="72"/>
      <c r="S140" s="72"/>
      <c r="T140" s="73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T140" s="18" t="s">
        <v>137</v>
      </c>
      <c r="AU140" s="18" t="s">
        <v>86</v>
      </c>
    </row>
    <row r="141" spans="1:65" s="2" customFormat="1" ht="16.5" customHeight="1">
      <c r="A141" s="35"/>
      <c r="B141" s="36"/>
      <c r="C141" s="250" t="s">
        <v>184</v>
      </c>
      <c r="D141" s="250" t="s">
        <v>199</v>
      </c>
      <c r="E141" s="251" t="s">
        <v>624</v>
      </c>
      <c r="F141" s="252" t="s">
        <v>625</v>
      </c>
      <c r="G141" s="253" t="s">
        <v>180</v>
      </c>
      <c r="H141" s="254">
        <v>32</v>
      </c>
      <c r="I141" s="255"/>
      <c r="J141" s="256">
        <f>ROUND(I141*H141,2)</f>
        <v>0</v>
      </c>
      <c r="K141" s="257"/>
      <c r="L141" s="258"/>
      <c r="M141" s="259" t="s">
        <v>1</v>
      </c>
      <c r="N141" s="260" t="s">
        <v>41</v>
      </c>
      <c r="O141" s="72"/>
      <c r="P141" s="198">
        <f>O141*H141</f>
        <v>0</v>
      </c>
      <c r="Q141" s="198">
        <v>0</v>
      </c>
      <c r="R141" s="198">
        <f>Q141*H141</f>
        <v>0</v>
      </c>
      <c r="S141" s="198">
        <v>0</v>
      </c>
      <c r="T141" s="199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00" t="s">
        <v>357</v>
      </c>
      <c r="AT141" s="200" t="s">
        <v>199</v>
      </c>
      <c r="AU141" s="200" t="s">
        <v>86</v>
      </c>
      <c r="AY141" s="18" t="s">
        <v>128</v>
      </c>
      <c r="BE141" s="201">
        <f>IF(N141="základní",J141,0)</f>
        <v>0</v>
      </c>
      <c r="BF141" s="201">
        <f>IF(N141="snížená",J141,0)</f>
        <v>0</v>
      </c>
      <c r="BG141" s="201">
        <f>IF(N141="zákl. přenesená",J141,0)</f>
        <v>0</v>
      </c>
      <c r="BH141" s="201">
        <f>IF(N141="sníž. přenesená",J141,0)</f>
        <v>0</v>
      </c>
      <c r="BI141" s="201">
        <f>IF(N141="nulová",J141,0)</f>
        <v>0</v>
      </c>
      <c r="BJ141" s="18" t="s">
        <v>84</v>
      </c>
      <c r="BK141" s="201">
        <f>ROUND(I141*H141,2)</f>
        <v>0</v>
      </c>
      <c r="BL141" s="18" t="s">
        <v>252</v>
      </c>
      <c r="BM141" s="200" t="s">
        <v>626</v>
      </c>
    </row>
    <row r="142" spans="1:65" s="2" customFormat="1" ht="11.25">
      <c r="A142" s="35"/>
      <c r="B142" s="36"/>
      <c r="C142" s="37"/>
      <c r="D142" s="202" t="s">
        <v>137</v>
      </c>
      <c r="E142" s="37"/>
      <c r="F142" s="203" t="s">
        <v>625</v>
      </c>
      <c r="G142" s="37"/>
      <c r="H142" s="37"/>
      <c r="I142" s="204"/>
      <c r="J142" s="37"/>
      <c r="K142" s="37"/>
      <c r="L142" s="40"/>
      <c r="M142" s="205"/>
      <c r="N142" s="206"/>
      <c r="O142" s="72"/>
      <c r="P142" s="72"/>
      <c r="Q142" s="72"/>
      <c r="R142" s="72"/>
      <c r="S142" s="72"/>
      <c r="T142" s="73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T142" s="18" t="s">
        <v>137</v>
      </c>
      <c r="AU142" s="18" t="s">
        <v>86</v>
      </c>
    </row>
    <row r="143" spans="1:65" s="2" customFormat="1" ht="16.5" customHeight="1">
      <c r="A143" s="35"/>
      <c r="B143" s="36"/>
      <c r="C143" s="250" t="s">
        <v>198</v>
      </c>
      <c r="D143" s="250" t="s">
        <v>199</v>
      </c>
      <c r="E143" s="251" t="s">
        <v>627</v>
      </c>
      <c r="F143" s="252" t="s">
        <v>628</v>
      </c>
      <c r="G143" s="253" t="s">
        <v>180</v>
      </c>
      <c r="H143" s="254">
        <v>2</v>
      </c>
      <c r="I143" s="255"/>
      <c r="J143" s="256">
        <f>ROUND(I143*H143,2)</f>
        <v>0</v>
      </c>
      <c r="K143" s="257"/>
      <c r="L143" s="258"/>
      <c r="M143" s="259" t="s">
        <v>1</v>
      </c>
      <c r="N143" s="260" t="s">
        <v>41</v>
      </c>
      <c r="O143" s="72"/>
      <c r="P143" s="198">
        <f>O143*H143</f>
        <v>0</v>
      </c>
      <c r="Q143" s="198">
        <v>0</v>
      </c>
      <c r="R143" s="198">
        <f>Q143*H143</f>
        <v>0</v>
      </c>
      <c r="S143" s="198">
        <v>0</v>
      </c>
      <c r="T143" s="199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00" t="s">
        <v>357</v>
      </c>
      <c r="AT143" s="200" t="s">
        <v>199</v>
      </c>
      <c r="AU143" s="200" t="s">
        <v>86</v>
      </c>
      <c r="AY143" s="18" t="s">
        <v>128</v>
      </c>
      <c r="BE143" s="201">
        <f>IF(N143="základní",J143,0)</f>
        <v>0</v>
      </c>
      <c r="BF143" s="201">
        <f>IF(N143="snížená",J143,0)</f>
        <v>0</v>
      </c>
      <c r="BG143" s="201">
        <f>IF(N143="zákl. přenesená",J143,0)</f>
        <v>0</v>
      </c>
      <c r="BH143" s="201">
        <f>IF(N143="sníž. přenesená",J143,0)</f>
        <v>0</v>
      </c>
      <c r="BI143" s="201">
        <f>IF(N143="nulová",J143,0)</f>
        <v>0</v>
      </c>
      <c r="BJ143" s="18" t="s">
        <v>84</v>
      </c>
      <c r="BK143" s="201">
        <f>ROUND(I143*H143,2)</f>
        <v>0</v>
      </c>
      <c r="BL143" s="18" t="s">
        <v>252</v>
      </c>
      <c r="BM143" s="200" t="s">
        <v>629</v>
      </c>
    </row>
    <row r="144" spans="1:65" s="2" customFormat="1" ht="11.25">
      <c r="A144" s="35"/>
      <c r="B144" s="36"/>
      <c r="C144" s="37"/>
      <c r="D144" s="202" t="s">
        <v>137</v>
      </c>
      <c r="E144" s="37"/>
      <c r="F144" s="203" t="s">
        <v>628</v>
      </c>
      <c r="G144" s="37"/>
      <c r="H144" s="37"/>
      <c r="I144" s="204"/>
      <c r="J144" s="37"/>
      <c r="K144" s="37"/>
      <c r="L144" s="40"/>
      <c r="M144" s="205"/>
      <c r="N144" s="206"/>
      <c r="O144" s="72"/>
      <c r="P144" s="72"/>
      <c r="Q144" s="72"/>
      <c r="R144" s="72"/>
      <c r="S144" s="72"/>
      <c r="T144" s="73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T144" s="18" t="s">
        <v>137</v>
      </c>
      <c r="AU144" s="18" t="s">
        <v>86</v>
      </c>
    </row>
    <row r="145" spans="1:65" s="2" customFormat="1" ht="16.5" customHeight="1">
      <c r="A145" s="35"/>
      <c r="B145" s="36"/>
      <c r="C145" s="250" t="s">
        <v>206</v>
      </c>
      <c r="D145" s="250" t="s">
        <v>199</v>
      </c>
      <c r="E145" s="251" t="s">
        <v>630</v>
      </c>
      <c r="F145" s="252" t="s">
        <v>631</v>
      </c>
      <c r="G145" s="253" t="s">
        <v>180</v>
      </c>
      <c r="H145" s="254">
        <v>65</v>
      </c>
      <c r="I145" s="255"/>
      <c r="J145" s="256">
        <f>ROUND(I145*H145,2)</f>
        <v>0</v>
      </c>
      <c r="K145" s="257"/>
      <c r="L145" s="258"/>
      <c r="M145" s="259" t="s">
        <v>1</v>
      </c>
      <c r="N145" s="260" t="s">
        <v>41</v>
      </c>
      <c r="O145" s="72"/>
      <c r="P145" s="198">
        <f>O145*H145</f>
        <v>0</v>
      </c>
      <c r="Q145" s="198">
        <v>0</v>
      </c>
      <c r="R145" s="198">
        <f>Q145*H145</f>
        <v>0</v>
      </c>
      <c r="S145" s="198">
        <v>0</v>
      </c>
      <c r="T145" s="199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00" t="s">
        <v>357</v>
      </c>
      <c r="AT145" s="200" t="s">
        <v>199</v>
      </c>
      <c r="AU145" s="200" t="s">
        <v>86</v>
      </c>
      <c r="AY145" s="18" t="s">
        <v>128</v>
      </c>
      <c r="BE145" s="201">
        <f>IF(N145="základní",J145,0)</f>
        <v>0</v>
      </c>
      <c r="BF145" s="201">
        <f>IF(N145="snížená",J145,0)</f>
        <v>0</v>
      </c>
      <c r="BG145" s="201">
        <f>IF(N145="zákl. přenesená",J145,0)</f>
        <v>0</v>
      </c>
      <c r="BH145" s="201">
        <f>IF(N145="sníž. přenesená",J145,0)</f>
        <v>0</v>
      </c>
      <c r="BI145" s="201">
        <f>IF(N145="nulová",J145,0)</f>
        <v>0</v>
      </c>
      <c r="BJ145" s="18" t="s">
        <v>84</v>
      </c>
      <c r="BK145" s="201">
        <f>ROUND(I145*H145,2)</f>
        <v>0</v>
      </c>
      <c r="BL145" s="18" t="s">
        <v>252</v>
      </c>
      <c r="BM145" s="200" t="s">
        <v>632</v>
      </c>
    </row>
    <row r="146" spans="1:65" s="2" customFormat="1" ht="11.25">
      <c r="A146" s="35"/>
      <c r="B146" s="36"/>
      <c r="C146" s="37"/>
      <c r="D146" s="202" t="s">
        <v>137</v>
      </c>
      <c r="E146" s="37"/>
      <c r="F146" s="203" t="s">
        <v>631</v>
      </c>
      <c r="G146" s="37"/>
      <c r="H146" s="37"/>
      <c r="I146" s="204"/>
      <c r="J146" s="37"/>
      <c r="K146" s="37"/>
      <c r="L146" s="40"/>
      <c r="M146" s="205"/>
      <c r="N146" s="206"/>
      <c r="O146" s="72"/>
      <c r="P146" s="72"/>
      <c r="Q146" s="72"/>
      <c r="R146" s="72"/>
      <c r="S146" s="72"/>
      <c r="T146" s="73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T146" s="18" t="s">
        <v>137</v>
      </c>
      <c r="AU146" s="18" t="s">
        <v>86</v>
      </c>
    </row>
    <row r="147" spans="1:65" s="2" customFormat="1" ht="16.5" customHeight="1">
      <c r="A147" s="35"/>
      <c r="B147" s="36"/>
      <c r="C147" s="250" t="s">
        <v>212</v>
      </c>
      <c r="D147" s="250" t="s">
        <v>199</v>
      </c>
      <c r="E147" s="251" t="s">
        <v>633</v>
      </c>
      <c r="F147" s="252" t="s">
        <v>634</v>
      </c>
      <c r="G147" s="253" t="s">
        <v>180</v>
      </c>
      <c r="H147" s="254">
        <v>32</v>
      </c>
      <c r="I147" s="255"/>
      <c r="J147" s="256">
        <f>ROUND(I147*H147,2)</f>
        <v>0</v>
      </c>
      <c r="K147" s="257"/>
      <c r="L147" s="258"/>
      <c r="M147" s="259" t="s">
        <v>1</v>
      </c>
      <c r="N147" s="260" t="s">
        <v>41</v>
      </c>
      <c r="O147" s="72"/>
      <c r="P147" s="198">
        <f>O147*H147</f>
        <v>0</v>
      </c>
      <c r="Q147" s="198">
        <v>0</v>
      </c>
      <c r="R147" s="198">
        <f>Q147*H147</f>
        <v>0</v>
      </c>
      <c r="S147" s="198">
        <v>0</v>
      </c>
      <c r="T147" s="199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00" t="s">
        <v>357</v>
      </c>
      <c r="AT147" s="200" t="s">
        <v>199</v>
      </c>
      <c r="AU147" s="200" t="s">
        <v>86</v>
      </c>
      <c r="AY147" s="18" t="s">
        <v>128</v>
      </c>
      <c r="BE147" s="201">
        <f>IF(N147="základní",J147,0)</f>
        <v>0</v>
      </c>
      <c r="BF147" s="201">
        <f>IF(N147="snížená",J147,0)</f>
        <v>0</v>
      </c>
      <c r="BG147" s="201">
        <f>IF(N147="zákl. přenesená",J147,0)</f>
        <v>0</v>
      </c>
      <c r="BH147" s="201">
        <f>IF(N147="sníž. přenesená",J147,0)</f>
        <v>0</v>
      </c>
      <c r="BI147" s="201">
        <f>IF(N147="nulová",J147,0)</f>
        <v>0</v>
      </c>
      <c r="BJ147" s="18" t="s">
        <v>84</v>
      </c>
      <c r="BK147" s="201">
        <f>ROUND(I147*H147,2)</f>
        <v>0</v>
      </c>
      <c r="BL147" s="18" t="s">
        <v>252</v>
      </c>
      <c r="BM147" s="200" t="s">
        <v>635</v>
      </c>
    </row>
    <row r="148" spans="1:65" s="2" customFormat="1" ht="11.25">
      <c r="A148" s="35"/>
      <c r="B148" s="36"/>
      <c r="C148" s="37"/>
      <c r="D148" s="202" t="s">
        <v>137</v>
      </c>
      <c r="E148" s="37"/>
      <c r="F148" s="203" t="s">
        <v>634</v>
      </c>
      <c r="G148" s="37"/>
      <c r="H148" s="37"/>
      <c r="I148" s="204"/>
      <c r="J148" s="37"/>
      <c r="K148" s="37"/>
      <c r="L148" s="40"/>
      <c r="M148" s="205"/>
      <c r="N148" s="206"/>
      <c r="O148" s="72"/>
      <c r="P148" s="72"/>
      <c r="Q148" s="72"/>
      <c r="R148" s="72"/>
      <c r="S148" s="72"/>
      <c r="T148" s="73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T148" s="18" t="s">
        <v>137</v>
      </c>
      <c r="AU148" s="18" t="s">
        <v>86</v>
      </c>
    </row>
    <row r="149" spans="1:65" s="2" customFormat="1" ht="44.25" customHeight="1">
      <c r="A149" s="35"/>
      <c r="B149" s="36"/>
      <c r="C149" s="188" t="s">
        <v>220</v>
      </c>
      <c r="D149" s="188" t="s">
        <v>131</v>
      </c>
      <c r="E149" s="189" t="s">
        <v>636</v>
      </c>
      <c r="F149" s="190" t="s">
        <v>637</v>
      </c>
      <c r="G149" s="191" t="s">
        <v>180</v>
      </c>
      <c r="H149" s="192">
        <v>16</v>
      </c>
      <c r="I149" s="193"/>
      <c r="J149" s="194">
        <f>ROUND(I149*H149,2)</f>
        <v>0</v>
      </c>
      <c r="K149" s="195"/>
      <c r="L149" s="40"/>
      <c r="M149" s="196" t="s">
        <v>1</v>
      </c>
      <c r="N149" s="197" t="s">
        <v>41</v>
      </c>
      <c r="O149" s="72"/>
      <c r="P149" s="198">
        <f>O149*H149</f>
        <v>0</v>
      </c>
      <c r="Q149" s="198">
        <v>0</v>
      </c>
      <c r="R149" s="198">
        <f>Q149*H149</f>
        <v>0</v>
      </c>
      <c r="S149" s="198">
        <v>0</v>
      </c>
      <c r="T149" s="199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00" t="s">
        <v>252</v>
      </c>
      <c r="AT149" s="200" t="s">
        <v>131</v>
      </c>
      <c r="AU149" s="200" t="s">
        <v>86</v>
      </c>
      <c r="AY149" s="18" t="s">
        <v>128</v>
      </c>
      <c r="BE149" s="201">
        <f>IF(N149="základní",J149,0)</f>
        <v>0</v>
      </c>
      <c r="BF149" s="201">
        <f>IF(N149="snížená",J149,0)</f>
        <v>0</v>
      </c>
      <c r="BG149" s="201">
        <f>IF(N149="zákl. přenesená",J149,0)</f>
        <v>0</v>
      </c>
      <c r="BH149" s="201">
        <f>IF(N149="sníž. přenesená",J149,0)</f>
        <v>0</v>
      </c>
      <c r="BI149" s="201">
        <f>IF(N149="nulová",J149,0)</f>
        <v>0</v>
      </c>
      <c r="BJ149" s="18" t="s">
        <v>84</v>
      </c>
      <c r="BK149" s="201">
        <f>ROUND(I149*H149,2)</f>
        <v>0</v>
      </c>
      <c r="BL149" s="18" t="s">
        <v>252</v>
      </c>
      <c r="BM149" s="200" t="s">
        <v>638</v>
      </c>
    </row>
    <row r="150" spans="1:65" s="2" customFormat="1" ht="29.25">
      <c r="A150" s="35"/>
      <c r="B150" s="36"/>
      <c r="C150" s="37"/>
      <c r="D150" s="202" t="s">
        <v>137</v>
      </c>
      <c r="E150" s="37"/>
      <c r="F150" s="203" t="s">
        <v>637</v>
      </c>
      <c r="G150" s="37"/>
      <c r="H150" s="37"/>
      <c r="I150" s="204"/>
      <c r="J150" s="37"/>
      <c r="K150" s="37"/>
      <c r="L150" s="40"/>
      <c r="M150" s="205"/>
      <c r="N150" s="206"/>
      <c r="O150" s="72"/>
      <c r="P150" s="72"/>
      <c r="Q150" s="72"/>
      <c r="R150" s="72"/>
      <c r="S150" s="72"/>
      <c r="T150" s="73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T150" s="18" t="s">
        <v>137</v>
      </c>
      <c r="AU150" s="18" t="s">
        <v>86</v>
      </c>
    </row>
    <row r="151" spans="1:65" s="2" customFormat="1" ht="16.5" customHeight="1">
      <c r="A151" s="35"/>
      <c r="B151" s="36"/>
      <c r="C151" s="250" t="s">
        <v>226</v>
      </c>
      <c r="D151" s="250" t="s">
        <v>199</v>
      </c>
      <c r="E151" s="251" t="s">
        <v>639</v>
      </c>
      <c r="F151" s="252" t="s">
        <v>640</v>
      </c>
      <c r="G151" s="253" t="s">
        <v>180</v>
      </c>
      <c r="H151" s="254">
        <v>16</v>
      </c>
      <c r="I151" s="255"/>
      <c r="J151" s="256">
        <f>ROUND(I151*H151,2)</f>
        <v>0</v>
      </c>
      <c r="K151" s="257"/>
      <c r="L151" s="258"/>
      <c r="M151" s="259" t="s">
        <v>1</v>
      </c>
      <c r="N151" s="260" t="s">
        <v>41</v>
      </c>
      <c r="O151" s="72"/>
      <c r="P151" s="198">
        <f>O151*H151</f>
        <v>0</v>
      </c>
      <c r="Q151" s="198">
        <v>0</v>
      </c>
      <c r="R151" s="198">
        <f>Q151*H151</f>
        <v>0</v>
      </c>
      <c r="S151" s="198">
        <v>0</v>
      </c>
      <c r="T151" s="199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00" t="s">
        <v>357</v>
      </c>
      <c r="AT151" s="200" t="s">
        <v>199</v>
      </c>
      <c r="AU151" s="200" t="s">
        <v>86</v>
      </c>
      <c r="AY151" s="18" t="s">
        <v>128</v>
      </c>
      <c r="BE151" s="201">
        <f>IF(N151="základní",J151,0)</f>
        <v>0</v>
      </c>
      <c r="BF151" s="201">
        <f>IF(N151="snížená",J151,0)</f>
        <v>0</v>
      </c>
      <c r="BG151" s="201">
        <f>IF(N151="zákl. přenesená",J151,0)</f>
        <v>0</v>
      </c>
      <c r="BH151" s="201">
        <f>IF(N151="sníž. přenesená",J151,0)</f>
        <v>0</v>
      </c>
      <c r="BI151" s="201">
        <f>IF(N151="nulová",J151,0)</f>
        <v>0</v>
      </c>
      <c r="BJ151" s="18" t="s">
        <v>84</v>
      </c>
      <c r="BK151" s="201">
        <f>ROUND(I151*H151,2)</f>
        <v>0</v>
      </c>
      <c r="BL151" s="18" t="s">
        <v>252</v>
      </c>
      <c r="BM151" s="200" t="s">
        <v>641</v>
      </c>
    </row>
    <row r="152" spans="1:65" s="2" customFormat="1" ht="11.25">
      <c r="A152" s="35"/>
      <c r="B152" s="36"/>
      <c r="C152" s="37"/>
      <c r="D152" s="202" t="s">
        <v>137</v>
      </c>
      <c r="E152" s="37"/>
      <c r="F152" s="203" t="s">
        <v>640</v>
      </c>
      <c r="G152" s="37"/>
      <c r="H152" s="37"/>
      <c r="I152" s="204"/>
      <c r="J152" s="37"/>
      <c r="K152" s="37"/>
      <c r="L152" s="40"/>
      <c r="M152" s="205"/>
      <c r="N152" s="206"/>
      <c r="O152" s="72"/>
      <c r="P152" s="72"/>
      <c r="Q152" s="72"/>
      <c r="R152" s="72"/>
      <c r="S152" s="72"/>
      <c r="T152" s="73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T152" s="18" t="s">
        <v>137</v>
      </c>
      <c r="AU152" s="18" t="s">
        <v>86</v>
      </c>
    </row>
    <row r="153" spans="1:65" s="2" customFormat="1" ht="49.15" customHeight="1">
      <c r="A153" s="35"/>
      <c r="B153" s="36"/>
      <c r="C153" s="188" t="s">
        <v>233</v>
      </c>
      <c r="D153" s="188" t="s">
        <v>131</v>
      </c>
      <c r="E153" s="189" t="s">
        <v>642</v>
      </c>
      <c r="F153" s="190" t="s">
        <v>643</v>
      </c>
      <c r="G153" s="191" t="s">
        <v>180</v>
      </c>
      <c r="H153" s="192">
        <v>17</v>
      </c>
      <c r="I153" s="193"/>
      <c r="J153" s="194">
        <f>ROUND(I153*H153,2)</f>
        <v>0</v>
      </c>
      <c r="K153" s="195"/>
      <c r="L153" s="40"/>
      <c r="M153" s="196" t="s">
        <v>1</v>
      </c>
      <c r="N153" s="197" t="s">
        <v>41</v>
      </c>
      <c r="O153" s="72"/>
      <c r="P153" s="198">
        <f>O153*H153</f>
        <v>0</v>
      </c>
      <c r="Q153" s="198">
        <v>0</v>
      </c>
      <c r="R153" s="198">
        <f>Q153*H153</f>
        <v>0</v>
      </c>
      <c r="S153" s="198">
        <v>0</v>
      </c>
      <c r="T153" s="199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00" t="s">
        <v>252</v>
      </c>
      <c r="AT153" s="200" t="s">
        <v>131</v>
      </c>
      <c r="AU153" s="200" t="s">
        <v>86</v>
      </c>
      <c r="AY153" s="18" t="s">
        <v>128</v>
      </c>
      <c r="BE153" s="201">
        <f>IF(N153="základní",J153,0)</f>
        <v>0</v>
      </c>
      <c r="BF153" s="201">
        <f>IF(N153="snížená",J153,0)</f>
        <v>0</v>
      </c>
      <c r="BG153" s="201">
        <f>IF(N153="zákl. přenesená",J153,0)</f>
        <v>0</v>
      </c>
      <c r="BH153" s="201">
        <f>IF(N153="sníž. přenesená",J153,0)</f>
        <v>0</v>
      </c>
      <c r="BI153" s="201">
        <f>IF(N153="nulová",J153,0)</f>
        <v>0</v>
      </c>
      <c r="BJ153" s="18" t="s">
        <v>84</v>
      </c>
      <c r="BK153" s="201">
        <f>ROUND(I153*H153,2)</f>
        <v>0</v>
      </c>
      <c r="BL153" s="18" t="s">
        <v>252</v>
      </c>
      <c r="BM153" s="200" t="s">
        <v>644</v>
      </c>
    </row>
    <row r="154" spans="1:65" s="2" customFormat="1" ht="29.25">
      <c r="A154" s="35"/>
      <c r="B154" s="36"/>
      <c r="C154" s="37"/>
      <c r="D154" s="202" t="s">
        <v>137</v>
      </c>
      <c r="E154" s="37"/>
      <c r="F154" s="203" t="s">
        <v>643</v>
      </c>
      <c r="G154" s="37"/>
      <c r="H154" s="37"/>
      <c r="I154" s="204"/>
      <c r="J154" s="37"/>
      <c r="K154" s="37"/>
      <c r="L154" s="40"/>
      <c r="M154" s="205"/>
      <c r="N154" s="206"/>
      <c r="O154" s="72"/>
      <c r="P154" s="72"/>
      <c r="Q154" s="72"/>
      <c r="R154" s="72"/>
      <c r="S154" s="72"/>
      <c r="T154" s="73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T154" s="18" t="s">
        <v>137</v>
      </c>
      <c r="AU154" s="18" t="s">
        <v>86</v>
      </c>
    </row>
    <row r="155" spans="1:65" s="2" customFormat="1" ht="24.2" customHeight="1">
      <c r="A155" s="35"/>
      <c r="B155" s="36"/>
      <c r="C155" s="250" t="s">
        <v>239</v>
      </c>
      <c r="D155" s="250" t="s">
        <v>199</v>
      </c>
      <c r="E155" s="251" t="s">
        <v>645</v>
      </c>
      <c r="F155" s="252" t="s">
        <v>646</v>
      </c>
      <c r="G155" s="253" t="s">
        <v>180</v>
      </c>
      <c r="H155" s="254">
        <v>17</v>
      </c>
      <c r="I155" s="255"/>
      <c r="J155" s="256">
        <f>ROUND(I155*H155,2)</f>
        <v>0</v>
      </c>
      <c r="K155" s="257"/>
      <c r="L155" s="258"/>
      <c r="M155" s="259" t="s">
        <v>1</v>
      </c>
      <c r="N155" s="260" t="s">
        <v>41</v>
      </c>
      <c r="O155" s="72"/>
      <c r="P155" s="198">
        <f>O155*H155</f>
        <v>0</v>
      </c>
      <c r="Q155" s="198">
        <v>5.0000000000000002E-5</v>
      </c>
      <c r="R155" s="198">
        <f>Q155*H155</f>
        <v>8.5000000000000006E-4</v>
      </c>
      <c r="S155" s="198">
        <v>0</v>
      </c>
      <c r="T155" s="199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00" t="s">
        <v>357</v>
      </c>
      <c r="AT155" s="200" t="s">
        <v>199</v>
      </c>
      <c r="AU155" s="200" t="s">
        <v>86</v>
      </c>
      <c r="AY155" s="18" t="s">
        <v>128</v>
      </c>
      <c r="BE155" s="201">
        <f>IF(N155="základní",J155,0)</f>
        <v>0</v>
      </c>
      <c r="BF155" s="201">
        <f>IF(N155="snížená",J155,0)</f>
        <v>0</v>
      </c>
      <c r="BG155" s="201">
        <f>IF(N155="zákl. přenesená",J155,0)</f>
        <v>0</v>
      </c>
      <c r="BH155" s="201">
        <f>IF(N155="sníž. přenesená",J155,0)</f>
        <v>0</v>
      </c>
      <c r="BI155" s="201">
        <f>IF(N155="nulová",J155,0)</f>
        <v>0</v>
      </c>
      <c r="BJ155" s="18" t="s">
        <v>84</v>
      </c>
      <c r="BK155" s="201">
        <f>ROUND(I155*H155,2)</f>
        <v>0</v>
      </c>
      <c r="BL155" s="18" t="s">
        <v>252</v>
      </c>
      <c r="BM155" s="200" t="s">
        <v>647</v>
      </c>
    </row>
    <row r="156" spans="1:65" s="2" customFormat="1" ht="11.25">
      <c r="A156" s="35"/>
      <c r="B156" s="36"/>
      <c r="C156" s="37"/>
      <c r="D156" s="202" t="s">
        <v>137</v>
      </c>
      <c r="E156" s="37"/>
      <c r="F156" s="203" t="s">
        <v>646</v>
      </c>
      <c r="G156" s="37"/>
      <c r="H156" s="37"/>
      <c r="I156" s="204"/>
      <c r="J156" s="37"/>
      <c r="K156" s="37"/>
      <c r="L156" s="40"/>
      <c r="M156" s="205"/>
      <c r="N156" s="206"/>
      <c r="O156" s="72"/>
      <c r="P156" s="72"/>
      <c r="Q156" s="72"/>
      <c r="R156" s="72"/>
      <c r="S156" s="72"/>
      <c r="T156" s="73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T156" s="18" t="s">
        <v>137</v>
      </c>
      <c r="AU156" s="18" t="s">
        <v>86</v>
      </c>
    </row>
    <row r="157" spans="1:65" s="2" customFormat="1" ht="16.5" customHeight="1">
      <c r="A157" s="35"/>
      <c r="B157" s="36"/>
      <c r="C157" s="250" t="s">
        <v>8</v>
      </c>
      <c r="D157" s="250" t="s">
        <v>199</v>
      </c>
      <c r="E157" s="251" t="s">
        <v>648</v>
      </c>
      <c r="F157" s="252" t="s">
        <v>649</v>
      </c>
      <c r="G157" s="253" t="s">
        <v>180</v>
      </c>
      <c r="H157" s="254">
        <v>17</v>
      </c>
      <c r="I157" s="255"/>
      <c r="J157" s="256">
        <f>ROUND(I157*H157,2)</f>
        <v>0</v>
      </c>
      <c r="K157" s="257"/>
      <c r="L157" s="258"/>
      <c r="M157" s="259" t="s">
        <v>1</v>
      </c>
      <c r="N157" s="260" t="s">
        <v>41</v>
      </c>
      <c r="O157" s="72"/>
      <c r="P157" s="198">
        <f>O157*H157</f>
        <v>0</v>
      </c>
      <c r="Q157" s="198">
        <v>0</v>
      </c>
      <c r="R157" s="198">
        <f>Q157*H157</f>
        <v>0</v>
      </c>
      <c r="S157" s="198">
        <v>0</v>
      </c>
      <c r="T157" s="199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00" t="s">
        <v>357</v>
      </c>
      <c r="AT157" s="200" t="s">
        <v>199</v>
      </c>
      <c r="AU157" s="200" t="s">
        <v>86</v>
      </c>
      <c r="AY157" s="18" t="s">
        <v>128</v>
      </c>
      <c r="BE157" s="201">
        <f>IF(N157="základní",J157,0)</f>
        <v>0</v>
      </c>
      <c r="BF157" s="201">
        <f>IF(N157="snížená",J157,0)</f>
        <v>0</v>
      </c>
      <c r="BG157" s="201">
        <f>IF(N157="zákl. přenesená",J157,0)</f>
        <v>0</v>
      </c>
      <c r="BH157" s="201">
        <f>IF(N157="sníž. přenesená",J157,0)</f>
        <v>0</v>
      </c>
      <c r="BI157" s="201">
        <f>IF(N157="nulová",J157,0)</f>
        <v>0</v>
      </c>
      <c r="BJ157" s="18" t="s">
        <v>84</v>
      </c>
      <c r="BK157" s="201">
        <f>ROUND(I157*H157,2)</f>
        <v>0</v>
      </c>
      <c r="BL157" s="18" t="s">
        <v>252</v>
      </c>
      <c r="BM157" s="200" t="s">
        <v>650</v>
      </c>
    </row>
    <row r="158" spans="1:65" s="2" customFormat="1" ht="11.25">
      <c r="A158" s="35"/>
      <c r="B158" s="36"/>
      <c r="C158" s="37"/>
      <c r="D158" s="202" t="s">
        <v>137</v>
      </c>
      <c r="E158" s="37"/>
      <c r="F158" s="203" t="s">
        <v>649</v>
      </c>
      <c r="G158" s="37"/>
      <c r="H158" s="37"/>
      <c r="I158" s="204"/>
      <c r="J158" s="37"/>
      <c r="K158" s="37"/>
      <c r="L158" s="40"/>
      <c r="M158" s="205"/>
      <c r="N158" s="206"/>
      <c r="O158" s="72"/>
      <c r="P158" s="72"/>
      <c r="Q158" s="72"/>
      <c r="R158" s="72"/>
      <c r="S158" s="72"/>
      <c r="T158" s="73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T158" s="18" t="s">
        <v>137</v>
      </c>
      <c r="AU158" s="18" t="s">
        <v>86</v>
      </c>
    </row>
    <row r="159" spans="1:65" s="2" customFormat="1" ht="44.25" customHeight="1">
      <c r="A159" s="35"/>
      <c r="B159" s="36"/>
      <c r="C159" s="188" t="s">
        <v>252</v>
      </c>
      <c r="D159" s="188" t="s">
        <v>131</v>
      </c>
      <c r="E159" s="189" t="s">
        <v>651</v>
      </c>
      <c r="F159" s="190" t="s">
        <v>652</v>
      </c>
      <c r="G159" s="191" t="s">
        <v>187</v>
      </c>
      <c r="H159" s="192">
        <v>310</v>
      </c>
      <c r="I159" s="193"/>
      <c r="J159" s="194">
        <f>ROUND(I159*H159,2)</f>
        <v>0</v>
      </c>
      <c r="K159" s="195"/>
      <c r="L159" s="40"/>
      <c r="M159" s="196" t="s">
        <v>1</v>
      </c>
      <c r="N159" s="197" t="s">
        <v>41</v>
      </c>
      <c r="O159" s="72"/>
      <c r="P159" s="198">
        <f>O159*H159</f>
        <v>0</v>
      </c>
      <c r="Q159" s="198">
        <v>0</v>
      </c>
      <c r="R159" s="198">
        <f>Q159*H159</f>
        <v>0</v>
      </c>
      <c r="S159" s="198">
        <v>0</v>
      </c>
      <c r="T159" s="199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00" t="s">
        <v>252</v>
      </c>
      <c r="AT159" s="200" t="s">
        <v>131</v>
      </c>
      <c r="AU159" s="200" t="s">
        <v>86</v>
      </c>
      <c r="AY159" s="18" t="s">
        <v>128</v>
      </c>
      <c r="BE159" s="201">
        <f>IF(N159="základní",J159,0)</f>
        <v>0</v>
      </c>
      <c r="BF159" s="201">
        <f>IF(N159="snížená",J159,0)</f>
        <v>0</v>
      </c>
      <c r="BG159" s="201">
        <f>IF(N159="zákl. přenesená",J159,0)</f>
        <v>0</v>
      </c>
      <c r="BH159" s="201">
        <f>IF(N159="sníž. přenesená",J159,0)</f>
        <v>0</v>
      </c>
      <c r="BI159" s="201">
        <f>IF(N159="nulová",J159,0)</f>
        <v>0</v>
      </c>
      <c r="BJ159" s="18" t="s">
        <v>84</v>
      </c>
      <c r="BK159" s="201">
        <f>ROUND(I159*H159,2)</f>
        <v>0</v>
      </c>
      <c r="BL159" s="18" t="s">
        <v>252</v>
      </c>
      <c r="BM159" s="200" t="s">
        <v>653</v>
      </c>
    </row>
    <row r="160" spans="1:65" s="2" customFormat="1" ht="19.5">
      <c r="A160" s="35"/>
      <c r="B160" s="36"/>
      <c r="C160" s="37"/>
      <c r="D160" s="202" t="s">
        <v>137</v>
      </c>
      <c r="E160" s="37"/>
      <c r="F160" s="203" t="s">
        <v>652</v>
      </c>
      <c r="G160" s="37"/>
      <c r="H160" s="37"/>
      <c r="I160" s="204"/>
      <c r="J160" s="37"/>
      <c r="K160" s="37"/>
      <c r="L160" s="40"/>
      <c r="M160" s="205"/>
      <c r="N160" s="206"/>
      <c r="O160" s="72"/>
      <c r="P160" s="72"/>
      <c r="Q160" s="72"/>
      <c r="R160" s="72"/>
      <c r="S160" s="72"/>
      <c r="T160" s="73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T160" s="18" t="s">
        <v>137</v>
      </c>
      <c r="AU160" s="18" t="s">
        <v>86</v>
      </c>
    </row>
    <row r="161" spans="1:65" s="2" customFormat="1" ht="24.2" customHeight="1">
      <c r="A161" s="35"/>
      <c r="B161" s="36"/>
      <c r="C161" s="250" t="s">
        <v>261</v>
      </c>
      <c r="D161" s="250" t="s">
        <v>199</v>
      </c>
      <c r="E161" s="251" t="s">
        <v>654</v>
      </c>
      <c r="F161" s="252" t="s">
        <v>655</v>
      </c>
      <c r="G161" s="253" t="s">
        <v>187</v>
      </c>
      <c r="H161" s="254">
        <v>356.5</v>
      </c>
      <c r="I161" s="255"/>
      <c r="J161" s="256">
        <f>ROUND(I161*H161,2)</f>
        <v>0</v>
      </c>
      <c r="K161" s="257"/>
      <c r="L161" s="258"/>
      <c r="M161" s="259" t="s">
        <v>1</v>
      </c>
      <c r="N161" s="260" t="s">
        <v>41</v>
      </c>
      <c r="O161" s="72"/>
      <c r="P161" s="198">
        <f>O161*H161</f>
        <v>0</v>
      </c>
      <c r="Q161" s="198">
        <v>1.2E-4</v>
      </c>
      <c r="R161" s="198">
        <f>Q161*H161</f>
        <v>4.2779999999999999E-2</v>
      </c>
      <c r="S161" s="198">
        <v>0</v>
      </c>
      <c r="T161" s="199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00" t="s">
        <v>357</v>
      </c>
      <c r="AT161" s="200" t="s">
        <v>199</v>
      </c>
      <c r="AU161" s="200" t="s">
        <v>86</v>
      </c>
      <c r="AY161" s="18" t="s">
        <v>128</v>
      </c>
      <c r="BE161" s="201">
        <f>IF(N161="základní",J161,0)</f>
        <v>0</v>
      </c>
      <c r="BF161" s="201">
        <f>IF(N161="snížená",J161,0)</f>
        <v>0</v>
      </c>
      <c r="BG161" s="201">
        <f>IF(N161="zákl. přenesená",J161,0)</f>
        <v>0</v>
      </c>
      <c r="BH161" s="201">
        <f>IF(N161="sníž. přenesená",J161,0)</f>
        <v>0</v>
      </c>
      <c r="BI161" s="201">
        <f>IF(N161="nulová",J161,0)</f>
        <v>0</v>
      </c>
      <c r="BJ161" s="18" t="s">
        <v>84</v>
      </c>
      <c r="BK161" s="201">
        <f>ROUND(I161*H161,2)</f>
        <v>0</v>
      </c>
      <c r="BL161" s="18" t="s">
        <v>252</v>
      </c>
      <c r="BM161" s="200" t="s">
        <v>656</v>
      </c>
    </row>
    <row r="162" spans="1:65" s="2" customFormat="1" ht="19.5">
      <c r="A162" s="35"/>
      <c r="B162" s="36"/>
      <c r="C162" s="37"/>
      <c r="D162" s="202" t="s">
        <v>137</v>
      </c>
      <c r="E162" s="37"/>
      <c r="F162" s="203" t="s">
        <v>655</v>
      </c>
      <c r="G162" s="37"/>
      <c r="H162" s="37"/>
      <c r="I162" s="204"/>
      <c r="J162" s="37"/>
      <c r="K162" s="37"/>
      <c r="L162" s="40"/>
      <c r="M162" s="205"/>
      <c r="N162" s="206"/>
      <c r="O162" s="72"/>
      <c r="P162" s="72"/>
      <c r="Q162" s="72"/>
      <c r="R162" s="72"/>
      <c r="S162" s="72"/>
      <c r="T162" s="73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T162" s="18" t="s">
        <v>137</v>
      </c>
      <c r="AU162" s="18" t="s">
        <v>86</v>
      </c>
    </row>
    <row r="163" spans="1:65" s="14" customFormat="1" ht="11.25">
      <c r="B163" s="217"/>
      <c r="C163" s="218"/>
      <c r="D163" s="202" t="s">
        <v>139</v>
      </c>
      <c r="E163" s="219" t="s">
        <v>1</v>
      </c>
      <c r="F163" s="220" t="s">
        <v>657</v>
      </c>
      <c r="G163" s="218"/>
      <c r="H163" s="221">
        <v>280</v>
      </c>
      <c r="I163" s="222"/>
      <c r="J163" s="218"/>
      <c r="K163" s="218"/>
      <c r="L163" s="223"/>
      <c r="M163" s="224"/>
      <c r="N163" s="225"/>
      <c r="O163" s="225"/>
      <c r="P163" s="225"/>
      <c r="Q163" s="225"/>
      <c r="R163" s="225"/>
      <c r="S163" s="225"/>
      <c r="T163" s="226"/>
      <c r="AT163" s="227" t="s">
        <v>139</v>
      </c>
      <c r="AU163" s="227" t="s">
        <v>86</v>
      </c>
      <c r="AV163" s="14" t="s">
        <v>86</v>
      </c>
      <c r="AW163" s="14" t="s">
        <v>32</v>
      </c>
      <c r="AX163" s="14" t="s">
        <v>76</v>
      </c>
      <c r="AY163" s="227" t="s">
        <v>128</v>
      </c>
    </row>
    <row r="164" spans="1:65" s="14" customFormat="1" ht="11.25">
      <c r="B164" s="217"/>
      <c r="C164" s="218"/>
      <c r="D164" s="202" t="s">
        <v>139</v>
      </c>
      <c r="E164" s="219" t="s">
        <v>1</v>
      </c>
      <c r="F164" s="220" t="s">
        <v>658</v>
      </c>
      <c r="G164" s="218"/>
      <c r="H164" s="221">
        <v>30</v>
      </c>
      <c r="I164" s="222"/>
      <c r="J164" s="218"/>
      <c r="K164" s="218"/>
      <c r="L164" s="223"/>
      <c r="M164" s="224"/>
      <c r="N164" s="225"/>
      <c r="O164" s="225"/>
      <c r="P164" s="225"/>
      <c r="Q164" s="225"/>
      <c r="R164" s="225"/>
      <c r="S164" s="225"/>
      <c r="T164" s="226"/>
      <c r="AT164" s="227" t="s">
        <v>139</v>
      </c>
      <c r="AU164" s="227" t="s">
        <v>86</v>
      </c>
      <c r="AV164" s="14" t="s">
        <v>86</v>
      </c>
      <c r="AW164" s="14" t="s">
        <v>32</v>
      </c>
      <c r="AX164" s="14" t="s">
        <v>76</v>
      </c>
      <c r="AY164" s="227" t="s">
        <v>128</v>
      </c>
    </row>
    <row r="165" spans="1:65" s="15" customFormat="1" ht="11.25">
      <c r="B165" s="228"/>
      <c r="C165" s="229"/>
      <c r="D165" s="202" t="s">
        <v>139</v>
      </c>
      <c r="E165" s="230" t="s">
        <v>1</v>
      </c>
      <c r="F165" s="231" t="s">
        <v>146</v>
      </c>
      <c r="G165" s="229"/>
      <c r="H165" s="232">
        <v>310</v>
      </c>
      <c r="I165" s="233"/>
      <c r="J165" s="229"/>
      <c r="K165" s="229"/>
      <c r="L165" s="234"/>
      <c r="M165" s="235"/>
      <c r="N165" s="236"/>
      <c r="O165" s="236"/>
      <c r="P165" s="236"/>
      <c r="Q165" s="236"/>
      <c r="R165" s="236"/>
      <c r="S165" s="236"/>
      <c r="T165" s="237"/>
      <c r="AT165" s="238" t="s">
        <v>139</v>
      </c>
      <c r="AU165" s="238" t="s">
        <v>86</v>
      </c>
      <c r="AV165" s="15" t="s">
        <v>135</v>
      </c>
      <c r="AW165" s="15" t="s">
        <v>32</v>
      </c>
      <c r="AX165" s="15" t="s">
        <v>76</v>
      </c>
      <c r="AY165" s="238" t="s">
        <v>128</v>
      </c>
    </row>
    <row r="166" spans="1:65" s="14" customFormat="1" ht="11.25">
      <c r="B166" s="217"/>
      <c r="C166" s="218"/>
      <c r="D166" s="202" t="s">
        <v>139</v>
      </c>
      <c r="E166" s="219" t="s">
        <v>1</v>
      </c>
      <c r="F166" s="220" t="s">
        <v>659</v>
      </c>
      <c r="G166" s="218"/>
      <c r="H166" s="221">
        <v>356.5</v>
      </c>
      <c r="I166" s="222"/>
      <c r="J166" s="218"/>
      <c r="K166" s="218"/>
      <c r="L166" s="223"/>
      <c r="M166" s="224"/>
      <c r="N166" s="225"/>
      <c r="O166" s="225"/>
      <c r="P166" s="225"/>
      <c r="Q166" s="225"/>
      <c r="R166" s="225"/>
      <c r="S166" s="225"/>
      <c r="T166" s="226"/>
      <c r="AT166" s="227" t="s">
        <v>139</v>
      </c>
      <c r="AU166" s="227" t="s">
        <v>86</v>
      </c>
      <c r="AV166" s="14" t="s">
        <v>86</v>
      </c>
      <c r="AW166" s="14" t="s">
        <v>32</v>
      </c>
      <c r="AX166" s="14" t="s">
        <v>84</v>
      </c>
      <c r="AY166" s="227" t="s">
        <v>128</v>
      </c>
    </row>
    <row r="167" spans="1:65" s="2" customFormat="1" ht="33" customHeight="1">
      <c r="A167" s="35"/>
      <c r="B167" s="36"/>
      <c r="C167" s="188" t="s">
        <v>270</v>
      </c>
      <c r="D167" s="188" t="s">
        <v>131</v>
      </c>
      <c r="E167" s="189" t="s">
        <v>660</v>
      </c>
      <c r="F167" s="190" t="s">
        <v>661</v>
      </c>
      <c r="G167" s="191" t="s">
        <v>180</v>
      </c>
      <c r="H167" s="192">
        <v>48</v>
      </c>
      <c r="I167" s="193"/>
      <c r="J167" s="194">
        <f>ROUND(I167*H167,2)</f>
        <v>0</v>
      </c>
      <c r="K167" s="195"/>
      <c r="L167" s="40"/>
      <c r="M167" s="196" t="s">
        <v>1</v>
      </c>
      <c r="N167" s="197" t="s">
        <v>41</v>
      </c>
      <c r="O167" s="72"/>
      <c r="P167" s="198">
        <f>O167*H167</f>
        <v>0</v>
      </c>
      <c r="Q167" s="198">
        <v>0</v>
      </c>
      <c r="R167" s="198">
        <f>Q167*H167</f>
        <v>0</v>
      </c>
      <c r="S167" s="198">
        <v>0</v>
      </c>
      <c r="T167" s="199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00" t="s">
        <v>252</v>
      </c>
      <c r="AT167" s="200" t="s">
        <v>131</v>
      </c>
      <c r="AU167" s="200" t="s">
        <v>86</v>
      </c>
      <c r="AY167" s="18" t="s">
        <v>128</v>
      </c>
      <c r="BE167" s="201">
        <f>IF(N167="základní",J167,0)</f>
        <v>0</v>
      </c>
      <c r="BF167" s="201">
        <f>IF(N167="snížená",J167,0)</f>
        <v>0</v>
      </c>
      <c r="BG167" s="201">
        <f>IF(N167="zákl. přenesená",J167,0)</f>
        <v>0</v>
      </c>
      <c r="BH167" s="201">
        <f>IF(N167="sníž. přenesená",J167,0)</f>
        <v>0</v>
      </c>
      <c r="BI167" s="201">
        <f>IF(N167="nulová",J167,0)</f>
        <v>0</v>
      </c>
      <c r="BJ167" s="18" t="s">
        <v>84</v>
      </c>
      <c r="BK167" s="201">
        <f>ROUND(I167*H167,2)</f>
        <v>0</v>
      </c>
      <c r="BL167" s="18" t="s">
        <v>252</v>
      </c>
      <c r="BM167" s="200" t="s">
        <v>662</v>
      </c>
    </row>
    <row r="168" spans="1:65" s="2" customFormat="1" ht="19.5">
      <c r="A168" s="35"/>
      <c r="B168" s="36"/>
      <c r="C168" s="37"/>
      <c r="D168" s="202" t="s">
        <v>137</v>
      </c>
      <c r="E168" s="37"/>
      <c r="F168" s="203" t="s">
        <v>661</v>
      </c>
      <c r="G168" s="37"/>
      <c r="H168" s="37"/>
      <c r="I168" s="204"/>
      <c r="J168" s="37"/>
      <c r="K168" s="37"/>
      <c r="L168" s="40"/>
      <c r="M168" s="205"/>
      <c r="N168" s="206"/>
      <c r="O168" s="72"/>
      <c r="P168" s="72"/>
      <c r="Q168" s="72"/>
      <c r="R168" s="72"/>
      <c r="S168" s="72"/>
      <c r="T168" s="73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T168" s="18" t="s">
        <v>137</v>
      </c>
      <c r="AU168" s="18" t="s">
        <v>86</v>
      </c>
    </row>
    <row r="169" spans="1:65" s="2" customFormat="1" ht="49.15" customHeight="1">
      <c r="A169" s="35"/>
      <c r="B169" s="36"/>
      <c r="C169" s="188" t="s">
        <v>275</v>
      </c>
      <c r="D169" s="188" t="s">
        <v>131</v>
      </c>
      <c r="E169" s="189" t="s">
        <v>663</v>
      </c>
      <c r="F169" s="190" t="s">
        <v>664</v>
      </c>
      <c r="G169" s="191" t="s">
        <v>180</v>
      </c>
      <c r="H169" s="192">
        <v>16</v>
      </c>
      <c r="I169" s="193"/>
      <c r="J169" s="194">
        <f>ROUND(I169*H169,2)</f>
        <v>0</v>
      </c>
      <c r="K169" s="195"/>
      <c r="L169" s="40"/>
      <c r="M169" s="196" t="s">
        <v>1</v>
      </c>
      <c r="N169" s="197" t="s">
        <v>41</v>
      </c>
      <c r="O169" s="72"/>
      <c r="P169" s="198">
        <f>O169*H169</f>
        <v>0</v>
      </c>
      <c r="Q169" s="198">
        <v>0</v>
      </c>
      <c r="R169" s="198">
        <f>Q169*H169</f>
        <v>0</v>
      </c>
      <c r="S169" s="198">
        <v>0</v>
      </c>
      <c r="T169" s="199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00" t="s">
        <v>252</v>
      </c>
      <c r="AT169" s="200" t="s">
        <v>131</v>
      </c>
      <c r="AU169" s="200" t="s">
        <v>86</v>
      </c>
      <c r="AY169" s="18" t="s">
        <v>128</v>
      </c>
      <c r="BE169" s="201">
        <f>IF(N169="základní",J169,0)</f>
        <v>0</v>
      </c>
      <c r="BF169" s="201">
        <f>IF(N169="snížená",J169,0)</f>
        <v>0</v>
      </c>
      <c r="BG169" s="201">
        <f>IF(N169="zákl. přenesená",J169,0)</f>
        <v>0</v>
      </c>
      <c r="BH169" s="201">
        <f>IF(N169="sníž. přenesená",J169,0)</f>
        <v>0</v>
      </c>
      <c r="BI169" s="201">
        <f>IF(N169="nulová",J169,0)</f>
        <v>0</v>
      </c>
      <c r="BJ169" s="18" t="s">
        <v>84</v>
      </c>
      <c r="BK169" s="201">
        <f>ROUND(I169*H169,2)</f>
        <v>0</v>
      </c>
      <c r="BL169" s="18" t="s">
        <v>252</v>
      </c>
      <c r="BM169" s="200" t="s">
        <v>665</v>
      </c>
    </row>
    <row r="170" spans="1:65" s="2" customFormat="1" ht="29.25">
      <c r="A170" s="35"/>
      <c r="B170" s="36"/>
      <c r="C170" s="37"/>
      <c r="D170" s="202" t="s">
        <v>137</v>
      </c>
      <c r="E170" s="37"/>
      <c r="F170" s="203" t="s">
        <v>664</v>
      </c>
      <c r="G170" s="37"/>
      <c r="H170" s="37"/>
      <c r="I170" s="204"/>
      <c r="J170" s="37"/>
      <c r="K170" s="37"/>
      <c r="L170" s="40"/>
      <c r="M170" s="205"/>
      <c r="N170" s="206"/>
      <c r="O170" s="72"/>
      <c r="P170" s="72"/>
      <c r="Q170" s="72"/>
      <c r="R170" s="72"/>
      <c r="S170" s="72"/>
      <c r="T170" s="73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T170" s="18" t="s">
        <v>137</v>
      </c>
      <c r="AU170" s="18" t="s">
        <v>86</v>
      </c>
    </row>
    <row r="171" spans="1:65" s="2" customFormat="1" ht="24.2" customHeight="1">
      <c r="A171" s="35"/>
      <c r="B171" s="36"/>
      <c r="C171" s="250" t="s">
        <v>282</v>
      </c>
      <c r="D171" s="250" t="s">
        <v>199</v>
      </c>
      <c r="E171" s="251" t="s">
        <v>666</v>
      </c>
      <c r="F171" s="252" t="s">
        <v>667</v>
      </c>
      <c r="G171" s="253" t="s">
        <v>180</v>
      </c>
      <c r="H171" s="254">
        <v>16</v>
      </c>
      <c r="I171" s="255"/>
      <c r="J171" s="256">
        <f>ROUND(I171*H171,2)</f>
        <v>0</v>
      </c>
      <c r="K171" s="257"/>
      <c r="L171" s="258"/>
      <c r="M171" s="259" t="s">
        <v>1</v>
      </c>
      <c r="N171" s="260" t="s">
        <v>41</v>
      </c>
      <c r="O171" s="72"/>
      <c r="P171" s="198">
        <f>O171*H171</f>
        <v>0</v>
      </c>
      <c r="Q171" s="198">
        <v>4.0000000000000003E-5</v>
      </c>
      <c r="R171" s="198">
        <f>Q171*H171</f>
        <v>6.4000000000000005E-4</v>
      </c>
      <c r="S171" s="198">
        <v>0</v>
      </c>
      <c r="T171" s="199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00" t="s">
        <v>357</v>
      </c>
      <c r="AT171" s="200" t="s">
        <v>199</v>
      </c>
      <c r="AU171" s="200" t="s">
        <v>86</v>
      </c>
      <c r="AY171" s="18" t="s">
        <v>128</v>
      </c>
      <c r="BE171" s="201">
        <f>IF(N171="základní",J171,0)</f>
        <v>0</v>
      </c>
      <c r="BF171" s="201">
        <f>IF(N171="snížená",J171,0)</f>
        <v>0</v>
      </c>
      <c r="BG171" s="201">
        <f>IF(N171="zákl. přenesená",J171,0)</f>
        <v>0</v>
      </c>
      <c r="BH171" s="201">
        <f>IF(N171="sníž. přenesená",J171,0)</f>
        <v>0</v>
      </c>
      <c r="BI171" s="201">
        <f>IF(N171="nulová",J171,0)</f>
        <v>0</v>
      </c>
      <c r="BJ171" s="18" t="s">
        <v>84</v>
      </c>
      <c r="BK171" s="201">
        <f>ROUND(I171*H171,2)</f>
        <v>0</v>
      </c>
      <c r="BL171" s="18" t="s">
        <v>252</v>
      </c>
      <c r="BM171" s="200" t="s">
        <v>668</v>
      </c>
    </row>
    <row r="172" spans="1:65" s="2" customFormat="1" ht="11.25">
      <c r="A172" s="35"/>
      <c r="B172" s="36"/>
      <c r="C172" s="37"/>
      <c r="D172" s="202" t="s">
        <v>137</v>
      </c>
      <c r="E172" s="37"/>
      <c r="F172" s="203" t="s">
        <v>667</v>
      </c>
      <c r="G172" s="37"/>
      <c r="H172" s="37"/>
      <c r="I172" s="204"/>
      <c r="J172" s="37"/>
      <c r="K172" s="37"/>
      <c r="L172" s="40"/>
      <c r="M172" s="205"/>
      <c r="N172" s="206"/>
      <c r="O172" s="72"/>
      <c r="P172" s="72"/>
      <c r="Q172" s="72"/>
      <c r="R172" s="72"/>
      <c r="S172" s="72"/>
      <c r="T172" s="73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T172" s="18" t="s">
        <v>137</v>
      </c>
      <c r="AU172" s="18" t="s">
        <v>86</v>
      </c>
    </row>
    <row r="173" spans="1:65" s="2" customFormat="1" ht="24.2" customHeight="1">
      <c r="A173" s="35"/>
      <c r="B173" s="36"/>
      <c r="C173" s="250" t="s">
        <v>7</v>
      </c>
      <c r="D173" s="250" t="s">
        <v>199</v>
      </c>
      <c r="E173" s="251" t="s">
        <v>669</v>
      </c>
      <c r="F173" s="252" t="s">
        <v>670</v>
      </c>
      <c r="G173" s="253" t="s">
        <v>180</v>
      </c>
      <c r="H173" s="254">
        <v>16</v>
      </c>
      <c r="I173" s="255"/>
      <c r="J173" s="256">
        <f>ROUND(I173*H173,2)</f>
        <v>0</v>
      </c>
      <c r="K173" s="257"/>
      <c r="L173" s="258"/>
      <c r="M173" s="259" t="s">
        <v>1</v>
      </c>
      <c r="N173" s="260" t="s">
        <v>41</v>
      </c>
      <c r="O173" s="72"/>
      <c r="P173" s="198">
        <f>O173*H173</f>
        <v>0</v>
      </c>
      <c r="Q173" s="198">
        <v>0</v>
      </c>
      <c r="R173" s="198">
        <f>Q173*H173</f>
        <v>0</v>
      </c>
      <c r="S173" s="198">
        <v>0</v>
      </c>
      <c r="T173" s="199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00" t="s">
        <v>357</v>
      </c>
      <c r="AT173" s="200" t="s">
        <v>199</v>
      </c>
      <c r="AU173" s="200" t="s">
        <v>86</v>
      </c>
      <c r="AY173" s="18" t="s">
        <v>128</v>
      </c>
      <c r="BE173" s="201">
        <f>IF(N173="základní",J173,0)</f>
        <v>0</v>
      </c>
      <c r="BF173" s="201">
        <f>IF(N173="snížená",J173,0)</f>
        <v>0</v>
      </c>
      <c r="BG173" s="201">
        <f>IF(N173="zákl. přenesená",J173,0)</f>
        <v>0</v>
      </c>
      <c r="BH173" s="201">
        <f>IF(N173="sníž. přenesená",J173,0)</f>
        <v>0</v>
      </c>
      <c r="BI173" s="201">
        <f>IF(N173="nulová",J173,0)</f>
        <v>0</v>
      </c>
      <c r="BJ173" s="18" t="s">
        <v>84</v>
      </c>
      <c r="BK173" s="201">
        <f>ROUND(I173*H173,2)</f>
        <v>0</v>
      </c>
      <c r="BL173" s="18" t="s">
        <v>252</v>
      </c>
      <c r="BM173" s="200" t="s">
        <v>671</v>
      </c>
    </row>
    <row r="174" spans="1:65" s="2" customFormat="1" ht="19.5">
      <c r="A174" s="35"/>
      <c r="B174" s="36"/>
      <c r="C174" s="37"/>
      <c r="D174" s="202" t="s">
        <v>137</v>
      </c>
      <c r="E174" s="37"/>
      <c r="F174" s="203" t="s">
        <v>670</v>
      </c>
      <c r="G174" s="37"/>
      <c r="H174" s="37"/>
      <c r="I174" s="204"/>
      <c r="J174" s="37"/>
      <c r="K174" s="37"/>
      <c r="L174" s="40"/>
      <c r="M174" s="205"/>
      <c r="N174" s="206"/>
      <c r="O174" s="72"/>
      <c r="P174" s="72"/>
      <c r="Q174" s="72"/>
      <c r="R174" s="72"/>
      <c r="S174" s="72"/>
      <c r="T174" s="73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T174" s="18" t="s">
        <v>137</v>
      </c>
      <c r="AU174" s="18" t="s">
        <v>86</v>
      </c>
    </row>
    <row r="175" spans="1:65" s="2" customFormat="1" ht="16.5" customHeight="1">
      <c r="A175" s="35"/>
      <c r="B175" s="36"/>
      <c r="C175" s="250" t="s">
        <v>294</v>
      </c>
      <c r="D175" s="250" t="s">
        <v>199</v>
      </c>
      <c r="E175" s="251" t="s">
        <v>672</v>
      </c>
      <c r="F175" s="252" t="s">
        <v>673</v>
      </c>
      <c r="G175" s="253" t="s">
        <v>180</v>
      </c>
      <c r="H175" s="254">
        <v>16</v>
      </c>
      <c r="I175" s="255"/>
      <c r="J175" s="256">
        <f>ROUND(I175*H175,2)</f>
        <v>0</v>
      </c>
      <c r="K175" s="257"/>
      <c r="L175" s="258"/>
      <c r="M175" s="259" t="s">
        <v>1</v>
      </c>
      <c r="N175" s="260" t="s">
        <v>41</v>
      </c>
      <c r="O175" s="72"/>
      <c r="P175" s="198">
        <f>O175*H175</f>
        <v>0</v>
      </c>
      <c r="Q175" s="198">
        <v>1.0000000000000001E-5</v>
      </c>
      <c r="R175" s="198">
        <f>Q175*H175</f>
        <v>1.6000000000000001E-4</v>
      </c>
      <c r="S175" s="198">
        <v>0</v>
      </c>
      <c r="T175" s="199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00" t="s">
        <v>357</v>
      </c>
      <c r="AT175" s="200" t="s">
        <v>199</v>
      </c>
      <c r="AU175" s="200" t="s">
        <v>86</v>
      </c>
      <c r="AY175" s="18" t="s">
        <v>128</v>
      </c>
      <c r="BE175" s="201">
        <f>IF(N175="základní",J175,0)</f>
        <v>0</v>
      </c>
      <c r="BF175" s="201">
        <f>IF(N175="snížená",J175,0)</f>
        <v>0</v>
      </c>
      <c r="BG175" s="201">
        <f>IF(N175="zákl. přenesená",J175,0)</f>
        <v>0</v>
      </c>
      <c r="BH175" s="201">
        <f>IF(N175="sníž. přenesená",J175,0)</f>
        <v>0</v>
      </c>
      <c r="BI175" s="201">
        <f>IF(N175="nulová",J175,0)</f>
        <v>0</v>
      </c>
      <c r="BJ175" s="18" t="s">
        <v>84</v>
      </c>
      <c r="BK175" s="201">
        <f>ROUND(I175*H175,2)</f>
        <v>0</v>
      </c>
      <c r="BL175" s="18" t="s">
        <v>252</v>
      </c>
      <c r="BM175" s="200" t="s">
        <v>674</v>
      </c>
    </row>
    <row r="176" spans="1:65" s="2" customFormat="1" ht="11.25">
      <c r="A176" s="35"/>
      <c r="B176" s="36"/>
      <c r="C176" s="37"/>
      <c r="D176" s="202" t="s">
        <v>137</v>
      </c>
      <c r="E176" s="37"/>
      <c r="F176" s="203" t="s">
        <v>673</v>
      </c>
      <c r="G176" s="37"/>
      <c r="H176" s="37"/>
      <c r="I176" s="204"/>
      <c r="J176" s="37"/>
      <c r="K176" s="37"/>
      <c r="L176" s="40"/>
      <c r="M176" s="205"/>
      <c r="N176" s="206"/>
      <c r="O176" s="72"/>
      <c r="P176" s="72"/>
      <c r="Q176" s="72"/>
      <c r="R176" s="72"/>
      <c r="S176" s="72"/>
      <c r="T176" s="73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T176" s="18" t="s">
        <v>137</v>
      </c>
      <c r="AU176" s="18" t="s">
        <v>86</v>
      </c>
    </row>
    <row r="177" spans="1:65" s="2" customFormat="1" ht="44.25" customHeight="1">
      <c r="A177" s="35"/>
      <c r="B177" s="36"/>
      <c r="C177" s="188" t="s">
        <v>300</v>
      </c>
      <c r="D177" s="188" t="s">
        <v>131</v>
      </c>
      <c r="E177" s="189" t="s">
        <v>675</v>
      </c>
      <c r="F177" s="190" t="s">
        <v>676</v>
      </c>
      <c r="G177" s="191" t="s">
        <v>180</v>
      </c>
      <c r="H177" s="192">
        <v>1</v>
      </c>
      <c r="I177" s="193"/>
      <c r="J177" s="194">
        <f>ROUND(I177*H177,2)</f>
        <v>0</v>
      </c>
      <c r="K177" s="195"/>
      <c r="L177" s="40"/>
      <c r="M177" s="196" t="s">
        <v>1</v>
      </c>
      <c r="N177" s="197" t="s">
        <v>41</v>
      </c>
      <c r="O177" s="72"/>
      <c r="P177" s="198">
        <f>O177*H177</f>
        <v>0</v>
      </c>
      <c r="Q177" s="198">
        <v>0</v>
      </c>
      <c r="R177" s="198">
        <f>Q177*H177</f>
        <v>0</v>
      </c>
      <c r="S177" s="198">
        <v>0</v>
      </c>
      <c r="T177" s="199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00" t="s">
        <v>252</v>
      </c>
      <c r="AT177" s="200" t="s">
        <v>131</v>
      </c>
      <c r="AU177" s="200" t="s">
        <v>86</v>
      </c>
      <c r="AY177" s="18" t="s">
        <v>128</v>
      </c>
      <c r="BE177" s="201">
        <f>IF(N177="základní",J177,0)</f>
        <v>0</v>
      </c>
      <c r="BF177" s="201">
        <f>IF(N177="snížená",J177,0)</f>
        <v>0</v>
      </c>
      <c r="BG177" s="201">
        <f>IF(N177="zákl. přenesená",J177,0)</f>
        <v>0</v>
      </c>
      <c r="BH177" s="201">
        <f>IF(N177="sníž. přenesená",J177,0)</f>
        <v>0</v>
      </c>
      <c r="BI177" s="201">
        <f>IF(N177="nulová",J177,0)</f>
        <v>0</v>
      </c>
      <c r="BJ177" s="18" t="s">
        <v>84</v>
      </c>
      <c r="BK177" s="201">
        <f>ROUND(I177*H177,2)</f>
        <v>0</v>
      </c>
      <c r="BL177" s="18" t="s">
        <v>252</v>
      </c>
      <c r="BM177" s="200" t="s">
        <v>677</v>
      </c>
    </row>
    <row r="178" spans="1:65" s="2" customFormat="1" ht="29.25">
      <c r="A178" s="35"/>
      <c r="B178" s="36"/>
      <c r="C178" s="37"/>
      <c r="D178" s="202" t="s">
        <v>137</v>
      </c>
      <c r="E178" s="37"/>
      <c r="F178" s="203" t="s">
        <v>676</v>
      </c>
      <c r="G178" s="37"/>
      <c r="H178" s="37"/>
      <c r="I178" s="204"/>
      <c r="J178" s="37"/>
      <c r="K178" s="37"/>
      <c r="L178" s="40"/>
      <c r="M178" s="205"/>
      <c r="N178" s="206"/>
      <c r="O178" s="72"/>
      <c r="P178" s="72"/>
      <c r="Q178" s="72"/>
      <c r="R178" s="72"/>
      <c r="S178" s="72"/>
      <c r="T178" s="73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T178" s="18" t="s">
        <v>137</v>
      </c>
      <c r="AU178" s="18" t="s">
        <v>86</v>
      </c>
    </row>
    <row r="179" spans="1:65" s="2" customFormat="1" ht="44.25" customHeight="1">
      <c r="A179" s="35"/>
      <c r="B179" s="36"/>
      <c r="C179" s="188" t="s">
        <v>305</v>
      </c>
      <c r="D179" s="188" t="s">
        <v>131</v>
      </c>
      <c r="E179" s="189" t="s">
        <v>678</v>
      </c>
      <c r="F179" s="190" t="s">
        <v>679</v>
      </c>
      <c r="G179" s="191" t="s">
        <v>360</v>
      </c>
      <c r="H179" s="192">
        <v>7.0000000000000007E-2</v>
      </c>
      <c r="I179" s="193"/>
      <c r="J179" s="194">
        <f>ROUND(I179*H179,2)</f>
        <v>0</v>
      </c>
      <c r="K179" s="195"/>
      <c r="L179" s="40"/>
      <c r="M179" s="196" t="s">
        <v>1</v>
      </c>
      <c r="N179" s="197" t="s">
        <v>41</v>
      </c>
      <c r="O179" s="72"/>
      <c r="P179" s="198">
        <f>O179*H179</f>
        <v>0</v>
      </c>
      <c r="Q179" s="198">
        <v>0</v>
      </c>
      <c r="R179" s="198">
        <f>Q179*H179</f>
        <v>0</v>
      </c>
      <c r="S179" s="198">
        <v>0</v>
      </c>
      <c r="T179" s="199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00" t="s">
        <v>252</v>
      </c>
      <c r="AT179" s="200" t="s">
        <v>131</v>
      </c>
      <c r="AU179" s="200" t="s">
        <v>86</v>
      </c>
      <c r="AY179" s="18" t="s">
        <v>128</v>
      </c>
      <c r="BE179" s="201">
        <f>IF(N179="základní",J179,0)</f>
        <v>0</v>
      </c>
      <c r="BF179" s="201">
        <f>IF(N179="snížená",J179,0)</f>
        <v>0</v>
      </c>
      <c r="BG179" s="201">
        <f>IF(N179="zákl. přenesená",J179,0)</f>
        <v>0</v>
      </c>
      <c r="BH179" s="201">
        <f>IF(N179="sníž. přenesená",J179,0)</f>
        <v>0</v>
      </c>
      <c r="BI179" s="201">
        <f>IF(N179="nulová",J179,0)</f>
        <v>0</v>
      </c>
      <c r="BJ179" s="18" t="s">
        <v>84</v>
      </c>
      <c r="BK179" s="201">
        <f>ROUND(I179*H179,2)</f>
        <v>0</v>
      </c>
      <c r="BL179" s="18" t="s">
        <v>252</v>
      </c>
      <c r="BM179" s="200" t="s">
        <v>680</v>
      </c>
    </row>
    <row r="180" spans="1:65" s="2" customFormat="1" ht="29.25">
      <c r="A180" s="35"/>
      <c r="B180" s="36"/>
      <c r="C180" s="37"/>
      <c r="D180" s="202" t="s">
        <v>137</v>
      </c>
      <c r="E180" s="37"/>
      <c r="F180" s="203" t="s">
        <v>679</v>
      </c>
      <c r="G180" s="37"/>
      <c r="H180" s="37"/>
      <c r="I180" s="204"/>
      <c r="J180" s="37"/>
      <c r="K180" s="37"/>
      <c r="L180" s="40"/>
      <c r="M180" s="205"/>
      <c r="N180" s="206"/>
      <c r="O180" s="72"/>
      <c r="P180" s="72"/>
      <c r="Q180" s="72"/>
      <c r="R180" s="72"/>
      <c r="S180" s="72"/>
      <c r="T180" s="73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T180" s="18" t="s">
        <v>137</v>
      </c>
      <c r="AU180" s="18" t="s">
        <v>86</v>
      </c>
    </row>
    <row r="181" spans="1:65" s="12" customFormat="1" ht="25.9" customHeight="1">
      <c r="B181" s="172"/>
      <c r="C181" s="173"/>
      <c r="D181" s="174" t="s">
        <v>75</v>
      </c>
      <c r="E181" s="175" t="s">
        <v>199</v>
      </c>
      <c r="F181" s="175" t="s">
        <v>681</v>
      </c>
      <c r="G181" s="173"/>
      <c r="H181" s="173"/>
      <c r="I181" s="176"/>
      <c r="J181" s="177">
        <f>BK181</f>
        <v>0</v>
      </c>
      <c r="K181" s="173"/>
      <c r="L181" s="178"/>
      <c r="M181" s="179"/>
      <c r="N181" s="180"/>
      <c r="O181" s="180"/>
      <c r="P181" s="181">
        <f>P182</f>
        <v>0</v>
      </c>
      <c r="Q181" s="180"/>
      <c r="R181" s="181">
        <f>R182</f>
        <v>0</v>
      </c>
      <c r="S181" s="180"/>
      <c r="T181" s="182">
        <f>T182</f>
        <v>0</v>
      </c>
      <c r="AR181" s="183" t="s">
        <v>155</v>
      </c>
      <c r="AT181" s="184" t="s">
        <v>75</v>
      </c>
      <c r="AU181" s="184" t="s">
        <v>76</v>
      </c>
      <c r="AY181" s="183" t="s">
        <v>128</v>
      </c>
      <c r="BK181" s="185">
        <f>BK182</f>
        <v>0</v>
      </c>
    </row>
    <row r="182" spans="1:65" s="12" customFormat="1" ht="22.9" customHeight="1">
      <c r="B182" s="172"/>
      <c r="C182" s="173"/>
      <c r="D182" s="174" t="s">
        <v>75</v>
      </c>
      <c r="E182" s="186" t="s">
        <v>682</v>
      </c>
      <c r="F182" s="186" t="s">
        <v>683</v>
      </c>
      <c r="G182" s="173"/>
      <c r="H182" s="173"/>
      <c r="I182" s="176"/>
      <c r="J182" s="187">
        <f>BK182</f>
        <v>0</v>
      </c>
      <c r="K182" s="173"/>
      <c r="L182" s="178"/>
      <c r="M182" s="179"/>
      <c r="N182" s="180"/>
      <c r="O182" s="180"/>
      <c r="P182" s="181">
        <f>SUM(P183:P191)</f>
        <v>0</v>
      </c>
      <c r="Q182" s="180"/>
      <c r="R182" s="181">
        <f>SUM(R183:R191)</f>
        <v>0</v>
      </c>
      <c r="S182" s="180"/>
      <c r="T182" s="182">
        <f>SUM(T183:T191)</f>
        <v>0</v>
      </c>
      <c r="AR182" s="183" t="s">
        <v>155</v>
      </c>
      <c r="AT182" s="184" t="s">
        <v>75</v>
      </c>
      <c r="AU182" s="184" t="s">
        <v>84</v>
      </c>
      <c r="AY182" s="183" t="s">
        <v>128</v>
      </c>
      <c r="BK182" s="185">
        <f>SUM(BK183:BK191)</f>
        <v>0</v>
      </c>
    </row>
    <row r="183" spans="1:65" s="2" customFormat="1" ht="24.2" customHeight="1">
      <c r="A183" s="35"/>
      <c r="B183" s="36"/>
      <c r="C183" s="188" t="s">
        <v>312</v>
      </c>
      <c r="D183" s="188" t="s">
        <v>131</v>
      </c>
      <c r="E183" s="189" t="s">
        <v>684</v>
      </c>
      <c r="F183" s="190" t="s">
        <v>685</v>
      </c>
      <c r="G183" s="191" t="s">
        <v>360</v>
      </c>
      <c r="H183" s="192">
        <v>0.25</v>
      </c>
      <c r="I183" s="193"/>
      <c r="J183" s="194">
        <f>ROUND(I183*H183,2)</f>
        <v>0</v>
      </c>
      <c r="K183" s="195"/>
      <c r="L183" s="40"/>
      <c r="M183" s="196" t="s">
        <v>1</v>
      </c>
      <c r="N183" s="197" t="s">
        <v>41</v>
      </c>
      <c r="O183" s="72"/>
      <c r="P183" s="198">
        <f>O183*H183</f>
        <v>0</v>
      </c>
      <c r="Q183" s="198">
        <v>0</v>
      </c>
      <c r="R183" s="198">
        <f>Q183*H183</f>
        <v>0</v>
      </c>
      <c r="S183" s="198">
        <v>0</v>
      </c>
      <c r="T183" s="199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00" t="s">
        <v>566</v>
      </c>
      <c r="AT183" s="200" t="s">
        <v>131</v>
      </c>
      <c r="AU183" s="200" t="s">
        <v>86</v>
      </c>
      <c r="AY183" s="18" t="s">
        <v>128</v>
      </c>
      <c r="BE183" s="201">
        <f>IF(N183="základní",J183,0)</f>
        <v>0</v>
      </c>
      <c r="BF183" s="201">
        <f>IF(N183="snížená",J183,0)</f>
        <v>0</v>
      </c>
      <c r="BG183" s="201">
        <f>IF(N183="zákl. přenesená",J183,0)</f>
        <v>0</v>
      </c>
      <c r="BH183" s="201">
        <f>IF(N183="sníž. přenesená",J183,0)</f>
        <v>0</v>
      </c>
      <c r="BI183" s="201">
        <f>IF(N183="nulová",J183,0)</f>
        <v>0</v>
      </c>
      <c r="BJ183" s="18" t="s">
        <v>84</v>
      </c>
      <c r="BK183" s="201">
        <f>ROUND(I183*H183,2)</f>
        <v>0</v>
      </c>
      <c r="BL183" s="18" t="s">
        <v>566</v>
      </c>
      <c r="BM183" s="200" t="s">
        <v>686</v>
      </c>
    </row>
    <row r="184" spans="1:65" s="2" customFormat="1" ht="19.5">
      <c r="A184" s="35"/>
      <c r="B184" s="36"/>
      <c r="C184" s="37"/>
      <c r="D184" s="202" t="s">
        <v>137</v>
      </c>
      <c r="E184" s="37"/>
      <c r="F184" s="203" t="s">
        <v>685</v>
      </c>
      <c r="G184" s="37"/>
      <c r="H184" s="37"/>
      <c r="I184" s="204"/>
      <c r="J184" s="37"/>
      <c r="K184" s="37"/>
      <c r="L184" s="40"/>
      <c r="M184" s="205"/>
      <c r="N184" s="206"/>
      <c r="O184" s="72"/>
      <c r="P184" s="72"/>
      <c r="Q184" s="72"/>
      <c r="R184" s="72"/>
      <c r="S184" s="72"/>
      <c r="T184" s="73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T184" s="18" t="s">
        <v>137</v>
      </c>
      <c r="AU184" s="18" t="s">
        <v>86</v>
      </c>
    </row>
    <row r="185" spans="1:65" s="2" customFormat="1" ht="24.2" customHeight="1">
      <c r="A185" s="35"/>
      <c r="B185" s="36"/>
      <c r="C185" s="188" t="s">
        <v>318</v>
      </c>
      <c r="D185" s="188" t="s">
        <v>131</v>
      </c>
      <c r="E185" s="189" t="s">
        <v>687</v>
      </c>
      <c r="F185" s="190" t="s">
        <v>688</v>
      </c>
      <c r="G185" s="191" t="s">
        <v>360</v>
      </c>
      <c r="H185" s="192">
        <v>0.25</v>
      </c>
      <c r="I185" s="193"/>
      <c r="J185" s="194">
        <f>ROUND(I185*H185,2)</f>
        <v>0</v>
      </c>
      <c r="K185" s="195"/>
      <c r="L185" s="40"/>
      <c r="M185" s="196" t="s">
        <v>1</v>
      </c>
      <c r="N185" s="197" t="s">
        <v>41</v>
      </c>
      <c r="O185" s="72"/>
      <c r="P185" s="198">
        <f>O185*H185</f>
        <v>0</v>
      </c>
      <c r="Q185" s="198">
        <v>0</v>
      </c>
      <c r="R185" s="198">
        <f>Q185*H185</f>
        <v>0</v>
      </c>
      <c r="S185" s="198">
        <v>0</v>
      </c>
      <c r="T185" s="199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00" t="s">
        <v>566</v>
      </c>
      <c r="AT185" s="200" t="s">
        <v>131</v>
      </c>
      <c r="AU185" s="200" t="s">
        <v>86</v>
      </c>
      <c r="AY185" s="18" t="s">
        <v>128</v>
      </c>
      <c r="BE185" s="201">
        <f>IF(N185="základní",J185,0)</f>
        <v>0</v>
      </c>
      <c r="BF185" s="201">
        <f>IF(N185="snížená",J185,0)</f>
        <v>0</v>
      </c>
      <c r="BG185" s="201">
        <f>IF(N185="zákl. přenesená",J185,0)</f>
        <v>0</v>
      </c>
      <c r="BH185" s="201">
        <f>IF(N185="sníž. přenesená",J185,0)</f>
        <v>0</v>
      </c>
      <c r="BI185" s="201">
        <f>IF(N185="nulová",J185,0)</f>
        <v>0</v>
      </c>
      <c r="BJ185" s="18" t="s">
        <v>84</v>
      </c>
      <c r="BK185" s="201">
        <f>ROUND(I185*H185,2)</f>
        <v>0</v>
      </c>
      <c r="BL185" s="18" t="s">
        <v>566</v>
      </c>
      <c r="BM185" s="200" t="s">
        <v>689</v>
      </c>
    </row>
    <row r="186" spans="1:65" s="2" customFormat="1" ht="19.5">
      <c r="A186" s="35"/>
      <c r="B186" s="36"/>
      <c r="C186" s="37"/>
      <c r="D186" s="202" t="s">
        <v>137</v>
      </c>
      <c r="E186" s="37"/>
      <c r="F186" s="203" t="s">
        <v>688</v>
      </c>
      <c r="G186" s="37"/>
      <c r="H186" s="37"/>
      <c r="I186" s="204"/>
      <c r="J186" s="37"/>
      <c r="K186" s="37"/>
      <c r="L186" s="40"/>
      <c r="M186" s="205"/>
      <c r="N186" s="206"/>
      <c r="O186" s="72"/>
      <c r="P186" s="72"/>
      <c r="Q186" s="72"/>
      <c r="R186" s="72"/>
      <c r="S186" s="72"/>
      <c r="T186" s="73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T186" s="18" t="s">
        <v>137</v>
      </c>
      <c r="AU186" s="18" t="s">
        <v>86</v>
      </c>
    </row>
    <row r="187" spans="1:65" s="2" customFormat="1" ht="37.9" customHeight="1">
      <c r="A187" s="35"/>
      <c r="B187" s="36"/>
      <c r="C187" s="188" t="s">
        <v>323</v>
      </c>
      <c r="D187" s="188" t="s">
        <v>131</v>
      </c>
      <c r="E187" s="189" t="s">
        <v>690</v>
      </c>
      <c r="F187" s="190" t="s">
        <v>691</v>
      </c>
      <c r="G187" s="191" t="s">
        <v>360</v>
      </c>
      <c r="H187" s="192">
        <v>2.5</v>
      </c>
      <c r="I187" s="193"/>
      <c r="J187" s="194">
        <f>ROUND(I187*H187,2)</f>
        <v>0</v>
      </c>
      <c r="K187" s="195"/>
      <c r="L187" s="40"/>
      <c r="M187" s="196" t="s">
        <v>1</v>
      </c>
      <c r="N187" s="197" t="s">
        <v>41</v>
      </c>
      <c r="O187" s="72"/>
      <c r="P187" s="198">
        <f>O187*H187</f>
        <v>0</v>
      </c>
      <c r="Q187" s="198">
        <v>0</v>
      </c>
      <c r="R187" s="198">
        <f>Q187*H187</f>
        <v>0</v>
      </c>
      <c r="S187" s="198">
        <v>0</v>
      </c>
      <c r="T187" s="199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00" t="s">
        <v>566</v>
      </c>
      <c r="AT187" s="200" t="s">
        <v>131</v>
      </c>
      <c r="AU187" s="200" t="s">
        <v>86</v>
      </c>
      <c r="AY187" s="18" t="s">
        <v>128</v>
      </c>
      <c r="BE187" s="201">
        <f>IF(N187="základní",J187,0)</f>
        <v>0</v>
      </c>
      <c r="BF187" s="201">
        <f>IF(N187="snížená",J187,0)</f>
        <v>0</v>
      </c>
      <c r="BG187" s="201">
        <f>IF(N187="zákl. přenesená",J187,0)</f>
        <v>0</v>
      </c>
      <c r="BH187" s="201">
        <f>IF(N187="sníž. přenesená",J187,0)</f>
        <v>0</v>
      </c>
      <c r="BI187" s="201">
        <f>IF(N187="nulová",J187,0)</f>
        <v>0</v>
      </c>
      <c r="BJ187" s="18" t="s">
        <v>84</v>
      </c>
      <c r="BK187" s="201">
        <f>ROUND(I187*H187,2)</f>
        <v>0</v>
      </c>
      <c r="BL187" s="18" t="s">
        <v>566</v>
      </c>
      <c r="BM187" s="200" t="s">
        <v>692</v>
      </c>
    </row>
    <row r="188" spans="1:65" s="2" customFormat="1" ht="19.5">
      <c r="A188" s="35"/>
      <c r="B188" s="36"/>
      <c r="C188" s="37"/>
      <c r="D188" s="202" t="s">
        <v>137</v>
      </c>
      <c r="E188" s="37"/>
      <c r="F188" s="203" t="s">
        <v>691</v>
      </c>
      <c r="G188" s="37"/>
      <c r="H188" s="37"/>
      <c r="I188" s="204"/>
      <c r="J188" s="37"/>
      <c r="K188" s="37"/>
      <c r="L188" s="40"/>
      <c r="M188" s="205"/>
      <c r="N188" s="206"/>
      <c r="O188" s="72"/>
      <c r="P188" s="72"/>
      <c r="Q188" s="72"/>
      <c r="R188" s="72"/>
      <c r="S188" s="72"/>
      <c r="T188" s="73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T188" s="18" t="s">
        <v>137</v>
      </c>
      <c r="AU188" s="18" t="s">
        <v>86</v>
      </c>
    </row>
    <row r="189" spans="1:65" s="14" customFormat="1" ht="11.25">
      <c r="B189" s="217"/>
      <c r="C189" s="218"/>
      <c r="D189" s="202" t="s">
        <v>139</v>
      </c>
      <c r="E189" s="219" t="s">
        <v>1</v>
      </c>
      <c r="F189" s="220" t="s">
        <v>693</v>
      </c>
      <c r="G189" s="218"/>
      <c r="H189" s="221">
        <v>2.5</v>
      </c>
      <c r="I189" s="222"/>
      <c r="J189" s="218"/>
      <c r="K189" s="218"/>
      <c r="L189" s="223"/>
      <c r="M189" s="224"/>
      <c r="N189" s="225"/>
      <c r="O189" s="225"/>
      <c r="P189" s="225"/>
      <c r="Q189" s="225"/>
      <c r="R189" s="225"/>
      <c r="S189" s="225"/>
      <c r="T189" s="226"/>
      <c r="AT189" s="227" t="s">
        <v>139</v>
      </c>
      <c r="AU189" s="227" t="s">
        <v>86</v>
      </c>
      <c r="AV189" s="14" t="s">
        <v>86</v>
      </c>
      <c r="AW189" s="14" t="s">
        <v>32</v>
      </c>
      <c r="AX189" s="14" t="s">
        <v>84</v>
      </c>
      <c r="AY189" s="227" t="s">
        <v>128</v>
      </c>
    </row>
    <row r="190" spans="1:65" s="2" customFormat="1" ht="44.25" customHeight="1">
      <c r="A190" s="35"/>
      <c r="B190" s="36"/>
      <c r="C190" s="188" t="s">
        <v>330</v>
      </c>
      <c r="D190" s="188" t="s">
        <v>131</v>
      </c>
      <c r="E190" s="189" t="s">
        <v>694</v>
      </c>
      <c r="F190" s="190" t="s">
        <v>695</v>
      </c>
      <c r="G190" s="191" t="s">
        <v>360</v>
      </c>
      <c r="H190" s="192">
        <v>0.25</v>
      </c>
      <c r="I190" s="193"/>
      <c r="J190" s="194">
        <f>ROUND(I190*H190,2)</f>
        <v>0</v>
      </c>
      <c r="K190" s="195"/>
      <c r="L190" s="40"/>
      <c r="M190" s="196" t="s">
        <v>1</v>
      </c>
      <c r="N190" s="197" t="s">
        <v>41</v>
      </c>
      <c r="O190" s="72"/>
      <c r="P190" s="198">
        <f>O190*H190</f>
        <v>0</v>
      </c>
      <c r="Q190" s="198">
        <v>0</v>
      </c>
      <c r="R190" s="198">
        <f>Q190*H190</f>
        <v>0</v>
      </c>
      <c r="S190" s="198">
        <v>0</v>
      </c>
      <c r="T190" s="199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00" t="s">
        <v>566</v>
      </c>
      <c r="AT190" s="200" t="s">
        <v>131</v>
      </c>
      <c r="AU190" s="200" t="s">
        <v>86</v>
      </c>
      <c r="AY190" s="18" t="s">
        <v>128</v>
      </c>
      <c r="BE190" s="201">
        <f>IF(N190="základní",J190,0)</f>
        <v>0</v>
      </c>
      <c r="BF190" s="201">
        <f>IF(N190="snížená",J190,0)</f>
        <v>0</v>
      </c>
      <c r="BG190" s="201">
        <f>IF(N190="zákl. přenesená",J190,0)</f>
        <v>0</v>
      </c>
      <c r="BH190" s="201">
        <f>IF(N190="sníž. přenesená",J190,0)</f>
        <v>0</v>
      </c>
      <c r="BI190" s="201">
        <f>IF(N190="nulová",J190,0)</f>
        <v>0</v>
      </c>
      <c r="BJ190" s="18" t="s">
        <v>84</v>
      </c>
      <c r="BK190" s="201">
        <f>ROUND(I190*H190,2)</f>
        <v>0</v>
      </c>
      <c r="BL190" s="18" t="s">
        <v>566</v>
      </c>
      <c r="BM190" s="200" t="s">
        <v>696</v>
      </c>
    </row>
    <row r="191" spans="1:65" s="2" customFormat="1" ht="29.25">
      <c r="A191" s="35"/>
      <c r="B191" s="36"/>
      <c r="C191" s="37"/>
      <c r="D191" s="202" t="s">
        <v>137</v>
      </c>
      <c r="E191" s="37"/>
      <c r="F191" s="203" t="s">
        <v>695</v>
      </c>
      <c r="G191" s="37"/>
      <c r="H191" s="37"/>
      <c r="I191" s="204"/>
      <c r="J191" s="37"/>
      <c r="K191" s="37"/>
      <c r="L191" s="40"/>
      <c r="M191" s="205"/>
      <c r="N191" s="206"/>
      <c r="O191" s="72"/>
      <c r="P191" s="72"/>
      <c r="Q191" s="72"/>
      <c r="R191" s="72"/>
      <c r="S191" s="72"/>
      <c r="T191" s="73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T191" s="18" t="s">
        <v>137</v>
      </c>
      <c r="AU191" s="18" t="s">
        <v>86</v>
      </c>
    </row>
    <row r="192" spans="1:65" s="12" customFormat="1" ht="25.9" customHeight="1">
      <c r="B192" s="172"/>
      <c r="C192" s="173"/>
      <c r="D192" s="174" t="s">
        <v>75</v>
      </c>
      <c r="E192" s="175" t="s">
        <v>697</v>
      </c>
      <c r="F192" s="175" t="s">
        <v>698</v>
      </c>
      <c r="G192" s="173"/>
      <c r="H192" s="173"/>
      <c r="I192" s="176"/>
      <c r="J192" s="177">
        <f>BK192</f>
        <v>0</v>
      </c>
      <c r="K192" s="173"/>
      <c r="L192" s="178"/>
      <c r="M192" s="179"/>
      <c r="N192" s="180"/>
      <c r="O192" s="180"/>
      <c r="P192" s="181">
        <f>SUM(P193:P198)</f>
        <v>0</v>
      </c>
      <c r="Q192" s="180"/>
      <c r="R192" s="181">
        <f>SUM(R193:R198)</f>
        <v>0</v>
      </c>
      <c r="S192" s="180"/>
      <c r="T192" s="182">
        <f>SUM(T193:T198)</f>
        <v>0</v>
      </c>
      <c r="AR192" s="183" t="s">
        <v>135</v>
      </c>
      <c r="AT192" s="184" t="s">
        <v>75</v>
      </c>
      <c r="AU192" s="184" t="s">
        <v>76</v>
      </c>
      <c r="AY192" s="183" t="s">
        <v>128</v>
      </c>
      <c r="BK192" s="185">
        <f>SUM(BK193:BK198)</f>
        <v>0</v>
      </c>
    </row>
    <row r="193" spans="1:65" s="2" customFormat="1" ht="16.5" customHeight="1">
      <c r="A193" s="35"/>
      <c r="B193" s="36"/>
      <c r="C193" s="188" t="s">
        <v>336</v>
      </c>
      <c r="D193" s="188" t="s">
        <v>131</v>
      </c>
      <c r="E193" s="189" t="s">
        <v>699</v>
      </c>
      <c r="F193" s="190" t="s">
        <v>700</v>
      </c>
      <c r="G193" s="191" t="s">
        <v>701</v>
      </c>
      <c r="H193" s="192">
        <v>24</v>
      </c>
      <c r="I193" s="193"/>
      <c r="J193" s="194">
        <f>ROUND(I193*H193,2)</f>
        <v>0</v>
      </c>
      <c r="K193" s="195"/>
      <c r="L193" s="40"/>
      <c r="M193" s="196" t="s">
        <v>1</v>
      </c>
      <c r="N193" s="197" t="s">
        <v>41</v>
      </c>
      <c r="O193" s="72"/>
      <c r="P193" s="198">
        <f>O193*H193</f>
        <v>0</v>
      </c>
      <c r="Q193" s="198">
        <v>0</v>
      </c>
      <c r="R193" s="198">
        <f>Q193*H193</f>
        <v>0</v>
      </c>
      <c r="S193" s="198">
        <v>0</v>
      </c>
      <c r="T193" s="199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00" t="s">
        <v>702</v>
      </c>
      <c r="AT193" s="200" t="s">
        <v>131</v>
      </c>
      <c r="AU193" s="200" t="s">
        <v>84</v>
      </c>
      <c r="AY193" s="18" t="s">
        <v>128</v>
      </c>
      <c r="BE193" s="201">
        <f>IF(N193="základní",J193,0)</f>
        <v>0</v>
      </c>
      <c r="BF193" s="201">
        <f>IF(N193="snížená",J193,0)</f>
        <v>0</v>
      </c>
      <c r="BG193" s="201">
        <f>IF(N193="zákl. přenesená",J193,0)</f>
        <v>0</v>
      </c>
      <c r="BH193" s="201">
        <f>IF(N193="sníž. přenesená",J193,0)</f>
        <v>0</v>
      </c>
      <c r="BI193" s="201">
        <f>IF(N193="nulová",J193,0)</f>
        <v>0</v>
      </c>
      <c r="BJ193" s="18" t="s">
        <v>84</v>
      </c>
      <c r="BK193" s="201">
        <f>ROUND(I193*H193,2)</f>
        <v>0</v>
      </c>
      <c r="BL193" s="18" t="s">
        <v>702</v>
      </c>
      <c r="BM193" s="200" t="s">
        <v>703</v>
      </c>
    </row>
    <row r="194" spans="1:65" s="2" customFormat="1" ht="11.25">
      <c r="A194" s="35"/>
      <c r="B194" s="36"/>
      <c r="C194" s="37"/>
      <c r="D194" s="202" t="s">
        <v>137</v>
      </c>
      <c r="E194" s="37"/>
      <c r="F194" s="203" t="s">
        <v>700</v>
      </c>
      <c r="G194" s="37"/>
      <c r="H194" s="37"/>
      <c r="I194" s="204"/>
      <c r="J194" s="37"/>
      <c r="K194" s="37"/>
      <c r="L194" s="40"/>
      <c r="M194" s="205"/>
      <c r="N194" s="206"/>
      <c r="O194" s="72"/>
      <c r="P194" s="72"/>
      <c r="Q194" s="72"/>
      <c r="R194" s="72"/>
      <c r="S194" s="72"/>
      <c r="T194" s="73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T194" s="18" t="s">
        <v>137</v>
      </c>
      <c r="AU194" s="18" t="s">
        <v>84</v>
      </c>
    </row>
    <row r="195" spans="1:65" s="2" customFormat="1" ht="37.9" customHeight="1">
      <c r="A195" s="35"/>
      <c r="B195" s="36"/>
      <c r="C195" s="188" t="s">
        <v>342</v>
      </c>
      <c r="D195" s="188" t="s">
        <v>131</v>
      </c>
      <c r="E195" s="189" t="s">
        <v>704</v>
      </c>
      <c r="F195" s="190" t="s">
        <v>705</v>
      </c>
      <c r="G195" s="191" t="s">
        <v>701</v>
      </c>
      <c r="H195" s="192">
        <v>3</v>
      </c>
      <c r="I195" s="193"/>
      <c r="J195" s="194">
        <f>ROUND(I195*H195,2)</f>
        <v>0</v>
      </c>
      <c r="K195" s="195"/>
      <c r="L195" s="40"/>
      <c r="M195" s="196" t="s">
        <v>1</v>
      </c>
      <c r="N195" s="197" t="s">
        <v>41</v>
      </c>
      <c r="O195" s="72"/>
      <c r="P195" s="198">
        <f>O195*H195</f>
        <v>0</v>
      </c>
      <c r="Q195" s="198">
        <v>0</v>
      </c>
      <c r="R195" s="198">
        <f>Q195*H195</f>
        <v>0</v>
      </c>
      <c r="S195" s="198">
        <v>0</v>
      </c>
      <c r="T195" s="199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00" t="s">
        <v>702</v>
      </c>
      <c r="AT195" s="200" t="s">
        <v>131</v>
      </c>
      <c r="AU195" s="200" t="s">
        <v>84</v>
      </c>
      <c r="AY195" s="18" t="s">
        <v>128</v>
      </c>
      <c r="BE195" s="201">
        <f>IF(N195="základní",J195,0)</f>
        <v>0</v>
      </c>
      <c r="BF195" s="201">
        <f>IF(N195="snížená",J195,0)</f>
        <v>0</v>
      </c>
      <c r="BG195" s="201">
        <f>IF(N195="zákl. přenesená",J195,0)</f>
        <v>0</v>
      </c>
      <c r="BH195" s="201">
        <f>IF(N195="sníž. přenesená",J195,0)</f>
        <v>0</v>
      </c>
      <c r="BI195" s="201">
        <f>IF(N195="nulová",J195,0)</f>
        <v>0</v>
      </c>
      <c r="BJ195" s="18" t="s">
        <v>84</v>
      </c>
      <c r="BK195" s="201">
        <f>ROUND(I195*H195,2)</f>
        <v>0</v>
      </c>
      <c r="BL195" s="18" t="s">
        <v>702</v>
      </c>
      <c r="BM195" s="200" t="s">
        <v>706</v>
      </c>
    </row>
    <row r="196" spans="1:65" s="2" customFormat="1" ht="19.5">
      <c r="A196" s="35"/>
      <c r="B196" s="36"/>
      <c r="C196" s="37"/>
      <c r="D196" s="202" t="s">
        <v>137</v>
      </c>
      <c r="E196" s="37"/>
      <c r="F196" s="203" t="s">
        <v>705</v>
      </c>
      <c r="G196" s="37"/>
      <c r="H196" s="37"/>
      <c r="I196" s="204"/>
      <c r="J196" s="37"/>
      <c r="K196" s="37"/>
      <c r="L196" s="40"/>
      <c r="M196" s="205"/>
      <c r="N196" s="206"/>
      <c r="O196" s="72"/>
      <c r="P196" s="72"/>
      <c r="Q196" s="72"/>
      <c r="R196" s="72"/>
      <c r="S196" s="72"/>
      <c r="T196" s="73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T196" s="18" t="s">
        <v>137</v>
      </c>
      <c r="AU196" s="18" t="s">
        <v>84</v>
      </c>
    </row>
    <row r="197" spans="1:65" s="2" customFormat="1" ht="37.9" customHeight="1">
      <c r="A197" s="35"/>
      <c r="B197" s="36"/>
      <c r="C197" s="188" t="s">
        <v>350</v>
      </c>
      <c r="D197" s="188" t="s">
        <v>131</v>
      </c>
      <c r="E197" s="189" t="s">
        <v>707</v>
      </c>
      <c r="F197" s="190" t="s">
        <v>708</v>
      </c>
      <c r="G197" s="191" t="s">
        <v>701</v>
      </c>
      <c r="H197" s="192">
        <v>15</v>
      </c>
      <c r="I197" s="193"/>
      <c r="J197" s="194">
        <f>ROUND(I197*H197,2)</f>
        <v>0</v>
      </c>
      <c r="K197" s="195"/>
      <c r="L197" s="40"/>
      <c r="M197" s="196" t="s">
        <v>1</v>
      </c>
      <c r="N197" s="197" t="s">
        <v>41</v>
      </c>
      <c r="O197" s="72"/>
      <c r="P197" s="198">
        <f>O197*H197</f>
        <v>0</v>
      </c>
      <c r="Q197" s="198">
        <v>0</v>
      </c>
      <c r="R197" s="198">
        <f>Q197*H197</f>
        <v>0</v>
      </c>
      <c r="S197" s="198">
        <v>0</v>
      </c>
      <c r="T197" s="199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00" t="s">
        <v>702</v>
      </c>
      <c r="AT197" s="200" t="s">
        <v>131</v>
      </c>
      <c r="AU197" s="200" t="s">
        <v>84</v>
      </c>
      <c r="AY197" s="18" t="s">
        <v>128</v>
      </c>
      <c r="BE197" s="201">
        <f>IF(N197="základní",J197,0)</f>
        <v>0</v>
      </c>
      <c r="BF197" s="201">
        <f>IF(N197="snížená",J197,0)</f>
        <v>0</v>
      </c>
      <c r="BG197" s="201">
        <f>IF(N197="zákl. přenesená",J197,0)</f>
        <v>0</v>
      </c>
      <c r="BH197" s="201">
        <f>IF(N197="sníž. přenesená",J197,0)</f>
        <v>0</v>
      </c>
      <c r="BI197" s="201">
        <f>IF(N197="nulová",J197,0)</f>
        <v>0</v>
      </c>
      <c r="BJ197" s="18" t="s">
        <v>84</v>
      </c>
      <c r="BK197" s="201">
        <f>ROUND(I197*H197,2)</f>
        <v>0</v>
      </c>
      <c r="BL197" s="18" t="s">
        <v>702</v>
      </c>
      <c r="BM197" s="200" t="s">
        <v>709</v>
      </c>
    </row>
    <row r="198" spans="1:65" s="2" customFormat="1" ht="19.5">
      <c r="A198" s="35"/>
      <c r="B198" s="36"/>
      <c r="C198" s="37"/>
      <c r="D198" s="202" t="s">
        <v>137</v>
      </c>
      <c r="E198" s="37"/>
      <c r="F198" s="203" t="s">
        <v>708</v>
      </c>
      <c r="G198" s="37"/>
      <c r="H198" s="37"/>
      <c r="I198" s="204"/>
      <c r="J198" s="37"/>
      <c r="K198" s="37"/>
      <c r="L198" s="40"/>
      <c r="M198" s="264"/>
      <c r="N198" s="265"/>
      <c r="O198" s="266"/>
      <c r="P198" s="266"/>
      <c r="Q198" s="266"/>
      <c r="R198" s="266"/>
      <c r="S198" s="266"/>
      <c r="T198" s="267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T198" s="18" t="s">
        <v>137</v>
      </c>
      <c r="AU198" s="18" t="s">
        <v>84</v>
      </c>
    </row>
    <row r="199" spans="1:65" s="2" customFormat="1" ht="6.95" customHeight="1">
      <c r="A199" s="35"/>
      <c r="B199" s="55"/>
      <c r="C199" s="56"/>
      <c r="D199" s="56"/>
      <c r="E199" s="56"/>
      <c r="F199" s="56"/>
      <c r="G199" s="56"/>
      <c r="H199" s="56"/>
      <c r="I199" s="56"/>
      <c r="J199" s="56"/>
      <c r="K199" s="56"/>
      <c r="L199" s="40"/>
      <c r="M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</row>
  </sheetData>
  <sheetProtection algorithmName="SHA-512" hashValue="wIz4NhBujSgrqNX3PrmlHH0pYpJkZiCN4rvbcrTH6C5OUStUKd/MTpkoMk2zmvkvMar24JkqcnLIA7h6zLY1eg==" saltValue="7TT9jz2bekJ+2BmtPlAoshGXCCFUkITnPPP5mXVPiUxTez2b2cUTxlPbwguV33Iu2Qj9aSZisjnaFy//tl9tgA==" spinCount="100000" sheet="1" objects="1" scenarios="1" formatColumns="0" formatRows="0" autoFilter="0"/>
  <autoFilter ref="C122:K198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27"/>
  <sheetViews>
    <sheetView showGridLines="0" tabSelected="1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08"/>
      <c r="M2" s="308"/>
      <c r="N2" s="308"/>
      <c r="O2" s="308"/>
      <c r="P2" s="308"/>
      <c r="Q2" s="308"/>
      <c r="R2" s="308"/>
      <c r="S2" s="308"/>
      <c r="T2" s="308"/>
      <c r="U2" s="308"/>
      <c r="V2" s="308"/>
      <c r="AT2" s="18" t="s">
        <v>92</v>
      </c>
    </row>
    <row r="3" spans="1:46" s="1" customFormat="1" ht="6.95" customHeigh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21"/>
      <c r="AT3" s="18" t="s">
        <v>86</v>
      </c>
    </row>
    <row r="4" spans="1:46" s="1" customFormat="1" ht="24.95" customHeight="1">
      <c r="B4" s="21"/>
      <c r="D4" s="111" t="s">
        <v>93</v>
      </c>
      <c r="L4" s="21"/>
      <c r="M4" s="112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13" t="s">
        <v>16</v>
      </c>
      <c r="L6" s="21"/>
    </row>
    <row r="7" spans="1:46" s="1" customFormat="1" ht="16.5" customHeight="1">
      <c r="B7" s="21"/>
      <c r="E7" s="309" t="str">
        <f>'Rekapitulace stavby'!K6</f>
        <v>Výměna oken tělocvičny ZŠ 1.máje v Karlových Varech</v>
      </c>
      <c r="F7" s="310"/>
      <c r="G7" s="310"/>
      <c r="H7" s="310"/>
      <c r="L7" s="21"/>
    </row>
    <row r="8" spans="1:46" s="2" customFormat="1" ht="12" customHeight="1">
      <c r="A8" s="35"/>
      <c r="B8" s="40"/>
      <c r="C8" s="35"/>
      <c r="D8" s="113" t="s">
        <v>94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11" t="s">
        <v>710</v>
      </c>
      <c r="F9" s="312"/>
      <c r="G9" s="312"/>
      <c r="H9" s="312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3" t="s">
        <v>18</v>
      </c>
      <c r="E11" s="35"/>
      <c r="F11" s="114" t="s">
        <v>1</v>
      </c>
      <c r="G11" s="35"/>
      <c r="H11" s="35"/>
      <c r="I11" s="113" t="s">
        <v>19</v>
      </c>
      <c r="J11" s="114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3" t="s">
        <v>20</v>
      </c>
      <c r="E12" s="35"/>
      <c r="F12" s="114" t="s">
        <v>21</v>
      </c>
      <c r="G12" s="35"/>
      <c r="H12" s="35"/>
      <c r="I12" s="113" t="s">
        <v>22</v>
      </c>
      <c r="J12" s="115" t="str">
        <f>'Rekapitulace stavby'!AN8</f>
        <v>5. 3. 2024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3" t="s">
        <v>24</v>
      </c>
      <c r="E14" s="35"/>
      <c r="F14" s="35"/>
      <c r="G14" s="35"/>
      <c r="H14" s="35"/>
      <c r="I14" s="113" t="s">
        <v>25</v>
      </c>
      <c r="J14" s="114" t="s">
        <v>1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4" t="s">
        <v>26</v>
      </c>
      <c r="F15" s="35"/>
      <c r="G15" s="35"/>
      <c r="H15" s="35"/>
      <c r="I15" s="113" t="s">
        <v>27</v>
      </c>
      <c r="J15" s="114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3" t="s">
        <v>28</v>
      </c>
      <c r="E17" s="35"/>
      <c r="F17" s="35"/>
      <c r="G17" s="35"/>
      <c r="H17" s="35"/>
      <c r="I17" s="113" t="s">
        <v>25</v>
      </c>
      <c r="J17" s="31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13" t="str">
        <f>'Rekapitulace stavby'!E14</f>
        <v>Vyplň údaj</v>
      </c>
      <c r="F18" s="314"/>
      <c r="G18" s="314"/>
      <c r="H18" s="314"/>
      <c r="I18" s="113" t="s">
        <v>27</v>
      </c>
      <c r="J18" s="31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3" t="s">
        <v>30</v>
      </c>
      <c r="E20" s="35"/>
      <c r="F20" s="35"/>
      <c r="G20" s="35"/>
      <c r="H20" s="35"/>
      <c r="I20" s="113" t="s">
        <v>25</v>
      </c>
      <c r="J20" s="114" t="s">
        <v>1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4" t="s">
        <v>31</v>
      </c>
      <c r="F21" s="35"/>
      <c r="G21" s="35"/>
      <c r="H21" s="35"/>
      <c r="I21" s="113" t="s">
        <v>27</v>
      </c>
      <c r="J21" s="114" t="s">
        <v>1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3" t="s">
        <v>33</v>
      </c>
      <c r="E23" s="35"/>
      <c r="F23" s="35"/>
      <c r="G23" s="35"/>
      <c r="H23" s="35"/>
      <c r="I23" s="113" t="s">
        <v>25</v>
      </c>
      <c r="J23" s="114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4" t="s">
        <v>31</v>
      </c>
      <c r="F24" s="35"/>
      <c r="G24" s="35"/>
      <c r="H24" s="35"/>
      <c r="I24" s="113" t="s">
        <v>27</v>
      </c>
      <c r="J24" s="114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3" t="s">
        <v>34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6"/>
      <c r="B27" s="117"/>
      <c r="C27" s="116"/>
      <c r="D27" s="116"/>
      <c r="E27" s="315" t="s">
        <v>1</v>
      </c>
      <c r="F27" s="315"/>
      <c r="G27" s="315"/>
      <c r="H27" s="315"/>
      <c r="I27" s="116"/>
      <c r="J27" s="116"/>
      <c r="K27" s="116"/>
      <c r="L27" s="118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9"/>
      <c r="E29" s="119"/>
      <c r="F29" s="119"/>
      <c r="G29" s="119"/>
      <c r="H29" s="119"/>
      <c r="I29" s="119"/>
      <c r="J29" s="119"/>
      <c r="K29" s="119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0" t="s">
        <v>36</v>
      </c>
      <c r="E30" s="35"/>
      <c r="F30" s="35"/>
      <c r="G30" s="35"/>
      <c r="H30" s="35"/>
      <c r="I30" s="35"/>
      <c r="J30" s="121">
        <f>ROUND(J119,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9"/>
      <c r="E31" s="119"/>
      <c r="F31" s="119"/>
      <c r="G31" s="119"/>
      <c r="H31" s="119"/>
      <c r="I31" s="119"/>
      <c r="J31" s="119"/>
      <c r="K31" s="119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22" t="s">
        <v>38</v>
      </c>
      <c r="G32" s="35"/>
      <c r="H32" s="35"/>
      <c r="I32" s="122" t="s">
        <v>37</v>
      </c>
      <c r="J32" s="122" t="s">
        <v>39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23" t="s">
        <v>40</v>
      </c>
      <c r="E33" s="113" t="s">
        <v>41</v>
      </c>
      <c r="F33" s="124">
        <f>ROUND((SUM(BE119:BE126)),  2)</f>
        <v>0</v>
      </c>
      <c r="G33" s="35"/>
      <c r="H33" s="35"/>
      <c r="I33" s="125">
        <v>0.21</v>
      </c>
      <c r="J33" s="124">
        <f>ROUND(((SUM(BE119:BE126))*I33),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13" t="s">
        <v>42</v>
      </c>
      <c r="F34" s="124">
        <f>ROUND((SUM(BF119:BF126)),  2)</f>
        <v>0</v>
      </c>
      <c r="G34" s="35"/>
      <c r="H34" s="35"/>
      <c r="I34" s="125">
        <v>0.15</v>
      </c>
      <c r="J34" s="124">
        <f>ROUND(((SUM(BF119:BF126))*I34),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13" t="s">
        <v>43</v>
      </c>
      <c r="F35" s="124">
        <f>ROUND((SUM(BG119:BG126)),  2)</f>
        <v>0</v>
      </c>
      <c r="G35" s="35"/>
      <c r="H35" s="35"/>
      <c r="I35" s="125">
        <v>0.21</v>
      </c>
      <c r="J35" s="124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13" t="s">
        <v>44</v>
      </c>
      <c r="F36" s="124">
        <f>ROUND((SUM(BH119:BH126)),  2)</f>
        <v>0</v>
      </c>
      <c r="G36" s="35"/>
      <c r="H36" s="35"/>
      <c r="I36" s="125">
        <v>0.15</v>
      </c>
      <c r="J36" s="124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13" t="s">
        <v>45</v>
      </c>
      <c r="F37" s="124">
        <f>ROUND((SUM(BI119:BI126)),  2)</f>
        <v>0</v>
      </c>
      <c r="G37" s="35"/>
      <c r="H37" s="35"/>
      <c r="I37" s="125">
        <v>0</v>
      </c>
      <c r="J37" s="124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6"/>
      <c r="D39" s="127" t="s">
        <v>46</v>
      </c>
      <c r="E39" s="128"/>
      <c r="F39" s="128"/>
      <c r="G39" s="129" t="s">
        <v>47</v>
      </c>
      <c r="H39" s="130" t="s">
        <v>48</v>
      </c>
      <c r="I39" s="128"/>
      <c r="J39" s="131">
        <f>SUM(J30:J37)</f>
        <v>0</v>
      </c>
      <c r="K39" s="132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52"/>
      <c r="D50" s="133" t="s">
        <v>49</v>
      </c>
      <c r="E50" s="134"/>
      <c r="F50" s="134"/>
      <c r="G50" s="133" t="s">
        <v>50</v>
      </c>
      <c r="H50" s="134"/>
      <c r="I50" s="134"/>
      <c r="J50" s="134"/>
      <c r="K50" s="134"/>
      <c r="L50" s="52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5"/>
      <c r="B61" s="40"/>
      <c r="C61" s="35"/>
      <c r="D61" s="135" t="s">
        <v>51</v>
      </c>
      <c r="E61" s="136"/>
      <c r="F61" s="137" t="s">
        <v>52</v>
      </c>
      <c r="G61" s="135" t="s">
        <v>51</v>
      </c>
      <c r="H61" s="136"/>
      <c r="I61" s="136"/>
      <c r="J61" s="138" t="s">
        <v>52</v>
      </c>
      <c r="K61" s="136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5"/>
      <c r="B65" s="40"/>
      <c r="C65" s="35"/>
      <c r="D65" s="133" t="s">
        <v>53</v>
      </c>
      <c r="E65" s="139"/>
      <c r="F65" s="139"/>
      <c r="G65" s="133" t="s">
        <v>54</v>
      </c>
      <c r="H65" s="139"/>
      <c r="I65" s="139"/>
      <c r="J65" s="139"/>
      <c r="K65" s="139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5"/>
      <c r="B76" s="40"/>
      <c r="C76" s="35"/>
      <c r="D76" s="135" t="s">
        <v>51</v>
      </c>
      <c r="E76" s="136"/>
      <c r="F76" s="137" t="s">
        <v>52</v>
      </c>
      <c r="G76" s="135" t="s">
        <v>51</v>
      </c>
      <c r="H76" s="136"/>
      <c r="I76" s="136"/>
      <c r="J76" s="138" t="s">
        <v>52</v>
      </c>
      <c r="K76" s="136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5" customHeight="1">
      <c r="A77" s="35"/>
      <c r="B77" s="140"/>
      <c r="C77" s="141"/>
      <c r="D77" s="141"/>
      <c r="E77" s="141"/>
      <c r="F77" s="141"/>
      <c r="G77" s="141"/>
      <c r="H77" s="141"/>
      <c r="I77" s="141"/>
      <c r="J77" s="141"/>
      <c r="K77" s="141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5" customHeight="1">
      <c r="A81" s="35"/>
      <c r="B81" s="142"/>
      <c r="C81" s="143"/>
      <c r="D81" s="143"/>
      <c r="E81" s="143"/>
      <c r="F81" s="143"/>
      <c r="G81" s="143"/>
      <c r="H81" s="143"/>
      <c r="I81" s="143"/>
      <c r="J81" s="143"/>
      <c r="K81" s="143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5" customHeight="1">
      <c r="A82" s="35"/>
      <c r="B82" s="36"/>
      <c r="C82" s="24" t="s">
        <v>96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16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316" t="str">
        <f>E7</f>
        <v>Výměna oken tělocvičny ZŠ 1.máje v Karlových Varech</v>
      </c>
      <c r="F85" s="317"/>
      <c r="G85" s="317"/>
      <c r="H85" s="317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94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287" t="str">
        <f>E9</f>
        <v>03 - Vedlejší rozpočtové náklady</v>
      </c>
      <c r="F87" s="318"/>
      <c r="G87" s="318"/>
      <c r="H87" s="318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20</v>
      </c>
      <c r="D89" s="37"/>
      <c r="E89" s="37"/>
      <c r="F89" s="28" t="str">
        <f>F12</f>
        <v>Karlovy Vary</v>
      </c>
      <c r="G89" s="37"/>
      <c r="H89" s="37"/>
      <c r="I89" s="30" t="s">
        <v>22</v>
      </c>
      <c r="J89" s="67" t="str">
        <f>IF(J12="","",J12)</f>
        <v>5. 3. 2024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5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15.2" customHeight="1">
      <c r="A91" s="35"/>
      <c r="B91" s="36"/>
      <c r="C91" s="30" t="s">
        <v>24</v>
      </c>
      <c r="D91" s="37"/>
      <c r="E91" s="37"/>
      <c r="F91" s="28" t="str">
        <f>E15</f>
        <v>Statutární město Karlovy Vary</v>
      </c>
      <c r="G91" s="37"/>
      <c r="H91" s="37"/>
      <c r="I91" s="30" t="s">
        <v>30</v>
      </c>
      <c r="J91" s="33" t="str">
        <f>E21</f>
        <v>DPT projekty Ostrov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2" customHeight="1">
      <c r="A92" s="35"/>
      <c r="B92" s="36"/>
      <c r="C92" s="30" t="s">
        <v>28</v>
      </c>
      <c r="D92" s="37"/>
      <c r="E92" s="37"/>
      <c r="F92" s="28" t="str">
        <f>IF(E18="","",E18)</f>
        <v>Vyplň údaj</v>
      </c>
      <c r="G92" s="37"/>
      <c r="H92" s="37"/>
      <c r="I92" s="30" t="s">
        <v>33</v>
      </c>
      <c r="J92" s="33" t="str">
        <f>E24</f>
        <v>DPT projekty Ostrov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44" t="s">
        <v>97</v>
      </c>
      <c r="D94" s="145"/>
      <c r="E94" s="145"/>
      <c r="F94" s="145"/>
      <c r="G94" s="145"/>
      <c r="H94" s="145"/>
      <c r="I94" s="145"/>
      <c r="J94" s="146" t="s">
        <v>98</v>
      </c>
      <c r="K94" s="145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" customHeight="1">
      <c r="A96" s="35"/>
      <c r="B96" s="36"/>
      <c r="C96" s="147" t="s">
        <v>99</v>
      </c>
      <c r="D96" s="37"/>
      <c r="E96" s="37"/>
      <c r="F96" s="37"/>
      <c r="G96" s="37"/>
      <c r="H96" s="37"/>
      <c r="I96" s="37"/>
      <c r="J96" s="85">
        <f>J119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100</v>
      </c>
    </row>
    <row r="97" spans="1:31" s="9" customFormat="1" ht="24.95" customHeight="1">
      <c r="B97" s="148"/>
      <c r="C97" s="149"/>
      <c r="D97" s="150" t="s">
        <v>711</v>
      </c>
      <c r="E97" s="151"/>
      <c r="F97" s="151"/>
      <c r="G97" s="151"/>
      <c r="H97" s="151"/>
      <c r="I97" s="151"/>
      <c r="J97" s="152">
        <f>J120</f>
        <v>0</v>
      </c>
      <c r="K97" s="149"/>
      <c r="L97" s="153"/>
    </row>
    <row r="98" spans="1:31" s="10" customFormat="1" ht="19.899999999999999" customHeight="1">
      <c r="B98" s="154"/>
      <c r="C98" s="155"/>
      <c r="D98" s="156" t="s">
        <v>712</v>
      </c>
      <c r="E98" s="157"/>
      <c r="F98" s="157"/>
      <c r="G98" s="157"/>
      <c r="H98" s="157"/>
      <c r="I98" s="157"/>
      <c r="J98" s="158">
        <f>J121</f>
        <v>0</v>
      </c>
      <c r="K98" s="155"/>
      <c r="L98" s="159"/>
    </row>
    <row r="99" spans="1:31" s="10" customFormat="1" ht="19.899999999999999" customHeight="1">
      <c r="B99" s="154"/>
      <c r="C99" s="155"/>
      <c r="D99" s="156" t="s">
        <v>713</v>
      </c>
      <c r="E99" s="157"/>
      <c r="F99" s="157"/>
      <c r="G99" s="157"/>
      <c r="H99" s="157"/>
      <c r="I99" s="157"/>
      <c r="J99" s="158">
        <f>J124</f>
        <v>0</v>
      </c>
      <c r="K99" s="155"/>
      <c r="L99" s="159"/>
    </row>
    <row r="100" spans="1:31" s="2" customFormat="1" ht="21.75" customHeight="1">
      <c r="A100" s="35"/>
      <c r="B100" s="36"/>
      <c r="C100" s="37"/>
      <c r="D100" s="37"/>
      <c r="E100" s="37"/>
      <c r="F100" s="37"/>
      <c r="G100" s="37"/>
      <c r="H100" s="37"/>
      <c r="I100" s="37"/>
      <c r="J100" s="37"/>
      <c r="K100" s="37"/>
      <c r="L100" s="52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</row>
    <row r="101" spans="1:31" s="2" customFormat="1" ht="6.95" customHeight="1">
      <c r="A101" s="35"/>
      <c r="B101" s="55"/>
      <c r="C101" s="56"/>
      <c r="D101" s="56"/>
      <c r="E101" s="56"/>
      <c r="F101" s="56"/>
      <c r="G101" s="56"/>
      <c r="H101" s="56"/>
      <c r="I101" s="56"/>
      <c r="J101" s="56"/>
      <c r="K101" s="56"/>
      <c r="L101" s="52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5" spans="1:31" s="2" customFormat="1" ht="6.95" customHeight="1">
      <c r="A105" s="35"/>
      <c r="B105" s="57"/>
      <c r="C105" s="58"/>
      <c r="D105" s="58"/>
      <c r="E105" s="58"/>
      <c r="F105" s="58"/>
      <c r="G105" s="58"/>
      <c r="H105" s="58"/>
      <c r="I105" s="58"/>
      <c r="J105" s="58"/>
      <c r="K105" s="58"/>
      <c r="L105" s="52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pans="1:31" s="2" customFormat="1" ht="24.95" customHeight="1">
      <c r="A106" s="35"/>
      <c r="B106" s="36"/>
      <c r="C106" s="24" t="s">
        <v>113</v>
      </c>
      <c r="D106" s="37"/>
      <c r="E106" s="37"/>
      <c r="F106" s="37"/>
      <c r="G106" s="37"/>
      <c r="H106" s="37"/>
      <c r="I106" s="37"/>
      <c r="J106" s="37"/>
      <c r="K106" s="37"/>
      <c r="L106" s="52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pans="1:31" s="2" customFormat="1" ht="6.95" customHeight="1">
      <c r="A107" s="35"/>
      <c r="B107" s="36"/>
      <c r="C107" s="37"/>
      <c r="D107" s="37"/>
      <c r="E107" s="37"/>
      <c r="F107" s="37"/>
      <c r="G107" s="37"/>
      <c r="H107" s="37"/>
      <c r="I107" s="37"/>
      <c r="J107" s="37"/>
      <c r="K107" s="37"/>
      <c r="L107" s="52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pans="1:31" s="2" customFormat="1" ht="12" customHeight="1">
      <c r="A108" s="35"/>
      <c r="B108" s="36"/>
      <c r="C108" s="30" t="s">
        <v>16</v>
      </c>
      <c r="D108" s="37"/>
      <c r="E108" s="37"/>
      <c r="F108" s="37"/>
      <c r="G108" s="37"/>
      <c r="H108" s="37"/>
      <c r="I108" s="37"/>
      <c r="J108" s="37"/>
      <c r="K108" s="37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s="2" customFormat="1" ht="16.5" customHeight="1">
      <c r="A109" s="35"/>
      <c r="B109" s="36"/>
      <c r="C109" s="37"/>
      <c r="D109" s="37"/>
      <c r="E109" s="316" t="str">
        <f>E7</f>
        <v>Výměna oken tělocvičny ZŠ 1.máje v Karlových Varech</v>
      </c>
      <c r="F109" s="317"/>
      <c r="G109" s="317"/>
      <c r="H109" s="317"/>
      <c r="I109" s="37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12" customHeight="1">
      <c r="A110" s="35"/>
      <c r="B110" s="36"/>
      <c r="C110" s="30" t="s">
        <v>94</v>
      </c>
      <c r="D110" s="37"/>
      <c r="E110" s="37"/>
      <c r="F110" s="37"/>
      <c r="G110" s="37"/>
      <c r="H110" s="37"/>
      <c r="I110" s="37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16.5" customHeight="1">
      <c r="A111" s="35"/>
      <c r="B111" s="36"/>
      <c r="C111" s="37"/>
      <c r="D111" s="37"/>
      <c r="E111" s="287" t="str">
        <f>E9</f>
        <v>03 - Vedlejší rozpočtové náklady</v>
      </c>
      <c r="F111" s="318"/>
      <c r="G111" s="318"/>
      <c r="H111" s="318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6.95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2" customHeight="1">
      <c r="A113" s="35"/>
      <c r="B113" s="36"/>
      <c r="C113" s="30" t="s">
        <v>20</v>
      </c>
      <c r="D113" s="37"/>
      <c r="E113" s="37"/>
      <c r="F113" s="28" t="str">
        <f>F12</f>
        <v>Karlovy Vary</v>
      </c>
      <c r="G113" s="37"/>
      <c r="H113" s="37"/>
      <c r="I113" s="30" t="s">
        <v>22</v>
      </c>
      <c r="J113" s="67" t="str">
        <f>IF(J12="","",J12)</f>
        <v>5. 3. 2024</v>
      </c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6.95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15.2" customHeight="1">
      <c r="A115" s="35"/>
      <c r="B115" s="36"/>
      <c r="C115" s="30" t="s">
        <v>24</v>
      </c>
      <c r="D115" s="37"/>
      <c r="E115" s="37"/>
      <c r="F115" s="28" t="str">
        <f>E15</f>
        <v>Statutární město Karlovy Vary</v>
      </c>
      <c r="G115" s="37"/>
      <c r="H115" s="37"/>
      <c r="I115" s="30" t="s">
        <v>30</v>
      </c>
      <c r="J115" s="33" t="str">
        <f>E21</f>
        <v>DPT projekty Ostrov</v>
      </c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5.2" customHeight="1">
      <c r="A116" s="35"/>
      <c r="B116" s="36"/>
      <c r="C116" s="30" t="s">
        <v>28</v>
      </c>
      <c r="D116" s="37"/>
      <c r="E116" s="37"/>
      <c r="F116" s="28" t="str">
        <f>IF(E18="","",E18)</f>
        <v>Vyplň údaj</v>
      </c>
      <c r="G116" s="37"/>
      <c r="H116" s="37"/>
      <c r="I116" s="30" t="s">
        <v>33</v>
      </c>
      <c r="J116" s="33" t="str">
        <f>E24</f>
        <v>DPT projekty Ostrov</v>
      </c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10.35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11" customFormat="1" ht="29.25" customHeight="1">
      <c r="A118" s="160"/>
      <c r="B118" s="161"/>
      <c r="C118" s="162" t="s">
        <v>114</v>
      </c>
      <c r="D118" s="163" t="s">
        <v>61</v>
      </c>
      <c r="E118" s="163" t="s">
        <v>57</v>
      </c>
      <c r="F118" s="163" t="s">
        <v>58</v>
      </c>
      <c r="G118" s="163" t="s">
        <v>115</v>
      </c>
      <c r="H118" s="163" t="s">
        <v>116</v>
      </c>
      <c r="I118" s="163" t="s">
        <v>117</v>
      </c>
      <c r="J118" s="164" t="s">
        <v>98</v>
      </c>
      <c r="K118" s="165" t="s">
        <v>118</v>
      </c>
      <c r="L118" s="166"/>
      <c r="M118" s="76" t="s">
        <v>1</v>
      </c>
      <c r="N118" s="77" t="s">
        <v>40</v>
      </c>
      <c r="O118" s="77" t="s">
        <v>119</v>
      </c>
      <c r="P118" s="77" t="s">
        <v>120</v>
      </c>
      <c r="Q118" s="77" t="s">
        <v>121</v>
      </c>
      <c r="R118" s="77" t="s">
        <v>122</v>
      </c>
      <c r="S118" s="77" t="s">
        <v>123</v>
      </c>
      <c r="T118" s="78" t="s">
        <v>124</v>
      </c>
      <c r="U118" s="160"/>
      <c r="V118" s="160"/>
      <c r="W118" s="160"/>
      <c r="X118" s="160"/>
      <c r="Y118" s="160"/>
      <c r="Z118" s="160"/>
      <c r="AA118" s="160"/>
      <c r="AB118" s="160"/>
      <c r="AC118" s="160"/>
      <c r="AD118" s="160"/>
      <c r="AE118" s="160"/>
    </row>
    <row r="119" spans="1:65" s="2" customFormat="1" ht="22.9" customHeight="1">
      <c r="A119" s="35"/>
      <c r="B119" s="36"/>
      <c r="C119" s="83" t="s">
        <v>125</v>
      </c>
      <c r="D119" s="37"/>
      <c r="E119" s="37"/>
      <c r="F119" s="37"/>
      <c r="G119" s="37"/>
      <c r="H119" s="37"/>
      <c r="I119" s="37"/>
      <c r="J119" s="167">
        <f>BK119</f>
        <v>0</v>
      </c>
      <c r="K119" s="37"/>
      <c r="L119" s="40"/>
      <c r="M119" s="79"/>
      <c r="N119" s="168"/>
      <c r="O119" s="80"/>
      <c r="P119" s="169">
        <f>P120</f>
        <v>0</v>
      </c>
      <c r="Q119" s="80"/>
      <c r="R119" s="169">
        <f>R120</f>
        <v>0</v>
      </c>
      <c r="S119" s="80"/>
      <c r="T119" s="170">
        <f>T120</f>
        <v>0</v>
      </c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T119" s="18" t="s">
        <v>75</v>
      </c>
      <c r="AU119" s="18" t="s">
        <v>100</v>
      </c>
      <c r="BK119" s="171">
        <f>BK120</f>
        <v>0</v>
      </c>
    </row>
    <row r="120" spans="1:65" s="12" customFormat="1" ht="25.9" customHeight="1">
      <c r="B120" s="172"/>
      <c r="C120" s="173"/>
      <c r="D120" s="174" t="s">
        <v>75</v>
      </c>
      <c r="E120" s="175" t="s">
        <v>714</v>
      </c>
      <c r="F120" s="175" t="s">
        <v>91</v>
      </c>
      <c r="G120" s="173"/>
      <c r="H120" s="173"/>
      <c r="I120" s="176"/>
      <c r="J120" s="177">
        <f>BK120</f>
        <v>0</v>
      </c>
      <c r="K120" s="173"/>
      <c r="L120" s="178"/>
      <c r="M120" s="179"/>
      <c r="N120" s="180"/>
      <c r="O120" s="180"/>
      <c r="P120" s="181">
        <f>P121+P124</f>
        <v>0</v>
      </c>
      <c r="Q120" s="180"/>
      <c r="R120" s="181">
        <f>R121+R124</f>
        <v>0</v>
      </c>
      <c r="S120" s="180"/>
      <c r="T120" s="182">
        <f>T121+T124</f>
        <v>0</v>
      </c>
      <c r="AR120" s="183" t="s">
        <v>172</v>
      </c>
      <c r="AT120" s="184" t="s">
        <v>75</v>
      </c>
      <c r="AU120" s="184" t="s">
        <v>76</v>
      </c>
      <c r="AY120" s="183" t="s">
        <v>128</v>
      </c>
      <c r="BK120" s="185">
        <f>BK121+BK124</f>
        <v>0</v>
      </c>
    </row>
    <row r="121" spans="1:65" s="12" customFormat="1" ht="22.9" customHeight="1">
      <c r="B121" s="172"/>
      <c r="C121" s="173"/>
      <c r="D121" s="174" t="s">
        <v>75</v>
      </c>
      <c r="E121" s="186" t="s">
        <v>715</v>
      </c>
      <c r="F121" s="186" t="s">
        <v>716</v>
      </c>
      <c r="G121" s="173"/>
      <c r="H121" s="173"/>
      <c r="I121" s="176"/>
      <c r="J121" s="187">
        <f>BK121</f>
        <v>0</v>
      </c>
      <c r="K121" s="173"/>
      <c r="L121" s="178"/>
      <c r="M121" s="179"/>
      <c r="N121" s="180"/>
      <c r="O121" s="180"/>
      <c r="P121" s="181">
        <f>SUM(P122:P123)</f>
        <v>0</v>
      </c>
      <c r="Q121" s="180"/>
      <c r="R121" s="181">
        <f>SUM(R122:R123)</f>
        <v>0</v>
      </c>
      <c r="S121" s="180"/>
      <c r="T121" s="182">
        <f>SUM(T122:T123)</f>
        <v>0</v>
      </c>
      <c r="AR121" s="183" t="s">
        <v>172</v>
      </c>
      <c r="AT121" s="184" t="s">
        <v>75</v>
      </c>
      <c r="AU121" s="184" t="s">
        <v>84</v>
      </c>
      <c r="AY121" s="183" t="s">
        <v>128</v>
      </c>
      <c r="BK121" s="185">
        <f>SUM(BK122:BK123)</f>
        <v>0</v>
      </c>
    </row>
    <row r="122" spans="1:65" s="2" customFormat="1" ht="16.5" customHeight="1">
      <c r="A122" s="35"/>
      <c r="B122" s="36"/>
      <c r="C122" s="188" t="s">
        <v>84</v>
      </c>
      <c r="D122" s="188" t="s">
        <v>131</v>
      </c>
      <c r="E122" s="189" t="s">
        <v>717</v>
      </c>
      <c r="F122" s="190" t="s">
        <v>716</v>
      </c>
      <c r="G122" s="191" t="s">
        <v>718</v>
      </c>
      <c r="H122" s="192">
        <v>1</v>
      </c>
      <c r="I122" s="193"/>
      <c r="J122" s="194">
        <f>ROUND(I122*H122,2)</f>
        <v>0</v>
      </c>
      <c r="K122" s="195"/>
      <c r="L122" s="40"/>
      <c r="M122" s="196" t="s">
        <v>1</v>
      </c>
      <c r="N122" s="197" t="s">
        <v>41</v>
      </c>
      <c r="O122" s="72"/>
      <c r="P122" s="198">
        <f>O122*H122</f>
        <v>0</v>
      </c>
      <c r="Q122" s="198">
        <v>0</v>
      </c>
      <c r="R122" s="198">
        <f>Q122*H122</f>
        <v>0</v>
      </c>
      <c r="S122" s="198">
        <v>0</v>
      </c>
      <c r="T122" s="199">
        <f>S122*H122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R122" s="200" t="s">
        <v>719</v>
      </c>
      <c r="AT122" s="200" t="s">
        <v>131</v>
      </c>
      <c r="AU122" s="200" t="s">
        <v>86</v>
      </c>
      <c r="AY122" s="18" t="s">
        <v>128</v>
      </c>
      <c r="BE122" s="201">
        <f>IF(N122="základní",J122,0)</f>
        <v>0</v>
      </c>
      <c r="BF122" s="201">
        <f>IF(N122="snížená",J122,0)</f>
        <v>0</v>
      </c>
      <c r="BG122" s="201">
        <f>IF(N122="zákl. přenesená",J122,0)</f>
        <v>0</v>
      </c>
      <c r="BH122" s="201">
        <f>IF(N122="sníž. přenesená",J122,0)</f>
        <v>0</v>
      </c>
      <c r="BI122" s="201">
        <f>IF(N122="nulová",J122,0)</f>
        <v>0</v>
      </c>
      <c r="BJ122" s="18" t="s">
        <v>84</v>
      </c>
      <c r="BK122" s="201">
        <f>ROUND(I122*H122,2)</f>
        <v>0</v>
      </c>
      <c r="BL122" s="18" t="s">
        <v>719</v>
      </c>
      <c r="BM122" s="200" t="s">
        <v>720</v>
      </c>
    </row>
    <row r="123" spans="1:65" s="2" customFormat="1" ht="11.25">
      <c r="A123" s="35"/>
      <c r="B123" s="36"/>
      <c r="C123" s="37"/>
      <c r="D123" s="202" t="s">
        <v>137</v>
      </c>
      <c r="E123" s="37"/>
      <c r="F123" s="203" t="s">
        <v>716</v>
      </c>
      <c r="G123" s="37"/>
      <c r="H123" s="37"/>
      <c r="I123" s="204"/>
      <c r="J123" s="37"/>
      <c r="K123" s="37"/>
      <c r="L123" s="40"/>
      <c r="M123" s="205"/>
      <c r="N123" s="206"/>
      <c r="O123" s="72"/>
      <c r="P123" s="72"/>
      <c r="Q123" s="72"/>
      <c r="R123" s="72"/>
      <c r="S123" s="72"/>
      <c r="T123" s="73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T123" s="18" t="s">
        <v>137</v>
      </c>
      <c r="AU123" s="18" t="s">
        <v>86</v>
      </c>
    </row>
    <row r="124" spans="1:65" s="12" customFormat="1" ht="22.9" customHeight="1">
      <c r="B124" s="172"/>
      <c r="C124" s="173"/>
      <c r="D124" s="174" t="s">
        <v>75</v>
      </c>
      <c r="E124" s="186" t="s">
        <v>721</v>
      </c>
      <c r="F124" s="186" t="s">
        <v>722</v>
      </c>
      <c r="G124" s="173"/>
      <c r="H124" s="173"/>
      <c r="I124" s="176"/>
      <c r="J124" s="187">
        <f>BK124</f>
        <v>0</v>
      </c>
      <c r="K124" s="173"/>
      <c r="L124" s="178"/>
      <c r="M124" s="179"/>
      <c r="N124" s="180"/>
      <c r="O124" s="180"/>
      <c r="P124" s="181">
        <f>SUM(P125:P126)</f>
        <v>0</v>
      </c>
      <c r="Q124" s="180"/>
      <c r="R124" s="181">
        <f>SUM(R125:R126)</f>
        <v>0</v>
      </c>
      <c r="S124" s="180"/>
      <c r="T124" s="182">
        <f>SUM(T125:T126)</f>
        <v>0</v>
      </c>
      <c r="AR124" s="183" t="s">
        <v>172</v>
      </c>
      <c r="AT124" s="184" t="s">
        <v>75</v>
      </c>
      <c r="AU124" s="184" t="s">
        <v>84</v>
      </c>
      <c r="AY124" s="183" t="s">
        <v>128</v>
      </c>
      <c r="BK124" s="185">
        <f>SUM(BK125:BK126)</f>
        <v>0</v>
      </c>
    </row>
    <row r="125" spans="1:65" s="2" customFormat="1" ht="16.5" customHeight="1">
      <c r="A125" s="35"/>
      <c r="B125" s="36"/>
      <c r="C125" s="188" t="s">
        <v>86</v>
      </c>
      <c r="D125" s="188" t="s">
        <v>131</v>
      </c>
      <c r="E125" s="189" t="s">
        <v>723</v>
      </c>
      <c r="F125" s="190" t="s">
        <v>722</v>
      </c>
      <c r="G125" s="191" t="s">
        <v>718</v>
      </c>
      <c r="H125" s="192">
        <v>1</v>
      </c>
      <c r="I125" s="193"/>
      <c r="J125" s="194">
        <f>ROUND(I125*H125,2)</f>
        <v>0</v>
      </c>
      <c r="K125" s="195"/>
      <c r="L125" s="40"/>
      <c r="M125" s="196" t="s">
        <v>1</v>
      </c>
      <c r="N125" s="197" t="s">
        <v>41</v>
      </c>
      <c r="O125" s="72"/>
      <c r="P125" s="198">
        <f>O125*H125</f>
        <v>0</v>
      </c>
      <c r="Q125" s="198">
        <v>0</v>
      </c>
      <c r="R125" s="198">
        <f>Q125*H125</f>
        <v>0</v>
      </c>
      <c r="S125" s="198">
        <v>0</v>
      </c>
      <c r="T125" s="199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00" t="s">
        <v>719</v>
      </c>
      <c r="AT125" s="200" t="s">
        <v>131</v>
      </c>
      <c r="AU125" s="200" t="s">
        <v>86</v>
      </c>
      <c r="AY125" s="18" t="s">
        <v>128</v>
      </c>
      <c r="BE125" s="201">
        <f>IF(N125="základní",J125,0)</f>
        <v>0</v>
      </c>
      <c r="BF125" s="201">
        <f>IF(N125="snížená",J125,0)</f>
        <v>0</v>
      </c>
      <c r="BG125" s="201">
        <f>IF(N125="zákl. přenesená",J125,0)</f>
        <v>0</v>
      </c>
      <c r="BH125" s="201">
        <f>IF(N125="sníž. přenesená",J125,0)</f>
        <v>0</v>
      </c>
      <c r="BI125" s="201">
        <f>IF(N125="nulová",J125,0)</f>
        <v>0</v>
      </c>
      <c r="BJ125" s="18" t="s">
        <v>84</v>
      </c>
      <c r="BK125" s="201">
        <f>ROUND(I125*H125,2)</f>
        <v>0</v>
      </c>
      <c r="BL125" s="18" t="s">
        <v>719</v>
      </c>
      <c r="BM125" s="200" t="s">
        <v>724</v>
      </c>
    </row>
    <row r="126" spans="1:65" s="2" customFormat="1" ht="11.25">
      <c r="A126" s="35"/>
      <c r="B126" s="36"/>
      <c r="C126" s="37"/>
      <c r="D126" s="202" t="s">
        <v>137</v>
      </c>
      <c r="E126" s="37"/>
      <c r="F126" s="203" t="s">
        <v>722</v>
      </c>
      <c r="G126" s="37"/>
      <c r="H126" s="37"/>
      <c r="I126" s="204"/>
      <c r="J126" s="37"/>
      <c r="K126" s="37"/>
      <c r="L126" s="40"/>
      <c r="M126" s="264"/>
      <c r="N126" s="265"/>
      <c r="O126" s="266"/>
      <c r="P126" s="266"/>
      <c r="Q126" s="266"/>
      <c r="R126" s="266"/>
      <c r="S126" s="266"/>
      <c r="T126" s="267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8" t="s">
        <v>137</v>
      </c>
      <c r="AU126" s="18" t="s">
        <v>86</v>
      </c>
    </row>
    <row r="127" spans="1:65" s="2" customFormat="1" ht="6.95" customHeight="1">
      <c r="A127" s="35"/>
      <c r="B127" s="55"/>
      <c r="C127" s="56"/>
      <c r="D127" s="56"/>
      <c r="E127" s="56"/>
      <c r="F127" s="56"/>
      <c r="G127" s="56"/>
      <c r="H127" s="56"/>
      <c r="I127" s="56"/>
      <c r="J127" s="56"/>
      <c r="K127" s="56"/>
      <c r="L127" s="40"/>
      <c r="M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</sheetData>
  <sheetProtection algorithmName="SHA-512" hashValue="ZaFlPyIjzFcVNSXCXkKLTTwsKO+5N9/vx4l3ND0kwZpl2F0/DUkjepow/zNwvH87Ydn4j05Gckf9EjnhnAAaDg==" saltValue="pPYw7MsVLZd3EnayGkuwriKGtWyRnkG3e3y/RCHmsLEolZdeW7V1z6T/P8lackqXj3MTWo3qU89gXeulR+fnDQ==" spinCount="100000" sheet="1" objects="1" scenarios="1" formatColumns="0" formatRows="0" autoFilter="0"/>
  <autoFilter ref="C118:K126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8</vt:i4>
      </vt:variant>
    </vt:vector>
  </HeadingPairs>
  <TitlesOfParts>
    <vt:vector size="12" baseType="lpstr">
      <vt:lpstr>Rekapitulace stavby</vt:lpstr>
      <vt:lpstr>01 - Stavební část</vt:lpstr>
      <vt:lpstr>02 - Silnoproudá elektrot...</vt:lpstr>
      <vt:lpstr>03 - Vedlejší rozpočtové ...</vt:lpstr>
      <vt:lpstr>'01 - Stavební část'!Názvy_tisku</vt:lpstr>
      <vt:lpstr>'02 - Silnoproudá elektrot...'!Názvy_tisku</vt:lpstr>
      <vt:lpstr>'03 - Vedlejší rozpočtové ...'!Názvy_tisku</vt:lpstr>
      <vt:lpstr>'Rekapitulace stavby'!Názvy_tisku</vt:lpstr>
      <vt:lpstr>'01 - Stavební část'!Oblast_tisku</vt:lpstr>
      <vt:lpstr>'02 - Silnoproudá elektrot...'!Oblast_tisku</vt:lpstr>
      <vt:lpstr>'03 - Vedlejší rozpočtové 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IRENA-HP\IRENA</dc:creator>
  <cp:lastModifiedBy>Kubatschová Nataša</cp:lastModifiedBy>
  <cp:lastPrinted>2026-03-02T15:05:10Z</cp:lastPrinted>
  <dcterms:created xsi:type="dcterms:W3CDTF">2024-03-07T11:32:03Z</dcterms:created>
  <dcterms:modified xsi:type="dcterms:W3CDTF">2026-03-02T15:11:07Z</dcterms:modified>
</cp:coreProperties>
</file>