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emaily\"/>
    </mc:Choice>
  </mc:AlternateContent>
  <bookViews>
    <workbookView xWindow="0" yWindow="0" windowWidth="0" windowHeight="0"/>
  </bookViews>
  <sheets>
    <sheet name="Rekapitulace stavby" sheetId="1" r:id="rId1"/>
    <sheet name="01 - Rekonstrukce střechy" sheetId="2" r:id="rId2"/>
    <sheet name="02 - Silnoproudá elektroi..." sheetId="3" r:id="rId3"/>
    <sheet name="03 - Vedlejší náklady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'01 - Rekonstrukce střechy'!$C$130:$K$509</definedName>
    <definedName name="_xlnm.Print_Area" localSheetId="1">'01 - Rekonstrukce střechy'!$C$4:$J$76,'01 - Rekonstrukce střechy'!$C$82:$J$112,'01 - Rekonstrukce střechy'!$C$118:$J$509</definedName>
    <definedName name="_xlnm.Print_Titles" localSheetId="1">'01 - Rekonstrukce střechy'!$130:$130</definedName>
    <definedName name="_xlnm._FilterDatabase" localSheetId="2" hidden="1">'02 - Silnoproudá elektroi...'!$C$120:$K$155</definedName>
    <definedName name="_xlnm.Print_Area" localSheetId="2">'02 - Silnoproudá elektroi...'!$C$4:$J$76,'02 - Silnoproudá elektroi...'!$C$82:$J$102,'02 - Silnoproudá elektroi...'!$C$108:$J$155</definedName>
    <definedName name="_xlnm.Print_Titles" localSheetId="2">'02 - Silnoproudá elektroi...'!$120:$120</definedName>
    <definedName name="_xlnm._FilterDatabase" localSheetId="3" hidden="1">'03 - Vedlejší náklady'!$C$116:$K$131</definedName>
    <definedName name="_xlnm.Print_Area" localSheetId="3">'03 - Vedlejší náklady'!$C$4:$J$76,'03 - Vedlejší náklady'!$C$82:$J$98,'03 - Vedlejší náklady'!$C$104:$J$131</definedName>
    <definedName name="_xlnm.Print_Titles" localSheetId="3">'03 - Vedlejší náklady'!$116:$116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89"/>
  <c r="E7"/>
  <c r="E107"/>
  <c i="3" r="J37"/>
  <c r="J36"/>
  <c i="1" r="AY96"/>
  <c i="3" r="J35"/>
  <c i="1" r="AX96"/>
  <c i="3"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89"/>
  <c r="E7"/>
  <c r="E85"/>
  <c i="2" r="J37"/>
  <c r="J36"/>
  <c i="1" r="AY95"/>
  <c i="2" r="J35"/>
  <c i="1" r="AX95"/>
  <c i="2" r="BI508"/>
  <c r="BH508"/>
  <c r="BG508"/>
  <c r="BF508"/>
  <c r="T508"/>
  <c r="R508"/>
  <c r="P508"/>
  <c r="BI506"/>
  <c r="BH506"/>
  <c r="BG506"/>
  <c r="BF506"/>
  <c r="T506"/>
  <c r="R506"/>
  <c r="P506"/>
  <c r="BI504"/>
  <c r="BH504"/>
  <c r="BG504"/>
  <c r="BF504"/>
  <c r="T504"/>
  <c r="R504"/>
  <c r="P504"/>
  <c r="BI501"/>
  <c r="BH501"/>
  <c r="BG501"/>
  <c r="BF501"/>
  <c r="T501"/>
  <c r="R501"/>
  <c r="P501"/>
  <c r="BI500"/>
  <c r="BH500"/>
  <c r="BG500"/>
  <c r="BF500"/>
  <c r="T500"/>
  <c r="R500"/>
  <c r="P500"/>
  <c r="BI499"/>
  <c r="BH499"/>
  <c r="BG499"/>
  <c r="BF499"/>
  <c r="T499"/>
  <c r="R499"/>
  <c r="P499"/>
  <c r="BI498"/>
  <c r="BH498"/>
  <c r="BG498"/>
  <c r="BF498"/>
  <c r="T498"/>
  <c r="R498"/>
  <c r="P498"/>
  <c r="BI496"/>
  <c r="BH496"/>
  <c r="BG496"/>
  <c r="BF496"/>
  <c r="T496"/>
  <c r="R496"/>
  <c r="P496"/>
  <c r="BI493"/>
  <c r="BH493"/>
  <c r="BG493"/>
  <c r="BF493"/>
  <c r="T493"/>
  <c r="R493"/>
  <c r="P493"/>
  <c r="BI489"/>
  <c r="BH489"/>
  <c r="BG489"/>
  <c r="BF489"/>
  <c r="T489"/>
  <c r="R489"/>
  <c r="P489"/>
  <c r="BI487"/>
  <c r="BH487"/>
  <c r="BG487"/>
  <c r="BF487"/>
  <c r="T487"/>
  <c r="R487"/>
  <c r="P487"/>
  <c r="BI481"/>
  <c r="BH481"/>
  <c r="BG481"/>
  <c r="BF481"/>
  <c r="T481"/>
  <c r="R481"/>
  <c r="P481"/>
  <c r="BI476"/>
  <c r="BH476"/>
  <c r="BG476"/>
  <c r="BF476"/>
  <c r="T476"/>
  <c r="R476"/>
  <c r="P476"/>
  <c r="BI472"/>
  <c r="BH472"/>
  <c r="BG472"/>
  <c r="BF472"/>
  <c r="T472"/>
  <c r="R472"/>
  <c r="P472"/>
  <c r="BI470"/>
  <c r="BH470"/>
  <c r="BG470"/>
  <c r="BF470"/>
  <c r="T470"/>
  <c r="R470"/>
  <c r="P470"/>
  <c r="BI469"/>
  <c r="BH469"/>
  <c r="BG469"/>
  <c r="BF469"/>
  <c r="T469"/>
  <c r="R469"/>
  <c r="P469"/>
  <c r="BI468"/>
  <c r="BH468"/>
  <c r="BG468"/>
  <c r="BF468"/>
  <c r="T468"/>
  <c r="R468"/>
  <c r="P468"/>
  <c r="BI466"/>
  <c r="BH466"/>
  <c r="BG466"/>
  <c r="BF466"/>
  <c r="T466"/>
  <c r="R466"/>
  <c r="P466"/>
  <c r="BI465"/>
  <c r="BH465"/>
  <c r="BG465"/>
  <c r="BF465"/>
  <c r="T465"/>
  <c r="R465"/>
  <c r="P465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4"/>
  <c r="BH454"/>
  <c r="BG454"/>
  <c r="BF454"/>
  <c r="T454"/>
  <c r="R454"/>
  <c r="P454"/>
  <c r="BI450"/>
  <c r="BH450"/>
  <c r="BG450"/>
  <c r="BF450"/>
  <c r="T450"/>
  <c r="R450"/>
  <c r="P450"/>
  <c r="BI449"/>
  <c r="BH449"/>
  <c r="BG449"/>
  <c r="BF449"/>
  <c r="T449"/>
  <c r="R449"/>
  <c r="P449"/>
  <c r="BI448"/>
  <c r="BH448"/>
  <c r="BG448"/>
  <c r="BF448"/>
  <c r="T448"/>
  <c r="R448"/>
  <c r="P448"/>
  <c r="BI444"/>
  <c r="BH444"/>
  <c r="BG444"/>
  <c r="BF444"/>
  <c r="T444"/>
  <c r="R444"/>
  <c r="P444"/>
  <c r="BI440"/>
  <c r="BH440"/>
  <c r="BG440"/>
  <c r="BF440"/>
  <c r="T440"/>
  <c r="R440"/>
  <c r="P440"/>
  <c r="BI439"/>
  <c r="BH439"/>
  <c r="BG439"/>
  <c r="BF439"/>
  <c r="T439"/>
  <c r="R439"/>
  <c r="P439"/>
  <c r="BI436"/>
  <c r="BH436"/>
  <c r="BG436"/>
  <c r="BF436"/>
  <c r="T436"/>
  <c r="R436"/>
  <c r="P436"/>
  <c r="BI433"/>
  <c r="BH433"/>
  <c r="BG433"/>
  <c r="BF433"/>
  <c r="T433"/>
  <c r="R433"/>
  <c r="P433"/>
  <c r="BI430"/>
  <c r="BH430"/>
  <c r="BG430"/>
  <c r="BF430"/>
  <c r="T430"/>
  <c r="R430"/>
  <c r="P430"/>
  <c r="BI427"/>
  <c r="BH427"/>
  <c r="BG427"/>
  <c r="BF427"/>
  <c r="T427"/>
  <c r="R427"/>
  <c r="P427"/>
  <c r="BI423"/>
  <c r="BH423"/>
  <c r="BG423"/>
  <c r="BF423"/>
  <c r="T423"/>
  <c r="R423"/>
  <c r="P423"/>
  <c r="BI418"/>
  <c r="BH418"/>
  <c r="BG418"/>
  <c r="BF418"/>
  <c r="T418"/>
  <c r="R418"/>
  <c r="P418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402"/>
  <c r="BH402"/>
  <c r="BG402"/>
  <c r="BF402"/>
  <c r="T402"/>
  <c r="R402"/>
  <c r="P402"/>
  <c r="BI400"/>
  <c r="BH400"/>
  <c r="BG400"/>
  <c r="BF400"/>
  <c r="T400"/>
  <c r="R400"/>
  <c r="P400"/>
  <c r="BI396"/>
  <c r="BH396"/>
  <c r="BG396"/>
  <c r="BF396"/>
  <c r="T396"/>
  <c r="R396"/>
  <c r="P396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8"/>
  <c r="BH378"/>
  <c r="BG378"/>
  <c r="BF378"/>
  <c r="T378"/>
  <c r="R378"/>
  <c r="P378"/>
  <c r="BI374"/>
  <c r="BH374"/>
  <c r="BG374"/>
  <c r="BF374"/>
  <c r="T374"/>
  <c r="R374"/>
  <c r="P374"/>
  <c r="BI365"/>
  <c r="BH365"/>
  <c r="BG365"/>
  <c r="BF365"/>
  <c r="T365"/>
  <c r="R365"/>
  <c r="P365"/>
  <c r="BI361"/>
  <c r="BH361"/>
  <c r="BG361"/>
  <c r="BF361"/>
  <c r="T361"/>
  <c r="R361"/>
  <c r="P361"/>
  <c r="BI356"/>
  <c r="BH356"/>
  <c r="BG356"/>
  <c r="BF356"/>
  <c r="T356"/>
  <c r="R356"/>
  <c r="P356"/>
  <c r="BI352"/>
  <c r="BH352"/>
  <c r="BG352"/>
  <c r="BF352"/>
  <c r="T352"/>
  <c r="R352"/>
  <c r="P352"/>
  <c r="BI350"/>
  <c r="BH350"/>
  <c r="BG350"/>
  <c r="BF350"/>
  <c r="T350"/>
  <c r="R350"/>
  <c r="P350"/>
  <c r="BI344"/>
  <c r="BH344"/>
  <c r="BG344"/>
  <c r="BF344"/>
  <c r="T344"/>
  <c r="R344"/>
  <c r="P344"/>
  <c r="BI340"/>
  <c r="BH340"/>
  <c r="BG340"/>
  <c r="BF340"/>
  <c r="T340"/>
  <c r="R340"/>
  <c r="P340"/>
  <c r="BI336"/>
  <c r="BH336"/>
  <c r="BG336"/>
  <c r="BF336"/>
  <c r="T336"/>
  <c r="R336"/>
  <c r="P336"/>
  <c r="BI328"/>
  <c r="BH328"/>
  <c r="BG328"/>
  <c r="BF328"/>
  <c r="T328"/>
  <c r="R328"/>
  <c r="P328"/>
  <c r="BI325"/>
  <c r="BH325"/>
  <c r="BG325"/>
  <c r="BF325"/>
  <c r="T325"/>
  <c r="R325"/>
  <c r="P325"/>
  <c r="BI317"/>
  <c r="BH317"/>
  <c r="BG317"/>
  <c r="BF317"/>
  <c r="T317"/>
  <c r="R317"/>
  <c r="P317"/>
  <c r="BI300"/>
  <c r="BH300"/>
  <c r="BG300"/>
  <c r="BF300"/>
  <c r="T300"/>
  <c r="R300"/>
  <c r="P300"/>
  <c r="BI297"/>
  <c r="BH297"/>
  <c r="BG297"/>
  <c r="BF297"/>
  <c r="T297"/>
  <c r="R297"/>
  <c r="P297"/>
  <c r="BI291"/>
  <c r="BH291"/>
  <c r="BG291"/>
  <c r="BF291"/>
  <c r="T291"/>
  <c r="R291"/>
  <c r="P291"/>
  <c r="BI269"/>
  <c r="BH269"/>
  <c r="BG269"/>
  <c r="BF269"/>
  <c r="T269"/>
  <c r="R269"/>
  <c r="P269"/>
  <c r="BI264"/>
  <c r="BH264"/>
  <c r="BG264"/>
  <c r="BF264"/>
  <c r="T264"/>
  <c r="R264"/>
  <c r="P264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42"/>
  <c r="BH242"/>
  <c r="BG242"/>
  <c r="BF242"/>
  <c r="T242"/>
  <c r="R242"/>
  <c r="P242"/>
  <c r="BI238"/>
  <c r="BH238"/>
  <c r="BG238"/>
  <c r="BF238"/>
  <c r="T238"/>
  <c r="R238"/>
  <c r="P238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08"/>
  <c r="BH208"/>
  <c r="BG208"/>
  <c r="BF208"/>
  <c r="T208"/>
  <c r="R208"/>
  <c r="P208"/>
  <c r="BI192"/>
  <c r="BH192"/>
  <c r="BG192"/>
  <c r="BF192"/>
  <c r="T192"/>
  <c r="R192"/>
  <c r="P192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36"/>
  <c r="BH136"/>
  <c r="BG136"/>
  <c r="BF136"/>
  <c r="T136"/>
  <c r="R136"/>
  <c r="P136"/>
  <c r="BI134"/>
  <c r="BH134"/>
  <c r="BG134"/>
  <c r="BF134"/>
  <c r="T134"/>
  <c r="T133"/>
  <c r="R134"/>
  <c r="R133"/>
  <c r="P134"/>
  <c r="P133"/>
  <c r="J128"/>
  <c r="J127"/>
  <c r="F127"/>
  <c r="F125"/>
  <c r="E123"/>
  <c r="J92"/>
  <c r="J91"/>
  <c r="F91"/>
  <c r="F89"/>
  <c r="E87"/>
  <c r="J18"/>
  <c r="E18"/>
  <c r="F128"/>
  <c r="J17"/>
  <c r="J12"/>
  <c r="J89"/>
  <c r="E7"/>
  <c r="E121"/>
  <c i="1" r="L90"/>
  <c r="AM90"/>
  <c r="AM89"/>
  <c r="L89"/>
  <c r="AM87"/>
  <c r="L87"/>
  <c r="L85"/>
  <c r="L84"/>
  <c i="2" r="J508"/>
  <c r="J504"/>
  <c r="BK500"/>
  <c r="BK493"/>
  <c r="BK487"/>
  <c r="BK472"/>
  <c r="BK468"/>
  <c r="J465"/>
  <c r="BK454"/>
  <c r="J448"/>
  <c r="J436"/>
  <c r="BK406"/>
  <c r="BK381"/>
  <c r="BK356"/>
  <c r="J350"/>
  <c r="J336"/>
  <c r="J300"/>
  <c r="J264"/>
  <c r="J254"/>
  <c r="BK224"/>
  <c r="BK165"/>
  <c r="BK151"/>
  <c r="J141"/>
  <c r="J134"/>
  <c r="BK506"/>
  <c r="J493"/>
  <c r="J487"/>
  <c r="J468"/>
  <c r="J450"/>
  <c r="J427"/>
  <c r="BK414"/>
  <c r="BK389"/>
  <c r="BK361"/>
  <c r="J340"/>
  <c r="BK264"/>
  <c r="BK221"/>
  <c r="BK192"/>
  <c r="J149"/>
  <c r="J144"/>
  <c r="BK498"/>
  <c r="J476"/>
  <c r="BK470"/>
  <c r="J462"/>
  <c r="J440"/>
  <c r="J423"/>
  <c r="J410"/>
  <c r="BK400"/>
  <c r="J328"/>
  <c r="J258"/>
  <c r="J162"/>
  <c r="BK153"/>
  <c r="BK499"/>
  <c r="J481"/>
  <c r="BK440"/>
  <c r="BK430"/>
  <c r="BK385"/>
  <c r="BK352"/>
  <c r="J297"/>
  <c r="J242"/>
  <c r="J192"/>
  <c r="J151"/>
  <c i="3" r="BK147"/>
  <c r="BK141"/>
  <c r="J131"/>
  <c r="J127"/>
  <c r="BK151"/>
  <c r="J139"/>
  <c r="BK134"/>
  <c r="BK150"/>
  <c r="BK139"/>
  <c r="BK130"/>
  <c r="J153"/>
  <c r="BK144"/>
  <c r="J124"/>
  <c i="4" r="BK119"/>
  <c r="BK121"/>
  <c r="BK130"/>
  <c r="BK125"/>
  <c r="BK131"/>
  <c r="BK124"/>
  <c i="2" r="J136"/>
  <c r="BK300"/>
  <c r="BK254"/>
  <c r="BK218"/>
  <c r="J153"/>
  <c i="3" r="BK155"/>
  <c r="BK143"/>
  <c r="J136"/>
  <c r="J130"/>
  <c r="J125"/>
  <c r="BK138"/>
  <c r="J133"/>
  <c r="J143"/>
  <c r="BK137"/>
  <c r="J129"/>
  <c r="J151"/>
  <c r="BK135"/>
  <c i="4" r="BK128"/>
  <c r="J130"/>
  <c r="J127"/>
  <c r="J123"/>
  <c r="J125"/>
  <c i="2" r="J506"/>
  <c r="J496"/>
  <c r="J489"/>
  <c r="BK481"/>
  <c r="J470"/>
  <c r="BK466"/>
  <c r="BK462"/>
  <c r="BK458"/>
  <c r="BK450"/>
  <c r="BK439"/>
  <c r="BK433"/>
  <c r="J414"/>
  <c r="J396"/>
  <c r="J374"/>
  <c r="J365"/>
  <c r="BK344"/>
  <c r="BK328"/>
  <c r="J291"/>
  <c r="BK262"/>
  <c r="J238"/>
  <c r="J221"/>
  <c r="J159"/>
  <c r="BK149"/>
  <c r="BK136"/>
  <c r="BK508"/>
  <c r="BK501"/>
  <c r="J500"/>
  <c r="BK489"/>
  <c r="J469"/>
  <c r="J458"/>
  <c r="BK448"/>
  <c r="BK423"/>
  <c r="BK396"/>
  <c r="J381"/>
  <c r="J356"/>
  <c r="J317"/>
  <c r="J262"/>
  <c r="J218"/>
  <c r="J157"/>
  <c r="J145"/>
  <c i="1" r="AS94"/>
  <c i="2" r="BK427"/>
  <c r="BK402"/>
  <c r="J344"/>
  <c r="J325"/>
  <c r="BK242"/>
  <c r="BK159"/>
  <c r="BK157"/>
  <c r="J501"/>
  <c r="BK465"/>
  <c r="BK436"/>
  <c r="BK410"/>
  <c r="J389"/>
  <c r="BK365"/>
  <c r="BK336"/>
  <c r="BK291"/>
  <c r="BK219"/>
  <c r="J165"/>
  <c r="J146"/>
  <c i="3" r="J150"/>
  <c r="J142"/>
  <c r="BK133"/>
  <c r="BK129"/>
  <c r="J155"/>
  <c r="J147"/>
  <c r="J137"/>
  <c r="BK127"/>
  <c r="BK148"/>
  <c r="BK140"/>
  <c r="J134"/>
  <c r="J128"/>
  <c r="J148"/>
  <c r="BK131"/>
  <c i="4" r="J121"/>
  <c r="BK127"/>
  <c r="J131"/>
  <c r="J124"/>
  <c r="J128"/>
  <c r="BK123"/>
  <c i="2" r="BK469"/>
  <c r="J460"/>
  <c r="J449"/>
  <c r="J430"/>
  <c r="J385"/>
  <c r="J352"/>
  <c r="BK325"/>
  <c r="BK258"/>
  <c r="BK208"/>
  <c r="BK144"/>
  <c r="BK504"/>
  <c r="J499"/>
  <c r="BK476"/>
  <c r="BK460"/>
  <c r="J454"/>
  <c r="BK444"/>
  <c r="J418"/>
  <c r="J400"/>
  <c r="BK374"/>
  <c r="BK350"/>
  <c r="BK297"/>
  <c r="BK238"/>
  <c r="J208"/>
  <c r="BK158"/>
  <c r="BK146"/>
  <c r="BK141"/>
  <c r="BK496"/>
  <c r="J472"/>
  <c r="J466"/>
  <c r="J444"/>
  <c r="J439"/>
  <c r="BK418"/>
  <c r="J406"/>
  <c r="J378"/>
  <c r="BK340"/>
  <c r="BK269"/>
  <c r="J219"/>
  <c r="J158"/>
  <c r="BK145"/>
  <c r="J498"/>
  <c r="BK449"/>
  <c r="J433"/>
  <c r="J402"/>
  <c r="BK378"/>
  <c r="J361"/>
  <c r="BK317"/>
  <c r="J269"/>
  <c r="J224"/>
  <c r="BK162"/>
  <c r="BK134"/>
  <c i="3" r="J144"/>
  <c r="J138"/>
  <c r="BK132"/>
  <c r="BK128"/>
  <c r="BK153"/>
  <c r="BK142"/>
  <c r="J135"/>
  <c r="BK125"/>
  <c r="J141"/>
  <c r="BK136"/>
  <c r="J132"/>
  <c r="BK124"/>
  <c r="J140"/>
  <c i="4" r="BK129"/>
  <c r="J129"/>
  <c r="J119"/>
  <c i="2" l="1" r="R135"/>
  <c r="R132"/>
  <c r="P148"/>
  <c r="BK156"/>
  <c r="J156"/>
  <c r="J101"/>
  <c r="P164"/>
  <c r="P223"/>
  <c r="BK263"/>
  <c r="J263"/>
  <c r="J105"/>
  <c r="P351"/>
  <c r="T360"/>
  <c r="T459"/>
  <c r="P467"/>
  <c r="R471"/>
  <c r="R503"/>
  <c i="3" r="BK123"/>
  <c r="J123"/>
  <c r="J98"/>
  <c r="P146"/>
  <c r="P145"/>
  <c i="2" r="BK135"/>
  <c r="J135"/>
  <c r="J99"/>
  <c r="T148"/>
  <c r="T156"/>
  <c r="BK164"/>
  <c r="J164"/>
  <c r="J103"/>
  <c r="BK223"/>
  <c r="J223"/>
  <c r="J104"/>
  <c r="T263"/>
  <c r="T351"/>
  <c r="P360"/>
  <c r="BK459"/>
  <c r="J459"/>
  <c r="J108"/>
  <c r="BK467"/>
  <c r="J467"/>
  <c r="J109"/>
  <c r="BK471"/>
  <c r="J471"/>
  <c r="J110"/>
  <c r="BK503"/>
  <c r="J503"/>
  <c r="J111"/>
  <c i="3" r="P123"/>
  <c r="P122"/>
  <c r="P121"/>
  <c i="1" r="AU96"/>
  <c i="3" r="R146"/>
  <c r="R145"/>
  <c i="2" r="P135"/>
  <c r="P132"/>
  <c r="BK148"/>
  <c r="J148"/>
  <c r="J100"/>
  <c r="R156"/>
  <c r="T164"/>
  <c r="R223"/>
  <c r="R263"/>
  <c r="R351"/>
  <c r="BK360"/>
  <c r="J360"/>
  <c r="J107"/>
  <c r="P459"/>
  <c r="R467"/>
  <c r="P471"/>
  <c r="P503"/>
  <c i="3" r="R123"/>
  <c r="R122"/>
  <c r="R121"/>
  <c r="T146"/>
  <c r="T145"/>
  <c i="2" r="T135"/>
  <c r="T132"/>
  <c r="R148"/>
  <c r="P156"/>
  <c r="R164"/>
  <c r="T223"/>
  <c r="P263"/>
  <c r="BK351"/>
  <c r="J351"/>
  <c r="J106"/>
  <c r="R360"/>
  <c r="R459"/>
  <c r="T467"/>
  <c r="T471"/>
  <c r="T503"/>
  <c i="3" r="T123"/>
  <c r="T122"/>
  <c r="T121"/>
  <c r="BK146"/>
  <c r="J146"/>
  <c r="J100"/>
  <c i="4" r="BK118"/>
  <c r="J118"/>
  <c r="J97"/>
  <c r="P118"/>
  <c r="P117"/>
  <c i="1" r="AU97"/>
  <c i="4" r="R118"/>
  <c r="R117"/>
  <c r="T118"/>
  <c r="T117"/>
  <c i="2" r="BK133"/>
  <c r="J133"/>
  <c r="J98"/>
  <c i="3" r="BK154"/>
  <c r="J154"/>
  <c r="J101"/>
  <c i="4" r="E85"/>
  <c r="BE130"/>
  <c r="F92"/>
  <c r="J111"/>
  <c r="BE119"/>
  <c r="BE121"/>
  <c r="BE127"/>
  <c r="BE123"/>
  <c r="BE128"/>
  <c r="BE129"/>
  <c r="BE131"/>
  <c r="BE124"/>
  <c r="BE125"/>
  <c i="3" r="E111"/>
  <c r="F118"/>
  <c r="BE124"/>
  <c r="BE129"/>
  <c r="BE132"/>
  <c r="BE133"/>
  <c r="BE136"/>
  <c r="BE137"/>
  <c r="BE138"/>
  <c r="BE139"/>
  <c r="BE141"/>
  <c r="BE142"/>
  <c r="BE147"/>
  <c r="BE148"/>
  <c r="BE150"/>
  <c r="BE153"/>
  <c r="J115"/>
  <c r="BE125"/>
  <c r="BE127"/>
  <c r="BE144"/>
  <c r="BE151"/>
  <c r="BE155"/>
  <c r="BE128"/>
  <c r="BE130"/>
  <c r="BE131"/>
  <c r="BE135"/>
  <c r="BE140"/>
  <c r="BE143"/>
  <c r="BE134"/>
  <c i="2" r="F92"/>
  <c r="BE144"/>
  <c r="BE146"/>
  <c r="BE157"/>
  <c r="BE158"/>
  <c r="BE258"/>
  <c r="BE264"/>
  <c r="BE340"/>
  <c r="BE356"/>
  <c r="BE423"/>
  <c r="BE454"/>
  <c r="BE458"/>
  <c r="BE460"/>
  <c r="BE466"/>
  <c r="BE468"/>
  <c r="BE469"/>
  <c r="BE470"/>
  <c r="BE472"/>
  <c r="BE481"/>
  <c r="BE489"/>
  <c r="BE493"/>
  <c r="BE500"/>
  <c r="J125"/>
  <c r="BE136"/>
  <c r="BE141"/>
  <c r="BE149"/>
  <c r="BE151"/>
  <c r="BE165"/>
  <c r="BE192"/>
  <c r="BE219"/>
  <c r="BE221"/>
  <c r="BE224"/>
  <c r="BE262"/>
  <c r="BE291"/>
  <c r="BE297"/>
  <c r="BE350"/>
  <c r="BE352"/>
  <c r="BE365"/>
  <c r="BE374"/>
  <c r="BE378"/>
  <c r="BE385"/>
  <c r="BE389"/>
  <c r="BE430"/>
  <c r="BE444"/>
  <c r="BE448"/>
  <c r="BE449"/>
  <c r="BE476"/>
  <c r="BE487"/>
  <c r="BE499"/>
  <c r="E85"/>
  <c r="BE134"/>
  <c r="BE159"/>
  <c r="BE162"/>
  <c r="BE208"/>
  <c r="BE242"/>
  <c r="BE254"/>
  <c r="BE269"/>
  <c r="BE300"/>
  <c r="BE325"/>
  <c r="BE328"/>
  <c r="BE344"/>
  <c r="BE381"/>
  <c r="BE402"/>
  <c r="BE406"/>
  <c r="BE427"/>
  <c r="BE433"/>
  <c r="BE436"/>
  <c r="BE439"/>
  <c r="BE450"/>
  <c r="BE462"/>
  <c r="BE465"/>
  <c r="BE498"/>
  <c r="BE501"/>
  <c r="BE504"/>
  <c r="BE145"/>
  <c r="BE153"/>
  <c r="BE218"/>
  <c r="BE238"/>
  <c r="BE317"/>
  <c r="BE336"/>
  <c r="BE361"/>
  <c r="BE396"/>
  <c r="BE400"/>
  <c r="BE410"/>
  <c r="BE414"/>
  <c r="BE418"/>
  <c r="BE440"/>
  <c r="BE496"/>
  <c r="BE506"/>
  <c r="BE508"/>
  <c r="F37"/>
  <c i="1" r="BD95"/>
  <c i="2" r="F36"/>
  <c i="1" r="BC95"/>
  <c i="2" r="F34"/>
  <c i="1" r="BA95"/>
  <c i="3" r="F35"/>
  <c i="1" r="BB96"/>
  <c i="3" r="F37"/>
  <c i="1" r="BD96"/>
  <c i="4" r="F34"/>
  <c i="1" r="BA97"/>
  <c i="2" r="J34"/>
  <c i="1" r="AW95"/>
  <c i="3" r="J34"/>
  <c i="1" r="AW96"/>
  <c i="4" r="J34"/>
  <c i="1" r="AW97"/>
  <c i="4" r="F35"/>
  <c i="1" r="BB97"/>
  <c i="2" r="F35"/>
  <c i="1" r="BB95"/>
  <c i="3" r="F36"/>
  <c i="1" r="BC96"/>
  <c i="3" r="F34"/>
  <c i="1" r="BA96"/>
  <c i="4" r="F36"/>
  <c i="1" r="BC97"/>
  <c i="4" r="F37"/>
  <c i="1" r="BD97"/>
  <c i="2" l="1" r="T163"/>
  <c r="T131"/>
  <c r="R163"/>
  <c r="R131"/>
  <c r="P163"/>
  <c r="P131"/>
  <c i="1" r="AU95"/>
  <c i="2" r="BK163"/>
  <c r="J163"/>
  <c r="J102"/>
  <c i="3" r="BK122"/>
  <c r="J122"/>
  <c r="J97"/>
  <c r="BK145"/>
  <c r="J145"/>
  <c r="J99"/>
  <c i="2" r="BK132"/>
  <c r="J132"/>
  <c r="J97"/>
  <c i="4" r="BK117"/>
  <c r="J117"/>
  <c r="J96"/>
  <c i="2" r="J33"/>
  <c i="1" r="AV95"/>
  <c r="AT95"/>
  <c i="3" r="J33"/>
  <c i="1" r="AV96"/>
  <c r="AT96"/>
  <c i="4" r="F33"/>
  <c i="1" r="AZ97"/>
  <c r="BD94"/>
  <c r="W33"/>
  <c r="BA94"/>
  <c r="W30"/>
  <c i="2" r="F33"/>
  <c i="1" r="AZ95"/>
  <c i="3" r="F33"/>
  <c i="1" r="AZ96"/>
  <c r="BB94"/>
  <c r="AX94"/>
  <c r="BC94"/>
  <c r="W32"/>
  <c i="4" r="J33"/>
  <c i="1" r="AV97"/>
  <c r="AT97"/>
  <c r="AU94"/>
  <c i="3" l="1" r="BK121"/>
  <c r="J121"/>
  <c r="J96"/>
  <c i="2" r="BK131"/>
  <c r="J131"/>
  <c r="J96"/>
  <c i="4" r="J30"/>
  <c i="1" r="AG97"/>
  <c r="AW94"/>
  <c r="AK30"/>
  <c r="AY94"/>
  <c r="W31"/>
  <c r="AZ94"/>
  <c r="W29"/>
  <c i="4" l="1" r="J39"/>
  <c i="1" r="AN97"/>
  <c i="3" r="J30"/>
  <c i="1" r="AG96"/>
  <c r="AV94"/>
  <c r="AK29"/>
  <c i="2" r="J30"/>
  <c i="1" r="AG95"/>
  <c i="2" l="1" r="J39"/>
  <c i="3" r="J39"/>
  <c i="1" r="AN95"/>
  <c r="AN96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<sst xmlns="http://schemas.openxmlformats.org/spreadsheetml/2006/main">
  <si>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</si>
  <si>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</si>
  <si>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</si>
  <si>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</si>
  <si>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</si>
  <si>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{26020ac3-4c2e-4fef-9764-601e474a64cc}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</si>
  <si>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</si>
  <si>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</si>
  <si>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</si>
  <si>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</si>
  <si>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</si>
  <si>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</si>
  <si>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</si>
  <si>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SONA6955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</si>
  <si>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</si>
  <si>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</si>
  <si>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K.Vary, rekonstrukce střechy MŠ Javorová</t>
  </si>
  <si>
    <t>KSO:</t>
  </si>
  <si>
    <t>CC-CZ:</t>
  </si>
  <si>
    <t>Místo:</t>
  </si>
  <si>
    <t xml:space="preserve"> </t>
  </si>
  <si>
    <t>Datum:</t>
  </si>
  <si>
    <t>5. 2. 2025</t>
  </si>
  <si>
    <t>Zadavatel:</t>
  </si>
  <si>
    <t>IČ:</t>
  </si>
  <si>
    <t>Statutární město Karlovy Vary</t>
  </si>
  <si>
    <t>DIČ:</t>
  </si>
  <si>
    <t>Uchazeč:</t>
  </si>
  <si>
    <t>Vyplň údaj</t>
  </si>
  <si>
    <t>Projektant:</t>
  </si>
  <si>
    <t>DPT s.r.o.Ostrov</t>
  </si>
  <si>
    <t>True</t>
  </si>
  <si>
    <t>Zpracovatel:</t>
  </si>
  <si>
    <t>Neubauerová Soňa, SK-Projekt Ostrov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</si>
  <si>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</si>
  <si>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</si>
  <si>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</si>
  <si>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</si>
  <si>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</si>
  <si>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</si>
  <si>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</si>
  <si>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</si>
  <si>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</si>
  <si>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</si>
  <si>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</si>
  <si>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</si>
  <si>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</si>
  <si>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</si>
  <si>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</si>
  <si>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</si>
  <si>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</si>
  <si>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</si>
  <si>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</si>
  <si>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</si>
  <si>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</si>
  <si>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</si>
  <si>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</si>
  <si>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</si>
  <si>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</si>
  <si>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</si>
  <si>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</si>
  <si>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</si>
  <si>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</si>
  <si>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</si>
  <si>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</si>
  <si>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</si>
  <si>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</si>
  <si>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</si>
  <si>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</si>
  <si>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</si>
  <si>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</si>
  <si>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</si>
  <si>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</si>
  <si>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</si>
  <si>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</si>
  <si>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</si>
  <si>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</si>
  <si>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</si>
  <si>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</si>
  <si>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</si>
  <si>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</si>
  <si>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Rekonstrukce střechy</t>
  </si>
  <si>
    <t>STA</t>
  </si>
  <si>
    <t>1</t>
  </si>
  <si>
    <t>{123fab76-3fb0-4cbc-b347-bf4288bbe5d3}</t>
  </si>
  <si>
    <t>2</t>
  </si>
  <si>
    <t>02</t>
  </si>
  <si>
    <t>Silnoproudá elektroinstalace</t>
  </si>
  <si>
    <t>{b8c2920f-4746-4bd7-b3b2-a0fa9b35bfc8}</t>
  </si>
  <si>
    <t>03</t>
  </si>
  <si>
    <t>Vedlejší náklady</t>
  </si>
  <si>
    <t>{997f3610-0833-4fad-87ab-4435f5fa63cd}</t>
  </si>
  <si>
    <t>KRYCÍ LIST SOUPISU PRACÍ</t>
  </si>
  <si>
    <t>Objekt:</t>
  </si>
  <si>
    <t>01 - Rekonstrukce střechy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</si>
  <si>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</si>
  <si>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</si>
  <si>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</si>
  <si>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</si>
  <si>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</si>
  <si>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</si>
  <si>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ZED - Zednické výpomoci</t>
  </si>
  <si>
    <t xml:space="preserve">    94 - Lešení a stavební výtahy</t>
  </si>
  <si>
    <t xml:space="preserve">    95 - Dokončovací konstrukce a práce pozemních staveb</t>
  </si>
  <si>
    <t xml:space="preserve">    997 - Doprava suti a vybouraných hmot</t>
  </si>
  <si>
    <t>PSV - Práce a dodávky PSV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</si>
  <si>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</si>
  <si>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</si>
  <si>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</si>
  <si>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</si>
  <si>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</si>
  <si>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</si>
  <si>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</si>
  <si>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DEM - Demontáže</t>
  </si>
  <si>
    <t xml:space="preserve">    OTV - Výplně otvorů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</si>
  <si>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</si>
  <si>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</si>
  <si>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</si>
  <si>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</si>
  <si>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</si>
  <si>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</si>
  <si>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</si>
  <si>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</si>
  <si>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</si>
  <si>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</si>
  <si>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</si>
  <si>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</si>
  <si>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</si>
  <si>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</si>
  <si>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</si>
  <si>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</si>
  <si>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ZED</t>
  </si>
  <si>
    <t>Zednické výpomoci</t>
  </si>
  <si>
    <t>K</t>
  </si>
  <si>
    <t>3100000R1</t>
  </si>
  <si>
    <t>Drobné zednické opravy zdiva a omítek</t>
  </si>
  <si>
    <t>kpl</t>
  </si>
  <si>
    <t>4</t>
  </si>
  <si>
    <t>-182195694</t>
  </si>
  <si>
    <t>94</t>
  </si>
  <si>
    <t>Lešení a stavební výtahy</t>
  </si>
  <si>
    <t>941211111</t>
  </si>
  <si>
    <t>Montáž lešení řadového rámového lehkého zatížení do 200 kg/m2 š od 0,6 do 0,9 m v do 10 m</t>
  </si>
  <si>
    <t>m2</t>
  </si>
  <si>
    <t>-641294050</t>
  </si>
  <si>
    <t>VV</t>
  </si>
  <si>
    <t>(8-0,5)*(19,60*2+10,70*2+0,9*2*4)</t>
  </si>
  <si>
    <t>10,70*2,40/2*2+2,0*(2,4*2+7,60)+1,02</t>
  </si>
  <si>
    <t>-11*4,0</t>
  </si>
  <si>
    <t>Součet</t>
  </si>
  <si>
    <t>3</t>
  </si>
  <si>
    <t>941211211</t>
  </si>
  <si>
    <t>Příplatek k lešení řadovému rámovému lehkému do 200 kg/m2 š od 0,6 do 0,9 m v do 10 m za každý den použití</t>
  </si>
  <si>
    <t>409640642</t>
  </si>
  <si>
    <t>celkem cca 3 měsíce</t>
  </si>
  <si>
    <t>516*30*3</t>
  </si>
  <si>
    <t>941211811</t>
  </si>
  <si>
    <t>Demontáž lešení řadového rámového lehkého zatížení do 200 kg/m2 š od 0,6 do 0,9 m v do 10 m</t>
  </si>
  <si>
    <t>-1520224280</t>
  </si>
  <si>
    <t>5</t>
  </si>
  <si>
    <t>993111111</t>
  </si>
  <si>
    <t>Dovoz a odvoz lešení řadového do 10 km včetně naložení a složení</t>
  </si>
  <si>
    <t>789885957</t>
  </si>
  <si>
    <t>6</t>
  </si>
  <si>
    <t>9412100R1</t>
  </si>
  <si>
    <t>Příplatek za postavení části lešení nad střechou vstupu zadní fasády</t>
  </si>
  <si>
    <t>252257897</t>
  </si>
  <si>
    <t>11*2,0</t>
  </si>
  <si>
    <t>95</t>
  </si>
  <si>
    <t>Dokončovací konstrukce a práce pozemních staveb</t>
  </si>
  <si>
    <t>7</t>
  </si>
  <si>
    <t>9500000R3</t>
  </si>
  <si>
    <t>Stávající kovový stožár elektronického zařízení - demontáž + zpětné osazení do nové polohy</t>
  </si>
  <si>
    <t>696684834</t>
  </si>
  <si>
    <t>P</t>
  </si>
  <si>
    <t>Poznámka k položce:_x000d_
včetně dočasného uložení_x000d_
_x000d_
včetně nového kotvení_x000d_
_x000d_
včetně nátěru pro tř.prostředí C3, životnost 15 let_x000d_
příprava povrchu ST2</t>
  </si>
  <si>
    <t>8</t>
  </si>
  <si>
    <t>9500000R4</t>
  </si>
  <si>
    <t>Stávající klimatizační jednotka - demontáž + zpětná montáž</t>
  </si>
  <si>
    <t>-502773735</t>
  </si>
  <si>
    <t>Poznámka k položce:_x000d_
včetně dočasného uložení</t>
  </si>
  <si>
    <t>9</t>
  </si>
  <si>
    <t>9530000R3</t>
  </si>
  <si>
    <t>Exteriérová těsnící páska difúzní - montáž a dodávka</t>
  </si>
  <si>
    <t>m</t>
  </si>
  <si>
    <t>-628944290</t>
  </si>
  <si>
    <t>detail 3</t>
  </si>
  <si>
    <t>4,50</t>
  </si>
  <si>
    <t>997</t>
  </si>
  <si>
    <t>Doprava suti a vybouraných hmot</t>
  </si>
  <si>
    <t>10</t>
  </si>
  <si>
    <t>997013153</t>
  </si>
  <si>
    <t>Vnitrostaveništní doprava suti a vybouraných hmot pro budovy v přes 9 do 12 m s omezením mechanizace</t>
  </si>
  <si>
    <t>t</t>
  </si>
  <si>
    <t>-1298354081</t>
  </si>
  <si>
    <t>11</t>
  </si>
  <si>
    <t>997013501</t>
  </si>
  <si>
    <t>Odvoz suti a vybouraných hmot na skládku nebo meziskládku do 1 km se složením</t>
  </si>
  <si>
    <t>1315968636</t>
  </si>
  <si>
    <t>997013509</t>
  </si>
  <si>
    <t>Příplatek k odvozu suti a vybouraných hmot na skládku za každý další 1 km přes 1 km</t>
  </si>
  <si>
    <t>560333154</t>
  </si>
  <si>
    <t>celkem 25km</t>
  </si>
  <si>
    <t>7,03*24</t>
  </si>
  <si>
    <t>13</t>
  </si>
  <si>
    <t>997013631</t>
  </si>
  <si>
    <t>Poplatek za uložení na skládce (skládkovné) stavebního odpadu směsného kód odpadu 17 09 04</t>
  </si>
  <si>
    <t>-1299548058</t>
  </si>
  <si>
    <t>PSV</t>
  </si>
  <si>
    <t>Práce a dodávky PSV</t>
  </si>
  <si>
    <t>712</t>
  </si>
  <si>
    <t>Povlakové krytiny</t>
  </si>
  <si>
    <t>14</t>
  </si>
  <si>
    <t>7124617R1</t>
  </si>
  <si>
    <t>Montáž fólie - difúzní, parozábrany</t>
  </si>
  <si>
    <t>16</t>
  </si>
  <si>
    <t>-653749671</t>
  </si>
  <si>
    <t xml:space="preserve">Poznámka k položce:_x000d_
fólie lepené se svařovanými či lepenými spoji </t>
  </si>
  <si>
    <t>skladba střechy S1</t>
  </si>
  <si>
    <t>pojistná podkladní fólie</t>
  </si>
  <si>
    <t>140</t>
  </si>
  <si>
    <t>pojistná difúzní fólie</t>
  </si>
  <si>
    <t>parozábrana</t>
  </si>
  <si>
    <t>skladba střechy S2</t>
  </si>
  <si>
    <t>90</t>
  </si>
  <si>
    <t>skladba střechy S3</t>
  </si>
  <si>
    <t>35</t>
  </si>
  <si>
    <t xml:space="preserve">skladba S4 </t>
  </si>
  <si>
    <t>15</t>
  </si>
  <si>
    <t>M</t>
  </si>
  <si>
    <t>28329044R</t>
  </si>
  <si>
    <t>fólie kontaktní difuzně propustná pro doplňkovou hydroizolační vrstvu</t>
  </si>
  <si>
    <t>32</t>
  </si>
  <si>
    <t>-2011759596</t>
  </si>
  <si>
    <t>ztratné 20%</t>
  </si>
  <si>
    <t>pojistná podkladní fólie + pojistná difúzní kontaktní fólie</t>
  </si>
  <si>
    <t>140*1,20*2</t>
  </si>
  <si>
    <t>90*1,20*2</t>
  </si>
  <si>
    <t>35*1,20*2</t>
  </si>
  <si>
    <t>skladba S4</t>
  </si>
  <si>
    <t>8*1,20+0,40</t>
  </si>
  <si>
    <t>62853002R</t>
  </si>
  <si>
    <t xml:space="preserve">pás asfaltový samolepicí modifikovaný SBS tl.2,5mm s vložkou hliník a skleněná  rohož, vrchní  strana speciální hliníková fólie, spodní strana snímatelná fólie, lepidlo za studena</t>
  </si>
  <si>
    <t>-1350465559</t>
  </si>
  <si>
    <t>140*1,20</t>
  </si>
  <si>
    <t>90*1,20</t>
  </si>
  <si>
    <t>35*1,20</t>
  </si>
  <si>
    <t>17</t>
  </si>
  <si>
    <t>998712112</t>
  </si>
  <si>
    <t>Přesun hmot tonážní pro krytiny povlakové s omezením mechanizace v objektech v přes 6 do 12 m</t>
  </si>
  <si>
    <t>-109823954</t>
  </si>
  <si>
    <t>18</t>
  </si>
  <si>
    <t>7651920R1</t>
  </si>
  <si>
    <t xml:space="preserve">Ochrana krytiny na níže položené střeše při stavbě lešení </t>
  </si>
  <si>
    <t>675697</t>
  </si>
  <si>
    <t>Poznámka k položce:_x000d_
položka zahrnuje všechna opatření nutná proti zatečení do konstrukcí_x000d_
zahrnuje i případnou nosnou konstrukci pro toto opatření</t>
  </si>
  <si>
    <t>19</t>
  </si>
  <si>
    <t>7651920R2</t>
  </si>
  <si>
    <t>Provizorní ochrana střechy proti zatečení</t>
  </si>
  <si>
    <t>1651042933</t>
  </si>
  <si>
    <t>713</t>
  </si>
  <si>
    <t>Izolace tepelné</t>
  </si>
  <si>
    <t>20</t>
  </si>
  <si>
    <t>7131511R1</t>
  </si>
  <si>
    <t>Montáž izolace tepelné střech šikmých mechanicky přikotvené z desek tl. do 100 mm</t>
  </si>
  <si>
    <t>940569238</t>
  </si>
  <si>
    <t>desky PIR tl.100mm</t>
  </si>
  <si>
    <t>desky PIR tl.100</t>
  </si>
  <si>
    <t>detail D3 - parapet okna</t>
  </si>
  <si>
    <t>deska PIR 60-80mm</t>
  </si>
  <si>
    <t>3,0</t>
  </si>
  <si>
    <t>28376531</t>
  </si>
  <si>
    <t>deska izolační PIR s oboustrannou kompozitní fólií s hliníkovou vložkou pro šikmé střechy λ=0,022 tl 80mm</t>
  </si>
  <si>
    <t>-1912613895</t>
  </si>
  <si>
    <t>22</t>
  </si>
  <si>
    <t>28376532</t>
  </si>
  <si>
    <t>deska izolační PIR s oboustrannou kompozitní fólií s hliníkovou vložkou pro šikmé střechy λ=0,022 tl 100mm</t>
  </si>
  <si>
    <t>1804780355</t>
  </si>
  <si>
    <t>zvýšené ztratné - 10%</t>
  </si>
  <si>
    <t>140*1,10</t>
  </si>
  <si>
    <t>90*1,10</t>
  </si>
  <si>
    <t>35*1,10+0,50</t>
  </si>
  <si>
    <t>23</t>
  </si>
  <si>
    <t>713151111</t>
  </si>
  <si>
    <t>Montáž izolace tepelné střech šikmých kladené volně mezi krokve rohoží, pásů, desek</t>
  </si>
  <si>
    <t>855344571</t>
  </si>
  <si>
    <t>nová skladba střechy S2 + S3</t>
  </si>
  <si>
    <t>výměna 20% plochy původní tepel.izolace</t>
  </si>
  <si>
    <t>(90+35)*0,20</t>
  </si>
  <si>
    <t>24</t>
  </si>
  <si>
    <t>63148106</t>
  </si>
  <si>
    <t>deska tepelně izolační minerální univerzální λ=0,038-0,039 tl 140mm</t>
  </si>
  <si>
    <t>-1449302186</t>
  </si>
  <si>
    <t>(90+35)*0,20*1,10+0,50</t>
  </si>
  <si>
    <t>25</t>
  </si>
  <si>
    <t>998713112</t>
  </si>
  <si>
    <t>Přesun hmot tonážní pro izolace tepelné s omezením mechanizace v objektech v přes 6 do 12 m</t>
  </si>
  <si>
    <t>1726237371</t>
  </si>
  <si>
    <t>762</t>
  </si>
  <si>
    <t>Konstrukce tesařské</t>
  </si>
  <si>
    <t>26</t>
  </si>
  <si>
    <t>762330000R1</t>
  </si>
  <si>
    <t>Částečná sanace stávajícího dřevěného krovu - sanace zpevněním jednotlivých prvků protézováním</t>
  </si>
  <si>
    <t>m3</t>
  </si>
  <si>
    <t>329688145</t>
  </si>
  <si>
    <t>Poznámka k položce:_x000d_
včetně odstranění stávajících prvků_x000d_
_x000d_
včetně impregnace</t>
  </si>
  <si>
    <t>rozsah se upřesní při realizaci</t>
  </si>
  <si>
    <t>odhad</t>
  </si>
  <si>
    <t>0,50</t>
  </si>
  <si>
    <t>27</t>
  </si>
  <si>
    <t>762341210</t>
  </si>
  <si>
    <t>Montáž bednění střech rovných a šikmých sklonu do 60° z hrubých prken na sraz tl do 32 mm</t>
  </si>
  <si>
    <t>1955399871</t>
  </si>
  <si>
    <t>výměna stávajících prken</t>
  </si>
  <si>
    <t>použije se cca 50% demontovaných prken bednění</t>
  </si>
  <si>
    <t>100% nových prken pod krytinu</t>
  </si>
  <si>
    <t>použije se 50% demontovaných prken</t>
  </si>
  <si>
    <t>skladba stěny S4</t>
  </si>
  <si>
    <t>nová prkna</t>
  </si>
  <si>
    <t>28</t>
  </si>
  <si>
    <t>762341610</t>
  </si>
  <si>
    <t>Montáž bednění štítových okapových říms z hrubých prken tl do 32 mm</t>
  </si>
  <si>
    <t>-1000669184</t>
  </si>
  <si>
    <t>detail 1 - 3</t>
  </si>
  <si>
    <t>0,30*(27,50+8,0+4,50)</t>
  </si>
  <si>
    <t>detail 4</t>
  </si>
  <si>
    <t>1,0*12,50</t>
  </si>
  <si>
    <t>29</t>
  </si>
  <si>
    <t>7623400R1</t>
  </si>
  <si>
    <t>Příplatek za vytvoření provětrávaného hřebene ze dřeva</t>
  </si>
  <si>
    <t>1261046534</t>
  </si>
  <si>
    <t>detail 5</t>
  </si>
  <si>
    <t>30</t>
  </si>
  <si>
    <t>60515111</t>
  </si>
  <si>
    <t>řezivo jehličnaté boční prkno 20-30mm</t>
  </si>
  <si>
    <t>511688198</t>
  </si>
  <si>
    <t>140*0,024*2*1,10</t>
  </si>
  <si>
    <t>90*0,024*2*1,10</t>
  </si>
  <si>
    <t>35*0,024*2*1,10</t>
  </si>
  <si>
    <t>skladba stěny S5</t>
  </si>
  <si>
    <t>8*0,024*1,10</t>
  </si>
  <si>
    <t>detail 1 - 4</t>
  </si>
  <si>
    <t>24,50*0,024*1,10</t>
  </si>
  <si>
    <t>Mezisoučet</t>
  </si>
  <si>
    <t>odpočet cca 50% demontovaného bednění</t>
  </si>
  <si>
    <t>které se použije zpět</t>
  </si>
  <si>
    <t>-(140+90+35)*0,024*0,50</t>
  </si>
  <si>
    <t>31</t>
  </si>
  <si>
    <t>762342521</t>
  </si>
  <si>
    <t>Montáž kontralatí přes tepelnou izolaci tl do 100 mm</t>
  </si>
  <si>
    <t>-252730768</t>
  </si>
  <si>
    <t>skladba střechy S1 + S2 + S3</t>
  </si>
  <si>
    <t>kontralatě 40/60 po 0,90m</t>
  </si>
  <si>
    <t>(140+90+35)/0,90+0,56</t>
  </si>
  <si>
    <t>skladba střechy S4</t>
  </si>
  <si>
    <t>kontralatě 40/60 po 0,6m</t>
  </si>
  <si>
    <t>8/0,60+0,67</t>
  </si>
  <si>
    <t>60514114</t>
  </si>
  <si>
    <t>řezivo jehličnaté lať impregnovaná dl 4 m</t>
  </si>
  <si>
    <t>1104236062</t>
  </si>
  <si>
    <t>výměra dle pol.762342521</t>
  </si>
  <si>
    <t>0,04*0,06*309*1,10</t>
  </si>
  <si>
    <t>33</t>
  </si>
  <si>
    <t>762395000</t>
  </si>
  <si>
    <t>Spojovací prostředky krovů, bednění, laťování, nadstřešních konstrukcí</t>
  </si>
  <si>
    <t>-1789022806</t>
  </si>
  <si>
    <t>pro bednění</t>
  </si>
  <si>
    <t>výměra dle pol.762341210 + 762341610</t>
  </si>
  <si>
    <t>(538+24,50)*0,024</t>
  </si>
  <si>
    <t>pro kontralatě</t>
  </si>
  <si>
    <t>0,04*0,06*309</t>
  </si>
  <si>
    <t>34</t>
  </si>
  <si>
    <t>762083122</t>
  </si>
  <si>
    <t>Impregnace řeziva proti dřevokaznému hmyzu, houbám a plísním máčením třída ohrožení 3 a 4</t>
  </si>
  <si>
    <t>-11120741</t>
  </si>
  <si>
    <t>bednění střechy</t>
  </si>
  <si>
    <t>762332921</t>
  </si>
  <si>
    <t>Doplnění části střešní vazby hranoly průřezové pl do 120 cm2 včetně materiálu</t>
  </si>
  <si>
    <t>-1741644089</t>
  </si>
  <si>
    <t>doplnění hranolů 60/100 pro detaily</t>
  </si>
  <si>
    <t>detail 1 + detail 2 + detail 3 + detail 4 + detail 6 + detail 7</t>
  </si>
  <si>
    <t>0,30*(31+9+6+14+32+17)</t>
  </si>
  <si>
    <t>36</t>
  </si>
  <si>
    <t>762361321</t>
  </si>
  <si>
    <t>Konstrukční a vyrovnávací vrstva pod klempířské prvky (atiky) z desek cementotřískových tl 18 mm</t>
  </si>
  <si>
    <t>-1653441295</t>
  </si>
  <si>
    <t>prvek K16</t>
  </si>
  <si>
    <t>3,50</t>
  </si>
  <si>
    <t>rezerva dle TZ</t>
  </si>
  <si>
    <t>37</t>
  </si>
  <si>
    <t>998762112</t>
  </si>
  <si>
    <t>Přesun hmot tonážní pro kce tesařské s omezením mechanizace v objektech v přes 6 do 12 m</t>
  </si>
  <si>
    <t>636012830</t>
  </si>
  <si>
    <t>763</t>
  </si>
  <si>
    <t>Konstrukce suché výstavby</t>
  </si>
  <si>
    <t>38</t>
  </si>
  <si>
    <t>7630000R1</t>
  </si>
  <si>
    <t>Případná výměna části SDK podhledů</t>
  </si>
  <si>
    <t>543825070</t>
  </si>
  <si>
    <t xml:space="preserve">rozsah se upřesní  při realizaci</t>
  </si>
  <si>
    <t>předpoklad</t>
  </si>
  <si>
    <t>5,0</t>
  </si>
  <si>
    <t>39</t>
  </si>
  <si>
    <t>7630000R2</t>
  </si>
  <si>
    <t>SDK desky 12,5mm pro drobné konstrukce - montáž a dodávka</t>
  </si>
  <si>
    <t>1829817604</t>
  </si>
  <si>
    <t>rezerva - lemování střešních oken, náhrada prvků krovu....</t>
  </si>
  <si>
    <t>upřesní se po odkrytí střechy</t>
  </si>
  <si>
    <t>764</t>
  </si>
  <si>
    <t>Konstrukce klempířské</t>
  </si>
  <si>
    <t>40</t>
  </si>
  <si>
    <t>764121401</t>
  </si>
  <si>
    <t>Krytina střechy rovné drážkováním ze svitků z Al plechu rš 500 mm sklonu do 30°</t>
  </si>
  <si>
    <t>-1385213818</t>
  </si>
  <si>
    <t>Poznámka k položce:_x000d_
falcovaný Al plech lakovaný tl.0,7mm vč.příponek</t>
  </si>
  <si>
    <t>skladba střechy S3 - vikýře</t>
  </si>
  <si>
    <t>41</t>
  </si>
  <si>
    <t>764121403</t>
  </si>
  <si>
    <t>Krytina střechy rovné drážkováním ze svitků z Al plechu rš 500 mm sklonu přes 30 do 60°</t>
  </si>
  <si>
    <t>-493305700</t>
  </si>
  <si>
    <t>42</t>
  </si>
  <si>
    <t>764121405</t>
  </si>
  <si>
    <t>Krytina střechy rovné drážkováním ze svitků z Al plechu rš 500 mm sklonu přes 60°</t>
  </si>
  <si>
    <t>1795409367</t>
  </si>
  <si>
    <t>skladba opláštění vikýřů S4</t>
  </si>
  <si>
    <t>43</t>
  </si>
  <si>
    <t>764121481</t>
  </si>
  <si>
    <t>Krytina železobetonových desek z Al plechu</t>
  </si>
  <si>
    <t>155917114</t>
  </si>
  <si>
    <t>komínová krycí deska</t>
  </si>
  <si>
    <t>1,0</t>
  </si>
  <si>
    <t>44</t>
  </si>
  <si>
    <t>764221407</t>
  </si>
  <si>
    <t>Oplechování větraného hřebene s větrací mřížkou z Al plechu rš 670 mm</t>
  </si>
  <si>
    <t>-1941516811</t>
  </si>
  <si>
    <t>Poznámka k položce:_x000d_
lakovaný hliníkový plech</t>
  </si>
  <si>
    <t>prvek K10 - rš 540mm</t>
  </si>
  <si>
    <t>45</t>
  </si>
  <si>
    <t>764222432</t>
  </si>
  <si>
    <t>Oplechování rovné okapové hrany z Al plechu rš 200 mm</t>
  </si>
  <si>
    <t>1890312902</t>
  </si>
  <si>
    <t>prvek K3 - rš 180mm</t>
  </si>
  <si>
    <t>52,50</t>
  </si>
  <si>
    <t>46</t>
  </si>
  <si>
    <t>764222434</t>
  </si>
  <si>
    <t>Oplechování rovné okapové hrany z Al plechu rš 330 mm</t>
  </si>
  <si>
    <t>392579101</t>
  </si>
  <si>
    <t>prvek K1</t>
  </si>
  <si>
    <t>prvek K4 + K5</t>
  </si>
  <si>
    <t>52,50+4,50</t>
  </si>
  <si>
    <t>47</t>
  </si>
  <si>
    <t>764222435</t>
  </si>
  <si>
    <t>Oplechování rovné okapové hrany z Al plechu rš 400 mm</t>
  </si>
  <si>
    <t>414738367</t>
  </si>
  <si>
    <t>prvek K8 - rš 370mm</t>
  </si>
  <si>
    <t>12,50</t>
  </si>
  <si>
    <t>48</t>
  </si>
  <si>
    <t>764223456</t>
  </si>
  <si>
    <t>Sněhový zachytávač krytiny z Al plechu průběžný dvoutrubkový</t>
  </si>
  <si>
    <t>-984530623</t>
  </si>
  <si>
    <t>49</t>
  </si>
  <si>
    <t>764224405</t>
  </si>
  <si>
    <t>Oplechování horních ploch a nadezdívek (atik) bez rohů z Al plechu mechanicky kotvené rš 400 mm</t>
  </si>
  <si>
    <t>1375009126</t>
  </si>
  <si>
    <t>prvek K7- rš.360mm</t>
  </si>
  <si>
    <t>15,50</t>
  </si>
  <si>
    <t>50</t>
  </si>
  <si>
    <t>764226404</t>
  </si>
  <si>
    <t>Oplechování parapetů rovných mechanicky kotvené z Al plechu rš 330 mm</t>
  </si>
  <si>
    <t>-2038357052</t>
  </si>
  <si>
    <t>prvek K6</t>
  </si>
  <si>
    <t>51</t>
  </si>
  <si>
    <t>764321415</t>
  </si>
  <si>
    <t>Lemování rovných zdí střech s krytinou skládanou z Al plechu rš 400 mm</t>
  </si>
  <si>
    <t>1362580967</t>
  </si>
  <si>
    <t>prvek K11</t>
  </si>
  <si>
    <t>52</t>
  </si>
  <si>
    <t>764321416</t>
  </si>
  <si>
    <t>Lemování rovných zdí střech s krytinou skládanou z Al plechu rš 500 mm</t>
  </si>
  <si>
    <t>-1919113096</t>
  </si>
  <si>
    <t>prvek K12 - rš 430mm</t>
  </si>
  <si>
    <t>53</t>
  </si>
  <si>
    <t>764324412</t>
  </si>
  <si>
    <t>Lemování prostupů střech s krytinou skládanou nebo plechovou bez lišty z Al plechu</t>
  </si>
  <si>
    <t>-1749715422</t>
  </si>
  <si>
    <t>oplechování paty komína</t>
  </si>
  <si>
    <t>návaznost na horní oplechování</t>
  </si>
  <si>
    <t>3,5</t>
  </si>
  <si>
    <t>54</t>
  </si>
  <si>
    <t>764326423</t>
  </si>
  <si>
    <t>Lemování ventilačních nástavců z Al plechu na skládané krytině D přes 100 do 150 mm</t>
  </si>
  <si>
    <t>kus</t>
  </si>
  <si>
    <t>1450055687</t>
  </si>
  <si>
    <t>prvek K14 - nástavec se stříškou</t>
  </si>
  <si>
    <t>55</t>
  </si>
  <si>
    <t>7643200R1</t>
  </si>
  <si>
    <t>Montáž nalepovacích prostupů pro falcované krytiny</t>
  </si>
  <si>
    <t>1999915570</t>
  </si>
  <si>
    <t>prvek K13 + K14 + K15</t>
  </si>
  <si>
    <t>2+4+1</t>
  </si>
  <si>
    <t>56</t>
  </si>
  <si>
    <t>55351070</t>
  </si>
  <si>
    <t>prostup nalepovací 80-125mm pro falcované Al střechy</t>
  </si>
  <si>
    <t>52055069</t>
  </si>
  <si>
    <t>prvek K14</t>
  </si>
  <si>
    <t>57</t>
  </si>
  <si>
    <t>5535107R1</t>
  </si>
  <si>
    <t>prostup nalepovací 170-200mm pro falcované Al střechy</t>
  </si>
  <si>
    <t>407902868</t>
  </si>
  <si>
    <t>prvek K13</t>
  </si>
  <si>
    <t>58</t>
  </si>
  <si>
    <t>5535107R2</t>
  </si>
  <si>
    <t>prostup nalepovací 50-65mm pro falcované Al střechy</t>
  </si>
  <si>
    <t>-1004981851</t>
  </si>
  <si>
    <t>prvek K15</t>
  </si>
  <si>
    <t>59</t>
  </si>
  <si>
    <t>553510R</t>
  </si>
  <si>
    <t>Krycí rozeta pro nalepovací prostupové tvarovky</t>
  </si>
  <si>
    <t>-1561536426</t>
  </si>
  <si>
    <t>60</t>
  </si>
  <si>
    <t>764521403</t>
  </si>
  <si>
    <t>Žlab podokapní půlkruhový z Al plechu rš 250 mm</t>
  </si>
  <si>
    <t>661287649</t>
  </si>
  <si>
    <t>Poznámka k položce:_x000d_
lakovaný hliníkový plech_x000d_
_x000d_
včetně háků, čel...</t>
  </si>
  <si>
    <t>prvek K9</t>
  </si>
  <si>
    <t>61</t>
  </si>
  <si>
    <t>764521405</t>
  </si>
  <si>
    <t>Žlab podokapní půlkruhový z Al plechu rš 400 mm</t>
  </si>
  <si>
    <t>261845971</t>
  </si>
  <si>
    <t>prvek K2</t>
  </si>
  <si>
    <t>62</t>
  </si>
  <si>
    <t>764521443</t>
  </si>
  <si>
    <t>Kotlík oválný (trychtýřový) pro podokapní žlaby z Al plechu 250/80 mm</t>
  </si>
  <si>
    <t>607714266</t>
  </si>
  <si>
    <t>63</t>
  </si>
  <si>
    <t>764521445</t>
  </si>
  <si>
    <t>Kotlík oválný (trychtýřový) pro podokapní žlaby z Al plechu 400/120 mm</t>
  </si>
  <si>
    <t>1653293576</t>
  </si>
  <si>
    <t>64</t>
  </si>
  <si>
    <t>764528421</t>
  </si>
  <si>
    <t>Svody kruhové včetně objímek, kolen, odskoků z Al plechu průměru 80 mm</t>
  </si>
  <si>
    <t>-506143889</t>
  </si>
  <si>
    <t>prvek K17</t>
  </si>
  <si>
    <t>65</t>
  </si>
  <si>
    <t>764528423</t>
  </si>
  <si>
    <t>Svody kruhové včetně objímek, kolen, odskoků z Al plechu průměru 120 mm</t>
  </si>
  <si>
    <t>1239457970</t>
  </si>
  <si>
    <t>prvekK18</t>
  </si>
  <si>
    <t>66</t>
  </si>
  <si>
    <t>998764112</t>
  </si>
  <si>
    <t>Přesun hmot tonážní pro konstrukce klempířské s omezením mechanizace v objektech v přes 6 do 12 m</t>
  </si>
  <si>
    <t>1716998581</t>
  </si>
  <si>
    <t>765</t>
  </si>
  <si>
    <t>Krytina skládaná</t>
  </si>
  <si>
    <t>67</t>
  </si>
  <si>
    <t>7649000R1</t>
  </si>
  <si>
    <t>Ochranná větrací mřížka proti ptákům šíře 125mm z legovaného hliníku - montáž a dodávka</t>
  </si>
  <si>
    <t>-1003487912</t>
  </si>
  <si>
    <t>27,50+8,0+4,50+12,50+19</t>
  </si>
  <si>
    <t>68</t>
  </si>
  <si>
    <t>7651352R1</t>
  </si>
  <si>
    <t>Montáž stoupací plošiny do 1,0 m</t>
  </si>
  <si>
    <t>-1196278177</t>
  </si>
  <si>
    <t xml:space="preserve">prvek SP1 </t>
  </si>
  <si>
    <t>69</t>
  </si>
  <si>
    <t>55351097</t>
  </si>
  <si>
    <t>plošina stoupací pro falcované i skládané Al střechy 250x800mm</t>
  </si>
  <si>
    <t>1230191001</t>
  </si>
  <si>
    <t>70</t>
  </si>
  <si>
    <t>55351072</t>
  </si>
  <si>
    <t>držák stoupací plošiny pro falcované i skládané hliníkové střechy</t>
  </si>
  <si>
    <t>-272901894</t>
  </si>
  <si>
    <t>767</t>
  </si>
  <si>
    <t>Konstrukce zámečnické</t>
  </si>
  <si>
    <t>71</t>
  </si>
  <si>
    <t>767881132</t>
  </si>
  <si>
    <t>Montáž bodů záchytného systému do šikmé střechy se střešní krytinou falcovanou</t>
  </si>
  <si>
    <t>2077547777</t>
  </si>
  <si>
    <t>72</t>
  </si>
  <si>
    <t>70921424</t>
  </si>
  <si>
    <t>kotvicí bod pro šikmé střechy s falcovanou krytinou</t>
  </si>
  <si>
    <t>1705540133</t>
  </si>
  <si>
    <t>73</t>
  </si>
  <si>
    <t>7670000R1</t>
  </si>
  <si>
    <t>Rezerva na případné podpěrné, ztužující konstrukce z ocelových profilů - montáž a dodávka vč.dopravy</t>
  </si>
  <si>
    <t>kg</t>
  </si>
  <si>
    <t>-1787154624</t>
  </si>
  <si>
    <t>DEM</t>
  </si>
  <si>
    <t>Demontáže</t>
  </si>
  <si>
    <t>74</t>
  </si>
  <si>
    <t>7124318R1</t>
  </si>
  <si>
    <t>Odstranění podkladní asfaltové lepenky mechanicky kotvené</t>
  </si>
  <si>
    <t>34514407</t>
  </si>
  <si>
    <t>odstranění podkladní lepenky</t>
  </si>
  <si>
    <t>výměra výkres č.2</t>
  </si>
  <si>
    <t>90+140+35</t>
  </si>
  <si>
    <t>75</t>
  </si>
  <si>
    <t>713151813</t>
  </si>
  <si>
    <t>Odstranění tepelné izolace střech šikmých volně kladené mezi krokve z vláknitých materiálů suchých tl přes 100 do 200 mm</t>
  </si>
  <si>
    <t>-996688012</t>
  </si>
  <si>
    <t>výměra dle PD</t>
  </si>
  <si>
    <t>76</t>
  </si>
  <si>
    <t>762345811</t>
  </si>
  <si>
    <t>Demontáž bednění střech k dalšímu použití z prken tl do 32 mm</t>
  </si>
  <si>
    <t>1570575495</t>
  </si>
  <si>
    <t>původní bednění střechy se demontuje</t>
  </si>
  <si>
    <t>cca 50% se odveze na skládku</t>
  </si>
  <si>
    <t xml:space="preserve">cca 50%  se použije zpět</t>
  </si>
  <si>
    <t>77</t>
  </si>
  <si>
    <t>7623458R1</t>
  </si>
  <si>
    <t>Příplatek za odstranění hřebíků dřevěného bednění pro zpětné použití</t>
  </si>
  <si>
    <t>-1790026110</t>
  </si>
  <si>
    <t>265*0,50</t>
  </si>
  <si>
    <t>78</t>
  </si>
  <si>
    <t>764001821</t>
  </si>
  <si>
    <t>Demontáž krytiny ze svitků nebo tabulí do suti</t>
  </si>
  <si>
    <t>179372791</t>
  </si>
  <si>
    <t>střecha vikýřů</t>
  </si>
  <si>
    <t>79</t>
  </si>
  <si>
    <t>765151801</t>
  </si>
  <si>
    <t>Demontáž krytiny bitumenové ze šindelů do suti</t>
  </si>
  <si>
    <t>-511701436</t>
  </si>
  <si>
    <t>výměra dle výkres č.2</t>
  </si>
  <si>
    <t>90+140</t>
  </si>
  <si>
    <t>80</t>
  </si>
  <si>
    <t>765151811</t>
  </si>
  <si>
    <t>Příplatek k cenám demontáže bitumenové krytiny ze šindelů za sklon přes 30°</t>
  </si>
  <si>
    <t>-1087431224</t>
  </si>
  <si>
    <t>81</t>
  </si>
  <si>
    <t>765151805</t>
  </si>
  <si>
    <t>Demontáž hřebene nebo nároží krytiny bitumenové ze šindelů do suti</t>
  </si>
  <si>
    <t>1357508080</t>
  </si>
  <si>
    <t>82</t>
  </si>
  <si>
    <t>765151815</t>
  </si>
  <si>
    <t>Příplatek k cenám demontáže hřebene bitumenové krytiny ze šindelů za sklon přes 30°</t>
  </si>
  <si>
    <t>497602907</t>
  </si>
  <si>
    <t>83</t>
  </si>
  <si>
    <t>7640100R1</t>
  </si>
  <si>
    <t>Demontáž klempířských prvků - okapy, žlaby, svody, závětrné lišty...) do suti</t>
  </si>
  <si>
    <t>219361081</t>
  </si>
  <si>
    <t>84</t>
  </si>
  <si>
    <t>766674811</t>
  </si>
  <si>
    <t>Demontáž střešního okna hladká krytina přes 30 do 45°</t>
  </si>
  <si>
    <t>-1295955268</t>
  </si>
  <si>
    <t>Poznámka k položce:_x000d_
platí i pro světlíky</t>
  </si>
  <si>
    <t>OTV</t>
  </si>
  <si>
    <t>Výplně otvorů</t>
  </si>
  <si>
    <t>85</t>
  </si>
  <si>
    <t>7600000R1</t>
  </si>
  <si>
    <t>Prvek O1 - střešní výlez 600x600 s izol.dvojsklem, vakuově impregnované řezivo, vč.lemování pro falc.krytiny - montáž a dodávka vč.dopravy</t>
  </si>
  <si>
    <t>-27496341</t>
  </si>
  <si>
    <t>Poznámka k položce:_x000d_
doplňky a parametry viz PD</t>
  </si>
  <si>
    <t>86</t>
  </si>
  <si>
    <t>7600000R2</t>
  </si>
  <si>
    <t>Prvek O2 - střešní okno výklopné/kyvné 700x1100 s izol.trojsklem, dřevěné, vč.lemování pro falc.krytiny, vč.ruční markýzy - montáž a dodávka vč.dopravy</t>
  </si>
  <si>
    <t>1697226029</t>
  </si>
  <si>
    <t>87</t>
  </si>
  <si>
    <t>7600000R3</t>
  </si>
  <si>
    <t>Prvek O3 - střešní okno výklopné/kyvné 500x700 s izol.trojsklem, dřevěné, vč.lemování pro falcované krytiny vč.ruční markýzy - montáž a dodávka vč.dopravy</t>
  </si>
  <si>
    <t>598154101</t>
  </si>
  <si>
    <t>02 - Silnoproudá elektroinstalace</t>
  </si>
  <si>
    <t xml:space="preserve">    741 - Elektroinstalace - silnoproud</t>
  </si>
  <si>
    <t>M - Práce a dodávky M</t>
  </si>
  <si>
    <t xml:space="preserve">    46-M - Zemní práce při extr.mont.pracích</t>
  </si>
  <si>
    <t>HZS - Hodinové zúčtovací sazby</t>
  </si>
  <si>
    <t>741</t>
  </si>
  <si>
    <t>Elektroinstalace - silnoproud</t>
  </si>
  <si>
    <t>741420001</t>
  </si>
  <si>
    <t>Montáž hromosvodného vedení svodových drátů nebo lan s podpěrami, Ø do 10 mm</t>
  </si>
  <si>
    <t>-325688439</t>
  </si>
  <si>
    <t>35441077</t>
  </si>
  <si>
    <t>drát D 8mm AlMgSi</t>
  </si>
  <si>
    <t>51227239</t>
  </si>
  <si>
    <t>95*0,2 "Přepočtené koeficientem množství</t>
  </si>
  <si>
    <t>35441714</t>
  </si>
  <si>
    <t>podpěra vedení hromosvodu na plechovou krytinu, nerez</t>
  </si>
  <si>
    <t>-1316486673</t>
  </si>
  <si>
    <t>741420020</t>
  </si>
  <si>
    <t>Montáž hromosvodného vedení svorek s jedním šroubem</t>
  </si>
  <si>
    <t>-1081653663</t>
  </si>
  <si>
    <t>1338495</t>
  </si>
  <si>
    <t>SVORKA UNIVRZ. FEZN 8-10MM 390050</t>
  </si>
  <si>
    <t>-2020838709</t>
  </si>
  <si>
    <t>1235004</t>
  </si>
  <si>
    <t>SVORKA UNIVERZ. FEZN 8-10/16MM 392050</t>
  </si>
  <si>
    <t>1161771949</t>
  </si>
  <si>
    <t>741420021</t>
  </si>
  <si>
    <t>Montáž hromosvodného vedení svorek se 2 šrouby</t>
  </si>
  <si>
    <t>473993522</t>
  </si>
  <si>
    <t>1256347</t>
  </si>
  <si>
    <t>SVORKA KE SNEHOVE ZABRANE FEZN 343000</t>
  </si>
  <si>
    <t>-1311006132</t>
  </si>
  <si>
    <t>741420023</t>
  </si>
  <si>
    <t>Montáž hromosvodného vedení svorek na okapové žlaby</t>
  </si>
  <si>
    <t>-244564864</t>
  </si>
  <si>
    <t>35442024</t>
  </si>
  <si>
    <t>svorka uzemnění Cu na okapové žlaby, 50mm</t>
  </si>
  <si>
    <t>1818351913</t>
  </si>
  <si>
    <t>741421831</t>
  </si>
  <si>
    <t>Demontáž hromosvodného vedení bez zachování funkčnosti svodových drátů nebo lan na šikmé střeše, průměru do 8 mm</t>
  </si>
  <si>
    <t>-1350275832</t>
  </si>
  <si>
    <t>741421843</t>
  </si>
  <si>
    <t>Demontáž hromosvodného vedení bez zachování funkčnosti svorek šroubových se 2 šrouby</t>
  </si>
  <si>
    <t>208671853</t>
  </si>
  <si>
    <t>741421851</t>
  </si>
  <si>
    <t>Demontáž hromosvodného vedení podpěr střešního vedení pod hřeben</t>
  </si>
  <si>
    <t>-1110026357</t>
  </si>
  <si>
    <t>741421853</t>
  </si>
  <si>
    <t>Demontáž hromosvodného vedení podpěr střešního vedení pod tašky</t>
  </si>
  <si>
    <t>1406742048</t>
  </si>
  <si>
    <t>741430004</t>
  </si>
  <si>
    <t>Montáž jímacích tyčí délky do 3 m, na střešní hřeben</t>
  </si>
  <si>
    <t>-651389986</t>
  </si>
  <si>
    <t>1199010</t>
  </si>
  <si>
    <t>JIMACI TYC D=16MM L 2500MM 103230</t>
  </si>
  <si>
    <t>-888410622</t>
  </si>
  <si>
    <t>1136688</t>
  </si>
  <si>
    <t>PODPERA MEZI KROVY 550-900MM 105240</t>
  </si>
  <si>
    <t>439260098</t>
  </si>
  <si>
    <t>741810001</t>
  </si>
  <si>
    <t>Zkoušky a prohlídky elektrických rozvodů a zařízení celková prohlídka a vyhotovení revizní zprávy pro objem montážních prací do 100 tis. Kč</t>
  </si>
  <si>
    <t>-1614307123</t>
  </si>
  <si>
    <t>741820001</t>
  </si>
  <si>
    <t>Měření zemních odporů zemniče</t>
  </si>
  <si>
    <t>-835179761</t>
  </si>
  <si>
    <t>998741102</t>
  </si>
  <si>
    <t>Přesun hmot pro silnoproud stanovený z hmotnosti přesunovaného materiálu vodorovná dopravní vzdálenost do 50 m základní v objektech výšky přes 6 do 12 m</t>
  </si>
  <si>
    <t>197484723</t>
  </si>
  <si>
    <t>Práce a dodávky M</t>
  </si>
  <si>
    <t>46-M</t>
  </si>
  <si>
    <t>Zemní práce při extr.mont.pracích</t>
  </si>
  <si>
    <t>469971111</t>
  </si>
  <si>
    <t>Odvoz suti a vybouraných hmot svislá doprava suti a vybouraných hmot za první podlaží</t>
  </si>
  <si>
    <t>-826088502</t>
  </si>
  <si>
    <t>469971121</t>
  </si>
  <si>
    <t>Odvoz suti a vybouraných hmot svislá doprava suti a vybouraných hmot Příplatek k ceně za každé další podlaží</t>
  </si>
  <si>
    <t>-1326692878</t>
  </si>
  <si>
    <t>0,1*3 "Přepočtené koeficientem množství</t>
  </si>
  <si>
    <t>469972111</t>
  </si>
  <si>
    <t>Odvoz suti a vybouraných hmot odvoz suti a vybouraných hmot do 1 km</t>
  </si>
  <si>
    <t>-1442153750</t>
  </si>
  <si>
    <t>469972121</t>
  </si>
  <si>
    <t>Odvoz suti a vybouraných hmot odvoz suti a vybouraných hmot Příplatek k ceně za každý další i započatý 1 km</t>
  </si>
  <si>
    <t>-691578983</t>
  </si>
  <si>
    <t>0,1*10 "Přepočtené koeficientem množství</t>
  </si>
  <si>
    <t>469973116</t>
  </si>
  <si>
    <t>Poplatek za uložení stavebního odpadu (skládkovné) na skládce směsného stavebního a demoličního zatříděného do Katalogu odpadů pod kódem 17 09 04</t>
  </si>
  <si>
    <t>951281385</t>
  </si>
  <si>
    <t>HZS</t>
  </si>
  <si>
    <t>Hodinové zúčtovací sazby</t>
  </si>
  <si>
    <t>HZS2232</t>
  </si>
  <si>
    <t>Hodinová zúčtovací sazba elektrikář odborný (odpojení a znovupřipojení stávající a nové jímací soustavy)</t>
  </si>
  <si>
    <t>hod</t>
  </si>
  <si>
    <t>512</t>
  </si>
  <si>
    <t>-1876413420</t>
  </si>
  <si>
    <t>03 - Vedlejší náklady</t>
  </si>
  <si>
    <t>VRN - Vedlejší rozpočtové náklady</t>
  </si>
  <si>
    <t>VRN</t>
  </si>
  <si>
    <t>Vedlejší rozpočtové náklady</t>
  </si>
  <si>
    <t>0300010R1</t>
  </si>
  <si>
    <t>Zařízení staveniště - vybavení, zabezpečení, ohražení, připojení a spotřeba energií, zrušení</t>
  </si>
  <si>
    <t>1024</t>
  </si>
  <si>
    <t>-419547552</t>
  </si>
  <si>
    <t>Poznámka k položce:_x000d_
včetně uvedení okolí do původního stavu</t>
  </si>
  <si>
    <t>0300010R3</t>
  </si>
  <si>
    <t>Označení stavby cedulí</t>
  </si>
  <si>
    <t>-1742000117</t>
  </si>
  <si>
    <t xml:space="preserve">Poznámka k položce:_x000d_
 </t>
  </si>
  <si>
    <t>0300000R2</t>
  </si>
  <si>
    <t>Dopravní opatření po dobu výstavby vč.projednání</t>
  </si>
  <si>
    <t>1042585517</t>
  </si>
  <si>
    <t>0310000R1</t>
  </si>
  <si>
    <t>Poplatek za zábor pozemku</t>
  </si>
  <si>
    <t>-2118889281</t>
  </si>
  <si>
    <t>0130000R1</t>
  </si>
  <si>
    <t>Dílenská dokumentace záchytného systému na střeše</t>
  </si>
  <si>
    <t>-225051706</t>
  </si>
  <si>
    <t>0450020R1</t>
  </si>
  <si>
    <t>Kompletační a koordinační činnost</t>
  </si>
  <si>
    <t>29980561</t>
  </si>
  <si>
    <t>0600000R1</t>
  </si>
  <si>
    <t>Opatření proti zatečení do otevřené střechy nad rámec zaplachtování</t>
  </si>
  <si>
    <t>323933211</t>
  </si>
  <si>
    <t>0600000R2</t>
  </si>
  <si>
    <t>Zabezpečení bezpečných přístupů do objektu</t>
  </si>
  <si>
    <t>1717937118</t>
  </si>
  <si>
    <t>0700000R1</t>
  </si>
  <si>
    <t>Provozní vlivy</t>
  </si>
  <si>
    <t>-825559671</t>
  </si>
  <si>
    <t>0710020R1</t>
  </si>
  <si>
    <t>Provoz investora, třetích osob</t>
  </si>
  <si>
    <t>-1206299871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</si>
</sst>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4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4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4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50</v>
      </c>
      <c r="AI60" s="43"/>
      <c r="AJ60" s="43"/>
      <c r="AK60" s="43"/>
      <c r="AL60" s="43"/>
      <c r="AM60" s="65" t="s">
        <v>51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50</v>
      </c>
      <c r="AI75" s="43"/>
      <c r="AJ75" s="43"/>
      <c r="AK75" s="43"/>
      <c r="AL75" s="43"/>
      <c r="AM75" s="65" t="s">
        <v>51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12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SONA6955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15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K.Vary, rekonstrukce střechy MŠ Javorová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0" t="str">
        <f>IF(AN8= "","",AN8)</f>
        <v>5. 2. 2025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Statutární město Karlovy Vary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>DPT s.r.o.Ostrov</v>
      </c>
      <c r="AN89" s="72"/>
      <c r="AO89" s="72"/>
      <c r="AP89" s="72"/>
      <c r="AQ89" s="41"/>
      <c r="AR89" s="45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25.6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>Neubauerová Soňa, SK-Projekt Ostrov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5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16.5" customHeight="1">
      <c r="A95" s="120" t="s">
        <v>79</v>
      </c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81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Rekonstrukce střechy'!J30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82</v>
      </c>
      <c r="AR95" s="127"/>
      <c r="AS95" s="128">
        <v>0</v>
      </c>
      <c r="AT95" s="129">
        <f>ROUND(SUM(AV95:AW95),2)</f>
        <v>0</v>
      </c>
      <c r="AU95" s="130">
        <f>'01 - Rekonstrukce střechy'!P131</f>
        <v>0</v>
      </c>
      <c r="AV95" s="129">
        <f>'01 - Rekonstrukce střechy'!J33</f>
        <v>0</v>
      </c>
      <c r="AW95" s="129">
        <f>'01 - Rekonstrukce střechy'!J34</f>
        <v>0</v>
      </c>
      <c r="AX95" s="129">
        <f>'01 - Rekonstrukce střechy'!J35</f>
        <v>0</v>
      </c>
      <c r="AY95" s="129">
        <f>'01 - Rekonstrukce střechy'!J36</f>
        <v>0</v>
      </c>
      <c r="AZ95" s="129">
        <f>'01 - Rekonstrukce střechy'!F33</f>
        <v>0</v>
      </c>
      <c r="BA95" s="129">
        <f>'01 - Rekonstrukce střechy'!F34</f>
        <v>0</v>
      </c>
      <c r="BB95" s="129">
        <f>'01 - Rekonstrukce střechy'!F35</f>
        <v>0</v>
      </c>
      <c r="BC95" s="129">
        <f>'01 - Rekonstrukce střechy'!F36</f>
        <v>0</v>
      </c>
      <c r="BD95" s="131">
        <f>'01 - Rekonstrukce střechy'!F37</f>
        <v>0</v>
      </c>
      <c r="BE95" s="7"/>
      <c r="BT95" s="132" t="s">
        <v>83</v>
      </c>
      <c r="BV95" s="132" t="s">
        <v>77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7" customFormat="1" ht="16.5" customHeight="1">
      <c r="A96" s="120" t="s">
        <v>79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Silnoproudá elektroi...'!J30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82</v>
      </c>
      <c r="AR96" s="127"/>
      <c r="AS96" s="128">
        <v>0</v>
      </c>
      <c r="AT96" s="129">
        <f>ROUND(SUM(AV96:AW96),2)</f>
        <v>0</v>
      </c>
      <c r="AU96" s="130">
        <f>'02 - Silnoproudá elektroi...'!P121</f>
        <v>0</v>
      </c>
      <c r="AV96" s="129">
        <f>'02 - Silnoproudá elektroi...'!J33</f>
        <v>0</v>
      </c>
      <c r="AW96" s="129">
        <f>'02 - Silnoproudá elektroi...'!J34</f>
        <v>0</v>
      </c>
      <c r="AX96" s="129">
        <f>'02 - Silnoproudá elektroi...'!J35</f>
        <v>0</v>
      </c>
      <c r="AY96" s="129">
        <f>'02 - Silnoproudá elektroi...'!J36</f>
        <v>0</v>
      </c>
      <c r="AZ96" s="129">
        <f>'02 - Silnoproudá elektroi...'!F33</f>
        <v>0</v>
      </c>
      <c r="BA96" s="129">
        <f>'02 - Silnoproudá elektroi...'!F34</f>
        <v>0</v>
      </c>
      <c r="BB96" s="129">
        <f>'02 - Silnoproudá elektroi...'!F35</f>
        <v>0</v>
      </c>
      <c r="BC96" s="129">
        <f>'02 - Silnoproudá elektroi...'!F36</f>
        <v>0</v>
      </c>
      <c r="BD96" s="131">
        <f>'02 - Silnoproudá elektroi...'!F37</f>
        <v>0</v>
      </c>
      <c r="BE96" s="7"/>
      <c r="BT96" s="132" t="s">
        <v>83</v>
      </c>
      <c r="BV96" s="132" t="s">
        <v>77</v>
      </c>
      <c r="BW96" s="132" t="s">
        <v>88</v>
      </c>
      <c r="BX96" s="132" t="s">
        <v>5</v>
      </c>
      <c r="CL96" s="132" t="s">
        <v>1</v>
      </c>
      <c r="CM96" s="132" t="s">
        <v>85</v>
      </c>
    </row>
    <row r="97" s="7" customFormat="1" ht="16.5" customHeight="1">
      <c r="A97" s="120" t="s">
        <v>79</v>
      </c>
      <c r="B97" s="121"/>
      <c r="C97" s="122"/>
      <c r="D97" s="123" t="s">
        <v>89</v>
      </c>
      <c r="E97" s="123"/>
      <c r="F97" s="123"/>
      <c r="G97" s="123"/>
      <c r="H97" s="123"/>
      <c r="I97" s="124"/>
      <c r="J97" s="123" t="s">
        <v>90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Vedlejší náklady'!J30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82</v>
      </c>
      <c r="AR97" s="127"/>
      <c r="AS97" s="133">
        <v>0</v>
      </c>
      <c r="AT97" s="134">
        <f>ROUND(SUM(AV97:AW97),2)</f>
        <v>0</v>
      </c>
      <c r="AU97" s="135">
        <f>'03 - Vedlejší náklady'!P117</f>
        <v>0</v>
      </c>
      <c r="AV97" s="134">
        <f>'03 - Vedlejší náklady'!J33</f>
        <v>0</v>
      </c>
      <c r="AW97" s="134">
        <f>'03 - Vedlejší náklady'!J34</f>
        <v>0</v>
      </c>
      <c r="AX97" s="134">
        <f>'03 - Vedlejší náklady'!J35</f>
        <v>0</v>
      </c>
      <c r="AY97" s="134">
        <f>'03 - Vedlejší náklady'!J36</f>
        <v>0</v>
      </c>
      <c r="AZ97" s="134">
        <f>'03 - Vedlejší náklady'!F33</f>
        <v>0</v>
      </c>
      <c r="BA97" s="134">
        <f>'03 - Vedlejší náklady'!F34</f>
        <v>0</v>
      </c>
      <c r="BB97" s="134">
        <f>'03 - Vedlejší náklady'!F35</f>
        <v>0</v>
      </c>
      <c r="BC97" s="134">
        <f>'03 - Vedlejší náklady'!F36</f>
        <v>0</v>
      </c>
      <c r="BD97" s="136">
        <f>'03 - Vedlejší náklady'!F37</f>
        <v>0</v>
      </c>
      <c r="BE97" s="7"/>
      <c r="BT97" s="132" t="s">
        <v>83</v>
      </c>
      <c r="BV97" s="132" t="s">
        <v>77</v>
      </c>
      <c r="BW97" s="132" t="s">
        <v>91</v>
      </c>
      <c r="BX97" s="132" t="s">
        <v>5</v>
      </c>
      <c r="CL97" s="132" t="s">
        <v>1</v>
      </c>
      <c r="CM97" s="132" t="s">
        <v>85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HgbCiGwjEIYY8wvenx7uj+nayP2cKsW412PH6mhLJt2OT/1g3ZNDWZbFIHwMDu3bleOqe+Ki5wMiOyX/YBhJaA==" hashValue="BCVm+J36gq1PNMKTr+ZAJjDFEp5QxyiiALZ/RycIsE96UsmNDX/vernU0t/njOXmA/I/9wwgKcaZoxEM2pk5Ew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1 - Rekonstrukce střechy'!C2" display="/"/>
    <hyperlink ref="A96" location="'02 - Silnoproudá elektroi...'!C2" display="/"/>
    <hyperlink ref="A97" location="'03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92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K.Vary, rekonstrukce střechy MŠ Javorová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5. 2. 2025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ROUND(J131,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ROUND((SUM(BE131:BE509)),  2)</f>
        <v>0</v>
      </c>
      <c r="G33" s="39"/>
      <c r="H33" s="39"/>
      <c r="I33" s="156">
        <v>0.20999999999999999</v>
      </c>
      <c r="J33" s="155">
        <f>ROUND(((SUM(BE131:BE509))*I33),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ROUND((SUM(BF131:BF509)),  2)</f>
        <v>0</v>
      </c>
      <c r="G34" s="39"/>
      <c r="H34" s="39"/>
      <c r="I34" s="156">
        <v>0.12</v>
      </c>
      <c r="J34" s="155">
        <f>ROUND(((SUM(BF131:BF509))*I34),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ROUND((SUM(BG131:BG509)),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ROUND((SUM(BH131:BH509)),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ROUND((SUM(BI131:BI509)),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K.Vary, rekonstrukce střechy MŠ Javorová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Rekonstrukce střechy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5. 2. 2025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96</v>
      </c>
      <c r="D94" s="177"/>
      <c r="E94" s="177"/>
      <c r="F94" s="177"/>
      <c r="G94" s="177"/>
      <c r="H94" s="177"/>
      <c r="I94" s="177"/>
      <c r="J94" s="178" t="s">
        <v>97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98</v>
      </c>
      <c r="D96" s="41"/>
      <c r="E96" s="41"/>
      <c r="F96" s="41"/>
      <c r="G96" s="41"/>
      <c r="H96" s="41"/>
      <c r="I96" s="41"/>
      <c r="J96" s="111">
        <f>J131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99</v>
      </c>
    </row>
    <row r="97" s="9" customFormat="1" ht="24.96" customHeight="1">
      <c r="A97" s="9"/>
      <c r="B97" s="180"/>
      <c r="C97" s="181"/>
      <c r="D97" s="182" t="s">
        <v>100</v>
      </c>
      <c r="E97" s="183"/>
      <c r="F97" s="183"/>
      <c r="G97" s="183"/>
      <c r="H97" s="183"/>
      <c r="I97" s="183"/>
      <c r="J97" s="184">
        <f>J132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101</v>
      </c>
      <c r="E98" s="189"/>
      <c r="F98" s="189"/>
      <c r="G98" s="189"/>
      <c r="H98" s="189"/>
      <c r="I98" s="189"/>
      <c r="J98" s="190">
        <f>J133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102</v>
      </c>
      <c r="E99" s="189"/>
      <c r="F99" s="189"/>
      <c r="G99" s="189"/>
      <c r="H99" s="189"/>
      <c r="I99" s="189"/>
      <c r="J99" s="190">
        <f>J135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103</v>
      </c>
      <c r="E100" s="189"/>
      <c r="F100" s="189"/>
      <c r="G100" s="189"/>
      <c r="H100" s="189"/>
      <c r="I100" s="189"/>
      <c r="J100" s="190">
        <f>J148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104</v>
      </c>
      <c r="E101" s="189"/>
      <c r="F101" s="189"/>
      <c r="G101" s="189"/>
      <c r="H101" s="189"/>
      <c r="I101" s="189"/>
      <c r="J101" s="190">
        <f>J156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105</v>
      </c>
      <c r="E102" s="183"/>
      <c r="F102" s="183"/>
      <c r="G102" s="183"/>
      <c r="H102" s="183"/>
      <c r="I102" s="183"/>
      <c r="J102" s="184">
        <f>J163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106</v>
      </c>
      <c r="E103" s="189"/>
      <c r="F103" s="189"/>
      <c r="G103" s="189"/>
      <c r="H103" s="189"/>
      <c r="I103" s="189"/>
      <c r="J103" s="190">
        <f>J164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107</v>
      </c>
      <c r="E104" s="189"/>
      <c r="F104" s="189"/>
      <c r="G104" s="189"/>
      <c r="H104" s="189"/>
      <c r="I104" s="189"/>
      <c r="J104" s="190">
        <f>J223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108</v>
      </c>
      <c r="E105" s="189"/>
      <c r="F105" s="189"/>
      <c r="G105" s="189"/>
      <c r="H105" s="189"/>
      <c r="I105" s="189"/>
      <c r="J105" s="190">
        <f>J263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109</v>
      </c>
      <c r="E106" s="189"/>
      <c r="F106" s="189"/>
      <c r="G106" s="189"/>
      <c r="H106" s="189"/>
      <c r="I106" s="189"/>
      <c r="J106" s="190">
        <f>J351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110</v>
      </c>
      <c r="E107" s="189"/>
      <c r="F107" s="189"/>
      <c r="G107" s="189"/>
      <c r="H107" s="189"/>
      <c r="I107" s="189"/>
      <c r="J107" s="190">
        <f>J360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111</v>
      </c>
      <c r="E108" s="189"/>
      <c r="F108" s="189"/>
      <c r="G108" s="189"/>
      <c r="H108" s="189"/>
      <c r="I108" s="189"/>
      <c r="J108" s="190">
        <f>J459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112</v>
      </c>
      <c r="E109" s="189"/>
      <c r="F109" s="189"/>
      <c r="G109" s="189"/>
      <c r="H109" s="189"/>
      <c r="I109" s="189"/>
      <c r="J109" s="190">
        <f>J467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113</v>
      </c>
      <c r="E110" s="189"/>
      <c r="F110" s="189"/>
      <c r="G110" s="189"/>
      <c r="H110" s="189"/>
      <c r="I110" s="189"/>
      <c r="J110" s="190">
        <f>J471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114</v>
      </c>
      <c r="E111" s="189"/>
      <c r="F111" s="189"/>
      <c r="G111" s="189"/>
      <c r="H111" s="189"/>
      <c r="I111" s="189"/>
      <c r="J111" s="190">
        <f>J503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115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75" t="str">
        <f>E7</f>
        <v>K.Vary, rekonstrukce střechy MŠ Javorová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93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E9</f>
        <v>01 - Rekonstrukce střechy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19</v>
      </c>
      <c r="D125" s="41"/>
      <c r="E125" s="41"/>
      <c r="F125" s="28" t="str">
        <f>F12</f>
        <v xml:space="preserve"> </v>
      </c>
      <c r="G125" s="41"/>
      <c r="H125" s="41"/>
      <c r="I125" s="33" t="s">
        <v>21</v>
      </c>
      <c r="J125" s="80" t="str">
        <f>IF(J12="","",J12)</f>
        <v>5. 2. 2025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23</v>
      </c>
      <c r="D127" s="41"/>
      <c r="E127" s="41"/>
      <c r="F127" s="28" t="str">
        <f>E15</f>
        <v>Statutární město Karlovy Vary</v>
      </c>
      <c r="G127" s="41"/>
      <c r="H127" s="41"/>
      <c r="I127" s="33" t="s">
        <v>29</v>
      </c>
      <c r="J127" s="37" t="str">
        <f>E21</f>
        <v>DPT s.r.o.Ostrov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5.65" customHeight="1">
      <c r="A128" s="39"/>
      <c r="B128" s="40"/>
      <c r="C128" s="33" t="s">
        <v>27</v>
      </c>
      <c r="D128" s="41"/>
      <c r="E128" s="41"/>
      <c r="F128" s="28" t="str">
        <f>IF(E18="","",E18)</f>
        <v>Vyplň údaj</v>
      </c>
      <c r="G128" s="41"/>
      <c r="H128" s="41"/>
      <c r="I128" s="33" t="s">
        <v>32</v>
      </c>
      <c r="J128" s="37" t="str">
        <f>E24</f>
        <v>Neubauerová Soňa, SK-Projekt Ostrov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192"/>
      <c r="B130" s="193"/>
      <c r="C130" s="194" t="s">
        <v>116</v>
      </c>
      <c r="D130" s="195" t="s">
        <v>60</v>
      </c>
      <c r="E130" s="195" t="s">
        <v>56</v>
      </c>
      <c r="F130" s="195" t="s">
        <v>57</v>
      </c>
      <c r="G130" s="195" t="s">
        <v>117</v>
      </c>
      <c r="H130" s="195" t="s">
        <v>118</v>
      </c>
      <c r="I130" s="195" t="s">
        <v>119</v>
      </c>
      <c r="J130" s="196" t="s">
        <v>97</v>
      </c>
      <c r="K130" s="197" t="s">
        <v>120</v>
      </c>
      <c r="L130" s="198"/>
      <c r="M130" s="101" t="s">
        <v>1</v>
      </c>
      <c r="N130" s="102" t="s">
        <v>39</v>
      </c>
      <c r="O130" s="102" t="s">
        <v>121</v>
      </c>
      <c r="P130" s="102" t="s">
        <v>122</v>
      </c>
      <c r="Q130" s="102" t="s">
        <v>123</v>
      </c>
      <c r="R130" s="102" t="s">
        <v>124</v>
      </c>
      <c r="S130" s="102" t="s">
        <v>125</v>
      </c>
      <c r="T130" s="103" t="s">
        <v>126</v>
      </c>
      <c r="U130" s="192"/>
      <c r="V130" s="192"/>
      <c r="W130" s="192"/>
      <c r="X130" s="192"/>
      <c r="Y130" s="192"/>
      <c r="Z130" s="192"/>
      <c r="AA130" s="192"/>
      <c r="AB130" s="192"/>
      <c r="AC130" s="192"/>
      <c r="AD130" s="192"/>
      <c r="AE130" s="192"/>
    </row>
    <row r="131" s="2" customFormat="1" ht="22.8" customHeight="1">
      <c r="A131" s="39"/>
      <c r="B131" s="40"/>
      <c r="C131" s="108" t="s">
        <v>127</v>
      </c>
      <c r="D131" s="41"/>
      <c r="E131" s="41"/>
      <c r="F131" s="41"/>
      <c r="G131" s="41"/>
      <c r="H131" s="41"/>
      <c r="I131" s="41"/>
      <c r="J131" s="199">
        <f>BK131</f>
        <v>0</v>
      </c>
      <c r="K131" s="41"/>
      <c r="L131" s="45"/>
      <c r="M131" s="104"/>
      <c r="N131" s="200"/>
      <c r="O131" s="105"/>
      <c r="P131" s="201">
        <f>P132+P163</f>
        <v>0</v>
      </c>
      <c r="Q131" s="105"/>
      <c r="R131" s="201">
        <f>R132+R163</f>
        <v>11.329885599999999</v>
      </c>
      <c r="S131" s="105"/>
      <c r="T131" s="202">
        <f>T132+T163</f>
        <v>7.0312999999999999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74</v>
      </c>
      <c r="AU131" s="18" t="s">
        <v>99</v>
      </c>
      <c r="BK131" s="203">
        <f>BK132+BK163</f>
        <v>0</v>
      </c>
    </row>
    <row r="132" s="12" customFormat="1" ht="25.92" customHeight="1">
      <c r="A132" s="12"/>
      <c r="B132" s="204"/>
      <c r="C132" s="205"/>
      <c r="D132" s="206" t="s">
        <v>74</v>
      </c>
      <c r="E132" s="207" t="s">
        <v>128</v>
      </c>
      <c r="F132" s="207" t="s">
        <v>129</v>
      </c>
      <c r="G132" s="205"/>
      <c r="H132" s="205"/>
      <c r="I132" s="208"/>
      <c r="J132" s="209">
        <f>BK132</f>
        <v>0</v>
      </c>
      <c r="K132" s="205"/>
      <c r="L132" s="210"/>
      <c r="M132" s="211"/>
      <c r="N132" s="212"/>
      <c r="O132" s="212"/>
      <c r="P132" s="213">
        <f>P133+P135+P148+P156</f>
        <v>0</v>
      </c>
      <c r="Q132" s="212"/>
      <c r="R132" s="213">
        <f>R133+R135+R148+R156</f>
        <v>0</v>
      </c>
      <c r="S132" s="212"/>
      <c r="T132" s="214">
        <f>T133+T135+T148+T156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83</v>
      </c>
      <c r="AT132" s="216" t="s">
        <v>74</v>
      </c>
      <c r="AU132" s="216" t="s">
        <v>75</v>
      </c>
      <c r="AY132" s="215" t="s">
        <v>130</v>
      </c>
      <c r="BK132" s="217">
        <f>BK133+BK135+BK148+BK156</f>
        <v>0</v>
      </c>
    </row>
    <row r="133" s="12" customFormat="1" ht="22.8" customHeight="1">
      <c r="A133" s="12"/>
      <c r="B133" s="204"/>
      <c r="C133" s="205"/>
      <c r="D133" s="206" t="s">
        <v>74</v>
      </c>
      <c r="E133" s="218" t="s">
        <v>131</v>
      </c>
      <c r="F133" s="218" t="s">
        <v>132</v>
      </c>
      <c r="G133" s="205"/>
      <c r="H133" s="205"/>
      <c r="I133" s="208"/>
      <c r="J133" s="219">
        <f>BK133</f>
        <v>0</v>
      </c>
      <c r="K133" s="205"/>
      <c r="L133" s="210"/>
      <c r="M133" s="211"/>
      <c r="N133" s="212"/>
      <c r="O133" s="212"/>
      <c r="P133" s="213">
        <f>P134</f>
        <v>0</v>
      </c>
      <c r="Q133" s="212"/>
      <c r="R133" s="213">
        <f>R134</f>
        <v>0</v>
      </c>
      <c r="S133" s="212"/>
      <c r="T133" s="214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83</v>
      </c>
      <c r="AT133" s="216" t="s">
        <v>74</v>
      </c>
      <c r="AU133" s="216" t="s">
        <v>83</v>
      </c>
      <c r="AY133" s="215" t="s">
        <v>130</v>
      </c>
      <c r="BK133" s="217">
        <f>BK134</f>
        <v>0</v>
      </c>
    </row>
    <row r="134" s="2" customFormat="1" ht="16.5" customHeight="1">
      <c r="A134" s="39"/>
      <c r="B134" s="40"/>
      <c r="C134" s="220" t="s">
        <v>83</v>
      </c>
      <c r="D134" s="220" t="s">
        <v>133</v>
      </c>
      <c r="E134" s="221" t="s">
        <v>134</v>
      </c>
      <c r="F134" s="222" t="s">
        <v>135</v>
      </c>
      <c r="G134" s="223" t="s">
        <v>136</v>
      </c>
      <c r="H134" s="224">
        <v>1</v>
      </c>
      <c r="I134" s="225"/>
      <c r="J134" s="224">
        <f>ROUND(I134*H134,2)</f>
        <v>0</v>
      </c>
      <c r="K134" s="226"/>
      <c r="L134" s="45"/>
      <c r="M134" s="227" t="s">
        <v>1</v>
      </c>
      <c r="N134" s="228" t="s">
        <v>40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137</v>
      </c>
      <c r="AT134" s="231" t="s">
        <v>133</v>
      </c>
      <c r="AU134" s="231" t="s">
        <v>85</v>
      </c>
      <c r="AY134" s="18" t="s">
        <v>130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83</v>
      </c>
      <c r="BK134" s="232">
        <f>ROUND(I134*H134,2)</f>
        <v>0</v>
      </c>
      <c r="BL134" s="18" t="s">
        <v>137</v>
      </c>
      <c r="BM134" s="231" t="s">
        <v>138</v>
      </c>
    </row>
    <row r="135" s="12" customFormat="1" ht="22.8" customHeight="1">
      <c r="A135" s="12"/>
      <c r="B135" s="204"/>
      <c r="C135" s="205"/>
      <c r="D135" s="206" t="s">
        <v>74</v>
      </c>
      <c r="E135" s="218" t="s">
        <v>139</v>
      </c>
      <c r="F135" s="218" t="s">
        <v>140</v>
      </c>
      <c r="G135" s="205"/>
      <c r="H135" s="205"/>
      <c r="I135" s="208"/>
      <c r="J135" s="219">
        <f>BK135</f>
        <v>0</v>
      </c>
      <c r="K135" s="205"/>
      <c r="L135" s="210"/>
      <c r="M135" s="211"/>
      <c r="N135" s="212"/>
      <c r="O135" s="212"/>
      <c r="P135" s="213">
        <f>SUM(P136:P147)</f>
        <v>0</v>
      </c>
      <c r="Q135" s="212"/>
      <c r="R135" s="213">
        <f>SUM(R136:R147)</f>
        <v>0</v>
      </c>
      <c r="S135" s="212"/>
      <c r="T135" s="214">
        <f>SUM(T136:T147)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83</v>
      </c>
      <c r="AT135" s="216" t="s">
        <v>74</v>
      </c>
      <c r="AU135" s="216" t="s">
        <v>83</v>
      </c>
      <c r="AY135" s="215" t="s">
        <v>130</v>
      </c>
      <c r="BK135" s="217">
        <f>SUM(BK136:BK147)</f>
        <v>0</v>
      </c>
    </row>
    <row r="136" s="2" customFormat="1" ht="33" customHeight="1">
      <c r="A136" s="39"/>
      <c r="B136" s="40"/>
      <c r="C136" s="220" t="s">
        <v>85</v>
      </c>
      <c r="D136" s="220" t="s">
        <v>133</v>
      </c>
      <c r="E136" s="221" t="s">
        <v>141</v>
      </c>
      <c r="F136" s="222" t="s">
        <v>142</v>
      </c>
      <c r="G136" s="223" t="s">
        <v>143</v>
      </c>
      <c r="H136" s="224">
        <v>516</v>
      </c>
      <c r="I136" s="225"/>
      <c r="J136" s="224">
        <f>ROUND(I136*H136,2)</f>
        <v>0</v>
      </c>
      <c r="K136" s="226"/>
      <c r="L136" s="45"/>
      <c r="M136" s="227" t="s">
        <v>1</v>
      </c>
      <c r="N136" s="228" t="s">
        <v>40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137</v>
      </c>
      <c r="AT136" s="231" t="s">
        <v>133</v>
      </c>
      <c r="AU136" s="231" t="s">
        <v>85</v>
      </c>
      <c r="AY136" s="18" t="s">
        <v>130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83</v>
      </c>
      <c r="BK136" s="232">
        <f>ROUND(I136*H136,2)</f>
        <v>0</v>
      </c>
      <c r="BL136" s="18" t="s">
        <v>137</v>
      </c>
      <c r="BM136" s="231" t="s">
        <v>144</v>
      </c>
    </row>
    <row r="137" s="13" customFormat="1">
      <c r="A137" s="13"/>
      <c r="B137" s="233"/>
      <c r="C137" s="234"/>
      <c r="D137" s="235" t="s">
        <v>145</v>
      </c>
      <c r="E137" s="236" t="s">
        <v>1</v>
      </c>
      <c r="F137" s="237" t="s">
        <v>146</v>
      </c>
      <c r="G137" s="234"/>
      <c r="H137" s="238">
        <v>508.5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145</v>
      </c>
      <c r="AU137" s="244" t="s">
        <v>85</v>
      </c>
      <c r="AV137" s="13" t="s">
        <v>85</v>
      </c>
      <c r="AW137" s="13" t="s">
        <v>31</v>
      </c>
      <c r="AX137" s="13" t="s">
        <v>75</v>
      </c>
      <c r="AY137" s="244" t="s">
        <v>130</v>
      </c>
    </row>
    <row r="138" s="13" customFormat="1">
      <c r="A138" s="13"/>
      <c r="B138" s="233"/>
      <c r="C138" s="234"/>
      <c r="D138" s="235" t="s">
        <v>145</v>
      </c>
      <c r="E138" s="236" t="s">
        <v>1</v>
      </c>
      <c r="F138" s="237" t="s">
        <v>147</v>
      </c>
      <c r="G138" s="234"/>
      <c r="H138" s="238">
        <v>51.5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145</v>
      </c>
      <c r="AU138" s="244" t="s">
        <v>85</v>
      </c>
      <c r="AV138" s="13" t="s">
        <v>85</v>
      </c>
      <c r="AW138" s="13" t="s">
        <v>31</v>
      </c>
      <c r="AX138" s="13" t="s">
        <v>75</v>
      </c>
      <c r="AY138" s="244" t="s">
        <v>130</v>
      </c>
    </row>
    <row r="139" s="13" customFormat="1">
      <c r="A139" s="13"/>
      <c r="B139" s="233"/>
      <c r="C139" s="234"/>
      <c r="D139" s="235" t="s">
        <v>145</v>
      </c>
      <c r="E139" s="236" t="s">
        <v>1</v>
      </c>
      <c r="F139" s="237" t="s">
        <v>148</v>
      </c>
      <c r="G139" s="234"/>
      <c r="H139" s="238">
        <v>-44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145</v>
      </c>
      <c r="AU139" s="244" t="s">
        <v>85</v>
      </c>
      <c r="AV139" s="13" t="s">
        <v>85</v>
      </c>
      <c r="AW139" s="13" t="s">
        <v>31</v>
      </c>
      <c r="AX139" s="13" t="s">
        <v>75</v>
      </c>
      <c r="AY139" s="244" t="s">
        <v>130</v>
      </c>
    </row>
    <row r="140" s="14" customFormat="1">
      <c r="A140" s="14"/>
      <c r="B140" s="245"/>
      <c r="C140" s="246"/>
      <c r="D140" s="235" t="s">
        <v>145</v>
      </c>
      <c r="E140" s="247" t="s">
        <v>1</v>
      </c>
      <c r="F140" s="248" t="s">
        <v>149</v>
      </c>
      <c r="G140" s="246"/>
      <c r="H140" s="249">
        <v>516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145</v>
      </c>
      <c r="AU140" s="255" t="s">
        <v>85</v>
      </c>
      <c r="AV140" s="14" t="s">
        <v>137</v>
      </c>
      <c r="AW140" s="14" t="s">
        <v>31</v>
      </c>
      <c r="AX140" s="14" t="s">
        <v>83</v>
      </c>
      <c r="AY140" s="255" t="s">
        <v>130</v>
      </c>
    </row>
    <row r="141" s="2" customFormat="1" ht="37.8" customHeight="1">
      <c r="A141" s="39"/>
      <c r="B141" s="40"/>
      <c r="C141" s="220" t="s">
        <v>150</v>
      </c>
      <c r="D141" s="220" t="s">
        <v>133</v>
      </c>
      <c r="E141" s="221" t="s">
        <v>151</v>
      </c>
      <c r="F141" s="222" t="s">
        <v>152</v>
      </c>
      <c r="G141" s="223" t="s">
        <v>143</v>
      </c>
      <c r="H141" s="224">
        <v>46440</v>
      </c>
      <c r="I141" s="225"/>
      <c r="J141" s="224">
        <f>ROUND(I141*H141,2)</f>
        <v>0</v>
      </c>
      <c r="K141" s="226"/>
      <c r="L141" s="45"/>
      <c r="M141" s="227" t="s">
        <v>1</v>
      </c>
      <c r="N141" s="228" t="s">
        <v>40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137</v>
      </c>
      <c r="AT141" s="231" t="s">
        <v>133</v>
      </c>
      <c r="AU141" s="231" t="s">
        <v>85</v>
      </c>
      <c r="AY141" s="18" t="s">
        <v>130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137</v>
      </c>
      <c r="BM141" s="231" t="s">
        <v>153</v>
      </c>
    </row>
    <row r="142" s="15" customFormat="1">
      <c r="A142" s="15"/>
      <c r="B142" s="256"/>
      <c r="C142" s="257"/>
      <c r="D142" s="235" t="s">
        <v>145</v>
      </c>
      <c r="E142" s="258" t="s">
        <v>1</v>
      </c>
      <c r="F142" s="259" t="s">
        <v>154</v>
      </c>
      <c r="G142" s="257"/>
      <c r="H142" s="258" t="s">
        <v>1</v>
      </c>
      <c r="I142" s="260"/>
      <c r="J142" s="257"/>
      <c r="K142" s="257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145</v>
      </c>
      <c r="AU142" s="265" t="s">
        <v>85</v>
      </c>
      <c r="AV142" s="15" t="s">
        <v>83</v>
      </c>
      <c r="AW142" s="15" t="s">
        <v>31</v>
      </c>
      <c r="AX142" s="15" t="s">
        <v>75</v>
      </c>
      <c r="AY142" s="265" t="s">
        <v>130</v>
      </c>
    </row>
    <row r="143" s="13" customFormat="1">
      <c r="A143" s="13"/>
      <c r="B143" s="233"/>
      <c r="C143" s="234"/>
      <c r="D143" s="235" t="s">
        <v>145</v>
      </c>
      <c r="E143" s="236" t="s">
        <v>1</v>
      </c>
      <c r="F143" s="237" t="s">
        <v>155</v>
      </c>
      <c r="G143" s="234"/>
      <c r="H143" s="238">
        <v>46440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145</v>
      </c>
      <c r="AU143" s="244" t="s">
        <v>85</v>
      </c>
      <c r="AV143" s="13" t="s">
        <v>85</v>
      </c>
      <c r="AW143" s="13" t="s">
        <v>31</v>
      </c>
      <c r="AX143" s="13" t="s">
        <v>83</v>
      </c>
      <c r="AY143" s="244" t="s">
        <v>130</v>
      </c>
    </row>
    <row r="144" s="2" customFormat="1" ht="33" customHeight="1">
      <c r="A144" s="39"/>
      <c r="B144" s="40"/>
      <c r="C144" s="220" t="s">
        <v>137</v>
      </c>
      <c r="D144" s="220" t="s">
        <v>133</v>
      </c>
      <c r="E144" s="221" t="s">
        <v>156</v>
      </c>
      <c r="F144" s="222" t="s">
        <v>157</v>
      </c>
      <c r="G144" s="223" t="s">
        <v>143</v>
      </c>
      <c r="H144" s="224">
        <v>516</v>
      </c>
      <c r="I144" s="225"/>
      <c r="J144" s="224">
        <f>ROUND(I144*H144,2)</f>
        <v>0</v>
      </c>
      <c r="K144" s="226"/>
      <c r="L144" s="45"/>
      <c r="M144" s="227" t="s">
        <v>1</v>
      </c>
      <c r="N144" s="228" t="s">
        <v>40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137</v>
      </c>
      <c r="AT144" s="231" t="s">
        <v>133</v>
      </c>
      <c r="AU144" s="231" t="s">
        <v>85</v>
      </c>
      <c r="AY144" s="18" t="s">
        <v>130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137</v>
      </c>
      <c r="BM144" s="231" t="s">
        <v>158</v>
      </c>
    </row>
    <row r="145" s="2" customFormat="1" ht="24.15" customHeight="1">
      <c r="A145" s="39"/>
      <c r="B145" s="40"/>
      <c r="C145" s="220" t="s">
        <v>159</v>
      </c>
      <c r="D145" s="220" t="s">
        <v>133</v>
      </c>
      <c r="E145" s="221" t="s">
        <v>160</v>
      </c>
      <c r="F145" s="222" t="s">
        <v>161</v>
      </c>
      <c r="G145" s="223" t="s">
        <v>143</v>
      </c>
      <c r="H145" s="224">
        <v>516</v>
      </c>
      <c r="I145" s="225"/>
      <c r="J145" s="224">
        <f>ROUND(I145*H145,2)</f>
        <v>0</v>
      </c>
      <c r="K145" s="226"/>
      <c r="L145" s="45"/>
      <c r="M145" s="227" t="s">
        <v>1</v>
      </c>
      <c r="N145" s="228" t="s">
        <v>40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137</v>
      </c>
      <c r="AT145" s="231" t="s">
        <v>133</v>
      </c>
      <c r="AU145" s="231" t="s">
        <v>85</v>
      </c>
      <c r="AY145" s="18" t="s">
        <v>130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137</v>
      </c>
      <c r="BM145" s="231" t="s">
        <v>162</v>
      </c>
    </row>
    <row r="146" s="2" customFormat="1" ht="24.15" customHeight="1">
      <c r="A146" s="39"/>
      <c r="B146" s="40"/>
      <c r="C146" s="220" t="s">
        <v>163</v>
      </c>
      <c r="D146" s="220" t="s">
        <v>133</v>
      </c>
      <c r="E146" s="221" t="s">
        <v>164</v>
      </c>
      <c r="F146" s="222" t="s">
        <v>165</v>
      </c>
      <c r="G146" s="223" t="s">
        <v>143</v>
      </c>
      <c r="H146" s="224">
        <v>22</v>
      </c>
      <c r="I146" s="225"/>
      <c r="J146" s="224">
        <f>ROUND(I146*H146,2)</f>
        <v>0</v>
      </c>
      <c r="K146" s="226"/>
      <c r="L146" s="45"/>
      <c r="M146" s="227" t="s">
        <v>1</v>
      </c>
      <c r="N146" s="228" t="s">
        <v>40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137</v>
      </c>
      <c r="AT146" s="231" t="s">
        <v>133</v>
      </c>
      <c r="AU146" s="231" t="s">
        <v>85</v>
      </c>
      <c r="AY146" s="18" t="s">
        <v>130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137</v>
      </c>
      <c r="BM146" s="231" t="s">
        <v>166</v>
      </c>
    </row>
    <row r="147" s="13" customFormat="1">
      <c r="A147" s="13"/>
      <c r="B147" s="233"/>
      <c r="C147" s="234"/>
      <c r="D147" s="235" t="s">
        <v>145</v>
      </c>
      <c r="E147" s="236" t="s">
        <v>1</v>
      </c>
      <c r="F147" s="237" t="s">
        <v>167</v>
      </c>
      <c r="G147" s="234"/>
      <c r="H147" s="238">
        <v>22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145</v>
      </c>
      <c r="AU147" s="244" t="s">
        <v>85</v>
      </c>
      <c r="AV147" s="13" t="s">
        <v>85</v>
      </c>
      <c r="AW147" s="13" t="s">
        <v>31</v>
      </c>
      <c r="AX147" s="13" t="s">
        <v>83</v>
      </c>
      <c r="AY147" s="244" t="s">
        <v>130</v>
      </c>
    </row>
    <row r="148" s="12" customFormat="1" ht="22.8" customHeight="1">
      <c r="A148" s="12"/>
      <c r="B148" s="204"/>
      <c r="C148" s="205"/>
      <c r="D148" s="206" t="s">
        <v>74</v>
      </c>
      <c r="E148" s="218" t="s">
        <v>168</v>
      </c>
      <c r="F148" s="218" t="s">
        <v>169</v>
      </c>
      <c r="G148" s="205"/>
      <c r="H148" s="205"/>
      <c r="I148" s="208"/>
      <c r="J148" s="219">
        <f>BK148</f>
        <v>0</v>
      </c>
      <c r="K148" s="205"/>
      <c r="L148" s="210"/>
      <c r="M148" s="211"/>
      <c r="N148" s="212"/>
      <c r="O148" s="212"/>
      <c r="P148" s="213">
        <f>SUM(P149:P155)</f>
        <v>0</v>
      </c>
      <c r="Q148" s="212"/>
      <c r="R148" s="213">
        <f>SUM(R149:R155)</f>
        <v>0</v>
      </c>
      <c r="S148" s="212"/>
      <c r="T148" s="214">
        <f>SUM(T149:T155)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5" t="s">
        <v>83</v>
      </c>
      <c r="AT148" s="216" t="s">
        <v>74</v>
      </c>
      <c r="AU148" s="216" t="s">
        <v>83</v>
      </c>
      <c r="AY148" s="215" t="s">
        <v>130</v>
      </c>
      <c r="BK148" s="217">
        <f>SUM(BK149:BK155)</f>
        <v>0</v>
      </c>
    </row>
    <row r="149" s="2" customFormat="1" ht="24.15" customHeight="1">
      <c r="A149" s="39"/>
      <c r="B149" s="40"/>
      <c r="C149" s="220" t="s">
        <v>170</v>
      </c>
      <c r="D149" s="220" t="s">
        <v>133</v>
      </c>
      <c r="E149" s="221" t="s">
        <v>171</v>
      </c>
      <c r="F149" s="222" t="s">
        <v>172</v>
      </c>
      <c r="G149" s="223" t="s">
        <v>136</v>
      </c>
      <c r="H149" s="224">
        <v>1</v>
      </c>
      <c r="I149" s="225"/>
      <c r="J149" s="224">
        <f>ROUND(I149*H149,2)</f>
        <v>0</v>
      </c>
      <c r="K149" s="226"/>
      <c r="L149" s="45"/>
      <c r="M149" s="227" t="s">
        <v>1</v>
      </c>
      <c r="N149" s="228" t="s">
        <v>40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137</v>
      </c>
      <c r="AT149" s="231" t="s">
        <v>133</v>
      </c>
      <c r="AU149" s="231" t="s">
        <v>85</v>
      </c>
      <c r="AY149" s="18" t="s">
        <v>130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137</v>
      </c>
      <c r="BM149" s="231" t="s">
        <v>173</v>
      </c>
    </row>
    <row r="150" s="2" customFormat="1">
      <c r="A150" s="39"/>
      <c r="B150" s="40"/>
      <c r="C150" s="41"/>
      <c r="D150" s="235" t="s">
        <v>174</v>
      </c>
      <c r="E150" s="41"/>
      <c r="F150" s="266" t="s">
        <v>175</v>
      </c>
      <c r="G150" s="41"/>
      <c r="H150" s="41"/>
      <c r="I150" s="267"/>
      <c r="J150" s="41"/>
      <c r="K150" s="41"/>
      <c r="L150" s="45"/>
      <c r="M150" s="268"/>
      <c r="N150" s="269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174</v>
      </c>
      <c r="AU150" s="18" t="s">
        <v>85</v>
      </c>
    </row>
    <row r="151" s="2" customFormat="1" ht="24.15" customHeight="1">
      <c r="A151" s="39"/>
      <c r="B151" s="40"/>
      <c r="C151" s="220" t="s">
        <v>176</v>
      </c>
      <c r="D151" s="220" t="s">
        <v>133</v>
      </c>
      <c r="E151" s="221" t="s">
        <v>177</v>
      </c>
      <c r="F151" s="222" t="s">
        <v>178</v>
      </c>
      <c r="G151" s="223" t="s">
        <v>136</v>
      </c>
      <c r="H151" s="224">
        <v>1</v>
      </c>
      <c r="I151" s="225"/>
      <c r="J151" s="224">
        <f>ROUND(I151*H151,2)</f>
        <v>0</v>
      </c>
      <c r="K151" s="226"/>
      <c r="L151" s="45"/>
      <c r="M151" s="227" t="s">
        <v>1</v>
      </c>
      <c r="N151" s="228" t="s">
        <v>40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137</v>
      </c>
      <c r="AT151" s="231" t="s">
        <v>133</v>
      </c>
      <c r="AU151" s="231" t="s">
        <v>85</v>
      </c>
      <c r="AY151" s="18" t="s">
        <v>130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137</v>
      </c>
      <c r="BM151" s="231" t="s">
        <v>179</v>
      </c>
    </row>
    <row r="152" s="2" customFormat="1">
      <c r="A152" s="39"/>
      <c r="B152" s="40"/>
      <c r="C152" s="41"/>
      <c r="D152" s="235" t="s">
        <v>174</v>
      </c>
      <c r="E152" s="41"/>
      <c r="F152" s="266" t="s">
        <v>180</v>
      </c>
      <c r="G152" s="41"/>
      <c r="H152" s="41"/>
      <c r="I152" s="267"/>
      <c r="J152" s="41"/>
      <c r="K152" s="41"/>
      <c r="L152" s="45"/>
      <c r="M152" s="268"/>
      <c r="N152" s="269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174</v>
      </c>
      <c r="AU152" s="18" t="s">
        <v>85</v>
      </c>
    </row>
    <row r="153" s="2" customFormat="1" ht="21.75" customHeight="1">
      <c r="A153" s="39"/>
      <c r="B153" s="40"/>
      <c r="C153" s="220" t="s">
        <v>181</v>
      </c>
      <c r="D153" s="220" t="s">
        <v>133</v>
      </c>
      <c r="E153" s="221" t="s">
        <v>182</v>
      </c>
      <c r="F153" s="222" t="s">
        <v>183</v>
      </c>
      <c r="G153" s="223" t="s">
        <v>184</v>
      </c>
      <c r="H153" s="224">
        <v>4.5</v>
      </c>
      <c r="I153" s="225"/>
      <c r="J153" s="224">
        <f>ROUND(I153*H153,2)</f>
        <v>0</v>
      </c>
      <c r="K153" s="226"/>
      <c r="L153" s="45"/>
      <c r="M153" s="227" t="s">
        <v>1</v>
      </c>
      <c r="N153" s="228" t="s">
        <v>40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137</v>
      </c>
      <c r="AT153" s="231" t="s">
        <v>133</v>
      </c>
      <c r="AU153" s="231" t="s">
        <v>85</v>
      </c>
      <c r="AY153" s="18" t="s">
        <v>130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137</v>
      </c>
      <c r="BM153" s="231" t="s">
        <v>185</v>
      </c>
    </row>
    <row r="154" s="15" customFormat="1">
      <c r="A154" s="15"/>
      <c r="B154" s="256"/>
      <c r="C154" s="257"/>
      <c r="D154" s="235" t="s">
        <v>145</v>
      </c>
      <c r="E154" s="258" t="s">
        <v>1</v>
      </c>
      <c r="F154" s="259" t="s">
        <v>186</v>
      </c>
      <c r="G154" s="257"/>
      <c r="H154" s="258" t="s">
        <v>1</v>
      </c>
      <c r="I154" s="260"/>
      <c r="J154" s="257"/>
      <c r="K154" s="257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145</v>
      </c>
      <c r="AU154" s="265" t="s">
        <v>85</v>
      </c>
      <c r="AV154" s="15" t="s">
        <v>83</v>
      </c>
      <c r="AW154" s="15" t="s">
        <v>31</v>
      </c>
      <c r="AX154" s="15" t="s">
        <v>75</v>
      </c>
      <c r="AY154" s="265" t="s">
        <v>130</v>
      </c>
    </row>
    <row r="155" s="13" customFormat="1">
      <c r="A155" s="13"/>
      <c r="B155" s="233"/>
      <c r="C155" s="234"/>
      <c r="D155" s="235" t="s">
        <v>145</v>
      </c>
      <c r="E155" s="236" t="s">
        <v>1</v>
      </c>
      <c r="F155" s="237" t="s">
        <v>187</v>
      </c>
      <c r="G155" s="234"/>
      <c r="H155" s="238">
        <v>4.5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145</v>
      </c>
      <c r="AU155" s="244" t="s">
        <v>85</v>
      </c>
      <c r="AV155" s="13" t="s">
        <v>85</v>
      </c>
      <c r="AW155" s="13" t="s">
        <v>31</v>
      </c>
      <c r="AX155" s="13" t="s">
        <v>83</v>
      </c>
      <c r="AY155" s="244" t="s">
        <v>130</v>
      </c>
    </row>
    <row r="156" s="12" customFormat="1" ht="22.8" customHeight="1">
      <c r="A156" s="12"/>
      <c r="B156" s="204"/>
      <c r="C156" s="205"/>
      <c r="D156" s="206" t="s">
        <v>74</v>
      </c>
      <c r="E156" s="218" t="s">
        <v>188</v>
      </c>
      <c r="F156" s="218" t="s">
        <v>189</v>
      </c>
      <c r="G156" s="205"/>
      <c r="H156" s="205"/>
      <c r="I156" s="208"/>
      <c r="J156" s="219">
        <f>BK156</f>
        <v>0</v>
      </c>
      <c r="K156" s="205"/>
      <c r="L156" s="210"/>
      <c r="M156" s="211"/>
      <c r="N156" s="212"/>
      <c r="O156" s="212"/>
      <c r="P156" s="213">
        <f>SUM(P157:P162)</f>
        <v>0</v>
      </c>
      <c r="Q156" s="212"/>
      <c r="R156" s="213">
        <f>SUM(R157:R162)</f>
        <v>0</v>
      </c>
      <c r="S156" s="212"/>
      <c r="T156" s="214">
        <f>SUM(T157:T162)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5" t="s">
        <v>83</v>
      </c>
      <c r="AT156" s="216" t="s">
        <v>74</v>
      </c>
      <c r="AU156" s="216" t="s">
        <v>83</v>
      </c>
      <c r="AY156" s="215" t="s">
        <v>130</v>
      </c>
      <c r="BK156" s="217">
        <f>SUM(BK157:BK162)</f>
        <v>0</v>
      </c>
    </row>
    <row r="157" s="2" customFormat="1" ht="33" customHeight="1">
      <c r="A157" s="39"/>
      <c r="B157" s="40"/>
      <c r="C157" s="220" t="s">
        <v>190</v>
      </c>
      <c r="D157" s="220" t="s">
        <v>133</v>
      </c>
      <c r="E157" s="221" t="s">
        <v>191</v>
      </c>
      <c r="F157" s="222" t="s">
        <v>192</v>
      </c>
      <c r="G157" s="223" t="s">
        <v>193</v>
      </c>
      <c r="H157" s="224">
        <v>7.0300000000000002</v>
      </c>
      <c r="I157" s="225"/>
      <c r="J157" s="224">
        <f>ROUND(I157*H157,2)</f>
        <v>0</v>
      </c>
      <c r="K157" s="226"/>
      <c r="L157" s="45"/>
      <c r="M157" s="227" t="s">
        <v>1</v>
      </c>
      <c r="N157" s="228" t="s">
        <v>40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137</v>
      </c>
      <c r="AT157" s="231" t="s">
        <v>133</v>
      </c>
      <c r="AU157" s="231" t="s">
        <v>85</v>
      </c>
      <c r="AY157" s="18" t="s">
        <v>130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83</v>
      </c>
      <c r="BK157" s="232">
        <f>ROUND(I157*H157,2)</f>
        <v>0</v>
      </c>
      <c r="BL157" s="18" t="s">
        <v>137</v>
      </c>
      <c r="BM157" s="231" t="s">
        <v>194</v>
      </c>
    </row>
    <row r="158" s="2" customFormat="1" ht="24.15" customHeight="1">
      <c r="A158" s="39"/>
      <c r="B158" s="40"/>
      <c r="C158" s="220" t="s">
        <v>195</v>
      </c>
      <c r="D158" s="220" t="s">
        <v>133</v>
      </c>
      <c r="E158" s="221" t="s">
        <v>196</v>
      </c>
      <c r="F158" s="222" t="s">
        <v>197</v>
      </c>
      <c r="G158" s="223" t="s">
        <v>193</v>
      </c>
      <c r="H158" s="224">
        <v>7.0300000000000002</v>
      </c>
      <c r="I158" s="225"/>
      <c r="J158" s="224">
        <f>ROUND(I158*H158,2)</f>
        <v>0</v>
      </c>
      <c r="K158" s="226"/>
      <c r="L158" s="45"/>
      <c r="M158" s="227" t="s">
        <v>1</v>
      </c>
      <c r="N158" s="228" t="s">
        <v>40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137</v>
      </c>
      <c r="AT158" s="231" t="s">
        <v>133</v>
      </c>
      <c r="AU158" s="231" t="s">
        <v>85</v>
      </c>
      <c r="AY158" s="18" t="s">
        <v>130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83</v>
      </c>
      <c r="BK158" s="232">
        <f>ROUND(I158*H158,2)</f>
        <v>0</v>
      </c>
      <c r="BL158" s="18" t="s">
        <v>137</v>
      </c>
      <c r="BM158" s="231" t="s">
        <v>198</v>
      </c>
    </row>
    <row r="159" s="2" customFormat="1" ht="24.15" customHeight="1">
      <c r="A159" s="39"/>
      <c r="B159" s="40"/>
      <c r="C159" s="220" t="s">
        <v>8</v>
      </c>
      <c r="D159" s="220" t="s">
        <v>133</v>
      </c>
      <c r="E159" s="221" t="s">
        <v>199</v>
      </c>
      <c r="F159" s="222" t="s">
        <v>200</v>
      </c>
      <c r="G159" s="223" t="s">
        <v>193</v>
      </c>
      <c r="H159" s="224">
        <v>168.72</v>
      </c>
      <c r="I159" s="225"/>
      <c r="J159" s="224">
        <f>ROUND(I159*H159,2)</f>
        <v>0</v>
      </c>
      <c r="K159" s="226"/>
      <c r="L159" s="45"/>
      <c r="M159" s="227" t="s">
        <v>1</v>
      </c>
      <c r="N159" s="228" t="s">
        <v>40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137</v>
      </c>
      <c r="AT159" s="231" t="s">
        <v>133</v>
      </c>
      <c r="AU159" s="231" t="s">
        <v>85</v>
      </c>
      <c r="AY159" s="18" t="s">
        <v>130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83</v>
      </c>
      <c r="BK159" s="232">
        <f>ROUND(I159*H159,2)</f>
        <v>0</v>
      </c>
      <c r="BL159" s="18" t="s">
        <v>137</v>
      </c>
      <c r="BM159" s="231" t="s">
        <v>201</v>
      </c>
    </row>
    <row r="160" s="15" customFormat="1">
      <c r="A160" s="15"/>
      <c r="B160" s="256"/>
      <c r="C160" s="257"/>
      <c r="D160" s="235" t="s">
        <v>145</v>
      </c>
      <c r="E160" s="258" t="s">
        <v>1</v>
      </c>
      <c r="F160" s="259" t="s">
        <v>202</v>
      </c>
      <c r="G160" s="257"/>
      <c r="H160" s="258" t="s">
        <v>1</v>
      </c>
      <c r="I160" s="260"/>
      <c r="J160" s="257"/>
      <c r="K160" s="257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145</v>
      </c>
      <c r="AU160" s="265" t="s">
        <v>85</v>
      </c>
      <c r="AV160" s="15" t="s">
        <v>83</v>
      </c>
      <c r="AW160" s="15" t="s">
        <v>31</v>
      </c>
      <c r="AX160" s="15" t="s">
        <v>75</v>
      </c>
      <c r="AY160" s="265" t="s">
        <v>130</v>
      </c>
    </row>
    <row r="161" s="13" customFormat="1">
      <c r="A161" s="13"/>
      <c r="B161" s="233"/>
      <c r="C161" s="234"/>
      <c r="D161" s="235" t="s">
        <v>145</v>
      </c>
      <c r="E161" s="236" t="s">
        <v>1</v>
      </c>
      <c r="F161" s="237" t="s">
        <v>203</v>
      </c>
      <c r="G161" s="234"/>
      <c r="H161" s="238">
        <v>168.72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145</v>
      </c>
      <c r="AU161" s="244" t="s">
        <v>85</v>
      </c>
      <c r="AV161" s="13" t="s">
        <v>85</v>
      </c>
      <c r="AW161" s="13" t="s">
        <v>31</v>
      </c>
      <c r="AX161" s="13" t="s">
        <v>83</v>
      </c>
      <c r="AY161" s="244" t="s">
        <v>130</v>
      </c>
    </row>
    <row r="162" s="2" customFormat="1" ht="33" customHeight="1">
      <c r="A162" s="39"/>
      <c r="B162" s="40"/>
      <c r="C162" s="220" t="s">
        <v>204</v>
      </c>
      <c r="D162" s="220" t="s">
        <v>133</v>
      </c>
      <c r="E162" s="221" t="s">
        <v>205</v>
      </c>
      <c r="F162" s="222" t="s">
        <v>206</v>
      </c>
      <c r="G162" s="223" t="s">
        <v>193</v>
      </c>
      <c r="H162" s="224">
        <v>7.0300000000000002</v>
      </c>
      <c r="I162" s="225"/>
      <c r="J162" s="224">
        <f>ROUND(I162*H162,2)</f>
        <v>0</v>
      </c>
      <c r="K162" s="226"/>
      <c r="L162" s="45"/>
      <c r="M162" s="227" t="s">
        <v>1</v>
      </c>
      <c r="N162" s="228" t="s">
        <v>40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137</v>
      </c>
      <c r="AT162" s="231" t="s">
        <v>133</v>
      </c>
      <c r="AU162" s="231" t="s">
        <v>85</v>
      </c>
      <c r="AY162" s="18" t="s">
        <v>130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83</v>
      </c>
      <c r="BK162" s="232">
        <f>ROUND(I162*H162,2)</f>
        <v>0</v>
      </c>
      <c r="BL162" s="18" t="s">
        <v>137</v>
      </c>
      <c r="BM162" s="231" t="s">
        <v>207</v>
      </c>
    </row>
    <row r="163" s="12" customFormat="1" ht="25.92" customHeight="1">
      <c r="A163" s="12"/>
      <c r="B163" s="204"/>
      <c r="C163" s="205"/>
      <c r="D163" s="206" t="s">
        <v>74</v>
      </c>
      <c r="E163" s="207" t="s">
        <v>208</v>
      </c>
      <c r="F163" s="207" t="s">
        <v>209</v>
      </c>
      <c r="G163" s="205"/>
      <c r="H163" s="205"/>
      <c r="I163" s="208"/>
      <c r="J163" s="209">
        <f>BK163</f>
        <v>0</v>
      </c>
      <c r="K163" s="205"/>
      <c r="L163" s="210"/>
      <c r="M163" s="211"/>
      <c r="N163" s="212"/>
      <c r="O163" s="212"/>
      <c r="P163" s="213">
        <f>P164+P223+P263+P351+P360+P459+P467+P471+P503</f>
        <v>0</v>
      </c>
      <c r="Q163" s="212"/>
      <c r="R163" s="213">
        <f>R164+R223+R263+R351+R360+R459+R467+R471+R503</f>
        <v>11.329885599999999</v>
      </c>
      <c r="S163" s="212"/>
      <c r="T163" s="214">
        <f>T164+T223+T263+T351+T360+T459+T467+T471+T503</f>
        <v>7.0312999999999999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5" t="s">
        <v>85</v>
      </c>
      <c r="AT163" s="216" t="s">
        <v>74</v>
      </c>
      <c r="AU163" s="216" t="s">
        <v>75</v>
      </c>
      <c r="AY163" s="215" t="s">
        <v>130</v>
      </c>
      <c r="BK163" s="217">
        <f>BK164+BK223+BK263+BK351+BK360+BK459+BK467+BK471+BK503</f>
        <v>0</v>
      </c>
    </row>
    <row r="164" s="12" customFormat="1" ht="22.8" customHeight="1">
      <c r="A164" s="12"/>
      <c r="B164" s="204"/>
      <c r="C164" s="205"/>
      <c r="D164" s="206" t="s">
        <v>74</v>
      </c>
      <c r="E164" s="218" t="s">
        <v>210</v>
      </c>
      <c r="F164" s="218" t="s">
        <v>211</v>
      </c>
      <c r="G164" s="205"/>
      <c r="H164" s="205"/>
      <c r="I164" s="208"/>
      <c r="J164" s="219">
        <f>BK164</f>
        <v>0</v>
      </c>
      <c r="K164" s="205"/>
      <c r="L164" s="210"/>
      <c r="M164" s="211"/>
      <c r="N164" s="212"/>
      <c r="O164" s="212"/>
      <c r="P164" s="213">
        <f>SUM(P165:P222)</f>
        <v>0</v>
      </c>
      <c r="Q164" s="212"/>
      <c r="R164" s="213">
        <f>SUM(R165:R222)</f>
        <v>1.3296699999999999</v>
      </c>
      <c r="S164" s="212"/>
      <c r="T164" s="214">
        <f>SUM(T165:T222)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85</v>
      </c>
      <c r="AT164" s="216" t="s">
        <v>74</v>
      </c>
      <c r="AU164" s="216" t="s">
        <v>83</v>
      </c>
      <c r="AY164" s="215" t="s">
        <v>130</v>
      </c>
      <c r="BK164" s="217">
        <f>SUM(BK165:BK222)</f>
        <v>0</v>
      </c>
    </row>
    <row r="165" s="2" customFormat="1" ht="16.5" customHeight="1">
      <c r="A165" s="39"/>
      <c r="B165" s="40"/>
      <c r="C165" s="220" t="s">
        <v>212</v>
      </c>
      <c r="D165" s="220" t="s">
        <v>133</v>
      </c>
      <c r="E165" s="221" t="s">
        <v>213</v>
      </c>
      <c r="F165" s="222" t="s">
        <v>214</v>
      </c>
      <c r="G165" s="223" t="s">
        <v>143</v>
      </c>
      <c r="H165" s="224">
        <v>803</v>
      </c>
      <c r="I165" s="225"/>
      <c r="J165" s="224">
        <f>ROUND(I165*H165,2)</f>
        <v>0</v>
      </c>
      <c r="K165" s="226"/>
      <c r="L165" s="45"/>
      <c r="M165" s="227" t="s">
        <v>1</v>
      </c>
      <c r="N165" s="228" t="s">
        <v>40</v>
      </c>
      <c r="O165" s="92"/>
      <c r="P165" s="229">
        <f>O165*H165</f>
        <v>0</v>
      </c>
      <c r="Q165" s="229">
        <v>3.0000000000000001E-05</v>
      </c>
      <c r="R165" s="229">
        <f>Q165*H165</f>
        <v>0.02409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215</v>
      </c>
      <c r="AT165" s="231" t="s">
        <v>133</v>
      </c>
      <c r="AU165" s="231" t="s">
        <v>85</v>
      </c>
      <c r="AY165" s="18" t="s">
        <v>130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215</v>
      </c>
      <c r="BM165" s="231" t="s">
        <v>216</v>
      </c>
    </row>
    <row r="166" s="2" customFormat="1">
      <c r="A166" s="39"/>
      <c r="B166" s="40"/>
      <c r="C166" s="41"/>
      <c r="D166" s="235" t="s">
        <v>174</v>
      </c>
      <c r="E166" s="41"/>
      <c r="F166" s="266" t="s">
        <v>217</v>
      </c>
      <c r="G166" s="41"/>
      <c r="H166" s="41"/>
      <c r="I166" s="267"/>
      <c r="J166" s="41"/>
      <c r="K166" s="41"/>
      <c r="L166" s="45"/>
      <c r="M166" s="268"/>
      <c r="N166" s="269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174</v>
      </c>
      <c r="AU166" s="18" t="s">
        <v>85</v>
      </c>
    </row>
    <row r="167" s="15" customFormat="1">
      <c r="A167" s="15"/>
      <c r="B167" s="256"/>
      <c r="C167" s="257"/>
      <c r="D167" s="235" t="s">
        <v>145</v>
      </c>
      <c r="E167" s="258" t="s">
        <v>1</v>
      </c>
      <c r="F167" s="259" t="s">
        <v>218</v>
      </c>
      <c r="G167" s="257"/>
      <c r="H167" s="258" t="s">
        <v>1</v>
      </c>
      <c r="I167" s="260"/>
      <c r="J167" s="257"/>
      <c r="K167" s="257"/>
      <c r="L167" s="261"/>
      <c r="M167" s="262"/>
      <c r="N167" s="263"/>
      <c r="O167" s="263"/>
      <c r="P167" s="263"/>
      <c r="Q167" s="263"/>
      <c r="R167" s="263"/>
      <c r="S167" s="263"/>
      <c r="T167" s="26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5" t="s">
        <v>145</v>
      </c>
      <c r="AU167" s="265" t="s">
        <v>85</v>
      </c>
      <c r="AV167" s="15" t="s">
        <v>83</v>
      </c>
      <c r="AW167" s="15" t="s">
        <v>31</v>
      </c>
      <c r="AX167" s="15" t="s">
        <v>75</v>
      </c>
      <c r="AY167" s="265" t="s">
        <v>130</v>
      </c>
    </row>
    <row r="168" s="15" customFormat="1">
      <c r="A168" s="15"/>
      <c r="B168" s="256"/>
      <c r="C168" s="257"/>
      <c r="D168" s="235" t="s">
        <v>145</v>
      </c>
      <c r="E168" s="258" t="s">
        <v>1</v>
      </c>
      <c r="F168" s="259" t="s">
        <v>219</v>
      </c>
      <c r="G168" s="257"/>
      <c r="H168" s="258" t="s">
        <v>1</v>
      </c>
      <c r="I168" s="260"/>
      <c r="J168" s="257"/>
      <c r="K168" s="257"/>
      <c r="L168" s="261"/>
      <c r="M168" s="262"/>
      <c r="N168" s="263"/>
      <c r="O168" s="263"/>
      <c r="P168" s="263"/>
      <c r="Q168" s="263"/>
      <c r="R168" s="263"/>
      <c r="S168" s="263"/>
      <c r="T168" s="26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5" t="s">
        <v>145</v>
      </c>
      <c r="AU168" s="265" t="s">
        <v>85</v>
      </c>
      <c r="AV168" s="15" t="s">
        <v>83</v>
      </c>
      <c r="AW168" s="15" t="s">
        <v>31</v>
      </c>
      <c r="AX168" s="15" t="s">
        <v>75</v>
      </c>
      <c r="AY168" s="265" t="s">
        <v>130</v>
      </c>
    </row>
    <row r="169" s="13" customFormat="1">
      <c r="A169" s="13"/>
      <c r="B169" s="233"/>
      <c r="C169" s="234"/>
      <c r="D169" s="235" t="s">
        <v>145</v>
      </c>
      <c r="E169" s="236" t="s">
        <v>1</v>
      </c>
      <c r="F169" s="237" t="s">
        <v>220</v>
      </c>
      <c r="G169" s="234"/>
      <c r="H169" s="238">
        <v>140</v>
      </c>
      <c r="I169" s="239"/>
      <c r="J169" s="234"/>
      <c r="K169" s="234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145</v>
      </c>
      <c r="AU169" s="244" t="s">
        <v>85</v>
      </c>
      <c r="AV169" s="13" t="s">
        <v>85</v>
      </c>
      <c r="AW169" s="13" t="s">
        <v>31</v>
      </c>
      <c r="AX169" s="13" t="s">
        <v>75</v>
      </c>
      <c r="AY169" s="244" t="s">
        <v>130</v>
      </c>
    </row>
    <row r="170" s="15" customFormat="1">
      <c r="A170" s="15"/>
      <c r="B170" s="256"/>
      <c r="C170" s="257"/>
      <c r="D170" s="235" t="s">
        <v>145</v>
      </c>
      <c r="E170" s="258" t="s">
        <v>1</v>
      </c>
      <c r="F170" s="259" t="s">
        <v>221</v>
      </c>
      <c r="G170" s="257"/>
      <c r="H170" s="258" t="s">
        <v>1</v>
      </c>
      <c r="I170" s="260"/>
      <c r="J170" s="257"/>
      <c r="K170" s="257"/>
      <c r="L170" s="261"/>
      <c r="M170" s="262"/>
      <c r="N170" s="263"/>
      <c r="O170" s="263"/>
      <c r="P170" s="263"/>
      <c r="Q170" s="263"/>
      <c r="R170" s="263"/>
      <c r="S170" s="263"/>
      <c r="T170" s="26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5" t="s">
        <v>145</v>
      </c>
      <c r="AU170" s="265" t="s">
        <v>85</v>
      </c>
      <c r="AV170" s="15" t="s">
        <v>83</v>
      </c>
      <c r="AW170" s="15" t="s">
        <v>31</v>
      </c>
      <c r="AX170" s="15" t="s">
        <v>75</v>
      </c>
      <c r="AY170" s="265" t="s">
        <v>130</v>
      </c>
    </row>
    <row r="171" s="13" customFormat="1">
      <c r="A171" s="13"/>
      <c r="B171" s="233"/>
      <c r="C171" s="234"/>
      <c r="D171" s="235" t="s">
        <v>145</v>
      </c>
      <c r="E171" s="236" t="s">
        <v>1</v>
      </c>
      <c r="F171" s="237" t="s">
        <v>220</v>
      </c>
      <c r="G171" s="234"/>
      <c r="H171" s="238">
        <v>140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145</v>
      </c>
      <c r="AU171" s="244" t="s">
        <v>85</v>
      </c>
      <c r="AV171" s="13" t="s">
        <v>85</v>
      </c>
      <c r="AW171" s="13" t="s">
        <v>31</v>
      </c>
      <c r="AX171" s="13" t="s">
        <v>75</v>
      </c>
      <c r="AY171" s="244" t="s">
        <v>130</v>
      </c>
    </row>
    <row r="172" s="15" customFormat="1">
      <c r="A172" s="15"/>
      <c r="B172" s="256"/>
      <c r="C172" s="257"/>
      <c r="D172" s="235" t="s">
        <v>145</v>
      </c>
      <c r="E172" s="258" t="s">
        <v>1</v>
      </c>
      <c r="F172" s="259" t="s">
        <v>222</v>
      </c>
      <c r="G172" s="257"/>
      <c r="H172" s="258" t="s">
        <v>1</v>
      </c>
      <c r="I172" s="260"/>
      <c r="J172" s="257"/>
      <c r="K172" s="257"/>
      <c r="L172" s="261"/>
      <c r="M172" s="262"/>
      <c r="N172" s="263"/>
      <c r="O172" s="263"/>
      <c r="P172" s="263"/>
      <c r="Q172" s="263"/>
      <c r="R172" s="263"/>
      <c r="S172" s="263"/>
      <c r="T172" s="26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5" t="s">
        <v>145</v>
      </c>
      <c r="AU172" s="265" t="s">
        <v>85</v>
      </c>
      <c r="AV172" s="15" t="s">
        <v>83</v>
      </c>
      <c r="AW172" s="15" t="s">
        <v>31</v>
      </c>
      <c r="AX172" s="15" t="s">
        <v>75</v>
      </c>
      <c r="AY172" s="265" t="s">
        <v>130</v>
      </c>
    </row>
    <row r="173" s="13" customFormat="1">
      <c r="A173" s="13"/>
      <c r="B173" s="233"/>
      <c r="C173" s="234"/>
      <c r="D173" s="235" t="s">
        <v>145</v>
      </c>
      <c r="E173" s="236" t="s">
        <v>1</v>
      </c>
      <c r="F173" s="237" t="s">
        <v>220</v>
      </c>
      <c r="G173" s="234"/>
      <c r="H173" s="238">
        <v>140</v>
      </c>
      <c r="I173" s="239"/>
      <c r="J173" s="234"/>
      <c r="K173" s="234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145</v>
      </c>
      <c r="AU173" s="244" t="s">
        <v>85</v>
      </c>
      <c r="AV173" s="13" t="s">
        <v>85</v>
      </c>
      <c r="AW173" s="13" t="s">
        <v>31</v>
      </c>
      <c r="AX173" s="13" t="s">
        <v>75</v>
      </c>
      <c r="AY173" s="244" t="s">
        <v>130</v>
      </c>
    </row>
    <row r="174" s="15" customFormat="1">
      <c r="A174" s="15"/>
      <c r="B174" s="256"/>
      <c r="C174" s="257"/>
      <c r="D174" s="235" t="s">
        <v>145</v>
      </c>
      <c r="E174" s="258" t="s">
        <v>1</v>
      </c>
      <c r="F174" s="259" t="s">
        <v>223</v>
      </c>
      <c r="G174" s="257"/>
      <c r="H174" s="258" t="s">
        <v>1</v>
      </c>
      <c r="I174" s="260"/>
      <c r="J174" s="257"/>
      <c r="K174" s="257"/>
      <c r="L174" s="261"/>
      <c r="M174" s="262"/>
      <c r="N174" s="263"/>
      <c r="O174" s="263"/>
      <c r="P174" s="263"/>
      <c r="Q174" s="263"/>
      <c r="R174" s="263"/>
      <c r="S174" s="263"/>
      <c r="T174" s="26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5" t="s">
        <v>145</v>
      </c>
      <c r="AU174" s="265" t="s">
        <v>85</v>
      </c>
      <c r="AV174" s="15" t="s">
        <v>83</v>
      </c>
      <c r="AW174" s="15" t="s">
        <v>31</v>
      </c>
      <c r="AX174" s="15" t="s">
        <v>75</v>
      </c>
      <c r="AY174" s="265" t="s">
        <v>130</v>
      </c>
    </row>
    <row r="175" s="15" customFormat="1">
      <c r="A175" s="15"/>
      <c r="B175" s="256"/>
      <c r="C175" s="257"/>
      <c r="D175" s="235" t="s">
        <v>145</v>
      </c>
      <c r="E175" s="258" t="s">
        <v>1</v>
      </c>
      <c r="F175" s="259" t="s">
        <v>219</v>
      </c>
      <c r="G175" s="257"/>
      <c r="H175" s="258" t="s">
        <v>1</v>
      </c>
      <c r="I175" s="260"/>
      <c r="J175" s="257"/>
      <c r="K175" s="257"/>
      <c r="L175" s="261"/>
      <c r="M175" s="262"/>
      <c r="N175" s="263"/>
      <c r="O175" s="263"/>
      <c r="P175" s="263"/>
      <c r="Q175" s="263"/>
      <c r="R175" s="263"/>
      <c r="S175" s="263"/>
      <c r="T175" s="26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5" t="s">
        <v>145</v>
      </c>
      <c r="AU175" s="265" t="s">
        <v>85</v>
      </c>
      <c r="AV175" s="15" t="s">
        <v>83</v>
      </c>
      <c r="AW175" s="15" t="s">
        <v>31</v>
      </c>
      <c r="AX175" s="15" t="s">
        <v>75</v>
      </c>
      <c r="AY175" s="265" t="s">
        <v>130</v>
      </c>
    </row>
    <row r="176" s="13" customFormat="1">
      <c r="A176" s="13"/>
      <c r="B176" s="233"/>
      <c r="C176" s="234"/>
      <c r="D176" s="235" t="s">
        <v>145</v>
      </c>
      <c r="E176" s="236" t="s">
        <v>1</v>
      </c>
      <c r="F176" s="237" t="s">
        <v>224</v>
      </c>
      <c r="G176" s="234"/>
      <c r="H176" s="238">
        <v>90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145</v>
      </c>
      <c r="AU176" s="244" t="s">
        <v>85</v>
      </c>
      <c r="AV176" s="13" t="s">
        <v>85</v>
      </c>
      <c r="AW176" s="13" t="s">
        <v>31</v>
      </c>
      <c r="AX176" s="13" t="s">
        <v>75</v>
      </c>
      <c r="AY176" s="244" t="s">
        <v>130</v>
      </c>
    </row>
    <row r="177" s="15" customFormat="1">
      <c r="A177" s="15"/>
      <c r="B177" s="256"/>
      <c r="C177" s="257"/>
      <c r="D177" s="235" t="s">
        <v>145</v>
      </c>
      <c r="E177" s="258" t="s">
        <v>1</v>
      </c>
      <c r="F177" s="259" t="s">
        <v>221</v>
      </c>
      <c r="G177" s="257"/>
      <c r="H177" s="258" t="s">
        <v>1</v>
      </c>
      <c r="I177" s="260"/>
      <c r="J177" s="257"/>
      <c r="K177" s="257"/>
      <c r="L177" s="261"/>
      <c r="M177" s="262"/>
      <c r="N177" s="263"/>
      <c r="O177" s="263"/>
      <c r="P177" s="263"/>
      <c r="Q177" s="263"/>
      <c r="R177" s="263"/>
      <c r="S177" s="263"/>
      <c r="T177" s="26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5" t="s">
        <v>145</v>
      </c>
      <c r="AU177" s="265" t="s">
        <v>85</v>
      </c>
      <c r="AV177" s="15" t="s">
        <v>83</v>
      </c>
      <c r="AW177" s="15" t="s">
        <v>31</v>
      </c>
      <c r="AX177" s="15" t="s">
        <v>75</v>
      </c>
      <c r="AY177" s="265" t="s">
        <v>130</v>
      </c>
    </row>
    <row r="178" s="13" customFormat="1">
      <c r="A178" s="13"/>
      <c r="B178" s="233"/>
      <c r="C178" s="234"/>
      <c r="D178" s="235" t="s">
        <v>145</v>
      </c>
      <c r="E178" s="236" t="s">
        <v>1</v>
      </c>
      <c r="F178" s="237" t="s">
        <v>224</v>
      </c>
      <c r="G178" s="234"/>
      <c r="H178" s="238">
        <v>90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145</v>
      </c>
      <c r="AU178" s="244" t="s">
        <v>85</v>
      </c>
      <c r="AV178" s="13" t="s">
        <v>85</v>
      </c>
      <c r="AW178" s="13" t="s">
        <v>31</v>
      </c>
      <c r="AX178" s="13" t="s">
        <v>75</v>
      </c>
      <c r="AY178" s="244" t="s">
        <v>130</v>
      </c>
    </row>
    <row r="179" s="15" customFormat="1">
      <c r="A179" s="15"/>
      <c r="B179" s="256"/>
      <c r="C179" s="257"/>
      <c r="D179" s="235" t="s">
        <v>145</v>
      </c>
      <c r="E179" s="258" t="s">
        <v>1</v>
      </c>
      <c r="F179" s="259" t="s">
        <v>222</v>
      </c>
      <c r="G179" s="257"/>
      <c r="H179" s="258" t="s">
        <v>1</v>
      </c>
      <c r="I179" s="260"/>
      <c r="J179" s="257"/>
      <c r="K179" s="257"/>
      <c r="L179" s="261"/>
      <c r="M179" s="262"/>
      <c r="N179" s="263"/>
      <c r="O179" s="263"/>
      <c r="P179" s="263"/>
      <c r="Q179" s="263"/>
      <c r="R179" s="263"/>
      <c r="S179" s="263"/>
      <c r="T179" s="26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5" t="s">
        <v>145</v>
      </c>
      <c r="AU179" s="265" t="s">
        <v>85</v>
      </c>
      <c r="AV179" s="15" t="s">
        <v>83</v>
      </c>
      <c r="AW179" s="15" t="s">
        <v>31</v>
      </c>
      <c r="AX179" s="15" t="s">
        <v>75</v>
      </c>
      <c r="AY179" s="265" t="s">
        <v>130</v>
      </c>
    </row>
    <row r="180" s="13" customFormat="1">
      <c r="A180" s="13"/>
      <c r="B180" s="233"/>
      <c r="C180" s="234"/>
      <c r="D180" s="235" t="s">
        <v>145</v>
      </c>
      <c r="E180" s="236" t="s">
        <v>1</v>
      </c>
      <c r="F180" s="237" t="s">
        <v>224</v>
      </c>
      <c r="G180" s="234"/>
      <c r="H180" s="238">
        <v>90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145</v>
      </c>
      <c r="AU180" s="244" t="s">
        <v>85</v>
      </c>
      <c r="AV180" s="13" t="s">
        <v>85</v>
      </c>
      <c r="AW180" s="13" t="s">
        <v>31</v>
      </c>
      <c r="AX180" s="13" t="s">
        <v>75</v>
      </c>
      <c r="AY180" s="244" t="s">
        <v>130</v>
      </c>
    </row>
    <row r="181" s="15" customFormat="1">
      <c r="A181" s="15"/>
      <c r="B181" s="256"/>
      <c r="C181" s="257"/>
      <c r="D181" s="235" t="s">
        <v>145</v>
      </c>
      <c r="E181" s="258" t="s">
        <v>1</v>
      </c>
      <c r="F181" s="259" t="s">
        <v>225</v>
      </c>
      <c r="G181" s="257"/>
      <c r="H181" s="258" t="s">
        <v>1</v>
      </c>
      <c r="I181" s="260"/>
      <c r="J181" s="257"/>
      <c r="K181" s="257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145</v>
      </c>
      <c r="AU181" s="265" t="s">
        <v>85</v>
      </c>
      <c r="AV181" s="15" t="s">
        <v>83</v>
      </c>
      <c r="AW181" s="15" t="s">
        <v>31</v>
      </c>
      <c r="AX181" s="15" t="s">
        <v>75</v>
      </c>
      <c r="AY181" s="265" t="s">
        <v>130</v>
      </c>
    </row>
    <row r="182" s="15" customFormat="1">
      <c r="A182" s="15"/>
      <c r="B182" s="256"/>
      <c r="C182" s="257"/>
      <c r="D182" s="235" t="s">
        <v>145</v>
      </c>
      <c r="E182" s="258" t="s">
        <v>1</v>
      </c>
      <c r="F182" s="259" t="s">
        <v>219</v>
      </c>
      <c r="G182" s="257"/>
      <c r="H182" s="258" t="s">
        <v>1</v>
      </c>
      <c r="I182" s="260"/>
      <c r="J182" s="257"/>
      <c r="K182" s="257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145</v>
      </c>
      <c r="AU182" s="265" t="s">
        <v>85</v>
      </c>
      <c r="AV182" s="15" t="s">
        <v>83</v>
      </c>
      <c r="AW182" s="15" t="s">
        <v>31</v>
      </c>
      <c r="AX182" s="15" t="s">
        <v>75</v>
      </c>
      <c r="AY182" s="265" t="s">
        <v>130</v>
      </c>
    </row>
    <row r="183" s="13" customFormat="1">
      <c r="A183" s="13"/>
      <c r="B183" s="233"/>
      <c r="C183" s="234"/>
      <c r="D183" s="235" t="s">
        <v>145</v>
      </c>
      <c r="E183" s="236" t="s">
        <v>1</v>
      </c>
      <c r="F183" s="237" t="s">
        <v>226</v>
      </c>
      <c r="G183" s="234"/>
      <c r="H183" s="238">
        <v>35</v>
      </c>
      <c r="I183" s="239"/>
      <c r="J183" s="234"/>
      <c r="K183" s="234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145</v>
      </c>
      <c r="AU183" s="244" t="s">
        <v>85</v>
      </c>
      <c r="AV183" s="13" t="s">
        <v>85</v>
      </c>
      <c r="AW183" s="13" t="s">
        <v>31</v>
      </c>
      <c r="AX183" s="13" t="s">
        <v>75</v>
      </c>
      <c r="AY183" s="244" t="s">
        <v>130</v>
      </c>
    </row>
    <row r="184" s="15" customFormat="1">
      <c r="A184" s="15"/>
      <c r="B184" s="256"/>
      <c r="C184" s="257"/>
      <c r="D184" s="235" t="s">
        <v>145</v>
      </c>
      <c r="E184" s="258" t="s">
        <v>1</v>
      </c>
      <c r="F184" s="259" t="s">
        <v>221</v>
      </c>
      <c r="G184" s="257"/>
      <c r="H184" s="258" t="s">
        <v>1</v>
      </c>
      <c r="I184" s="260"/>
      <c r="J184" s="257"/>
      <c r="K184" s="257"/>
      <c r="L184" s="261"/>
      <c r="M184" s="262"/>
      <c r="N184" s="263"/>
      <c r="O184" s="263"/>
      <c r="P184" s="263"/>
      <c r="Q184" s="263"/>
      <c r="R184" s="263"/>
      <c r="S184" s="263"/>
      <c r="T184" s="26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5" t="s">
        <v>145</v>
      </c>
      <c r="AU184" s="265" t="s">
        <v>85</v>
      </c>
      <c r="AV184" s="15" t="s">
        <v>83</v>
      </c>
      <c r="AW184" s="15" t="s">
        <v>31</v>
      </c>
      <c r="AX184" s="15" t="s">
        <v>75</v>
      </c>
      <c r="AY184" s="265" t="s">
        <v>130</v>
      </c>
    </row>
    <row r="185" s="13" customFormat="1">
      <c r="A185" s="13"/>
      <c r="B185" s="233"/>
      <c r="C185" s="234"/>
      <c r="D185" s="235" t="s">
        <v>145</v>
      </c>
      <c r="E185" s="236" t="s">
        <v>1</v>
      </c>
      <c r="F185" s="237" t="s">
        <v>226</v>
      </c>
      <c r="G185" s="234"/>
      <c r="H185" s="238">
        <v>35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145</v>
      </c>
      <c r="AU185" s="244" t="s">
        <v>85</v>
      </c>
      <c r="AV185" s="13" t="s">
        <v>85</v>
      </c>
      <c r="AW185" s="13" t="s">
        <v>31</v>
      </c>
      <c r="AX185" s="13" t="s">
        <v>75</v>
      </c>
      <c r="AY185" s="244" t="s">
        <v>130</v>
      </c>
    </row>
    <row r="186" s="15" customFormat="1">
      <c r="A186" s="15"/>
      <c r="B186" s="256"/>
      <c r="C186" s="257"/>
      <c r="D186" s="235" t="s">
        <v>145</v>
      </c>
      <c r="E186" s="258" t="s">
        <v>1</v>
      </c>
      <c r="F186" s="259" t="s">
        <v>222</v>
      </c>
      <c r="G186" s="257"/>
      <c r="H186" s="258" t="s">
        <v>1</v>
      </c>
      <c r="I186" s="260"/>
      <c r="J186" s="257"/>
      <c r="K186" s="257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145</v>
      </c>
      <c r="AU186" s="265" t="s">
        <v>85</v>
      </c>
      <c r="AV186" s="15" t="s">
        <v>83</v>
      </c>
      <c r="AW186" s="15" t="s">
        <v>31</v>
      </c>
      <c r="AX186" s="15" t="s">
        <v>75</v>
      </c>
      <c r="AY186" s="265" t="s">
        <v>130</v>
      </c>
    </row>
    <row r="187" s="13" customFormat="1">
      <c r="A187" s="13"/>
      <c r="B187" s="233"/>
      <c r="C187" s="234"/>
      <c r="D187" s="235" t="s">
        <v>145</v>
      </c>
      <c r="E187" s="236" t="s">
        <v>1</v>
      </c>
      <c r="F187" s="237" t="s">
        <v>226</v>
      </c>
      <c r="G187" s="234"/>
      <c r="H187" s="238">
        <v>35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145</v>
      </c>
      <c r="AU187" s="244" t="s">
        <v>85</v>
      </c>
      <c r="AV187" s="13" t="s">
        <v>85</v>
      </c>
      <c r="AW187" s="13" t="s">
        <v>31</v>
      </c>
      <c r="AX187" s="13" t="s">
        <v>75</v>
      </c>
      <c r="AY187" s="244" t="s">
        <v>130</v>
      </c>
    </row>
    <row r="188" s="15" customFormat="1">
      <c r="A188" s="15"/>
      <c r="B188" s="256"/>
      <c r="C188" s="257"/>
      <c r="D188" s="235" t="s">
        <v>145</v>
      </c>
      <c r="E188" s="258" t="s">
        <v>1</v>
      </c>
      <c r="F188" s="259" t="s">
        <v>227</v>
      </c>
      <c r="G188" s="257"/>
      <c r="H188" s="258" t="s">
        <v>1</v>
      </c>
      <c r="I188" s="260"/>
      <c r="J188" s="257"/>
      <c r="K188" s="257"/>
      <c r="L188" s="261"/>
      <c r="M188" s="262"/>
      <c r="N188" s="263"/>
      <c r="O188" s="263"/>
      <c r="P188" s="263"/>
      <c r="Q188" s="263"/>
      <c r="R188" s="263"/>
      <c r="S188" s="263"/>
      <c r="T188" s="26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5" t="s">
        <v>145</v>
      </c>
      <c r="AU188" s="265" t="s">
        <v>85</v>
      </c>
      <c r="AV188" s="15" t="s">
        <v>83</v>
      </c>
      <c r="AW188" s="15" t="s">
        <v>31</v>
      </c>
      <c r="AX188" s="15" t="s">
        <v>75</v>
      </c>
      <c r="AY188" s="265" t="s">
        <v>130</v>
      </c>
    </row>
    <row r="189" s="15" customFormat="1">
      <c r="A189" s="15"/>
      <c r="B189" s="256"/>
      <c r="C189" s="257"/>
      <c r="D189" s="235" t="s">
        <v>145</v>
      </c>
      <c r="E189" s="258" t="s">
        <v>1</v>
      </c>
      <c r="F189" s="259" t="s">
        <v>219</v>
      </c>
      <c r="G189" s="257"/>
      <c r="H189" s="258" t="s">
        <v>1</v>
      </c>
      <c r="I189" s="260"/>
      <c r="J189" s="257"/>
      <c r="K189" s="257"/>
      <c r="L189" s="261"/>
      <c r="M189" s="262"/>
      <c r="N189" s="263"/>
      <c r="O189" s="263"/>
      <c r="P189" s="263"/>
      <c r="Q189" s="263"/>
      <c r="R189" s="263"/>
      <c r="S189" s="263"/>
      <c r="T189" s="26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5" t="s">
        <v>145</v>
      </c>
      <c r="AU189" s="265" t="s">
        <v>85</v>
      </c>
      <c r="AV189" s="15" t="s">
        <v>83</v>
      </c>
      <c r="AW189" s="15" t="s">
        <v>31</v>
      </c>
      <c r="AX189" s="15" t="s">
        <v>75</v>
      </c>
      <c r="AY189" s="265" t="s">
        <v>130</v>
      </c>
    </row>
    <row r="190" s="13" customFormat="1">
      <c r="A190" s="13"/>
      <c r="B190" s="233"/>
      <c r="C190" s="234"/>
      <c r="D190" s="235" t="s">
        <v>145</v>
      </c>
      <c r="E190" s="236" t="s">
        <v>1</v>
      </c>
      <c r="F190" s="237" t="s">
        <v>176</v>
      </c>
      <c r="G190" s="234"/>
      <c r="H190" s="238">
        <v>8</v>
      </c>
      <c r="I190" s="239"/>
      <c r="J190" s="234"/>
      <c r="K190" s="234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145</v>
      </c>
      <c r="AU190" s="244" t="s">
        <v>85</v>
      </c>
      <c r="AV190" s="13" t="s">
        <v>85</v>
      </c>
      <c r="AW190" s="13" t="s">
        <v>31</v>
      </c>
      <c r="AX190" s="13" t="s">
        <v>75</v>
      </c>
      <c r="AY190" s="244" t="s">
        <v>130</v>
      </c>
    </row>
    <row r="191" s="14" customFormat="1">
      <c r="A191" s="14"/>
      <c r="B191" s="245"/>
      <c r="C191" s="246"/>
      <c r="D191" s="235" t="s">
        <v>145</v>
      </c>
      <c r="E191" s="247" t="s">
        <v>1</v>
      </c>
      <c r="F191" s="248" t="s">
        <v>149</v>
      </c>
      <c r="G191" s="246"/>
      <c r="H191" s="249">
        <v>803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5" t="s">
        <v>145</v>
      </c>
      <c r="AU191" s="255" t="s">
        <v>85</v>
      </c>
      <c r="AV191" s="14" t="s">
        <v>137</v>
      </c>
      <c r="AW191" s="14" t="s">
        <v>31</v>
      </c>
      <c r="AX191" s="14" t="s">
        <v>83</v>
      </c>
      <c r="AY191" s="255" t="s">
        <v>130</v>
      </c>
    </row>
    <row r="192" s="2" customFormat="1" ht="24.15" customHeight="1">
      <c r="A192" s="39"/>
      <c r="B192" s="40"/>
      <c r="C192" s="270" t="s">
        <v>228</v>
      </c>
      <c r="D192" s="270" t="s">
        <v>229</v>
      </c>
      <c r="E192" s="271" t="s">
        <v>230</v>
      </c>
      <c r="F192" s="272" t="s">
        <v>231</v>
      </c>
      <c r="G192" s="273" t="s">
        <v>143</v>
      </c>
      <c r="H192" s="274">
        <v>646</v>
      </c>
      <c r="I192" s="275"/>
      <c r="J192" s="274">
        <f>ROUND(I192*H192,2)</f>
        <v>0</v>
      </c>
      <c r="K192" s="276"/>
      <c r="L192" s="277"/>
      <c r="M192" s="278" t="s">
        <v>1</v>
      </c>
      <c r="N192" s="279" t="s">
        <v>40</v>
      </c>
      <c r="O192" s="92"/>
      <c r="P192" s="229">
        <f>O192*H192</f>
        <v>0</v>
      </c>
      <c r="Q192" s="229">
        <v>0.00014999999999999999</v>
      </c>
      <c r="R192" s="229">
        <f>Q192*H192</f>
        <v>0.096899999999999986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232</v>
      </c>
      <c r="AT192" s="231" t="s">
        <v>229</v>
      </c>
      <c r="AU192" s="231" t="s">
        <v>85</v>
      </c>
      <c r="AY192" s="18" t="s">
        <v>130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83</v>
      </c>
      <c r="BK192" s="232">
        <f>ROUND(I192*H192,2)</f>
        <v>0</v>
      </c>
      <c r="BL192" s="18" t="s">
        <v>215</v>
      </c>
      <c r="BM192" s="231" t="s">
        <v>233</v>
      </c>
    </row>
    <row r="193" s="15" customFormat="1">
      <c r="A193" s="15"/>
      <c r="B193" s="256"/>
      <c r="C193" s="257"/>
      <c r="D193" s="235" t="s">
        <v>145</v>
      </c>
      <c r="E193" s="258" t="s">
        <v>1</v>
      </c>
      <c r="F193" s="259" t="s">
        <v>218</v>
      </c>
      <c r="G193" s="257"/>
      <c r="H193" s="258" t="s">
        <v>1</v>
      </c>
      <c r="I193" s="260"/>
      <c r="J193" s="257"/>
      <c r="K193" s="257"/>
      <c r="L193" s="261"/>
      <c r="M193" s="262"/>
      <c r="N193" s="263"/>
      <c r="O193" s="263"/>
      <c r="P193" s="263"/>
      <c r="Q193" s="263"/>
      <c r="R193" s="263"/>
      <c r="S193" s="263"/>
      <c r="T193" s="26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5" t="s">
        <v>145</v>
      </c>
      <c r="AU193" s="265" t="s">
        <v>85</v>
      </c>
      <c r="AV193" s="15" t="s">
        <v>83</v>
      </c>
      <c r="AW193" s="15" t="s">
        <v>31</v>
      </c>
      <c r="AX193" s="15" t="s">
        <v>75</v>
      </c>
      <c r="AY193" s="265" t="s">
        <v>130</v>
      </c>
    </row>
    <row r="194" s="15" customFormat="1">
      <c r="A194" s="15"/>
      <c r="B194" s="256"/>
      <c r="C194" s="257"/>
      <c r="D194" s="235" t="s">
        <v>145</v>
      </c>
      <c r="E194" s="258" t="s">
        <v>1</v>
      </c>
      <c r="F194" s="259" t="s">
        <v>234</v>
      </c>
      <c r="G194" s="257"/>
      <c r="H194" s="258" t="s">
        <v>1</v>
      </c>
      <c r="I194" s="260"/>
      <c r="J194" s="257"/>
      <c r="K194" s="257"/>
      <c r="L194" s="261"/>
      <c r="M194" s="262"/>
      <c r="N194" s="263"/>
      <c r="O194" s="263"/>
      <c r="P194" s="263"/>
      <c r="Q194" s="263"/>
      <c r="R194" s="263"/>
      <c r="S194" s="263"/>
      <c r="T194" s="26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5" t="s">
        <v>145</v>
      </c>
      <c r="AU194" s="265" t="s">
        <v>85</v>
      </c>
      <c r="AV194" s="15" t="s">
        <v>83</v>
      </c>
      <c r="AW194" s="15" t="s">
        <v>31</v>
      </c>
      <c r="AX194" s="15" t="s">
        <v>75</v>
      </c>
      <c r="AY194" s="265" t="s">
        <v>130</v>
      </c>
    </row>
    <row r="195" s="15" customFormat="1">
      <c r="A195" s="15"/>
      <c r="B195" s="256"/>
      <c r="C195" s="257"/>
      <c r="D195" s="235" t="s">
        <v>145</v>
      </c>
      <c r="E195" s="258" t="s">
        <v>1</v>
      </c>
      <c r="F195" s="259" t="s">
        <v>235</v>
      </c>
      <c r="G195" s="257"/>
      <c r="H195" s="258" t="s">
        <v>1</v>
      </c>
      <c r="I195" s="260"/>
      <c r="J195" s="257"/>
      <c r="K195" s="257"/>
      <c r="L195" s="261"/>
      <c r="M195" s="262"/>
      <c r="N195" s="263"/>
      <c r="O195" s="263"/>
      <c r="P195" s="263"/>
      <c r="Q195" s="263"/>
      <c r="R195" s="263"/>
      <c r="S195" s="263"/>
      <c r="T195" s="264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5" t="s">
        <v>145</v>
      </c>
      <c r="AU195" s="265" t="s">
        <v>85</v>
      </c>
      <c r="AV195" s="15" t="s">
        <v>83</v>
      </c>
      <c r="AW195" s="15" t="s">
        <v>31</v>
      </c>
      <c r="AX195" s="15" t="s">
        <v>75</v>
      </c>
      <c r="AY195" s="265" t="s">
        <v>130</v>
      </c>
    </row>
    <row r="196" s="15" customFormat="1">
      <c r="A196" s="15"/>
      <c r="B196" s="256"/>
      <c r="C196" s="257"/>
      <c r="D196" s="235" t="s">
        <v>145</v>
      </c>
      <c r="E196" s="258" t="s">
        <v>1</v>
      </c>
      <c r="F196" s="259" t="s">
        <v>221</v>
      </c>
      <c r="G196" s="257"/>
      <c r="H196" s="258" t="s">
        <v>1</v>
      </c>
      <c r="I196" s="260"/>
      <c r="J196" s="257"/>
      <c r="K196" s="257"/>
      <c r="L196" s="261"/>
      <c r="M196" s="262"/>
      <c r="N196" s="263"/>
      <c r="O196" s="263"/>
      <c r="P196" s="263"/>
      <c r="Q196" s="263"/>
      <c r="R196" s="263"/>
      <c r="S196" s="263"/>
      <c r="T196" s="26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5" t="s">
        <v>145</v>
      </c>
      <c r="AU196" s="265" t="s">
        <v>85</v>
      </c>
      <c r="AV196" s="15" t="s">
        <v>83</v>
      </c>
      <c r="AW196" s="15" t="s">
        <v>31</v>
      </c>
      <c r="AX196" s="15" t="s">
        <v>75</v>
      </c>
      <c r="AY196" s="265" t="s">
        <v>130</v>
      </c>
    </row>
    <row r="197" s="13" customFormat="1">
      <c r="A197" s="13"/>
      <c r="B197" s="233"/>
      <c r="C197" s="234"/>
      <c r="D197" s="235" t="s">
        <v>145</v>
      </c>
      <c r="E197" s="236" t="s">
        <v>1</v>
      </c>
      <c r="F197" s="237" t="s">
        <v>236</v>
      </c>
      <c r="G197" s="234"/>
      <c r="H197" s="238">
        <v>336</v>
      </c>
      <c r="I197" s="239"/>
      <c r="J197" s="234"/>
      <c r="K197" s="234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145</v>
      </c>
      <c r="AU197" s="244" t="s">
        <v>85</v>
      </c>
      <c r="AV197" s="13" t="s">
        <v>85</v>
      </c>
      <c r="AW197" s="13" t="s">
        <v>31</v>
      </c>
      <c r="AX197" s="13" t="s">
        <v>75</v>
      </c>
      <c r="AY197" s="244" t="s">
        <v>130</v>
      </c>
    </row>
    <row r="198" s="15" customFormat="1">
      <c r="A198" s="15"/>
      <c r="B198" s="256"/>
      <c r="C198" s="257"/>
      <c r="D198" s="235" t="s">
        <v>145</v>
      </c>
      <c r="E198" s="258" t="s">
        <v>1</v>
      </c>
      <c r="F198" s="259" t="s">
        <v>223</v>
      </c>
      <c r="G198" s="257"/>
      <c r="H198" s="258" t="s">
        <v>1</v>
      </c>
      <c r="I198" s="260"/>
      <c r="J198" s="257"/>
      <c r="K198" s="257"/>
      <c r="L198" s="261"/>
      <c r="M198" s="262"/>
      <c r="N198" s="263"/>
      <c r="O198" s="263"/>
      <c r="P198" s="263"/>
      <c r="Q198" s="263"/>
      <c r="R198" s="263"/>
      <c r="S198" s="263"/>
      <c r="T198" s="26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5" t="s">
        <v>145</v>
      </c>
      <c r="AU198" s="265" t="s">
        <v>85</v>
      </c>
      <c r="AV198" s="15" t="s">
        <v>83</v>
      </c>
      <c r="AW198" s="15" t="s">
        <v>31</v>
      </c>
      <c r="AX198" s="15" t="s">
        <v>75</v>
      </c>
      <c r="AY198" s="265" t="s">
        <v>130</v>
      </c>
    </row>
    <row r="199" s="15" customFormat="1">
      <c r="A199" s="15"/>
      <c r="B199" s="256"/>
      <c r="C199" s="257"/>
      <c r="D199" s="235" t="s">
        <v>145</v>
      </c>
      <c r="E199" s="258" t="s">
        <v>1</v>
      </c>
      <c r="F199" s="259" t="s">
        <v>235</v>
      </c>
      <c r="G199" s="257"/>
      <c r="H199" s="258" t="s">
        <v>1</v>
      </c>
      <c r="I199" s="260"/>
      <c r="J199" s="257"/>
      <c r="K199" s="257"/>
      <c r="L199" s="261"/>
      <c r="M199" s="262"/>
      <c r="N199" s="263"/>
      <c r="O199" s="263"/>
      <c r="P199" s="263"/>
      <c r="Q199" s="263"/>
      <c r="R199" s="263"/>
      <c r="S199" s="263"/>
      <c r="T199" s="26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5" t="s">
        <v>145</v>
      </c>
      <c r="AU199" s="265" t="s">
        <v>85</v>
      </c>
      <c r="AV199" s="15" t="s">
        <v>83</v>
      </c>
      <c r="AW199" s="15" t="s">
        <v>31</v>
      </c>
      <c r="AX199" s="15" t="s">
        <v>75</v>
      </c>
      <c r="AY199" s="265" t="s">
        <v>130</v>
      </c>
    </row>
    <row r="200" s="13" customFormat="1">
      <c r="A200" s="13"/>
      <c r="B200" s="233"/>
      <c r="C200" s="234"/>
      <c r="D200" s="235" t="s">
        <v>145</v>
      </c>
      <c r="E200" s="236" t="s">
        <v>1</v>
      </c>
      <c r="F200" s="237" t="s">
        <v>237</v>
      </c>
      <c r="G200" s="234"/>
      <c r="H200" s="238">
        <v>216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145</v>
      </c>
      <c r="AU200" s="244" t="s">
        <v>85</v>
      </c>
      <c r="AV200" s="13" t="s">
        <v>85</v>
      </c>
      <c r="AW200" s="13" t="s">
        <v>31</v>
      </c>
      <c r="AX200" s="13" t="s">
        <v>75</v>
      </c>
      <c r="AY200" s="244" t="s">
        <v>130</v>
      </c>
    </row>
    <row r="201" s="15" customFormat="1">
      <c r="A201" s="15"/>
      <c r="B201" s="256"/>
      <c r="C201" s="257"/>
      <c r="D201" s="235" t="s">
        <v>145</v>
      </c>
      <c r="E201" s="258" t="s">
        <v>1</v>
      </c>
      <c r="F201" s="259" t="s">
        <v>225</v>
      </c>
      <c r="G201" s="257"/>
      <c r="H201" s="258" t="s">
        <v>1</v>
      </c>
      <c r="I201" s="260"/>
      <c r="J201" s="257"/>
      <c r="K201" s="257"/>
      <c r="L201" s="261"/>
      <c r="M201" s="262"/>
      <c r="N201" s="263"/>
      <c r="O201" s="263"/>
      <c r="P201" s="263"/>
      <c r="Q201" s="263"/>
      <c r="R201" s="263"/>
      <c r="S201" s="263"/>
      <c r="T201" s="26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5" t="s">
        <v>145</v>
      </c>
      <c r="AU201" s="265" t="s">
        <v>85</v>
      </c>
      <c r="AV201" s="15" t="s">
        <v>83</v>
      </c>
      <c r="AW201" s="15" t="s">
        <v>31</v>
      </c>
      <c r="AX201" s="15" t="s">
        <v>75</v>
      </c>
      <c r="AY201" s="265" t="s">
        <v>130</v>
      </c>
    </row>
    <row r="202" s="15" customFormat="1">
      <c r="A202" s="15"/>
      <c r="B202" s="256"/>
      <c r="C202" s="257"/>
      <c r="D202" s="235" t="s">
        <v>145</v>
      </c>
      <c r="E202" s="258" t="s">
        <v>1</v>
      </c>
      <c r="F202" s="259" t="s">
        <v>235</v>
      </c>
      <c r="G202" s="257"/>
      <c r="H202" s="258" t="s">
        <v>1</v>
      </c>
      <c r="I202" s="260"/>
      <c r="J202" s="257"/>
      <c r="K202" s="257"/>
      <c r="L202" s="261"/>
      <c r="M202" s="262"/>
      <c r="N202" s="263"/>
      <c r="O202" s="263"/>
      <c r="P202" s="263"/>
      <c r="Q202" s="263"/>
      <c r="R202" s="263"/>
      <c r="S202" s="263"/>
      <c r="T202" s="26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5" t="s">
        <v>145</v>
      </c>
      <c r="AU202" s="265" t="s">
        <v>85</v>
      </c>
      <c r="AV202" s="15" t="s">
        <v>83</v>
      </c>
      <c r="AW202" s="15" t="s">
        <v>31</v>
      </c>
      <c r="AX202" s="15" t="s">
        <v>75</v>
      </c>
      <c r="AY202" s="265" t="s">
        <v>130</v>
      </c>
    </row>
    <row r="203" s="13" customFormat="1">
      <c r="A203" s="13"/>
      <c r="B203" s="233"/>
      <c r="C203" s="234"/>
      <c r="D203" s="235" t="s">
        <v>145</v>
      </c>
      <c r="E203" s="236" t="s">
        <v>1</v>
      </c>
      <c r="F203" s="237" t="s">
        <v>238</v>
      </c>
      <c r="G203" s="234"/>
      <c r="H203" s="238">
        <v>84</v>
      </c>
      <c r="I203" s="239"/>
      <c r="J203" s="234"/>
      <c r="K203" s="234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145</v>
      </c>
      <c r="AU203" s="244" t="s">
        <v>85</v>
      </c>
      <c r="AV203" s="13" t="s">
        <v>85</v>
      </c>
      <c r="AW203" s="13" t="s">
        <v>31</v>
      </c>
      <c r="AX203" s="13" t="s">
        <v>75</v>
      </c>
      <c r="AY203" s="244" t="s">
        <v>130</v>
      </c>
    </row>
    <row r="204" s="15" customFormat="1">
      <c r="A204" s="15"/>
      <c r="B204" s="256"/>
      <c r="C204" s="257"/>
      <c r="D204" s="235" t="s">
        <v>145</v>
      </c>
      <c r="E204" s="258" t="s">
        <v>1</v>
      </c>
      <c r="F204" s="259" t="s">
        <v>239</v>
      </c>
      <c r="G204" s="257"/>
      <c r="H204" s="258" t="s">
        <v>1</v>
      </c>
      <c r="I204" s="260"/>
      <c r="J204" s="257"/>
      <c r="K204" s="257"/>
      <c r="L204" s="261"/>
      <c r="M204" s="262"/>
      <c r="N204" s="263"/>
      <c r="O204" s="263"/>
      <c r="P204" s="263"/>
      <c r="Q204" s="263"/>
      <c r="R204" s="263"/>
      <c r="S204" s="263"/>
      <c r="T204" s="26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5" t="s">
        <v>145</v>
      </c>
      <c r="AU204" s="265" t="s">
        <v>85</v>
      </c>
      <c r="AV204" s="15" t="s">
        <v>83</v>
      </c>
      <c r="AW204" s="15" t="s">
        <v>31</v>
      </c>
      <c r="AX204" s="15" t="s">
        <v>75</v>
      </c>
      <c r="AY204" s="265" t="s">
        <v>130</v>
      </c>
    </row>
    <row r="205" s="15" customFormat="1">
      <c r="A205" s="15"/>
      <c r="B205" s="256"/>
      <c r="C205" s="257"/>
      <c r="D205" s="235" t="s">
        <v>145</v>
      </c>
      <c r="E205" s="258" t="s">
        <v>1</v>
      </c>
      <c r="F205" s="259" t="s">
        <v>219</v>
      </c>
      <c r="G205" s="257"/>
      <c r="H205" s="258" t="s">
        <v>1</v>
      </c>
      <c r="I205" s="260"/>
      <c r="J205" s="257"/>
      <c r="K205" s="257"/>
      <c r="L205" s="261"/>
      <c r="M205" s="262"/>
      <c r="N205" s="263"/>
      <c r="O205" s="263"/>
      <c r="P205" s="263"/>
      <c r="Q205" s="263"/>
      <c r="R205" s="263"/>
      <c r="S205" s="263"/>
      <c r="T205" s="26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5" t="s">
        <v>145</v>
      </c>
      <c r="AU205" s="265" t="s">
        <v>85</v>
      </c>
      <c r="AV205" s="15" t="s">
        <v>83</v>
      </c>
      <c r="AW205" s="15" t="s">
        <v>31</v>
      </c>
      <c r="AX205" s="15" t="s">
        <v>75</v>
      </c>
      <c r="AY205" s="265" t="s">
        <v>130</v>
      </c>
    </row>
    <row r="206" s="13" customFormat="1">
      <c r="A206" s="13"/>
      <c r="B206" s="233"/>
      <c r="C206" s="234"/>
      <c r="D206" s="235" t="s">
        <v>145</v>
      </c>
      <c r="E206" s="236" t="s">
        <v>1</v>
      </c>
      <c r="F206" s="237" t="s">
        <v>240</v>
      </c>
      <c r="G206" s="234"/>
      <c r="H206" s="238">
        <v>10</v>
      </c>
      <c r="I206" s="239"/>
      <c r="J206" s="234"/>
      <c r="K206" s="234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145</v>
      </c>
      <c r="AU206" s="244" t="s">
        <v>85</v>
      </c>
      <c r="AV206" s="13" t="s">
        <v>85</v>
      </c>
      <c r="AW206" s="13" t="s">
        <v>31</v>
      </c>
      <c r="AX206" s="13" t="s">
        <v>75</v>
      </c>
      <c r="AY206" s="244" t="s">
        <v>130</v>
      </c>
    </row>
    <row r="207" s="14" customFormat="1">
      <c r="A207" s="14"/>
      <c r="B207" s="245"/>
      <c r="C207" s="246"/>
      <c r="D207" s="235" t="s">
        <v>145</v>
      </c>
      <c r="E207" s="247" t="s">
        <v>1</v>
      </c>
      <c r="F207" s="248" t="s">
        <v>149</v>
      </c>
      <c r="G207" s="246"/>
      <c r="H207" s="249">
        <v>646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145</v>
      </c>
      <c r="AU207" s="255" t="s">
        <v>85</v>
      </c>
      <c r="AV207" s="14" t="s">
        <v>137</v>
      </c>
      <c r="AW207" s="14" t="s">
        <v>31</v>
      </c>
      <c r="AX207" s="14" t="s">
        <v>83</v>
      </c>
      <c r="AY207" s="255" t="s">
        <v>130</v>
      </c>
    </row>
    <row r="208" s="2" customFormat="1" ht="49.05" customHeight="1">
      <c r="A208" s="39"/>
      <c r="B208" s="40"/>
      <c r="C208" s="270" t="s">
        <v>215</v>
      </c>
      <c r="D208" s="270" t="s">
        <v>229</v>
      </c>
      <c r="E208" s="271" t="s">
        <v>241</v>
      </c>
      <c r="F208" s="272" t="s">
        <v>242</v>
      </c>
      <c r="G208" s="273" t="s">
        <v>143</v>
      </c>
      <c r="H208" s="274">
        <v>318</v>
      </c>
      <c r="I208" s="275"/>
      <c r="J208" s="274">
        <f>ROUND(I208*H208,2)</f>
        <v>0</v>
      </c>
      <c r="K208" s="276"/>
      <c r="L208" s="277"/>
      <c r="M208" s="278" t="s">
        <v>1</v>
      </c>
      <c r="N208" s="279" t="s">
        <v>40</v>
      </c>
      <c r="O208" s="92"/>
      <c r="P208" s="229">
        <f>O208*H208</f>
        <v>0</v>
      </c>
      <c r="Q208" s="229">
        <v>0.0038</v>
      </c>
      <c r="R208" s="229">
        <f>Q208*H208</f>
        <v>1.2083999999999999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232</v>
      </c>
      <c r="AT208" s="231" t="s">
        <v>229</v>
      </c>
      <c r="AU208" s="231" t="s">
        <v>85</v>
      </c>
      <c r="AY208" s="18" t="s">
        <v>130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83</v>
      </c>
      <c r="BK208" s="232">
        <f>ROUND(I208*H208,2)</f>
        <v>0</v>
      </c>
      <c r="BL208" s="18" t="s">
        <v>215</v>
      </c>
      <c r="BM208" s="231" t="s">
        <v>243</v>
      </c>
    </row>
    <row r="209" s="15" customFormat="1">
      <c r="A209" s="15"/>
      <c r="B209" s="256"/>
      <c r="C209" s="257"/>
      <c r="D209" s="235" t="s">
        <v>145</v>
      </c>
      <c r="E209" s="258" t="s">
        <v>1</v>
      </c>
      <c r="F209" s="259" t="s">
        <v>222</v>
      </c>
      <c r="G209" s="257"/>
      <c r="H209" s="258" t="s">
        <v>1</v>
      </c>
      <c r="I209" s="260"/>
      <c r="J209" s="257"/>
      <c r="K209" s="257"/>
      <c r="L209" s="261"/>
      <c r="M209" s="262"/>
      <c r="N209" s="263"/>
      <c r="O209" s="263"/>
      <c r="P209" s="263"/>
      <c r="Q209" s="263"/>
      <c r="R209" s="263"/>
      <c r="S209" s="263"/>
      <c r="T209" s="26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5" t="s">
        <v>145</v>
      </c>
      <c r="AU209" s="265" t="s">
        <v>85</v>
      </c>
      <c r="AV209" s="15" t="s">
        <v>83</v>
      </c>
      <c r="AW209" s="15" t="s">
        <v>31</v>
      </c>
      <c r="AX209" s="15" t="s">
        <v>75</v>
      </c>
      <c r="AY209" s="265" t="s">
        <v>130</v>
      </c>
    </row>
    <row r="210" s="15" customFormat="1">
      <c r="A210" s="15"/>
      <c r="B210" s="256"/>
      <c r="C210" s="257"/>
      <c r="D210" s="235" t="s">
        <v>145</v>
      </c>
      <c r="E210" s="258" t="s">
        <v>1</v>
      </c>
      <c r="F210" s="259" t="s">
        <v>234</v>
      </c>
      <c r="G210" s="257"/>
      <c r="H210" s="258" t="s">
        <v>1</v>
      </c>
      <c r="I210" s="260"/>
      <c r="J210" s="257"/>
      <c r="K210" s="257"/>
      <c r="L210" s="261"/>
      <c r="M210" s="262"/>
      <c r="N210" s="263"/>
      <c r="O210" s="263"/>
      <c r="P210" s="263"/>
      <c r="Q210" s="263"/>
      <c r="R210" s="263"/>
      <c r="S210" s="263"/>
      <c r="T210" s="264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5" t="s">
        <v>145</v>
      </c>
      <c r="AU210" s="265" t="s">
        <v>85</v>
      </c>
      <c r="AV210" s="15" t="s">
        <v>83</v>
      </c>
      <c r="AW210" s="15" t="s">
        <v>31</v>
      </c>
      <c r="AX210" s="15" t="s">
        <v>75</v>
      </c>
      <c r="AY210" s="265" t="s">
        <v>130</v>
      </c>
    </row>
    <row r="211" s="15" customFormat="1">
      <c r="A211" s="15"/>
      <c r="B211" s="256"/>
      <c r="C211" s="257"/>
      <c r="D211" s="235" t="s">
        <v>145</v>
      </c>
      <c r="E211" s="258" t="s">
        <v>1</v>
      </c>
      <c r="F211" s="259" t="s">
        <v>218</v>
      </c>
      <c r="G211" s="257"/>
      <c r="H211" s="258" t="s">
        <v>1</v>
      </c>
      <c r="I211" s="260"/>
      <c r="J211" s="257"/>
      <c r="K211" s="257"/>
      <c r="L211" s="261"/>
      <c r="M211" s="262"/>
      <c r="N211" s="263"/>
      <c r="O211" s="263"/>
      <c r="P211" s="263"/>
      <c r="Q211" s="263"/>
      <c r="R211" s="263"/>
      <c r="S211" s="263"/>
      <c r="T211" s="26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5" t="s">
        <v>145</v>
      </c>
      <c r="AU211" s="265" t="s">
        <v>85</v>
      </c>
      <c r="AV211" s="15" t="s">
        <v>83</v>
      </c>
      <c r="AW211" s="15" t="s">
        <v>31</v>
      </c>
      <c r="AX211" s="15" t="s">
        <v>75</v>
      </c>
      <c r="AY211" s="265" t="s">
        <v>130</v>
      </c>
    </row>
    <row r="212" s="13" customFormat="1">
      <c r="A212" s="13"/>
      <c r="B212" s="233"/>
      <c r="C212" s="234"/>
      <c r="D212" s="235" t="s">
        <v>145</v>
      </c>
      <c r="E212" s="236" t="s">
        <v>1</v>
      </c>
      <c r="F212" s="237" t="s">
        <v>244</v>
      </c>
      <c r="G212" s="234"/>
      <c r="H212" s="238">
        <v>168</v>
      </c>
      <c r="I212" s="239"/>
      <c r="J212" s="234"/>
      <c r="K212" s="234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145</v>
      </c>
      <c r="AU212" s="244" t="s">
        <v>85</v>
      </c>
      <c r="AV212" s="13" t="s">
        <v>85</v>
      </c>
      <c r="AW212" s="13" t="s">
        <v>31</v>
      </c>
      <c r="AX212" s="13" t="s">
        <v>75</v>
      </c>
      <c r="AY212" s="244" t="s">
        <v>130</v>
      </c>
    </row>
    <row r="213" s="15" customFormat="1">
      <c r="A213" s="15"/>
      <c r="B213" s="256"/>
      <c r="C213" s="257"/>
      <c r="D213" s="235" t="s">
        <v>145</v>
      </c>
      <c r="E213" s="258" t="s">
        <v>1</v>
      </c>
      <c r="F213" s="259" t="s">
        <v>223</v>
      </c>
      <c r="G213" s="257"/>
      <c r="H213" s="258" t="s">
        <v>1</v>
      </c>
      <c r="I213" s="260"/>
      <c r="J213" s="257"/>
      <c r="K213" s="257"/>
      <c r="L213" s="261"/>
      <c r="M213" s="262"/>
      <c r="N213" s="263"/>
      <c r="O213" s="263"/>
      <c r="P213" s="263"/>
      <c r="Q213" s="263"/>
      <c r="R213" s="263"/>
      <c r="S213" s="263"/>
      <c r="T213" s="26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5" t="s">
        <v>145</v>
      </c>
      <c r="AU213" s="265" t="s">
        <v>85</v>
      </c>
      <c r="AV213" s="15" t="s">
        <v>83</v>
      </c>
      <c r="AW213" s="15" t="s">
        <v>31</v>
      </c>
      <c r="AX213" s="15" t="s">
        <v>75</v>
      </c>
      <c r="AY213" s="265" t="s">
        <v>130</v>
      </c>
    </row>
    <row r="214" s="13" customFormat="1">
      <c r="A214" s="13"/>
      <c r="B214" s="233"/>
      <c r="C214" s="234"/>
      <c r="D214" s="235" t="s">
        <v>145</v>
      </c>
      <c r="E214" s="236" t="s">
        <v>1</v>
      </c>
      <c r="F214" s="237" t="s">
        <v>245</v>
      </c>
      <c r="G214" s="234"/>
      <c r="H214" s="238">
        <v>108</v>
      </c>
      <c r="I214" s="239"/>
      <c r="J214" s="234"/>
      <c r="K214" s="234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145</v>
      </c>
      <c r="AU214" s="244" t="s">
        <v>85</v>
      </c>
      <c r="AV214" s="13" t="s">
        <v>85</v>
      </c>
      <c r="AW214" s="13" t="s">
        <v>31</v>
      </c>
      <c r="AX214" s="13" t="s">
        <v>75</v>
      </c>
      <c r="AY214" s="244" t="s">
        <v>130</v>
      </c>
    </row>
    <row r="215" s="15" customFormat="1">
      <c r="A215" s="15"/>
      <c r="B215" s="256"/>
      <c r="C215" s="257"/>
      <c r="D215" s="235" t="s">
        <v>145</v>
      </c>
      <c r="E215" s="258" t="s">
        <v>1</v>
      </c>
      <c r="F215" s="259" t="s">
        <v>225</v>
      </c>
      <c r="G215" s="257"/>
      <c r="H215" s="258" t="s">
        <v>1</v>
      </c>
      <c r="I215" s="260"/>
      <c r="J215" s="257"/>
      <c r="K215" s="257"/>
      <c r="L215" s="261"/>
      <c r="M215" s="262"/>
      <c r="N215" s="263"/>
      <c r="O215" s="263"/>
      <c r="P215" s="263"/>
      <c r="Q215" s="263"/>
      <c r="R215" s="263"/>
      <c r="S215" s="263"/>
      <c r="T215" s="26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5" t="s">
        <v>145</v>
      </c>
      <c r="AU215" s="265" t="s">
        <v>85</v>
      </c>
      <c r="AV215" s="15" t="s">
        <v>83</v>
      </c>
      <c r="AW215" s="15" t="s">
        <v>31</v>
      </c>
      <c r="AX215" s="15" t="s">
        <v>75</v>
      </c>
      <c r="AY215" s="265" t="s">
        <v>130</v>
      </c>
    </row>
    <row r="216" s="13" customFormat="1">
      <c r="A216" s="13"/>
      <c r="B216" s="233"/>
      <c r="C216" s="234"/>
      <c r="D216" s="235" t="s">
        <v>145</v>
      </c>
      <c r="E216" s="236" t="s">
        <v>1</v>
      </c>
      <c r="F216" s="237" t="s">
        <v>246</v>
      </c>
      <c r="G216" s="234"/>
      <c r="H216" s="238">
        <v>42</v>
      </c>
      <c r="I216" s="239"/>
      <c r="J216" s="234"/>
      <c r="K216" s="234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145</v>
      </c>
      <c r="AU216" s="244" t="s">
        <v>85</v>
      </c>
      <c r="AV216" s="13" t="s">
        <v>85</v>
      </c>
      <c r="AW216" s="13" t="s">
        <v>31</v>
      </c>
      <c r="AX216" s="13" t="s">
        <v>75</v>
      </c>
      <c r="AY216" s="244" t="s">
        <v>130</v>
      </c>
    </row>
    <row r="217" s="14" customFormat="1">
      <c r="A217" s="14"/>
      <c r="B217" s="245"/>
      <c r="C217" s="246"/>
      <c r="D217" s="235" t="s">
        <v>145</v>
      </c>
      <c r="E217" s="247" t="s">
        <v>1</v>
      </c>
      <c r="F217" s="248" t="s">
        <v>149</v>
      </c>
      <c r="G217" s="246"/>
      <c r="H217" s="249">
        <v>318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145</v>
      </c>
      <c r="AU217" s="255" t="s">
        <v>85</v>
      </c>
      <c r="AV217" s="14" t="s">
        <v>137</v>
      </c>
      <c r="AW217" s="14" t="s">
        <v>31</v>
      </c>
      <c r="AX217" s="14" t="s">
        <v>83</v>
      </c>
      <c r="AY217" s="255" t="s">
        <v>130</v>
      </c>
    </row>
    <row r="218" s="2" customFormat="1" ht="33" customHeight="1">
      <c r="A218" s="39"/>
      <c r="B218" s="40"/>
      <c r="C218" s="220" t="s">
        <v>247</v>
      </c>
      <c r="D218" s="220" t="s">
        <v>133</v>
      </c>
      <c r="E218" s="221" t="s">
        <v>248</v>
      </c>
      <c r="F218" s="222" t="s">
        <v>249</v>
      </c>
      <c r="G218" s="223" t="s">
        <v>193</v>
      </c>
      <c r="H218" s="224">
        <v>1.3300000000000001</v>
      </c>
      <c r="I218" s="225"/>
      <c r="J218" s="224">
        <f>ROUND(I218*H218,2)</f>
        <v>0</v>
      </c>
      <c r="K218" s="226"/>
      <c r="L218" s="45"/>
      <c r="M218" s="227" t="s">
        <v>1</v>
      </c>
      <c r="N218" s="228" t="s">
        <v>40</v>
      </c>
      <c r="O218" s="92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215</v>
      </c>
      <c r="AT218" s="231" t="s">
        <v>133</v>
      </c>
      <c r="AU218" s="231" t="s">
        <v>85</v>
      </c>
      <c r="AY218" s="18" t="s">
        <v>130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83</v>
      </c>
      <c r="BK218" s="232">
        <f>ROUND(I218*H218,2)</f>
        <v>0</v>
      </c>
      <c r="BL218" s="18" t="s">
        <v>215</v>
      </c>
      <c r="BM218" s="231" t="s">
        <v>250</v>
      </c>
    </row>
    <row r="219" s="2" customFormat="1" ht="24.15" customHeight="1">
      <c r="A219" s="39"/>
      <c r="B219" s="40"/>
      <c r="C219" s="220" t="s">
        <v>251</v>
      </c>
      <c r="D219" s="220" t="s">
        <v>133</v>
      </c>
      <c r="E219" s="221" t="s">
        <v>252</v>
      </c>
      <c r="F219" s="222" t="s">
        <v>253</v>
      </c>
      <c r="G219" s="223" t="s">
        <v>136</v>
      </c>
      <c r="H219" s="224">
        <v>1</v>
      </c>
      <c r="I219" s="225"/>
      <c r="J219" s="224">
        <f>ROUND(I219*H219,2)</f>
        <v>0</v>
      </c>
      <c r="K219" s="226"/>
      <c r="L219" s="45"/>
      <c r="M219" s="227" t="s">
        <v>1</v>
      </c>
      <c r="N219" s="228" t="s">
        <v>40</v>
      </c>
      <c r="O219" s="92"/>
      <c r="P219" s="229">
        <f>O219*H219</f>
        <v>0</v>
      </c>
      <c r="Q219" s="229">
        <v>0.00013999999999999999</v>
      </c>
      <c r="R219" s="229">
        <f>Q219*H219</f>
        <v>0.00013999999999999999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215</v>
      </c>
      <c r="AT219" s="231" t="s">
        <v>133</v>
      </c>
      <c r="AU219" s="231" t="s">
        <v>85</v>
      </c>
      <c r="AY219" s="18" t="s">
        <v>130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83</v>
      </c>
      <c r="BK219" s="232">
        <f>ROUND(I219*H219,2)</f>
        <v>0</v>
      </c>
      <c r="BL219" s="18" t="s">
        <v>215</v>
      </c>
      <c r="BM219" s="231" t="s">
        <v>254</v>
      </c>
    </row>
    <row r="220" s="2" customFormat="1">
      <c r="A220" s="39"/>
      <c r="B220" s="40"/>
      <c r="C220" s="41"/>
      <c r="D220" s="235" t="s">
        <v>174</v>
      </c>
      <c r="E220" s="41"/>
      <c r="F220" s="266" t="s">
        <v>255</v>
      </c>
      <c r="G220" s="41"/>
      <c r="H220" s="41"/>
      <c r="I220" s="267"/>
      <c r="J220" s="41"/>
      <c r="K220" s="41"/>
      <c r="L220" s="45"/>
      <c r="M220" s="268"/>
      <c r="N220" s="269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174</v>
      </c>
      <c r="AU220" s="18" t="s">
        <v>85</v>
      </c>
    </row>
    <row r="221" s="2" customFormat="1" ht="16.5" customHeight="1">
      <c r="A221" s="39"/>
      <c r="B221" s="40"/>
      <c r="C221" s="220" t="s">
        <v>256</v>
      </c>
      <c r="D221" s="220" t="s">
        <v>133</v>
      </c>
      <c r="E221" s="221" t="s">
        <v>257</v>
      </c>
      <c r="F221" s="222" t="s">
        <v>258</v>
      </c>
      <c r="G221" s="223" t="s">
        <v>136</v>
      </c>
      <c r="H221" s="224">
        <v>1</v>
      </c>
      <c r="I221" s="225"/>
      <c r="J221" s="224">
        <f>ROUND(I221*H221,2)</f>
        <v>0</v>
      </c>
      <c r="K221" s="226"/>
      <c r="L221" s="45"/>
      <c r="M221" s="227" t="s">
        <v>1</v>
      </c>
      <c r="N221" s="228" t="s">
        <v>40</v>
      </c>
      <c r="O221" s="92"/>
      <c r="P221" s="229">
        <f>O221*H221</f>
        <v>0</v>
      </c>
      <c r="Q221" s="229">
        <v>0.00013999999999999999</v>
      </c>
      <c r="R221" s="229">
        <f>Q221*H221</f>
        <v>0.00013999999999999999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215</v>
      </c>
      <c r="AT221" s="231" t="s">
        <v>133</v>
      </c>
      <c r="AU221" s="231" t="s">
        <v>85</v>
      </c>
      <c r="AY221" s="18" t="s">
        <v>130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83</v>
      </c>
      <c r="BK221" s="232">
        <f>ROUND(I221*H221,2)</f>
        <v>0</v>
      </c>
      <c r="BL221" s="18" t="s">
        <v>215</v>
      </c>
      <c r="BM221" s="231" t="s">
        <v>259</v>
      </c>
    </row>
    <row r="222" s="2" customFormat="1">
      <c r="A222" s="39"/>
      <c r="B222" s="40"/>
      <c r="C222" s="41"/>
      <c r="D222" s="235" t="s">
        <v>174</v>
      </c>
      <c r="E222" s="41"/>
      <c r="F222" s="266" t="s">
        <v>255</v>
      </c>
      <c r="G222" s="41"/>
      <c r="H222" s="41"/>
      <c r="I222" s="267"/>
      <c r="J222" s="41"/>
      <c r="K222" s="41"/>
      <c r="L222" s="45"/>
      <c r="M222" s="268"/>
      <c r="N222" s="269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174</v>
      </c>
      <c r="AU222" s="18" t="s">
        <v>85</v>
      </c>
    </row>
    <row r="223" s="12" customFormat="1" ht="22.8" customHeight="1">
      <c r="A223" s="12"/>
      <c r="B223" s="204"/>
      <c r="C223" s="205"/>
      <c r="D223" s="206" t="s">
        <v>74</v>
      </c>
      <c r="E223" s="218" t="s">
        <v>260</v>
      </c>
      <c r="F223" s="218" t="s">
        <v>261</v>
      </c>
      <c r="G223" s="205"/>
      <c r="H223" s="205"/>
      <c r="I223" s="208"/>
      <c r="J223" s="219">
        <f>BK223</f>
        <v>0</v>
      </c>
      <c r="K223" s="205"/>
      <c r="L223" s="210"/>
      <c r="M223" s="211"/>
      <c r="N223" s="212"/>
      <c r="O223" s="212"/>
      <c r="P223" s="213">
        <f>SUM(P224:P262)</f>
        <v>0</v>
      </c>
      <c r="Q223" s="212"/>
      <c r="R223" s="213">
        <f>SUM(R224:R262)</f>
        <v>1.0498799999999999</v>
      </c>
      <c r="S223" s="212"/>
      <c r="T223" s="214">
        <f>SUM(T224:T262)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5" t="s">
        <v>85</v>
      </c>
      <c r="AT223" s="216" t="s">
        <v>74</v>
      </c>
      <c r="AU223" s="216" t="s">
        <v>83</v>
      </c>
      <c r="AY223" s="215" t="s">
        <v>130</v>
      </c>
      <c r="BK223" s="217">
        <f>SUM(BK224:BK262)</f>
        <v>0</v>
      </c>
    </row>
    <row r="224" s="2" customFormat="1" ht="24.15" customHeight="1">
      <c r="A224" s="39"/>
      <c r="B224" s="40"/>
      <c r="C224" s="220" t="s">
        <v>262</v>
      </c>
      <c r="D224" s="220" t="s">
        <v>133</v>
      </c>
      <c r="E224" s="221" t="s">
        <v>263</v>
      </c>
      <c r="F224" s="222" t="s">
        <v>264</v>
      </c>
      <c r="G224" s="223" t="s">
        <v>143</v>
      </c>
      <c r="H224" s="224">
        <v>268</v>
      </c>
      <c r="I224" s="225"/>
      <c r="J224" s="224">
        <f>ROUND(I224*H224,2)</f>
        <v>0</v>
      </c>
      <c r="K224" s="226"/>
      <c r="L224" s="45"/>
      <c r="M224" s="227" t="s">
        <v>1</v>
      </c>
      <c r="N224" s="228" t="s">
        <v>40</v>
      </c>
      <c r="O224" s="92"/>
      <c r="P224" s="229">
        <f>O224*H224</f>
        <v>0</v>
      </c>
      <c r="Q224" s="229">
        <v>0.00011</v>
      </c>
      <c r="R224" s="229">
        <f>Q224*H224</f>
        <v>0.029480000000000003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215</v>
      </c>
      <c r="AT224" s="231" t="s">
        <v>133</v>
      </c>
      <c r="AU224" s="231" t="s">
        <v>85</v>
      </c>
      <c r="AY224" s="18" t="s">
        <v>130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83</v>
      </c>
      <c r="BK224" s="232">
        <f>ROUND(I224*H224,2)</f>
        <v>0</v>
      </c>
      <c r="BL224" s="18" t="s">
        <v>215</v>
      </c>
      <c r="BM224" s="231" t="s">
        <v>265</v>
      </c>
    </row>
    <row r="225" s="15" customFormat="1">
      <c r="A225" s="15"/>
      <c r="B225" s="256"/>
      <c r="C225" s="257"/>
      <c r="D225" s="235" t="s">
        <v>145</v>
      </c>
      <c r="E225" s="258" t="s">
        <v>1</v>
      </c>
      <c r="F225" s="259" t="s">
        <v>218</v>
      </c>
      <c r="G225" s="257"/>
      <c r="H225" s="258" t="s">
        <v>1</v>
      </c>
      <c r="I225" s="260"/>
      <c r="J225" s="257"/>
      <c r="K225" s="257"/>
      <c r="L225" s="261"/>
      <c r="M225" s="262"/>
      <c r="N225" s="263"/>
      <c r="O225" s="263"/>
      <c r="P225" s="263"/>
      <c r="Q225" s="263"/>
      <c r="R225" s="263"/>
      <c r="S225" s="263"/>
      <c r="T225" s="26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5" t="s">
        <v>145</v>
      </c>
      <c r="AU225" s="265" t="s">
        <v>85</v>
      </c>
      <c r="AV225" s="15" t="s">
        <v>83</v>
      </c>
      <c r="AW225" s="15" t="s">
        <v>31</v>
      </c>
      <c r="AX225" s="15" t="s">
        <v>75</v>
      </c>
      <c r="AY225" s="265" t="s">
        <v>130</v>
      </c>
    </row>
    <row r="226" s="15" customFormat="1">
      <c r="A226" s="15"/>
      <c r="B226" s="256"/>
      <c r="C226" s="257"/>
      <c r="D226" s="235" t="s">
        <v>145</v>
      </c>
      <c r="E226" s="258" t="s">
        <v>1</v>
      </c>
      <c r="F226" s="259" t="s">
        <v>266</v>
      </c>
      <c r="G226" s="257"/>
      <c r="H226" s="258" t="s">
        <v>1</v>
      </c>
      <c r="I226" s="260"/>
      <c r="J226" s="257"/>
      <c r="K226" s="257"/>
      <c r="L226" s="261"/>
      <c r="M226" s="262"/>
      <c r="N226" s="263"/>
      <c r="O226" s="263"/>
      <c r="P226" s="263"/>
      <c r="Q226" s="263"/>
      <c r="R226" s="263"/>
      <c r="S226" s="263"/>
      <c r="T226" s="26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5" t="s">
        <v>145</v>
      </c>
      <c r="AU226" s="265" t="s">
        <v>85</v>
      </c>
      <c r="AV226" s="15" t="s">
        <v>83</v>
      </c>
      <c r="AW226" s="15" t="s">
        <v>31</v>
      </c>
      <c r="AX226" s="15" t="s">
        <v>75</v>
      </c>
      <c r="AY226" s="265" t="s">
        <v>130</v>
      </c>
    </row>
    <row r="227" s="13" customFormat="1">
      <c r="A227" s="13"/>
      <c r="B227" s="233"/>
      <c r="C227" s="234"/>
      <c r="D227" s="235" t="s">
        <v>145</v>
      </c>
      <c r="E227" s="236" t="s">
        <v>1</v>
      </c>
      <c r="F227" s="237" t="s">
        <v>220</v>
      </c>
      <c r="G227" s="234"/>
      <c r="H227" s="238">
        <v>140</v>
      </c>
      <c r="I227" s="239"/>
      <c r="J227" s="234"/>
      <c r="K227" s="234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145</v>
      </c>
      <c r="AU227" s="244" t="s">
        <v>85</v>
      </c>
      <c r="AV227" s="13" t="s">
        <v>85</v>
      </c>
      <c r="AW227" s="13" t="s">
        <v>31</v>
      </c>
      <c r="AX227" s="13" t="s">
        <v>75</v>
      </c>
      <c r="AY227" s="244" t="s">
        <v>130</v>
      </c>
    </row>
    <row r="228" s="15" customFormat="1">
      <c r="A228" s="15"/>
      <c r="B228" s="256"/>
      <c r="C228" s="257"/>
      <c r="D228" s="235" t="s">
        <v>145</v>
      </c>
      <c r="E228" s="258" t="s">
        <v>1</v>
      </c>
      <c r="F228" s="259" t="s">
        <v>223</v>
      </c>
      <c r="G228" s="257"/>
      <c r="H228" s="258" t="s">
        <v>1</v>
      </c>
      <c r="I228" s="260"/>
      <c r="J228" s="257"/>
      <c r="K228" s="257"/>
      <c r="L228" s="261"/>
      <c r="M228" s="262"/>
      <c r="N228" s="263"/>
      <c r="O228" s="263"/>
      <c r="P228" s="263"/>
      <c r="Q228" s="263"/>
      <c r="R228" s="263"/>
      <c r="S228" s="263"/>
      <c r="T228" s="26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5" t="s">
        <v>145</v>
      </c>
      <c r="AU228" s="265" t="s">
        <v>85</v>
      </c>
      <c r="AV228" s="15" t="s">
        <v>83</v>
      </c>
      <c r="AW228" s="15" t="s">
        <v>31</v>
      </c>
      <c r="AX228" s="15" t="s">
        <v>75</v>
      </c>
      <c r="AY228" s="265" t="s">
        <v>130</v>
      </c>
    </row>
    <row r="229" s="15" customFormat="1">
      <c r="A229" s="15"/>
      <c r="B229" s="256"/>
      <c r="C229" s="257"/>
      <c r="D229" s="235" t="s">
        <v>145</v>
      </c>
      <c r="E229" s="258" t="s">
        <v>1</v>
      </c>
      <c r="F229" s="259" t="s">
        <v>267</v>
      </c>
      <c r="G229" s="257"/>
      <c r="H229" s="258" t="s">
        <v>1</v>
      </c>
      <c r="I229" s="260"/>
      <c r="J229" s="257"/>
      <c r="K229" s="257"/>
      <c r="L229" s="261"/>
      <c r="M229" s="262"/>
      <c r="N229" s="263"/>
      <c r="O229" s="263"/>
      <c r="P229" s="263"/>
      <c r="Q229" s="263"/>
      <c r="R229" s="263"/>
      <c r="S229" s="263"/>
      <c r="T229" s="26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5" t="s">
        <v>145</v>
      </c>
      <c r="AU229" s="265" t="s">
        <v>85</v>
      </c>
      <c r="AV229" s="15" t="s">
        <v>83</v>
      </c>
      <c r="AW229" s="15" t="s">
        <v>31</v>
      </c>
      <c r="AX229" s="15" t="s">
        <v>75</v>
      </c>
      <c r="AY229" s="265" t="s">
        <v>130</v>
      </c>
    </row>
    <row r="230" s="13" customFormat="1">
      <c r="A230" s="13"/>
      <c r="B230" s="233"/>
      <c r="C230" s="234"/>
      <c r="D230" s="235" t="s">
        <v>145</v>
      </c>
      <c r="E230" s="236" t="s">
        <v>1</v>
      </c>
      <c r="F230" s="237" t="s">
        <v>224</v>
      </c>
      <c r="G230" s="234"/>
      <c r="H230" s="238">
        <v>90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145</v>
      </c>
      <c r="AU230" s="244" t="s">
        <v>85</v>
      </c>
      <c r="AV230" s="13" t="s">
        <v>85</v>
      </c>
      <c r="AW230" s="13" t="s">
        <v>31</v>
      </c>
      <c r="AX230" s="13" t="s">
        <v>75</v>
      </c>
      <c r="AY230" s="244" t="s">
        <v>130</v>
      </c>
    </row>
    <row r="231" s="15" customFormat="1">
      <c r="A231" s="15"/>
      <c r="B231" s="256"/>
      <c r="C231" s="257"/>
      <c r="D231" s="235" t="s">
        <v>145</v>
      </c>
      <c r="E231" s="258" t="s">
        <v>1</v>
      </c>
      <c r="F231" s="259" t="s">
        <v>225</v>
      </c>
      <c r="G231" s="257"/>
      <c r="H231" s="258" t="s">
        <v>1</v>
      </c>
      <c r="I231" s="260"/>
      <c r="J231" s="257"/>
      <c r="K231" s="257"/>
      <c r="L231" s="261"/>
      <c r="M231" s="262"/>
      <c r="N231" s="263"/>
      <c r="O231" s="263"/>
      <c r="P231" s="263"/>
      <c r="Q231" s="263"/>
      <c r="R231" s="263"/>
      <c r="S231" s="263"/>
      <c r="T231" s="26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5" t="s">
        <v>145</v>
      </c>
      <c r="AU231" s="265" t="s">
        <v>85</v>
      </c>
      <c r="AV231" s="15" t="s">
        <v>83</v>
      </c>
      <c r="AW231" s="15" t="s">
        <v>31</v>
      </c>
      <c r="AX231" s="15" t="s">
        <v>75</v>
      </c>
      <c r="AY231" s="265" t="s">
        <v>130</v>
      </c>
    </row>
    <row r="232" s="15" customFormat="1">
      <c r="A232" s="15"/>
      <c r="B232" s="256"/>
      <c r="C232" s="257"/>
      <c r="D232" s="235" t="s">
        <v>145</v>
      </c>
      <c r="E232" s="258" t="s">
        <v>1</v>
      </c>
      <c r="F232" s="259" t="s">
        <v>266</v>
      </c>
      <c r="G232" s="257"/>
      <c r="H232" s="258" t="s">
        <v>1</v>
      </c>
      <c r="I232" s="260"/>
      <c r="J232" s="257"/>
      <c r="K232" s="257"/>
      <c r="L232" s="261"/>
      <c r="M232" s="262"/>
      <c r="N232" s="263"/>
      <c r="O232" s="263"/>
      <c r="P232" s="263"/>
      <c r="Q232" s="263"/>
      <c r="R232" s="263"/>
      <c r="S232" s="263"/>
      <c r="T232" s="264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5" t="s">
        <v>145</v>
      </c>
      <c r="AU232" s="265" t="s">
        <v>85</v>
      </c>
      <c r="AV232" s="15" t="s">
        <v>83</v>
      </c>
      <c r="AW232" s="15" t="s">
        <v>31</v>
      </c>
      <c r="AX232" s="15" t="s">
        <v>75</v>
      </c>
      <c r="AY232" s="265" t="s">
        <v>130</v>
      </c>
    </row>
    <row r="233" s="13" customFormat="1">
      <c r="A233" s="13"/>
      <c r="B233" s="233"/>
      <c r="C233" s="234"/>
      <c r="D233" s="235" t="s">
        <v>145</v>
      </c>
      <c r="E233" s="236" t="s">
        <v>1</v>
      </c>
      <c r="F233" s="237" t="s">
        <v>226</v>
      </c>
      <c r="G233" s="234"/>
      <c r="H233" s="238">
        <v>35</v>
      </c>
      <c r="I233" s="239"/>
      <c r="J233" s="234"/>
      <c r="K233" s="234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145</v>
      </c>
      <c r="AU233" s="244" t="s">
        <v>85</v>
      </c>
      <c r="AV233" s="13" t="s">
        <v>85</v>
      </c>
      <c r="AW233" s="13" t="s">
        <v>31</v>
      </c>
      <c r="AX233" s="13" t="s">
        <v>75</v>
      </c>
      <c r="AY233" s="244" t="s">
        <v>130</v>
      </c>
    </row>
    <row r="234" s="15" customFormat="1">
      <c r="A234" s="15"/>
      <c r="B234" s="256"/>
      <c r="C234" s="257"/>
      <c r="D234" s="235" t="s">
        <v>145</v>
      </c>
      <c r="E234" s="258" t="s">
        <v>1</v>
      </c>
      <c r="F234" s="259" t="s">
        <v>268</v>
      </c>
      <c r="G234" s="257"/>
      <c r="H234" s="258" t="s">
        <v>1</v>
      </c>
      <c r="I234" s="260"/>
      <c r="J234" s="257"/>
      <c r="K234" s="257"/>
      <c r="L234" s="261"/>
      <c r="M234" s="262"/>
      <c r="N234" s="263"/>
      <c r="O234" s="263"/>
      <c r="P234" s="263"/>
      <c r="Q234" s="263"/>
      <c r="R234" s="263"/>
      <c r="S234" s="263"/>
      <c r="T234" s="26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5" t="s">
        <v>145</v>
      </c>
      <c r="AU234" s="265" t="s">
        <v>85</v>
      </c>
      <c r="AV234" s="15" t="s">
        <v>83</v>
      </c>
      <c r="AW234" s="15" t="s">
        <v>31</v>
      </c>
      <c r="AX234" s="15" t="s">
        <v>75</v>
      </c>
      <c r="AY234" s="265" t="s">
        <v>130</v>
      </c>
    </row>
    <row r="235" s="15" customFormat="1">
      <c r="A235" s="15"/>
      <c r="B235" s="256"/>
      <c r="C235" s="257"/>
      <c r="D235" s="235" t="s">
        <v>145</v>
      </c>
      <c r="E235" s="258" t="s">
        <v>1</v>
      </c>
      <c r="F235" s="259" t="s">
        <v>269</v>
      </c>
      <c r="G235" s="257"/>
      <c r="H235" s="258" t="s">
        <v>1</v>
      </c>
      <c r="I235" s="260"/>
      <c r="J235" s="257"/>
      <c r="K235" s="257"/>
      <c r="L235" s="261"/>
      <c r="M235" s="262"/>
      <c r="N235" s="263"/>
      <c r="O235" s="263"/>
      <c r="P235" s="263"/>
      <c r="Q235" s="263"/>
      <c r="R235" s="263"/>
      <c r="S235" s="263"/>
      <c r="T235" s="26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5" t="s">
        <v>145</v>
      </c>
      <c r="AU235" s="265" t="s">
        <v>85</v>
      </c>
      <c r="AV235" s="15" t="s">
        <v>83</v>
      </c>
      <c r="AW235" s="15" t="s">
        <v>31</v>
      </c>
      <c r="AX235" s="15" t="s">
        <v>75</v>
      </c>
      <c r="AY235" s="265" t="s">
        <v>130</v>
      </c>
    </row>
    <row r="236" s="13" customFormat="1">
      <c r="A236" s="13"/>
      <c r="B236" s="233"/>
      <c r="C236" s="234"/>
      <c r="D236" s="235" t="s">
        <v>145</v>
      </c>
      <c r="E236" s="236" t="s">
        <v>1</v>
      </c>
      <c r="F236" s="237" t="s">
        <v>270</v>
      </c>
      <c r="G236" s="234"/>
      <c r="H236" s="238">
        <v>3</v>
      </c>
      <c r="I236" s="239"/>
      <c r="J236" s="234"/>
      <c r="K236" s="234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145</v>
      </c>
      <c r="AU236" s="244" t="s">
        <v>85</v>
      </c>
      <c r="AV236" s="13" t="s">
        <v>85</v>
      </c>
      <c r="AW236" s="13" t="s">
        <v>31</v>
      </c>
      <c r="AX236" s="13" t="s">
        <v>75</v>
      </c>
      <c r="AY236" s="244" t="s">
        <v>130</v>
      </c>
    </row>
    <row r="237" s="14" customFormat="1">
      <c r="A237" s="14"/>
      <c r="B237" s="245"/>
      <c r="C237" s="246"/>
      <c r="D237" s="235" t="s">
        <v>145</v>
      </c>
      <c r="E237" s="247" t="s">
        <v>1</v>
      </c>
      <c r="F237" s="248" t="s">
        <v>149</v>
      </c>
      <c r="G237" s="246"/>
      <c r="H237" s="249">
        <v>268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5" t="s">
        <v>145</v>
      </c>
      <c r="AU237" s="255" t="s">
        <v>85</v>
      </c>
      <c r="AV237" s="14" t="s">
        <v>137</v>
      </c>
      <c r="AW237" s="14" t="s">
        <v>31</v>
      </c>
      <c r="AX237" s="14" t="s">
        <v>83</v>
      </c>
      <c r="AY237" s="255" t="s">
        <v>130</v>
      </c>
    </row>
    <row r="238" s="2" customFormat="1" ht="33" customHeight="1">
      <c r="A238" s="39"/>
      <c r="B238" s="40"/>
      <c r="C238" s="270" t="s">
        <v>7</v>
      </c>
      <c r="D238" s="270" t="s">
        <v>229</v>
      </c>
      <c r="E238" s="271" t="s">
        <v>271</v>
      </c>
      <c r="F238" s="272" t="s">
        <v>272</v>
      </c>
      <c r="G238" s="273" t="s">
        <v>143</v>
      </c>
      <c r="H238" s="274">
        <v>3</v>
      </c>
      <c r="I238" s="275"/>
      <c r="J238" s="274">
        <f>ROUND(I238*H238,2)</f>
        <v>0</v>
      </c>
      <c r="K238" s="276"/>
      <c r="L238" s="277"/>
      <c r="M238" s="278" t="s">
        <v>1</v>
      </c>
      <c r="N238" s="279" t="s">
        <v>40</v>
      </c>
      <c r="O238" s="92"/>
      <c r="P238" s="229">
        <f>O238*H238</f>
        <v>0</v>
      </c>
      <c r="Q238" s="229">
        <v>0.0023999999999999998</v>
      </c>
      <c r="R238" s="229">
        <f>Q238*H238</f>
        <v>0.0071999999999999998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232</v>
      </c>
      <c r="AT238" s="231" t="s">
        <v>229</v>
      </c>
      <c r="AU238" s="231" t="s">
        <v>85</v>
      </c>
      <c r="AY238" s="18" t="s">
        <v>130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83</v>
      </c>
      <c r="BK238" s="232">
        <f>ROUND(I238*H238,2)</f>
        <v>0</v>
      </c>
      <c r="BL238" s="18" t="s">
        <v>215</v>
      </c>
      <c r="BM238" s="231" t="s">
        <v>273</v>
      </c>
    </row>
    <row r="239" s="15" customFormat="1">
      <c r="A239" s="15"/>
      <c r="B239" s="256"/>
      <c r="C239" s="257"/>
      <c r="D239" s="235" t="s">
        <v>145</v>
      </c>
      <c r="E239" s="258" t="s">
        <v>1</v>
      </c>
      <c r="F239" s="259" t="s">
        <v>268</v>
      </c>
      <c r="G239" s="257"/>
      <c r="H239" s="258" t="s">
        <v>1</v>
      </c>
      <c r="I239" s="260"/>
      <c r="J239" s="257"/>
      <c r="K239" s="257"/>
      <c r="L239" s="261"/>
      <c r="M239" s="262"/>
      <c r="N239" s="263"/>
      <c r="O239" s="263"/>
      <c r="P239" s="263"/>
      <c r="Q239" s="263"/>
      <c r="R239" s="263"/>
      <c r="S239" s="263"/>
      <c r="T239" s="26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5" t="s">
        <v>145</v>
      </c>
      <c r="AU239" s="265" t="s">
        <v>85</v>
      </c>
      <c r="AV239" s="15" t="s">
        <v>83</v>
      </c>
      <c r="AW239" s="15" t="s">
        <v>31</v>
      </c>
      <c r="AX239" s="15" t="s">
        <v>75</v>
      </c>
      <c r="AY239" s="265" t="s">
        <v>130</v>
      </c>
    </row>
    <row r="240" s="15" customFormat="1">
      <c r="A240" s="15"/>
      <c r="B240" s="256"/>
      <c r="C240" s="257"/>
      <c r="D240" s="235" t="s">
        <v>145</v>
      </c>
      <c r="E240" s="258" t="s">
        <v>1</v>
      </c>
      <c r="F240" s="259" t="s">
        <v>269</v>
      </c>
      <c r="G240" s="257"/>
      <c r="H240" s="258" t="s">
        <v>1</v>
      </c>
      <c r="I240" s="260"/>
      <c r="J240" s="257"/>
      <c r="K240" s="257"/>
      <c r="L240" s="261"/>
      <c r="M240" s="262"/>
      <c r="N240" s="263"/>
      <c r="O240" s="263"/>
      <c r="P240" s="263"/>
      <c r="Q240" s="263"/>
      <c r="R240" s="263"/>
      <c r="S240" s="263"/>
      <c r="T240" s="26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5" t="s">
        <v>145</v>
      </c>
      <c r="AU240" s="265" t="s">
        <v>85</v>
      </c>
      <c r="AV240" s="15" t="s">
        <v>83</v>
      </c>
      <c r="AW240" s="15" t="s">
        <v>31</v>
      </c>
      <c r="AX240" s="15" t="s">
        <v>75</v>
      </c>
      <c r="AY240" s="265" t="s">
        <v>130</v>
      </c>
    </row>
    <row r="241" s="13" customFormat="1">
      <c r="A241" s="13"/>
      <c r="B241" s="233"/>
      <c r="C241" s="234"/>
      <c r="D241" s="235" t="s">
        <v>145</v>
      </c>
      <c r="E241" s="236" t="s">
        <v>1</v>
      </c>
      <c r="F241" s="237" t="s">
        <v>270</v>
      </c>
      <c r="G241" s="234"/>
      <c r="H241" s="238">
        <v>3</v>
      </c>
      <c r="I241" s="239"/>
      <c r="J241" s="234"/>
      <c r="K241" s="234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145</v>
      </c>
      <c r="AU241" s="244" t="s">
        <v>85</v>
      </c>
      <c r="AV241" s="13" t="s">
        <v>85</v>
      </c>
      <c r="AW241" s="13" t="s">
        <v>31</v>
      </c>
      <c r="AX241" s="13" t="s">
        <v>83</v>
      </c>
      <c r="AY241" s="244" t="s">
        <v>130</v>
      </c>
    </row>
    <row r="242" s="2" customFormat="1" ht="37.8" customHeight="1">
      <c r="A242" s="39"/>
      <c r="B242" s="40"/>
      <c r="C242" s="270" t="s">
        <v>274</v>
      </c>
      <c r="D242" s="270" t="s">
        <v>229</v>
      </c>
      <c r="E242" s="271" t="s">
        <v>275</v>
      </c>
      <c r="F242" s="272" t="s">
        <v>276</v>
      </c>
      <c r="G242" s="273" t="s">
        <v>143</v>
      </c>
      <c r="H242" s="274">
        <v>292</v>
      </c>
      <c r="I242" s="275"/>
      <c r="J242" s="274">
        <f>ROUND(I242*H242,2)</f>
        <v>0</v>
      </c>
      <c r="K242" s="276"/>
      <c r="L242" s="277"/>
      <c r="M242" s="278" t="s">
        <v>1</v>
      </c>
      <c r="N242" s="279" t="s">
        <v>40</v>
      </c>
      <c r="O242" s="92"/>
      <c r="P242" s="229">
        <f>O242*H242</f>
        <v>0</v>
      </c>
      <c r="Q242" s="229">
        <v>0.0030000000000000001</v>
      </c>
      <c r="R242" s="229">
        <f>Q242*H242</f>
        <v>0.876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232</v>
      </c>
      <c r="AT242" s="231" t="s">
        <v>229</v>
      </c>
      <c r="AU242" s="231" t="s">
        <v>85</v>
      </c>
      <c r="AY242" s="18" t="s">
        <v>130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83</v>
      </c>
      <c r="BK242" s="232">
        <f>ROUND(I242*H242,2)</f>
        <v>0</v>
      </c>
      <c r="BL242" s="18" t="s">
        <v>215</v>
      </c>
      <c r="BM242" s="231" t="s">
        <v>277</v>
      </c>
    </row>
    <row r="243" s="15" customFormat="1">
      <c r="A243" s="15"/>
      <c r="B243" s="256"/>
      <c r="C243" s="257"/>
      <c r="D243" s="235" t="s">
        <v>145</v>
      </c>
      <c r="E243" s="258" t="s">
        <v>1</v>
      </c>
      <c r="F243" s="259" t="s">
        <v>278</v>
      </c>
      <c r="G243" s="257"/>
      <c r="H243" s="258" t="s">
        <v>1</v>
      </c>
      <c r="I243" s="260"/>
      <c r="J243" s="257"/>
      <c r="K243" s="257"/>
      <c r="L243" s="261"/>
      <c r="M243" s="262"/>
      <c r="N243" s="263"/>
      <c r="O243" s="263"/>
      <c r="P243" s="263"/>
      <c r="Q243" s="263"/>
      <c r="R243" s="263"/>
      <c r="S243" s="263"/>
      <c r="T243" s="26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5" t="s">
        <v>145</v>
      </c>
      <c r="AU243" s="265" t="s">
        <v>85</v>
      </c>
      <c r="AV243" s="15" t="s">
        <v>83</v>
      </c>
      <c r="AW243" s="15" t="s">
        <v>31</v>
      </c>
      <c r="AX243" s="15" t="s">
        <v>75</v>
      </c>
      <c r="AY243" s="265" t="s">
        <v>130</v>
      </c>
    </row>
    <row r="244" s="15" customFormat="1">
      <c r="A244" s="15"/>
      <c r="B244" s="256"/>
      <c r="C244" s="257"/>
      <c r="D244" s="235" t="s">
        <v>145</v>
      </c>
      <c r="E244" s="258" t="s">
        <v>1</v>
      </c>
      <c r="F244" s="259" t="s">
        <v>218</v>
      </c>
      <c r="G244" s="257"/>
      <c r="H244" s="258" t="s">
        <v>1</v>
      </c>
      <c r="I244" s="260"/>
      <c r="J244" s="257"/>
      <c r="K244" s="257"/>
      <c r="L244" s="261"/>
      <c r="M244" s="262"/>
      <c r="N244" s="263"/>
      <c r="O244" s="263"/>
      <c r="P244" s="263"/>
      <c r="Q244" s="263"/>
      <c r="R244" s="263"/>
      <c r="S244" s="263"/>
      <c r="T244" s="264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5" t="s">
        <v>145</v>
      </c>
      <c r="AU244" s="265" t="s">
        <v>85</v>
      </c>
      <c r="AV244" s="15" t="s">
        <v>83</v>
      </c>
      <c r="AW244" s="15" t="s">
        <v>31</v>
      </c>
      <c r="AX244" s="15" t="s">
        <v>75</v>
      </c>
      <c r="AY244" s="265" t="s">
        <v>130</v>
      </c>
    </row>
    <row r="245" s="15" customFormat="1">
      <c r="A245" s="15"/>
      <c r="B245" s="256"/>
      <c r="C245" s="257"/>
      <c r="D245" s="235" t="s">
        <v>145</v>
      </c>
      <c r="E245" s="258" t="s">
        <v>1</v>
      </c>
      <c r="F245" s="259" t="s">
        <v>266</v>
      </c>
      <c r="G245" s="257"/>
      <c r="H245" s="258" t="s">
        <v>1</v>
      </c>
      <c r="I245" s="260"/>
      <c r="J245" s="257"/>
      <c r="K245" s="257"/>
      <c r="L245" s="261"/>
      <c r="M245" s="262"/>
      <c r="N245" s="263"/>
      <c r="O245" s="263"/>
      <c r="P245" s="263"/>
      <c r="Q245" s="263"/>
      <c r="R245" s="263"/>
      <c r="S245" s="263"/>
      <c r="T245" s="26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5" t="s">
        <v>145</v>
      </c>
      <c r="AU245" s="265" t="s">
        <v>85</v>
      </c>
      <c r="AV245" s="15" t="s">
        <v>83</v>
      </c>
      <c r="AW245" s="15" t="s">
        <v>31</v>
      </c>
      <c r="AX245" s="15" t="s">
        <v>75</v>
      </c>
      <c r="AY245" s="265" t="s">
        <v>130</v>
      </c>
    </row>
    <row r="246" s="13" customFormat="1">
      <c r="A246" s="13"/>
      <c r="B246" s="233"/>
      <c r="C246" s="234"/>
      <c r="D246" s="235" t="s">
        <v>145</v>
      </c>
      <c r="E246" s="236" t="s">
        <v>1</v>
      </c>
      <c r="F246" s="237" t="s">
        <v>279</v>
      </c>
      <c r="G246" s="234"/>
      <c r="H246" s="238">
        <v>154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145</v>
      </c>
      <c r="AU246" s="244" t="s">
        <v>85</v>
      </c>
      <c r="AV246" s="13" t="s">
        <v>85</v>
      </c>
      <c r="AW246" s="13" t="s">
        <v>31</v>
      </c>
      <c r="AX246" s="13" t="s">
        <v>75</v>
      </c>
      <c r="AY246" s="244" t="s">
        <v>130</v>
      </c>
    </row>
    <row r="247" s="15" customFormat="1">
      <c r="A247" s="15"/>
      <c r="B247" s="256"/>
      <c r="C247" s="257"/>
      <c r="D247" s="235" t="s">
        <v>145</v>
      </c>
      <c r="E247" s="258" t="s">
        <v>1</v>
      </c>
      <c r="F247" s="259" t="s">
        <v>223</v>
      </c>
      <c r="G247" s="257"/>
      <c r="H247" s="258" t="s">
        <v>1</v>
      </c>
      <c r="I247" s="260"/>
      <c r="J247" s="257"/>
      <c r="K247" s="257"/>
      <c r="L247" s="261"/>
      <c r="M247" s="262"/>
      <c r="N247" s="263"/>
      <c r="O247" s="263"/>
      <c r="P247" s="263"/>
      <c r="Q247" s="263"/>
      <c r="R247" s="263"/>
      <c r="S247" s="263"/>
      <c r="T247" s="264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5" t="s">
        <v>145</v>
      </c>
      <c r="AU247" s="265" t="s">
        <v>85</v>
      </c>
      <c r="AV247" s="15" t="s">
        <v>83</v>
      </c>
      <c r="AW247" s="15" t="s">
        <v>31</v>
      </c>
      <c r="AX247" s="15" t="s">
        <v>75</v>
      </c>
      <c r="AY247" s="265" t="s">
        <v>130</v>
      </c>
    </row>
    <row r="248" s="15" customFormat="1">
      <c r="A248" s="15"/>
      <c r="B248" s="256"/>
      <c r="C248" s="257"/>
      <c r="D248" s="235" t="s">
        <v>145</v>
      </c>
      <c r="E248" s="258" t="s">
        <v>1</v>
      </c>
      <c r="F248" s="259" t="s">
        <v>267</v>
      </c>
      <c r="G248" s="257"/>
      <c r="H248" s="258" t="s">
        <v>1</v>
      </c>
      <c r="I248" s="260"/>
      <c r="J248" s="257"/>
      <c r="K248" s="257"/>
      <c r="L248" s="261"/>
      <c r="M248" s="262"/>
      <c r="N248" s="263"/>
      <c r="O248" s="263"/>
      <c r="P248" s="263"/>
      <c r="Q248" s="263"/>
      <c r="R248" s="263"/>
      <c r="S248" s="263"/>
      <c r="T248" s="26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5" t="s">
        <v>145</v>
      </c>
      <c r="AU248" s="265" t="s">
        <v>85</v>
      </c>
      <c r="AV248" s="15" t="s">
        <v>83</v>
      </c>
      <c r="AW248" s="15" t="s">
        <v>31</v>
      </c>
      <c r="AX248" s="15" t="s">
        <v>75</v>
      </c>
      <c r="AY248" s="265" t="s">
        <v>130</v>
      </c>
    </row>
    <row r="249" s="13" customFormat="1">
      <c r="A249" s="13"/>
      <c r="B249" s="233"/>
      <c r="C249" s="234"/>
      <c r="D249" s="235" t="s">
        <v>145</v>
      </c>
      <c r="E249" s="236" t="s">
        <v>1</v>
      </c>
      <c r="F249" s="237" t="s">
        <v>280</v>
      </c>
      <c r="G249" s="234"/>
      <c r="H249" s="238">
        <v>99</v>
      </c>
      <c r="I249" s="239"/>
      <c r="J249" s="234"/>
      <c r="K249" s="234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145</v>
      </c>
      <c r="AU249" s="244" t="s">
        <v>85</v>
      </c>
      <c r="AV249" s="13" t="s">
        <v>85</v>
      </c>
      <c r="AW249" s="13" t="s">
        <v>31</v>
      </c>
      <c r="AX249" s="13" t="s">
        <v>75</v>
      </c>
      <c r="AY249" s="244" t="s">
        <v>130</v>
      </c>
    </row>
    <row r="250" s="15" customFormat="1">
      <c r="A250" s="15"/>
      <c r="B250" s="256"/>
      <c r="C250" s="257"/>
      <c r="D250" s="235" t="s">
        <v>145</v>
      </c>
      <c r="E250" s="258" t="s">
        <v>1</v>
      </c>
      <c r="F250" s="259" t="s">
        <v>225</v>
      </c>
      <c r="G250" s="257"/>
      <c r="H250" s="258" t="s">
        <v>1</v>
      </c>
      <c r="I250" s="260"/>
      <c r="J250" s="257"/>
      <c r="K250" s="257"/>
      <c r="L250" s="261"/>
      <c r="M250" s="262"/>
      <c r="N250" s="263"/>
      <c r="O250" s="263"/>
      <c r="P250" s="263"/>
      <c r="Q250" s="263"/>
      <c r="R250" s="263"/>
      <c r="S250" s="263"/>
      <c r="T250" s="264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5" t="s">
        <v>145</v>
      </c>
      <c r="AU250" s="265" t="s">
        <v>85</v>
      </c>
      <c r="AV250" s="15" t="s">
        <v>83</v>
      </c>
      <c r="AW250" s="15" t="s">
        <v>31</v>
      </c>
      <c r="AX250" s="15" t="s">
        <v>75</v>
      </c>
      <c r="AY250" s="265" t="s">
        <v>130</v>
      </c>
    </row>
    <row r="251" s="15" customFormat="1">
      <c r="A251" s="15"/>
      <c r="B251" s="256"/>
      <c r="C251" s="257"/>
      <c r="D251" s="235" t="s">
        <v>145</v>
      </c>
      <c r="E251" s="258" t="s">
        <v>1</v>
      </c>
      <c r="F251" s="259" t="s">
        <v>267</v>
      </c>
      <c r="G251" s="257"/>
      <c r="H251" s="258" t="s">
        <v>1</v>
      </c>
      <c r="I251" s="260"/>
      <c r="J251" s="257"/>
      <c r="K251" s="257"/>
      <c r="L251" s="261"/>
      <c r="M251" s="262"/>
      <c r="N251" s="263"/>
      <c r="O251" s="263"/>
      <c r="P251" s="263"/>
      <c r="Q251" s="263"/>
      <c r="R251" s="263"/>
      <c r="S251" s="263"/>
      <c r="T251" s="26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5" t="s">
        <v>145</v>
      </c>
      <c r="AU251" s="265" t="s">
        <v>85</v>
      </c>
      <c r="AV251" s="15" t="s">
        <v>83</v>
      </c>
      <c r="AW251" s="15" t="s">
        <v>31</v>
      </c>
      <c r="AX251" s="15" t="s">
        <v>75</v>
      </c>
      <c r="AY251" s="265" t="s">
        <v>130</v>
      </c>
    </row>
    <row r="252" s="13" customFormat="1">
      <c r="A252" s="13"/>
      <c r="B252" s="233"/>
      <c r="C252" s="234"/>
      <c r="D252" s="235" t="s">
        <v>145</v>
      </c>
      <c r="E252" s="236" t="s">
        <v>1</v>
      </c>
      <c r="F252" s="237" t="s">
        <v>281</v>
      </c>
      <c r="G252" s="234"/>
      <c r="H252" s="238">
        <v>39</v>
      </c>
      <c r="I252" s="239"/>
      <c r="J252" s="234"/>
      <c r="K252" s="234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145</v>
      </c>
      <c r="AU252" s="244" t="s">
        <v>85</v>
      </c>
      <c r="AV252" s="13" t="s">
        <v>85</v>
      </c>
      <c r="AW252" s="13" t="s">
        <v>31</v>
      </c>
      <c r="AX252" s="13" t="s">
        <v>75</v>
      </c>
      <c r="AY252" s="244" t="s">
        <v>130</v>
      </c>
    </row>
    <row r="253" s="14" customFormat="1">
      <c r="A253" s="14"/>
      <c r="B253" s="245"/>
      <c r="C253" s="246"/>
      <c r="D253" s="235" t="s">
        <v>145</v>
      </c>
      <c r="E253" s="247" t="s">
        <v>1</v>
      </c>
      <c r="F253" s="248" t="s">
        <v>149</v>
      </c>
      <c r="G253" s="246"/>
      <c r="H253" s="249">
        <v>292</v>
      </c>
      <c r="I253" s="250"/>
      <c r="J253" s="246"/>
      <c r="K253" s="246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145</v>
      </c>
      <c r="AU253" s="255" t="s">
        <v>85</v>
      </c>
      <c r="AV253" s="14" t="s">
        <v>137</v>
      </c>
      <c r="AW253" s="14" t="s">
        <v>31</v>
      </c>
      <c r="AX253" s="14" t="s">
        <v>83</v>
      </c>
      <c r="AY253" s="255" t="s">
        <v>130</v>
      </c>
    </row>
    <row r="254" s="2" customFormat="1" ht="24.15" customHeight="1">
      <c r="A254" s="39"/>
      <c r="B254" s="40"/>
      <c r="C254" s="220" t="s">
        <v>282</v>
      </c>
      <c r="D254" s="220" t="s">
        <v>133</v>
      </c>
      <c r="E254" s="221" t="s">
        <v>283</v>
      </c>
      <c r="F254" s="222" t="s">
        <v>284</v>
      </c>
      <c r="G254" s="223" t="s">
        <v>143</v>
      </c>
      <c r="H254" s="224">
        <v>25</v>
      </c>
      <c r="I254" s="225"/>
      <c r="J254" s="224">
        <f>ROUND(I254*H254,2)</f>
        <v>0</v>
      </c>
      <c r="K254" s="226"/>
      <c r="L254" s="45"/>
      <c r="M254" s="227" t="s">
        <v>1</v>
      </c>
      <c r="N254" s="228" t="s">
        <v>40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215</v>
      </c>
      <c r="AT254" s="231" t="s">
        <v>133</v>
      </c>
      <c r="AU254" s="231" t="s">
        <v>85</v>
      </c>
      <c r="AY254" s="18" t="s">
        <v>130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83</v>
      </c>
      <c r="BK254" s="232">
        <f>ROUND(I254*H254,2)</f>
        <v>0</v>
      </c>
      <c r="BL254" s="18" t="s">
        <v>215</v>
      </c>
      <c r="BM254" s="231" t="s">
        <v>285</v>
      </c>
    </row>
    <row r="255" s="15" customFormat="1">
      <c r="A255" s="15"/>
      <c r="B255" s="256"/>
      <c r="C255" s="257"/>
      <c r="D255" s="235" t="s">
        <v>145</v>
      </c>
      <c r="E255" s="258" t="s">
        <v>1</v>
      </c>
      <c r="F255" s="259" t="s">
        <v>286</v>
      </c>
      <c r="G255" s="257"/>
      <c r="H255" s="258" t="s">
        <v>1</v>
      </c>
      <c r="I255" s="260"/>
      <c r="J255" s="257"/>
      <c r="K255" s="257"/>
      <c r="L255" s="261"/>
      <c r="M255" s="262"/>
      <c r="N255" s="263"/>
      <c r="O255" s="263"/>
      <c r="P255" s="263"/>
      <c r="Q255" s="263"/>
      <c r="R255" s="263"/>
      <c r="S255" s="263"/>
      <c r="T255" s="264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5" t="s">
        <v>145</v>
      </c>
      <c r="AU255" s="265" t="s">
        <v>85</v>
      </c>
      <c r="AV255" s="15" t="s">
        <v>83</v>
      </c>
      <c r="AW255" s="15" t="s">
        <v>31</v>
      </c>
      <c r="AX255" s="15" t="s">
        <v>75</v>
      </c>
      <c r="AY255" s="265" t="s">
        <v>130</v>
      </c>
    </row>
    <row r="256" s="15" customFormat="1">
      <c r="A256" s="15"/>
      <c r="B256" s="256"/>
      <c r="C256" s="257"/>
      <c r="D256" s="235" t="s">
        <v>145</v>
      </c>
      <c r="E256" s="258" t="s">
        <v>1</v>
      </c>
      <c r="F256" s="259" t="s">
        <v>287</v>
      </c>
      <c r="G256" s="257"/>
      <c r="H256" s="258" t="s">
        <v>1</v>
      </c>
      <c r="I256" s="260"/>
      <c r="J256" s="257"/>
      <c r="K256" s="257"/>
      <c r="L256" s="261"/>
      <c r="M256" s="262"/>
      <c r="N256" s="263"/>
      <c r="O256" s="263"/>
      <c r="P256" s="263"/>
      <c r="Q256" s="263"/>
      <c r="R256" s="263"/>
      <c r="S256" s="263"/>
      <c r="T256" s="264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5" t="s">
        <v>145</v>
      </c>
      <c r="AU256" s="265" t="s">
        <v>85</v>
      </c>
      <c r="AV256" s="15" t="s">
        <v>83</v>
      </c>
      <c r="AW256" s="15" t="s">
        <v>31</v>
      </c>
      <c r="AX256" s="15" t="s">
        <v>75</v>
      </c>
      <c r="AY256" s="265" t="s">
        <v>130</v>
      </c>
    </row>
    <row r="257" s="13" customFormat="1">
      <c r="A257" s="13"/>
      <c r="B257" s="233"/>
      <c r="C257" s="234"/>
      <c r="D257" s="235" t="s">
        <v>145</v>
      </c>
      <c r="E257" s="236" t="s">
        <v>1</v>
      </c>
      <c r="F257" s="237" t="s">
        <v>288</v>
      </c>
      <c r="G257" s="234"/>
      <c r="H257" s="238">
        <v>25</v>
      </c>
      <c r="I257" s="239"/>
      <c r="J257" s="234"/>
      <c r="K257" s="234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145</v>
      </c>
      <c r="AU257" s="244" t="s">
        <v>85</v>
      </c>
      <c r="AV257" s="13" t="s">
        <v>85</v>
      </c>
      <c r="AW257" s="13" t="s">
        <v>31</v>
      </c>
      <c r="AX257" s="13" t="s">
        <v>83</v>
      </c>
      <c r="AY257" s="244" t="s">
        <v>130</v>
      </c>
    </row>
    <row r="258" s="2" customFormat="1" ht="24.15" customHeight="1">
      <c r="A258" s="39"/>
      <c r="B258" s="40"/>
      <c r="C258" s="270" t="s">
        <v>289</v>
      </c>
      <c r="D258" s="270" t="s">
        <v>229</v>
      </c>
      <c r="E258" s="271" t="s">
        <v>290</v>
      </c>
      <c r="F258" s="272" t="s">
        <v>291</v>
      </c>
      <c r="G258" s="273" t="s">
        <v>143</v>
      </c>
      <c r="H258" s="274">
        <v>28</v>
      </c>
      <c r="I258" s="275"/>
      <c r="J258" s="274">
        <f>ROUND(I258*H258,2)</f>
        <v>0</v>
      </c>
      <c r="K258" s="276"/>
      <c r="L258" s="277"/>
      <c r="M258" s="278" t="s">
        <v>1</v>
      </c>
      <c r="N258" s="279" t="s">
        <v>40</v>
      </c>
      <c r="O258" s="92"/>
      <c r="P258" s="229">
        <f>O258*H258</f>
        <v>0</v>
      </c>
      <c r="Q258" s="229">
        <v>0.0048999999999999998</v>
      </c>
      <c r="R258" s="229">
        <f>Q258*H258</f>
        <v>0.13719999999999999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232</v>
      </c>
      <c r="AT258" s="231" t="s">
        <v>229</v>
      </c>
      <c r="AU258" s="231" t="s">
        <v>85</v>
      </c>
      <c r="AY258" s="18" t="s">
        <v>130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83</v>
      </c>
      <c r="BK258" s="232">
        <f>ROUND(I258*H258,2)</f>
        <v>0</v>
      </c>
      <c r="BL258" s="18" t="s">
        <v>215</v>
      </c>
      <c r="BM258" s="231" t="s">
        <v>292</v>
      </c>
    </row>
    <row r="259" s="15" customFormat="1">
      <c r="A259" s="15"/>
      <c r="B259" s="256"/>
      <c r="C259" s="257"/>
      <c r="D259" s="235" t="s">
        <v>145</v>
      </c>
      <c r="E259" s="258" t="s">
        <v>1</v>
      </c>
      <c r="F259" s="259" t="s">
        <v>286</v>
      </c>
      <c r="G259" s="257"/>
      <c r="H259" s="258" t="s">
        <v>1</v>
      </c>
      <c r="I259" s="260"/>
      <c r="J259" s="257"/>
      <c r="K259" s="257"/>
      <c r="L259" s="261"/>
      <c r="M259" s="262"/>
      <c r="N259" s="263"/>
      <c r="O259" s="263"/>
      <c r="P259" s="263"/>
      <c r="Q259" s="263"/>
      <c r="R259" s="263"/>
      <c r="S259" s="263"/>
      <c r="T259" s="26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5" t="s">
        <v>145</v>
      </c>
      <c r="AU259" s="265" t="s">
        <v>85</v>
      </c>
      <c r="AV259" s="15" t="s">
        <v>83</v>
      </c>
      <c r="AW259" s="15" t="s">
        <v>31</v>
      </c>
      <c r="AX259" s="15" t="s">
        <v>75</v>
      </c>
      <c r="AY259" s="265" t="s">
        <v>130</v>
      </c>
    </row>
    <row r="260" s="15" customFormat="1">
      <c r="A260" s="15"/>
      <c r="B260" s="256"/>
      <c r="C260" s="257"/>
      <c r="D260" s="235" t="s">
        <v>145</v>
      </c>
      <c r="E260" s="258" t="s">
        <v>1</v>
      </c>
      <c r="F260" s="259" t="s">
        <v>287</v>
      </c>
      <c r="G260" s="257"/>
      <c r="H260" s="258" t="s">
        <v>1</v>
      </c>
      <c r="I260" s="260"/>
      <c r="J260" s="257"/>
      <c r="K260" s="257"/>
      <c r="L260" s="261"/>
      <c r="M260" s="262"/>
      <c r="N260" s="263"/>
      <c r="O260" s="263"/>
      <c r="P260" s="263"/>
      <c r="Q260" s="263"/>
      <c r="R260" s="263"/>
      <c r="S260" s="263"/>
      <c r="T260" s="26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5" t="s">
        <v>145</v>
      </c>
      <c r="AU260" s="265" t="s">
        <v>85</v>
      </c>
      <c r="AV260" s="15" t="s">
        <v>83</v>
      </c>
      <c r="AW260" s="15" t="s">
        <v>31</v>
      </c>
      <c r="AX260" s="15" t="s">
        <v>75</v>
      </c>
      <c r="AY260" s="265" t="s">
        <v>130</v>
      </c>
    </row>
    <row r="261" s="13" customFormat="1">
      <c r="A261" s="13"/>
      <c r="B261" s="233"/>
      <c r="C261" s="234"/>
      <c r="D261" s="235" t="s">
        <v>145</v>
      </c>
      <c r="E261" s="236" t="s">
        <v>1</v>
      </c>
      <c r="F261" s="237" t="s">
        <v>293</v>
      </c>
      <c r="G261" s="234"/>
      <c r="H261" s="238">
        <v>28</v>
      </c>
      <c r="I261" s="239"/>
      <c r="J261" s="234"/>
      <c r="K261" s="234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145</v>
      </c>
      <c r="AU261" s="244" t="s">
        <v>85</v>
      </c>
      <c r="AV261" s="13" t="s">
        <v>85</v>
      </c>
      <c r="AW261" s="13" t="s">
        <v>31</v>
      </c>
      <c r="AX261" s="13" t="s">
        <v>83</v>
      </c>
      <c r="AY261" s="244" t="s">
        <v>130</v>
      </c>
    </row>
    <row r="262" s="2" customFormat="1" ht="33" customHeight="1">
      <c r="A262" s="39"/>
      <c r="B262" s="40"/>
      <c r="C262" s="220" t="s">
        <v>294</v>
      </c>
      <c r="D262" s="220" t="s">
        <v>133</v>
      </c>
      <c r="E262" s="221" t="s">
        <v>295</v>
      </c>
      <c r="F262" s="222" t="s">
        <v>296</v>
      </c>
      <c r="G262" s="223" t="s">
        <v>193</v>
      </c>
      <c r="H262" s="224">
        <v>1.05</v>
      </c>
      <c r="I262" s="225"/>
      <c r="J262" s="224">
        <f>ROUND(I262*H262,2)</f>
        <v>0</v>
      </c>
      <c r="K262" s="226"/>
      <c r="L262" s="45"/>
      <c r="M262" s="227" t="s">
        <v>1</v>
      </c>
      <c r="N262" s="228" t="s">
        <v>40</v>
      </c>
      <c r="O262" s="92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1" t="s">
        <v>215</v>
      </c>
      <c r="AT262" s="231" t="s">
        <v>133</v>
      </c>
      <c r="AU262" s="231" t="s">
        <v>85</v>
      </c>
      <c r="AY262" s="18" t="s">
        <v>130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83</v>
      </c>
      <c r="BK262" s="232">
        <f>ROUND(I262*H262,2)</f>
        <v>0</v>
      </c>
      <c r="BL262" s="18" t="s">
        <v>215</v>
      </c>
      <c r="BM262" s="231" t="s">
        <v>297</v>
      </c>
    </row>
    <row r="263" s="12" customFormat="1" ht="22.8" customHeight="1">
      <c r="A263" s="12"/>
      <c r="B263" s="204"/>
      <c r="C263" s="205"/>
      <c r="D263" s="206" t="s">
        <v>74</v>
      </c>
      <c r="E263" s="218" t="s">
        <v>298</v>
      </c>
      <c r="F263" s="218" t="s">
        <v>299</v>
      </c>
      <c r="G263" s="205"/>
      <c r="H263" s="205"/>
      <c r="I263" s="208"/>
      <c r="J263" s="219">
        <f>BK263</f>
        <v>0</v>
      </c>
      <c r="K263" s="205"/>
      <c r="L263" s="210"/>
      <c r="M263" s="211"/>
      <c r="N263" s="212"/>
      <c r="O263" s="212"/>
      <c r="P263" s="213">
        <f>SUM(P264:P350)</f>
        <v>0</v>
      </c>
      <c r="Q263" s="212"/>
      <c r="R263" s="213">
        <f>SUM(R264:R350)</f>
        <v>7.6525806000000003</v>
      </c>
      <c r="S263" s="212"/>
      <c r="T263" s="214">
        <f>SUM(T264:T350)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5" t="s">
        <v>85</v>
      </c>
      <c r="AT263" s="216" t="s">
        <v>74</v>
      </c>
      <c r="AU263" s="216" t="s">
        <v>83</v>
      </c>
      <c r="AY263" s="215" t="s">
        <v>130</v>
      </c>
      <c r="BK263" s="217">
        <f>SUM(BK264:BK350)</f>
        <v>0</v>
      </c>
    </row>
    <row r="264" s="2" customFormat="1" ht="33" customHeight="1">
      <c r="A264" s="39"/>
      <c r="B264" s="40"/>
      <c r="C264" s="220" t="s">
        <v>300</v>
      </c>
      <c r="D264" s="220" t="s">
        <v>133</v>
      </c>
      <c r="E264" s="221" t="s">
        <v>301</v>
      </c>
      <c r="F264" s="222" t="s">
        <v>302</v>
      </c>
      <c r="G264" s="223" t="s">
        <v>303</v>
      </c>
      <c r="H264" s="224">
        <v>0.5</v>
      </c>
      <c r="I264" s="225"/>
      <c r="J264" s="224">
        <f>ROUND(I264*H264,2)</f>
        <v>0</v>
      </c>
      <c r="K264" s="226"/>
      <c r="L264" s="45"/>
      <c r="M264" s="227" t="s">
        <v>1</v>
      </c>
      <c r="N264" s="228" t="s">
        <v>40</v>
      </c>
      <c r="O264" s="92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215</v>
      </c>
      <c r="AT264" s="231" t="s">
        <v>133</v>
      </c>
      <c r="AU264" s="231" t="s">
        <v>85</v>
      </c>
      <c r="AY264" s="18" t="s">
        <v>130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83</v>
      </c>
      <c r="BK264" s="232">
        <f>ROUND(I264*H264,2)</f>
        <v>0</v>
      </c>
      <c r="BL264" s="18" t="s">
        <v>215</v>
      </c>
      <c r="BM264" s="231" t="s">
        <v>304</v>
      </c>
    </row>
    <row r="265" s="2" customFormat="1">
      <c r="A265" s="39"/>
      <c r="B265" s="40"/>
      <c r="C265" s="41"/>
      <c r="D265" s="235" t="s">
        <v>174</v>
      </c>
      <c r="E265" s="41"/>
      <c r="F265" s="266" t="s">
        <v>305</v>
      </c>
      <c r="G265" s="41"/>
      <c r="H265" s="41"/>
      <c r="I265" s="267"/>
      <c r="J265" s="41"/>
      <c r="K265" s="41"/>
      <c r="L265" s="45"/>
      <c r="M265" s="268"/>
      <c r="N265" s="269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174</v>
      </c>
      <c r="AU265" s="18" t="s">
        <v>85</v>
      </c>
    </row>
    <row r="266" s="15" customFormat="1">
      <c r="A266" s="15"/>
      <c r="B266" s="256"/>
      <c r="C266" s="257"/>
      <c r="D266" s="235" t="s">
        <v>145</v>
      </c>
      <c r="E266" s="258" t="s">
        <v>1</v>
      </c>
      <c r="F266" s="259" t="s">
        <v>306</v>
      </c>
      <c r="G266" s="257"/>
      <c r="H266" s="258" t="s">
        <v>1</v>
      </c>
      <c r="I266" s="260"/>
      <c r="J266" s="257"/>
      <c r="K266" s="257"/>
      <c r="L266" s="261"/>
      <c r="M266" s="262"/>
      <c r="N266" s="263"/>
      <c r="O266" s="263"/>
      <c r="P266" s="263"/>
      <c r="Q266" s="263"/>
      <c r="R266" s="263"/>
      <c r="S266" s="263"/>
      <c r="T266" s="26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5" t="s">
        <v>145</v>
      </c>
      <c r="AU266" s="265" t="s">
        <v>85</v>
      </c>
      <c r="AV266" s="15" t="s">
        <v>83</v>
      </c>
      <c r="AW266" s="15" t="s">
        <v>31</v>
      </c>
      <c r="AX266" s="15" t="s">
        <v>75</v>
      </c>
      <c r="AY266" s="265" t="s">
        <v>130</v>
      </c>
    </row>
    <row r="267" s="15" customFormat="1">
      <c r="A267" s="15"/>
      <c r="B267" s="256"/>
      <c r="C267" s="257"/>
      <c r="D267" s="235" t="s">
        <v>145</v>
      </c>
      <c r="E267" s="258" t="s">
        <v>1</v>
      </c>
      <c r="F267" s="259" t="s">
        <v>307</v>
      </c>
      <c r="G267" s="257"/>
      <c r="H267" s="258" t="s">
        <v>1</v>
      </c>
      <c r="I267" s="260"/>
      <c r="J267" s="257"/>
      <c r="K267" s="257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145</v>
      </c>
      <c r="AU267" s="265" t="s">
        <v>85</v>
      </c>
      <c r="AV267" s="15" t="s">
        <v>83</v>
      </c>
      <c r="AW267" s="15" t="s">
        <v>31</v>
      </c>
      <c r="AX267" s="15" t="s">
        <v>75</v>
      </c>
      <c r="AY267" s="265" t="s">
        <v>130</v>
      </c>
    </row>
    <row r="268" s="13" customFormat="1">
      <c r="A268" s="13"/>
      <c r="B268" s="233"/>
      <c r="C268" s="234"/>
      <c r="D268" s="235" t="s">
        <v>145</v>
      </c>
      <c r="E268" s="236" t="s">
        <v>1</v>
      </c>
      <c r="F268" s="237" t="s">
        <v>308</v>
      </c>
      <c r="G268" s="234"/>
      <c r="H268" s="238">
        <v>0.5</v>
      </c>
      <c r="I268" s="239"/>
      <c r="J268" s="234"/>
      <c r="K268" s="234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145</v>
      </c>
      <c r="AU268" s="244" t="s">
        <v>85</v>
      </c>
      <c r="AV268" s="13" t="s">
        <v>85</v>
      </c>
      <c r="AW268" s="13" t="s">
        <v>31</v>
      </c>
      <c r="AX268" s="13" t="s">
        <v>83</v>
      </c>
      <c r="AY268" s="244" t="s">
        <v>130</v>
      </c>
    </row>
    <row r="269" s="2" customFormat="1" ht="33" customHeight="1">
      <c r="A269" s="39"/>
      <c r="B269" s="40"/>
      <c r="C269" s="220" t="s">
        <v>309</v>
      </c>
      <c r="D269" s="220" t="s">
        <v>133</v>
      </c>
      <c r="E269" s="221" t="s">
        <v>310</v>
      </c>
      <c r="F269" s="222" t="s">
        <v>311</v>
      </c>
      <c r="G269" s="223" t="s">
        <v>143</v>
      </c>
      <c r="H269" s="224">
        <v>538</v>
      </c>
      <c r="I269" s="225"/>
      <c r="J269" s="224">
        <f>ROUND(I269*H269,2)</f>
        <v>0</v>
      </c>
      <c r="K269" s="226"/>
      <c r="L269" s="45"/>
      <c r="M269" s="227" t="s">
        <v>1</v>
      </c>
      <c r="N269" s="228" t="s">
        <v>40</v>
      </c>
      <c r="O269" s="92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215</v>
      </c>
      <c r="AT269" s="231" t="s">
        <v>133</v>
      </c>
      <c r="AU269" s="231" t="s">
        <v>85</v>
      </c>
      <c r="AY269" s="18" t="s">
        <v>130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83</v>
      </c>
      <c r="BK269" s="232">
        <f>ROUND(I269*H269,2)</f>
        <v>0</v>
      </c>
      <c r="BL269" s="18" t="s">
        <v>215</v>
      </c>
      <c r="BM269" s="231" t="s">
        <v>312</v>
      </c>
    </row>
    <row r="270" s="15" customFormat="1">
      <c r="A270" s="15"/>
      <c r="B270" s="256"/>
      <c r="C270" s="257"/>
      <c r="D270" s="235" t="s">
        <v>145</v>
      </c>
      <c r="E270" s="258" t="s">
        <v>1</v>
      </c>
      <c r="F270" s="259" t="s">
        <v>218</v>
      </c>
      <c r="G270" s="257"/>
      <c r="H270" s="258" t="s">
        <v>1</v>
      </c>
      <c r="I270" s="260"/>
      <c r="J270" s="257"/>
      <c r="K270" s="257"/>
      <c r="L270" s="261"/>
      <c r="M270" s="262"/>
      <c r="N270" s="263"/>
      <c r="O270" s="263"/>
      <c r="P270" s="263"/>
      <c r="Q270" s="263"/>
      <c r="R270" s="263"/>
      <c r="S270" s="263"/>
      <c r="T270" s="264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5" t="s">
        <v>145</v>
      </c>
      <c r="AU270" s="265" t="s">
        <v>85</v>
      </c>
      <c r="AV270" s="15" t="s">
        <v>83</v>
      </c>
      <c r="AW270" s="15" t="s">
        <v>31</v>
      </c>
      <c r="AX270" s="15" t="s">
        <v>75</v>
      </c>
      <c r="AY270" s="265" t="s">
        <v>130</v>
      </c>
    </row>
    <row r="271" s="15" customFormat="1">
      <c r="A271" s="15"/>
      <c r="B271" s="256"/>
      <c r="C271" s="257"/>
      <c r="D271" s="235" t="s">
        <v>145</v>
      </c>
      <c r="E271" s="258" t="s">
        <v>1</v>
      </c>
      <c r="F271" s="259" t="s">
        <v>313</v>
      </c>
      <c r="G271" s="257"/>
      <c r="H271" s="258" t="s">
        <v>1</v>
      </c>
      <c r="I271" s="260"/>
      <c r="J271" s="257"/>
      <c r="K271" s="257"/>
      <c r="L271" s="261"/>
      <c r="M271" s="262"/>
      <c r="N271" s="263"/>
      <c r="O271" s="263"/>
      <c r="P271" s="263"/>
      <c r="Q271" s="263"/>
      <c r="R271" s="263"/>
      <c r="S271" s="263"/>
      <c r="T271" s="26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5" t="s">
        <v>145</v>
      </c>
      <c r="AU271" s="265" t="s">
        <v>85</v>
      </c>
      <c r="AV271" s="15" t="s">
        <v>83</v>
      </c>
      <c r="AW271" s="15" t="s">
        <v>31</v>
      </c>
      <c r="AX271" s="15" t="s">
        <v>75</v>
      </c>
      <c r="AY271" s="265" t="s">
        <v>130</v>
      </c>
    </row>
    <row r="272" s="15" customFormat="1">
      <c r="A272" s="15"/>
      <c r="B272" s="256"/>
      <c r="C272" s="257"/>
      <c r="D272" s="235" t="s">
        <v>145</v>
      </c>
      <c r="E272" s="258" t="s">
        <v>1</v>
      </c>
      <c r="F272" s="259" t="s">
        <v>314</v>
      </c>
      <c r="G272" s="257"/>
      <c r="H272" s="258" t="s">
        <v>1</v>
      </c>
      <c r="I272" s="260"/>
      <c r="J272" s="257"/>
      <c r="K272" s="257"/>
      <c r="L272" s="261"/>
      <c r="M272" s="262"/>
      <c r="N272" s="263"/>
      <c r="O272" s="263"/>
      <c r="P272" s="263"/>
      <c r="Q272" s="263"/>
      <c r="R272" s="263"/>
      <c r="S272" s="263"/>
      <c r="T272" s="26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5" t="s">
        <v>145</v>
      </c>
      <c r="AU272" s="265" t="s">
        <v>85</v>
      </c>
      <c r="AV272" s="15" t="s">
        <v>83</v>
      </c>
      <c r="AW272" s="15" t="s">
        <v>31</v>
      </c>
      <c r="AX272" s="15" t="s">
        <v>75</v>
      </c>
      <c r="AY272" s="265" t="s">
        <v>130</v>
      </c>
    </row>
    <row r="273" s="13" customFormat="1">
      <c r="A273" s="13"/>
      <c r="B273" s="233"/>
      <c r="C273" s="234"/>
      <c r="D273" s="235" t="s">
        <v>145</v>
      </c>
      <c r="E273" s="236" t="s">
        <v>1</v>
      </c>
      <c r="F273" s="237" t="s">
        <v>220</v>
      </c>
      <c r="G273" s="234"/>
      <c r="H273" s="238">
        <v>140</v>
      </c>
      <c r="I273" s="239"/>
      <c r="J273" s="234"/>
      <c r="K273" s="234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145</v>
      </c>
      <c r="AU273" s="244" t="s">
        <v>85</v>
      </c>
      <c r="AV273" s="13" t="s">
        <v>85</v>
      </c>
      <c r="AW273" s="13" t="s">
        <v>31</v>
      </c>
      <c r="AX273" s="13" t="s">
        <v>75</v>
      </c>
      <c r="AY273" s="244" t="s">
        <v>130</v>
      </c>
    </row>
    <row r="274" s="15" customFormat="1">
      <c r="A274" s="15"/>
      <c r="B274" s="256"/>
      <c r="C274" s="257"/>
      <c r="D274" s="235" t="s">
        <v>145</v>
      </c>
      <c r="E274" s="258" t="s">
        <v>1</v>
      </c>
      <c r="F274" s="259" t="s">
        <v>315</v>
      </c>
      <c r="G274" s="257"/>
      <c r="H274" s="258" t="s">
        <v>1</v>
      </c>
      <c r="I274" s="260"/>
      <c r="J274" s="257"/>
      <c r="K274" s="257"/>
      <c r="L274" s="261"/>
      <c r="M274" s="262"/>
      <c r="N274" s="263"/>
      <c r="O274" s="263"/>
      <c r="P274" s="263"/>
      <c r="Q274" s="263"/>
      <c r="R274" s="263"/>
      <c r="S274" s="263"/>
      <c r="T274" s="264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5" t="s">
        <v>145</v>
      </c>
      <c r="AU274" s="265" t="s">
        <v>85</v>
      </c>
      <c r="AV274" s="15" t="s">
        <v>83</v>
      </c>
      <c r="AW274" s="15" t="s">
        <v>31</v>
      </c>
      <c r="AX274" s="15" t="s">
        <v>75</v>
      </c>
      <c r="AY274" s="265" t="s">
        <v>130</v>
      </c>
    </row>
    <row r="275" s="13" customFormat="1">
      <c r="A275" s="13"/>
      <c r="B275" s="233"/>
      <c r="C275" s="234"/>
      <c r="D275" s="235" t="s">
        <v>145</v>
      </c>
      <c r="E275" s="236" t="s">
        <v>1</v>
      </c>
      <c r="F275" s="237" t="s">
        <v>220</v>
      </c>
      <c r="G275" s="234"/>
      <c r="H275" s="238">
        <v>140</v>
      </c>
      <c r="I275" s="239"/>
      <c r="J275" s="234"/>
      <c r="K275" s="234"/>
      <c r="L275" s="240"/>
      <c r="M275" s="241"/>
      <c r="N275" s="242"/>
      <c r="O275" s="242"/>
      <c r="P275" s="242"/>
      <c r="Q275" s="242"/>
      <c r="R275" s="242"/>
      <c r="S275" s="242"/>
      <c r="T275" s="24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4" t="s">
        <v>145</v>
      </c>
      <c r="AU275" s="244" t="s">
        <v>85</v>
      </c>
      <c r="AV275" s="13" t="s">
        <v>85</v>
      </c>
      <c r="AW275" s="13" t="s">
        <v>31</v>
      </c>
      <c r="AX275" s="13" t="s">
        <v>75</v>
      </c>
      <c r="AY275" s="244" t="s">
        <v>130</v>
      </c>
    </row>
    <row r="276" s="15" customFormat="1">
      <c r="A276" s="15"/>
      <c r="B276" s="256"/>
      <c r="C276" s="257"/>
      <c r="D276" s="235" t="s">
        <v>145</v>
      </c>
      <c r="E276" s="258" t="s">
        <v>1</v>
      </c>
      <c r="F276" s="259" t="s">
        <v>223</v>
      </c>
      <c r="G276" s="257"/>
      <c r="H276" s="258" t="s">
        <v>1</v>
      </c>
      <c r="I276" s="260"/>
      <c r="J276" s="257"/>
      <c r="K276" s="257"/>
      <c r="L276" s="261"/>
      <c r="M276" s="262"/>
      <c r="N276" s="263"/>
      <c r="O276" s="263"/>
      <c r="P276" s="263"/>
      <c r="Q276" s="263"/>
      <c r="R276" s="263"/>
      <c r="S276" s="263"/>
      <c r="T276" s="264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5" t="s">
        <v>145</v>
      </c>
      <c r="AU276" s="265" t="s">
        <v>85</v>
      </c>
      <c r="AV276" s="15" t="s">
        <v>83</v>
      </c>
      <c r="AW276" s="15" t="s">
        <v>31</v>
      </c>
      <c r="AX276" s="15" t="s">
        <v>75</v>
      </c>
      <c r="AY276" s="265" t="s">
        <v>130</v>
      </c>
    </row>
    <row r="277" s="15" customFormat="1">
      <c r="A277" s="15"/>
      <c r="B277" s="256"/>
      <c r="C277" s="257"/>
      <c r="D277" s="235" t="s">
        <v>145</v>
      </c>
      <c r="E277" s="258" t="s">
        <v>1</v>
      </c>
      <c r="F277" s="259" t="s">
        <v>314</v>
      </c>
      <c r="G277" s="257"/>
      <c r="H277" s="258" t="s">
        <v>1</v>
      </c>
      <c r="I277" s="260"/>
      <c r="J277" s="257"/>
      <c r="K277" s="257"/>
      <c r="L277" s="261"/>
      <c r="M277" s="262"/>
      <c r="N277" s="263"/>
      <c r="O277" s="263"/>
      <c r="P277" s="263"/>
      <c r="Q277" s="263"/>
      <c r="R277" s="263"/>
      <c r="S277" s="263"/>
      <c r="T277" s="26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5" t="s">
        <v>145</v>
      </c>
      <c r="AU277" s="265" t="s">
        <v>85</v>
      </c>
      <c r="AV277" s="15" t="s">
        <v>83</v>
      </c>
      <c r="AW277" s="15" t="s">
        <v>31</v>
      </c>
      <c r="AX277" s="15" t="s">
        <v>75</v>
      </c>
      <c r="AY277" s="265" t="s">
        <v>130</v>
      </c>
    </row>
    <row r="278" s="13" customFormat="1">
      <c r="A278" s="13"/>
      <c r="B278" s="233"/>
      <c r="C278" s="234"/>
      <c r="D278" s="235" t="s">
        <v>145</v>
      </c>
      <c r="E278" s="236" t="s">
        <v>1</v>
      </c>
      <c r="F278" s="237" t="s">
        <v>224</v>
      </c>
      <c r="G278" s="234"/>
      <c r="H278" s="238">
        <v>90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145</v>
      </c>
      <c r="AU278" s="244" t="s">
        <v>85</v>
      </c>
      <c r="AV278" s="13" t="s">
        <v>85</v>
      </c>
      <c r="AW278" s="13" t="s">
        <v>31</v>
      </c>
      <c r="AX278" s="13" t="s">
        <v>75</v>
      </c>
      <c r="AY278" s="244" t="s">
        <v>130</v>
      </c>
    </row>
    <row r="279" s="15" customFormat="1">
      <c r="A279" s="15"/>
      <c r="B279" s="256"/>
      <c r="C279" s="257"/>
      <c r="D279" s="235" t="s">
        <v>145</v>
      </c>
      <c r="E279" s="258" t="s">
        <v>1</v>
      </c>
      <c r="F279" s="259" t="s">
        <v>315</v>
      </c>
      <c r="G279" s="257"/>
      <c r="H279" s="258" t="s">
        <v>1</v>
      </c>
      <c r="I279" s="260"/>
      <c r="J279" s="257"/>
      <c r="K279" s="257"/>
      <c r="L279" s="261"/>
      <c r="M279" s="262"/>
      <c r="N279" s="263"/>
      <c r="O279" s="263"/>
      <c r="P279" s="263"/>
      <c r="Q279" s="263"/>
      <c r="R279" s="263"/>
      <c r="S279" s="263"/>
      <c r="T279" s="26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5" t="s">
        <v>145</v>
      </c>
      <c r="AU279" s="265" t="s">
        <v>85</v>
      </c>
      <c r="AV279" s="15" t="s">
        <v>83</v>
      </c>
      <c r="AW279" s="15" t="s">
        <v>31</v>
      </c>
      <c r="AX279" s="15" t="s">
        <v>75</v>
      </c>
      <c r="AY279" s="265" t="s">
        <v>130</v>
      </c>
    </row>
    <row r="280" s="13" customFormat="1">
      <c r="A280" s="13"/>
      <c r="B280" s="233"/>
      <c r="C280" s="234"/>
      <c r="D280" s="235" t="s">
        <v>145</v>
      </c>
      <c r="E280" s="236" t="s">
        <v>1</v>
      </c>
      <c r="F280" s="237" t="s">
        <v>224</v>
      </c>
      <c r="G280" s="234"/>
      <c r="H280" s="238">
        <v>90</v>
      </c>
      <c r="I280" s="239"/>
      <c r="J280" s="234"/>
      <c r="K280" s="234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145</v>
      </c>
      <c r="AU280" s="244" t="s">
        <v>85</v>
      </c>
      <c r="AV280" s="13" t="s">
        <v>85</v>
      </c>
      <c r="AW280" s="13" t="s">
        <v>31</v>
      </c>
      <c r="AX280" s="13" t="s">
        <v>75</v>
      </c>
      <c r="AY280" s="244" t="s">
        <v>130</v>
      </c>
    </row>
    <row r="281" s="15" customFormat="1">
      <c r="A281" s="15"/>
      <c r="B281" s="256"/>
      <c r="C281" s="257"/>
      <c r="D281" s="235" t="s">
        <v>145</v>
      </c>
      <c r="E281" s="258" t="s">
        <v>1</v>
      </c>
      <c r="F281" s="259" t="s">
        <v>225</v>
      </c>
      <c r="G281" s="257"/>
      <c r="H281" s="258" t="s">
        <v>1</v>
      </c>
      <c r="I281" s="260"/>
      <c r="J281" s="257"/>
      <c r="K281" s="257"/>
      <c r="L281" s="261"/>
      <c r="M281" s="262"/>
      <c r="N281" s="263"/>
      <c r="O281" s="263"/>
      <c r="P281" s="263"/>
      <c r="Q281" s="263"/>
      <c r="R281" s="263"/>
      <c r="S281" s="263"/>
      <c r="T281" s="264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5" t="s">
        <v>145</v>
      </c>
      <c r="AU281" s="265" t="s">
        <v>85</v>
      </c>
      <c r="AV281" s="15" t="s">
        <v>83</v>
      </c>
      <c r="AW281" s="15" t="s">
        <v>31</v>
      </c>
      <c r="AX281" s="15" t="s">
        <v>75</v>
      </c>
      <c r="AY281" s="265" t="s">
        <v>130</v>
      </c>
    </row>
    <row r="282" s="15" customFormat="1">
      <c r="A282" s="15"/>
      <c r="B282" s="256"/>
      <c r="C282" s="257"/>
      <c r="D282" s="235" t="s">
        <v>145</v>
      </c>
      <c r="E282" s="258" t="s">
        <v>1</v>
      </c>
      <c r="F282" s="259" t="s">
        <v>313</v>
      </c>
      <c r="G282" s="257"/>
      <c r="H282" s="258" t="s">
        <v>1</v>
      </c>
      <c r="I282" s="260"/>
      <c r="J282" s="257"/>
      <c r="K282" s="257"/>
      <c r="L282" s="261"/>
      <c r="M282" s="262"/>
      <c r="N282" s="263"/>
      <c r="O282" s="263"/>
      <c r="P282" s="263"/>
      <c r="Q282" s="263"/>
      <c r="R282" s="263"/>
      <c r="S282" s="263"/>
      <c r="T282" s="264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5" t="s">
        <v>145</v>
      </c>
      <c r="AU282" s="265" t="s">
        <v>85</v>
      </c>
      <c r="AV282" s="15" t="s">
        <v>83</v>
      </c>
      <c r="AW282" s="15" t="s">
        <v>31</v>
      </c>
      <c r="AX282" s="15" t="s">
        <v>75</v>
      </c>
      <c r="AY282" s="265" t="s">
        <v>130</v>
      </c>
    </row>
    <row r="283" s="15" customFormat="1">
      <c r="A283" s="15"/>
      <c r="B283" s="256"/>
      <c r="C283" s="257"/>
      <c r="D283" s="235" t="s">
        <v>145</v>
      </c>
      <c r="E283" s="258" t="s">
        <v>1</v>
      </c>
      <c r="F283" s="259" t="s">
        <v>316</v>
      </c>
      <c r="G283" s="257"/>
      <c r="H283" s="258" t="s">
        <v>1</v>
      </c>
      <c r="I283" s="260"/>
      <c r="J283" s="257"/>
      <c r="K283" s="257"/>
      <c r="L283" s="261"/>
      <c r="M283" s="262"/>
      <c r="N283" s="263"/>
      <c r="O283" s="263"/>
      <c r="P283" s="263"/>
      <c r="Q283" s="263"/>
      <c r="R283" s="263"/>
      <c r="S283" s="263"/>
      <c r="T283" s="264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5" t="s">
        <v>145</v>
      </c>
      <c r="AU283" s="265" t="s">
        <v>85</v>
      </c>
      <c r="AV283" s="15" t="s">
        <v>83</v>
      </c>
      <c r="AW283" s="15" t="s">
        <v>31</v>
      </c>
      <c r="AX283" s="15" t="s">
        <v>75</v>
      </c>
      <c r="AY283" s="265" t="s">
        <v>130</v>
      </c>
    </row>
    <row r="284" s="13" customFormat="1">
      <c r="A284" s="13"/>
      <c r="B284" s="233"/>
      <c r="C284" s="234"/>
      <c r="D284" s="235" t="s">
        <v>145</v>
      </c>
      <c r="E284" s="236" t="s">
        <v>1</v>
      </c>
      <c r="F284" s="237" t="s">
        <v>226</v>
      </c>
      <c r="G284" s="234"/>
      <c r="H284" s="238">
        <v>35</v>
      </c>
      <c r="I284" s="239"/>
      <c r="J284" s="234"/>
      <c r="K284" s="234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145</v>
      </c>
      <c r="AU284" s="244" t="s">
        <v>85</v>
      </c>
      <c r="AV284" s="13" t="s">
        <v>85</v>
      </c>
      <c r="AW284" s="13" t="s">
        <v>31</v>
      </c>
      <c r="AX284" s="13" t="s">
        <v>75</v>
      </c>
      <c r="AY284" s="244" t="s">
        <v>130</v>
      </c>
    </row>
    <row r="285" s="15" customFormat="1">
      <c r="A285" s="15"/>
      <c r="B285" s="256"/>
      <c r="C285" s="257"/>
      <c r="D285" s="235" t="s">
        <v>145</v>
      </c>
      <c r="E285" s="258" t="s">
        <v>1</v>
      </c>
      <c r="F285" s="259" t="s">
        <v>315</v>
      </c>
      <c r="G285" s="257"/>
      <c r="H285" s="258" t="s">
        <v>1</v>
      </c>
      <c r="I285" s="260"/>
      <c r="J285" s="257"/>
      <c r="K285" s="257"/>
      <c r="L285" s="261"/>
      <c r="M285" s="262"/>
      <c r="N285" s="263"/>
      <c r="O285" s="263"/>
      <c r="P285" s="263"/>
      <c r="Q285" s="263"/>
      <c r="R285" s="263"/>
      <c r="S285" s="263"/>
      <c r="T285" s="264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5" t="s">
        <v>145</v>
      </c>
      <c r="AU285" s="265" t="s">
        <v>85</v>
      </c>
      <c r="AV285" s="15" t="s">
        <v>83</v>
      </c>
      <c r="AW285" s="15" t="s">
        <v>31</v>
      </c>
      <c r="AX285" s="15" t="s">
        <v>75</v>
      </c>
      <c r="AY285" s="265" t="s">
        <v>130</v>
      </c>
    </row>
    <row r="286" s="13" customFormat="1">
      <c r="A286" s="13"/>
      <c r="B286" s="233"/>
      <c r="C286" s="234"/>
      <c r="D286" s="235" t="s">
        <v>145</v>
      </c>
      <c r="E286" s="236" t="s">
        <v>1</v>
      </c>
      <c r="F286" s="237" t="s">
        <v>226</v>
      </c>
      <c r="G286" s="234"/>
      <c r="H286" s="238">
        <v>35</v>
      </c>
      <c r="I286" s="239"/>
      <c r="J286" s="234"/>
      <c r="K286" s="234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145</v>
      </c>
      <c r="AU286" s="244" t="s">
        <v>85</v>
      </c>
      <c r="AV286" s="13" t="s">
        <v>85</v>
      </c>
      <c r="AW286" s="13" t="s">
        <v>31</v>
      </c>
      <c r="AX286" s="13" t="s">
        <v>75</v>
      </c>
      <c r="AY286" s="244" t="s">
        <v>130</v>
      </c>
    </row>
    <row r="287" s="15" customFormat="1">
      <c r="A287" s="15"/>
      <c r="B287" s="256"/>
      <c r="C287" s="257"/>
      <c r="D287" s="235" t="s">
        <v>145</v>
      </c>
      <c r="E287" s="258" t="s">
        <v>1</v>
      </c>
      <c r="F287" s="259" t="s">
        <v>317</v>
      </c>
      <c r="G287" s="257"/>
      <c r="H287" s="258" t="s">
        <v>1</v>
      </c>
      <c r="I287" s="260"/>
      <c r="J287" s="257"/>
      <c r="K287" s="257"/>
      <c r="L287" s="261"/>
      <c r="M287" s="262"/>
      <c r="N287" s="263"/>
      <c r="O287" s="263"/>
      <c r="P287" s="263"/>
      <c r="Q287" s="263"/>
      <c r="R287" s="263"/>
      <c r="S287" s="263"/>
      <c r="T287" s="26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5" t="s">
        <v>145</v>
      </c>
      <c r="AU287" s="265" t="s">
        <v>85</v>
      </c>
      <c r="AV287" s="15" t="s">
        <v>83</v>
      </c>
      <c r="AW287" s="15" t="s">
        <v>31</v>
      </c>
      <c r="AX287" s="15" t="s">
        <v>75</v>
      </c>
      <c r="AY287" s="265" t="s">
        <v>130</v>
      </c>
    </row>
    <row r="288" s="15" customFormat="1">
      <c r="A288" s="15"/>
      <c r="B288" s="256"/>
      <c r="C288" s="257"/>
      <c r="D288" s="235" t="s">
        <v>145</v>
      </c>
      <c r="E288" s="258" t="s">
        <v>1</v>
      </c>
      <c r="F288" s="259" t="s">
        <v>318</v>
      </c>
      <c r="G288" s="257"/>
      <c r="H288" s="258" t="s">
        <v>1</v>
      </c>
      <c r="I288" s="260"/>
      <c r="J288" s="257"/>
      <c r="K288" s="257"/>
      <c r="L288" s="261"/>
      <c r="M288" s="262"/>
      <c r="N288" s="263"/>
      <c r="O288" s="263"/>
      <c r="P288" s="263"/>
      <c r="Q288" s="263"/>
      <c r="R288" s="263"/>
      <c r="S288" s="263"/>
      <c r="T288" s="26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5" t="s">
        <v>145</v>
      </c>
      <c r="AU288" s="265" t="s">
        <v>85</v>
      </c>
      <c r="AV288" s="15" t="s">
        <v>83</v>
      </c>
      <c r="AW288" s="15" t="s">
        <v>31</v>
      </c>
      <c r="AX288" s="15" t="s">
        <v>75</v>
      </c>
      <c r="AY288" s="265" t="s">
        <v>130</v>
      </c>
    </row>
    <row r="289" s="13" customFormat="1">
      <c r="A289" s="13"/>
      <c r="B289" s="233"/>
      <c r="C289" s="234"/>
      <c r="D289" s="235" t="s">
        <v>145</v>
      </c>
      <c r="E289" s="236" t="s">
        <v>1</v>
      </c>
      <c r="F289" s="237" t="s">
        <v>176</v>
      </c>
      <c r="G289" s="234"/>
      <c r="H289" s="238">
        <v>8</v>
      </c>
      <c r="I289" s="239"/>
      <c r="J289" s="234"/>
      <c r="K289" s="234"/>
      <c r="L289" s="240"/>
      <c r="M289" s="241"/>
      <c r="N289" s="242"/>
      <c r="O289" s="242"/>
      <c r="P289" s="242"/>
      <c r="Q289" s="242"/>
      <c r="R289" s="242"/>
      <c r="S289" s="242"/>
      <c r="T289" s="24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4" t="s">
        <v>145</v>
      </c>
      <c r="AU289" s="244" t="s">
        <v>85</v>
      </c>
      <c r="AV289" s="13" t="s">
        <v>85</v>
      </c>
      <c r="AW289" s="13" t="s">
        <v>31</v>
      </c>
      <c r="AX289" s="13" t="s">
        <v>75</v>
      </c>
      <c r="AY289" s="244" t="s">
        <v>130</v>
      </c>
    </row>
    <row r="290" s="14" customFormat="1">
      <c r="A290" s="14"/>
      <c r="B290" s="245"/>
      <c r="C290" s="246"/>
      <c r="D290" s="235" t="s">
        <v>145</v>
      </c>
      <c r="E290" s="247" t="s">
        <v>1</v>
      </c>
      <c r="F290" s="248" t="s">
        <v>149</v>
      </c>
      <c r="G290" s="246"/>
      <c r="H290" s="249">
        <v>538</v>
      </c>
      <c r="I290" s="250"/>
      <c r="J290" s="246"/>
      <c r="K290" s="246"/>
      <c r="L290" s="251"/>
      <c r="M290" s="252"/>
      <c r="N290" s="253"/>
      <c r="O290" s="253"/>
      <c r="P290" s="253"/>
      <c r="Q290" s="253"/>
      <c r="R290" s="253"/>
      <c r="S290" s="253"/>
      <c r="T290" s="25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5" t="s">
        <v>145</v>
      </c>
      <c r="AU290" s="255" t="s">
        <v>85</v>
      </c>
      <c r="AV290" s="14" t="s">
        <v>137</v>
      </c>
      <c r="AW290" s="14" t="s">
        <v>31</v>
      </c>
      <c r="AX290" s="14" t="s">
        <v>83</v>
      </c>
      <c r="AY290" s="255" t="s">
        <v>130</v>
      </c>
    </row>
    <row r="291" s="2" customFormat="1" ht="24.15" customHeight="1">
      <c r="A291" s="39"/>
      <c r="B291" s="40"/>
      <c r="C291" s="220" t="s">
        <v>319</v>
      </c>
      <c r="D291" s="220" t="s">
        <v>133</v>
      </c>
      <c r="E291" s="221" t="s">
        <v>320</v>
      </c>
      <c r="F291" s="222" t="s">
        <v>321</v>
      </c>
      <c r="G291" s="223" t="s">
        <v>143</v>
      </c>
      <c r="H291" s="224">
        <v>24.5</v>
      </c>
      <c r="I291" s="225"/>
      <c r="J291" s="224">
        <f>ROUND(I291*H291,2)</f>
        <v>0</v>
      </c>
      <c r="K291" s="226"/>
      <c r="L291" s="45"/>
      <c r="M291" s="227" t="s">
        <v>1</v>
      </c>
      <c r="N291" s="228" t="s">
        <v>40</v>
      </c>
      <c r="O291" s="92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215</v>
      </c>
      <c r="AT291" s="231" t="s">
        <v>133</v>
      </c>
      <c r="AU291" s="231" t="s">
        <v>85</v>
      </c>
      <c r="AY291" s="18" t="s">
        <v>130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83</v>
      </c>
      <c r="BK291" s="232">
        <f>ROUND(I291*H291,2)</f>
        <v>0</v>
      </c>
      <c r="BL291" s="18" t="s">
        <v>215</v>
      </c>
      <c r="BM291" s="231" t="s">
        <v>322</v>
      </c>
    </row>
    <row r="292" s="15" customFormat="1">
      <c r="A292" s="15"/>
      <c r="B292" s="256"/>
      <c r="C292" s="257"/>
      <c r="D292" s="235" t="s">
        <v>145</v>
      </c>
      <c r="E292" s="258" t="s">
        <v>1</v>
      </c>
      <c r="F292" s="259" t="s">
        <v>323</v>
      </c>
      <c r="G292" s="257"/>
      <c r="H292" s="258" t="s">
        <v>1</v>
      </c>
      <c r="I292" s="260"/>
      <c r="J292" s="257"/>
      <c r="K292" s="257"/>
      <c r="L292" s="261"/>
      <c r="M292" s="262"/>
      <c r="N292" s="263"/>
      <c r="O292" s="263"/>
      <c r="P292" s="263"/>
      <c r="Q292" s="263"/>
      <c r="R292" s="263"/>
      <c r="S292" s="263"/>
      <c r="T292" s="264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5" t="s">
        <v>145</v>
      </c>
      <c r="AU292" s="265" t="s">
        <v>85</v>
      </c>
      <c r="AV292" s="15" t="s">
        <v>83</v>
      </c>
      <c r="AW292" s="15" t="s">
        <v>31</v>
      </c>
      <c r="AX292" s="15" t="s">
        <v>75</v>
      </c>
      <c r="AY292" s="265" t="s">
        <v>130</v>
      </c>
    </row>
    <row r="293" s="13" customFormat="1">
      <c r="A293" s="13"/>
      <c r="B293" s="233"/>
      <c r="C293" s="234"/>
      <c r="D293" s="235" t="s">
        <v>145</v>
      </c>
      <c r="E293" s="236" t="s">
        <v>1</v>
      </c>
      <c r="F293" s="237" t="s">
        <v>324</v>
      </c>
      <c r="G293" s="234"/>
      <c r="H293" s="238">
        <v>12</v>
      </c>
      <c r="I293" s="239"/>
      <c r="J293" s="234"/>
      <c r="K293" s="234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145</v>
      </c>
      <c r="AU293" s="244" t="s">
        <v>85</v>
      </c>
      <c r="AV293" s="13" t="s">
        <v>85</v>
      </c>
      <c r="AW293" s="13" t="s">
        <v>31</v>
      </c>
      <c r="AX293" s="13" t="s">
        <v>75</v>
      </c>
      <c r="AY293" s="244" t="s">
        <v>130</v>
      </c>
    </row>
    <row r="294" s="15" customFormat="1">
      <c r="A294" s="15"/>
      <c r="B294" s="256"/>
      <c r="C294" s="257"/>
      <c r="D294" s="235" t="s">
        <v>145</v>
      </c>
      <c r="E294" s="258" t="s">
        <v>1</v>
      </c>
      <c r="F294" s="259" t="s">
        <v>325</v>
      </c>
      <c r="G294" s="257"/>
      <c r="H294" s="258" t="s">
        <v>1</v>
      </c>
      <c r="I294" s="260"/>
      <c r="J294" s="257"/>
      <c r="K294" s="257"/>
      <c r="L294" s="261"/>
      <c r="M294" s="262"/>
      <c r="N294" s="263"/>
      <c r="O294" s="263"/>
      <c r="P294" s="263"/>
      <c r="Q294" s="263"/>
      <c r="R294" s="263"/>
      <c r="S294" s="263"/>
      <c r="T294" s="26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5" t="s">
        <v>145</v>
      </c>
      <c r="AU294" s="265" t="s">
        <v>85</v>
      </c>
      <c r="AV294" s="15" t="s">
        <v>83</v>
      </c>
      <c r="AW294" s="15" t="s">
        <v>31</v>
      </c>
      <c r="AX294" s="15" t="s">
        <v>75</v>
      </c>
      <c r="AY294" s="265" t="s">
        <v>130</v>
      </c>
    </row>
    <row r="295" s="13" customFormat="1">
      <c r="A295" s="13"/>
      <c r="B295" s="233"/>
      <c r="C295" s="234"/>
      <c r="D295" s="235" t="s">
        <v>145</v>
      </c>
      <c r="E295" s="236" t="s">
        <v>1</v>
      </c>
      <c r="F295" s="237" t="s">
        <v>326</v>
      </c>
      <c r="G295" s="234"/>
      <c r="H295" s="238">
        <v>12.5</v>
      </c>
      <c r="I295" s="239"/>
      <c r="J295" s="234"/>
      <c r="K295" s="234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145</v>
      </c>
      <c r="AU295" s="244" t="s">
        <v>85</v>
      </c>
      <c r="AV295" s="13" t="s">
        <v>85</v>
      </c>
      <c r="AW295" s="13" t="s">
        <v>31</v>
      </c>
      <c r="AX295" s="13" t="s">
        <v>75</v>
      </c>
      <c r="AY295" s="244" t="s">
        <v>130</v>
      </c>
    </row>
    <row r="296" s="14" customFormat="1">
      <c r="A296" s="14"/>
      <c r="B296" s="245"/>
      <c r="C296" s="246"/>
      <c r="D296" s="235" t="s">
        <v>145</v>
      </c>
      <c r="E296" s="247" t="s">
        <v>1</v>
      </c>
      <c r="F296" s="248" t="s">
        <v>149</v>
      </c>
      <c r="G296" s="246"/>
      <c r="H296" s="249">
        <v>24.5</v>
      </c>
      <c r="I296" s="250"/>
      <c r="J296" s="246"/>
      <c r="K296" s="246"/>
      <c r="L296" s="251"/>
      <c r="M296" s="252"/>
      <c r="N296" s="253"/>
      <c r="O296" s="253"/>
      <c r="P296" s="253"/>
      <c r="Q296" s="253"/>
      <c r="R296" s="253"/>
      <c r="S296" s="253"/>
      <c r="T296" s="25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5" t="s">
        <v>145</v>
      </c>
      <c r="AU296" s="255" t="s">
        <v>85</v>
      </c>
      <c r="AV296" s="14" t="s">
        <v>137</v>
      </c>
      <c r="AW296" s="14" t="s">
        <v>31</v>
      </c>
      <c r="AX296" s="14" t="s">
        <v>83</v>
      </c>
      <c r="AY296" s="255" t="s">
        <v>130</v>
      </c>
    </row>
    <row r="297" s="2" customFormat="1" ht="21.75" customHeight="1">
      <c r="A297" s="39"/>
      <c r="B297" s="40"/>
      <c r="C297" s="220" t="s">
        <v>327</v>
      </c>
      <c r="D297" s="220" t="s">
        <v>133</v>
      </c>
      <c r="E297" s="221" t="s">
        <v>328</v>
      </c>
      <c r="F297" s="222" t="s">
        <v>329</v>
      </c>
      <c r="G297" s="223" t="s">
        <v>184</v>
      </c>
      <c r="H297" s="224">
        <v>19</v>
      </c>
      <c r="I297" s="225"/>
      <c r="J297" s="224">
        <f>ROUND(I297*H297,2)</f>
        <v>0</v>
      </c>
      <c r="K297" s="226"/>
      <c r="L297" s="45"/>
      <c r="M297" s="227" t="s">
        <v>1</v>
      </c>
      <c r="N297" s="228" t="s">
        <v>40</v>
      </c>
      <c r="O297" s="92"/>
      <c r="P297" s="229">
        <f>O297*H297</f>
        <v>0</v>
      </c>
      <c r="Q297" s="229">
        <v>0</v>
      </c>
      <c r="R297" s="229">
        <f>Q297*H297</f>
        <v>0</v>
      </c>
      <c r="S297" s="229">
        <v>0</v>
      </c>
      <c r="T297" s="23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1" t="s">
        <v>215</v>
      </c>
      <c r="AT297" s="231" t="s">
        <v>133</v>
      </c>
      <c r="AU297" s="231" t="s">
        <v>85</v>
      </c>
      <c r="AY297" s="18" t="s">
        <v>130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8" t="s">
        <v>83</v>
      </c>
      <c r="BK297" s="232">
        <f>ROUND(I297*H297,2)</f>
        <v>0</v>
      </c>
      <c r="BL297" s="18" t="s">
        <v>215</v>
      </c>
      <c r="BM297" s="231" t="s">
        <v>330</v>
      </c>
    </row>
    <row r="298" s="15" customFormat="1">
      <c r="A298" s="15"/>
      <c r="B298" s="256"/>
      <c r="C298" s="257"/>
      <c r="D298" s="235" t="s">
        <v>145</v>
      </c>
      <c r="E298" s="258" t="s">
        <v>1</v>
      </c>
      <c r="F298" s="259" t="s">
        <v>331</v>
      </c>
      <c r="G298" s="257"/>
      <c r="H298" s="258" t="s">
        <v>1</v>
      </c>
      <c r="I298" s="260"/>
      <c r="J298" s="257"/>
      <c r="K298" s="257"/>
      <c r="L298" s="261"/>
      <c r="M298" s="262"/>
      <c r="N298" s="263"/>
      <c r="O298" s="263"/>
      <c r="P298" s="263"/>
      <c r="Q298" s="263"/>
      <c r="R298" s="263"/>
      <c r="S298" s="263"/>
      <c r="T298" s="264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5" t="s">
        <v>145</v>
      </c>
      <c r="AU298" s="265" t="s">
        <v>85</v>
      </c>
      <c r="AV298" s="15" t="s">
        <v>83</v>
      </c>
      <c r="AW298" s="15" t="s">
        <v>31</v>
      </c>
      <c r="AX298" s="15" t="s">
        <v>75</v>
      </c>
      <c r="AY298" s="265" t="s">
        <v>130</v>
      </c>
    </row>
    <row r="299" s="13" customFormat="1">
      <c r="A299" s="13"/>
      <c r="B299" s="233"/>
      <c r="C299" s="234"/>
      <c r="D299" s="235" t="s">
        <v>145</v>
      </c>
      <c r="E299" s="236" t="s">
        <v>1</v>
      </c>
      <c r="F299" s="237" t="s">
        <v>256</v>
      </c>
      <c r="G299" s="234"/>
      <c r="H299" s="238">
        <v>19</v>
      </c>
      <c r="I299" s="239"/>
      <c r="J299" s="234"/>
      <c r="K299" s="234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145</v>
      </c>
      <c r="AU299" s="244" t="s">
        <v>85</v>
      </c>
      <c r="AV299" s="13" t="s">
        <v>85</v>
      </c>
      <c r="AW299" s="13" t="s">
        <v>31</v>
      </c>
      <c r="AX299" s="13" t="s">
        <v>83</v>
      </c>
      <c r="AY299" s="244" t="s">
        <v>130</v>
      </c>
    </row>
    <row r="300" s="2" customFormat="1" ht="16.5" customHeight="1">
      <c r="A300" s="39"/>
      <c r="B300" s="40"/>
      <c r="C300" s="270" t="s">
        <v>332</v>
      </c>
      <c r="D300" s="270" t="s">
        <v>229</v>
      </c>
      <c r="E300" s="271" t="s">
        <v>333</v>
      </c>
      <c r="F300" s="272" t="s">
        <v>334</v>
      </c>
      <c r="G300" s="273" t="s">
        <v>303</v>
      </c>
      <c r="H300" s="274">
        <v>11.67</v>
      </c>
      <c r="I300" s="275"/>
      <c r="J300" s="274">
        <f>ROUND(I300*H300,2)</f>
        <v>0</v>
      </c>
      <c r="K300" s="276"/>
      <c r="L300" s="277"/>
      <c r="M300" s="278" t="s">
        <v>1</v>
      </c>
      <c r="N300" s="279" t="s">
        <v>40</v>
      </c>
      <c r="O300" s="92"/>
      <c r="P300" s="229">
        <f>O300*H300</f>
        <v>0</v>
      </c>
      <c r="Q300" s="229">
        <v>0.55000000000000004</v>
      </c>
      <c r="R300" s="229">
        <f>Q300*H300</f>
        <v>6.4185000000000008</v>
      </c>
      <c r="S300" s="229">
        <v>0</v>
      </c>
      <c r="T300" s="23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1" t="s">
        <v>232</v>
      </c>
      <c r="AT300" s="231" t="s">
        <v>229</v>
      </c>
      <c r="AU300" s="231" t="s">
        <v>85</v>
      </c>
      <c r="AY300" s="18" t="s">
        <v>130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83</v>
      </c>
      <c r="BK300" s="232">
        <f>ROUND(I300*H300,2)</f>
        <v>0</v>
      </c>
      <c r="BL300" s="18" t="s">
        <v>215</v>
      </c>
      <c r="BM300" s="231" t="s">
        <v>335</v>
      </c>
    </row>
    <row r="301" s="15" customFormat="1">
      <c r="A301" s="15"/>
      <c r="B301" s="256"/>
      <c r="C301" s="257"/>
      <c r="D301" s="235" t="s">
        <v>145</v>
      </c>
      <c r="E301" s="258" t="s">
        <v>1</v>
      </c>
      <c r="F301" s="259" t="s">
        <v>218</v>
      </c>
      <c r="G301" s="257"/>
      <c r="H301" s="258" t="s">
        <v>1</v>
      </c>
      <c r="I301" s="260"/>
      <c r="J301" s="257"/>
      <c r="K301" s="257"/>
      <c r="L301" s="261"/>
      <c r="M301" s="262"/>
      <c r="N301" s="263"/>
      <c r="O301" s="263"/>
      <c r="P301" s="263"/>
      <c r="Q301" s="263"/>
      <c r="R301" s="263"/>
      <c r="S301" s="263"/>
      <c r="T301" s="26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5" t="s">
        <v>145</v>
      </c>
      <c r="AU301" s="265" t="s">
        <v>85</v>
      </c>
      <c r="AV301" s="15" t="s">
        <v>83</v>
      </c>
      <c r="AW301" s="15" t="s">
        <v>31</v>
      </c>
      <c r="AX301" s="15" t="s">
        <v>75</v>
      </c>
      <c r="AY301" s="265" t="s">
        <v>130</v>
      </c>
    </row>
    <row r="302" s="13" customFormat="1">
      <c r="A302" s="13"/>
      <c r="B302" s="233"/>
      <c r="C302" s="234"/>
      <c r="D302" s="235" t="s">
        <v>145</v>
      </c>
      <c r="E302" s="236" t="s">
        <v>1</v>
      </c>
      <c r="F302" s="237" t="s">
        <v>336</v>
      </c>
      <c r="G302" s="234"/>
      <c r="H302" s="238">
        <v>7.3899999999999997</v>
      </c>
      <c r="I302" s="239"/>
      <c r="J302" s="234"/>
      <c r="K302" s="234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145</v>
      </c>
      <c r="AU302" s="244" t="s">
        <v>85</v>
      </c>
      <c r="AV302" s="13" t="s">
        <v>85</v>
      </c>
      <c r="AW302" s="13" t="s">
        <v>31</v>
      </c>
      <c r="AX302" s="13" t="s">
        <v>75</v>
      </c>
      <c r="AY302" s="244" t="s">
        <v>130</v>
      </c>
    </row>
    <row r="303" s="15" customFormat="1">
      <c r="A303" s="15"/>
      <c r="B303" s="256"/>
      <c r="C303" s="257"/>
      <c r="D303" s="235" t="s">
        <v>145</v>
      </c>
      <c r="E303" s="258" t="s">
        <v>1</v>
      </c>
      <c r="F303" s="259" t="s">
        <v>223</v>
      </c>
      <c r="G303" s="257"/>
      <c r="H303" s="258" t="s">
        <v>1</v>
      </c>
      <c r="I303" s="260"/>
      <c r="J303" s="257"/>
      <c r="K303" s="257"/>
      <c r="L303" s="261"/>
      <c r="M303" s="262"/>
      <c r="N303" s="263"/>
      <c r="O303" s="263"/>
      <c r="P303" s="263"/>
      <c r="Q303" s="263"/>
      <c r="R303" s="263"/>
      <c r="S303" s="263"/>
      <c r="T303" s="264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5" t="s">
        <v>145</v>
      </c>
      <c r="AU303" s="265" t="s">
        <v>85</v>
      </c>
      <c r="AV303" s="15" t="s">
        <v>83</v>
      </c>
      <c r="AW303" s="15" t="s">
        <v>31</v>
      </c>
      <c r="AX303" s="15" t="s">
        <v>75</v>
      </c>
      <c r="AY303" s="265" t="s">
        <v>130</v>
      </c>
    </row>
    <row r="304" s="13" customFormat="1">
      <c r="A304" s="13"/>
      <c r="B304" s="233"/>
      <c r="C304" s="234"/>
      <c r="D304" s="235" t="s">
        <v>145</v>
      </c>
      <c r="E304" s="236" t="s">
        <v>1</v>
      </c>
      <c r="F304" s="237" t="s">
        <v>337</v>
      </c>
      <c r="G304" s="234"/>
      <c r="H304" s="238">
        <v>4.75</v>
      </c>
      <c r="I304" s="239"/>
      <c r="J304" s="234"/>
      <c r="K304" s="234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145</v>
      </c>
      <c r="AU304" s="244" t="s">
        <v>85</v>
      </c>
      <c r="AV304" s="13" t="s">
        <v>85</v>
      </c>
      <c r="AW304" s="13" t="s">
        <v>31</v>
      </c>
      <c r="AX304" s="13" t="s">
        <v>75</v>
      </c>
      <c r="AY304" s="244" t="s">
        <v>130</v>
      </c>
    </row>
    <row r="305" s="15" customFormat="1">
      <c r="A305" s="15"/>
      <c r="B305" s="256"/>
      <c r="C305" s="257"/>
      <c r="D305" s="235" t="s">
        <v>145</v>
      </c>
      <c r="E305" s="258" t="s">
        <v>1</v>
      </c>
      <c r="F305" s="259" t="s">
        <v>225</v>
      </c>
      <c r="G305" s="257"/>
      <c r="H305" s="258" t="s">
        <v>1</v>
      </c>
      <c r="I305" s="260"/>
      <c r="J305" s="257"/>
      <c r="K305" s="257"/>
      <c r="L305" s="261"/>
      <c r="M305" s="262"/>
      <c r="N305" s="263"/>
      <c r="O305" s="263"/>
      <c r="P305" s="263"/>
      <c r="Q305" s="263"/>
      <c r="R305" s="263"/>
      <c r="S305" s="263"/>
      <c r="T305" s="26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5" t="s">
        <v>145</v>
      </c>
      <c r="AU305" s="265" t="s">
        <v>85</v>
      </c>
      <c r="AV305" s="15" t="s">
        <v>83</v>
      </c>
      <c r="AW305" s="15" t="s">
        <v>31</v>
      </c>
      <c r="AX305" s="15" t="s">
        <v>75</v>
      </c>
      <c r="AY305" s="265" t="s">
        <v>130</v>
      </c>
    </row>
    <row r="306" s="13" customFormat="1">
      <c r="A306" s="13"/>
      <c r="B306" s="233"/>
      <c r="C306" s="234"/>
      <c r="D306" s="235" t="s">
        <v>145</v>
      </c>
      <c r="E306" s="236" t="s">
        <v>1</v>
      </c>
      <c r="F306" s="237" t="s">
        <v>338</v>
      </c>
      <c r="G306" s="234"/>
      <c r="H306" s="238">
        <v>1.8500000000000001</v>
      </c>
      <c r="I306" s="239"/>
      <c r="J306" s="234"/>
      <c r="K306" s="234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145</v>
      </c>
      <c r="AU306" s="244" t="s">
        <v>85</v>
      </c>
      <c r="AV306" s="13" t="s">
        <v>85</v>
      </c>
      <c r="AW306" s="13" t="s">
        <v>31</v>
      </c>
      <c r="AX306" s="13" t="s">
        <v>75</v>
      </c>
      <c r="AY306" s="244" t="s">
        <v>130</v>
      </c>
    </row>
    <row r="307" s="15" customFormat="1">
      <c r="A307" s="15"/>
      <c r="B307" s="256"/>
      <c r="C307" s="257"/>
      <c r="D307" s="235" t="s">
        <v>145</v>
      </c>
      <c r="E307" s="258" t="s">
        <v>1</v>
      </c>
      <c r="F307" s="259" t="s">
        <v>339</v>
      </c>
      <c r="G307" s="257"/>
      <c r="H307" s="258" t="s">
        <v>1</v>
      </c>
      <c r="I307" s="260"/>
      <c r="J307" s="257"/>
      <c r="K307" s="257"/>
      <c r="L307" s="261"/>
      <c r="M307" s="262"/>
      <c r="N307" s="263"/>
      <c r="O307" s="263"/>
      <c r="P307" s="263"/>
      <c r="Q307" s="263"/>
      <c r="R307" s="263"/>
      <c r="S307" s="263"/>
      <c r="T307" s="26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5" t="s">
        <v>145</v>
      </c>
      <c r="AU307" s="265" t="s">
        <v>85</v>
      </c>
      <c r="AV307" s="15" t="s">
        <v>83</v>
      </c>
      <c r="AW307" s="15" t="s">
        <v>31</v>
      </c>
      <c r="AX307" s="15" t="s">
        <v>75</v>
      </c>
      <c r="AY307" s="265" t="s">
        <v>130</v>
      </c>
    </row>
    <row r="308" s="15" customFormat="1">
      <c r="A308" s="15"/>
      <c r="B308" s="256"/>
      <c r="C308" s="257"/>
      <c r="D308" s="235" t="s">
        <v>145</v>
      </c>
      <c r="E308" s="258" t="s">
        <v>1</v>
      </c>
      <c r="F308" s="259" t="s">
        <v>318</v>
      </c>
      <c r="G308" s="257"/>
      <c r="H308" s="258" t="s">
        <v>1</v>
      </c>
      <c r="I308" s="260"/>
      <c r="J308" s="257"/>
      <c r="K308" s="257"/>
      <c r="L308" s="261"/>
      <c r="M308" s="262"/>
      <c r="N308" s="263"/>
      <c r="O308" s="263"/>
      <c r="P308" s="263"/>
      <c r="Q308" s="263"/>
      <c r="R308" s="263"/>
      <c r="S308" s="263"/>
      <c r="T308" s="264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5" t="s">
        <v>145</v>
      </c>
      <c r="AU308" s="265" t="s">
        <v>85</v>
      </c>
      <c r="AV308" s="15" t="s">
        <v>83</v>
      </c>
      <c r="AW308" s="15" t="s">
        <v>31</v>
      </c>
      <c r="AX308" s="15" t="s">
        <v>75</v>
      </c>
      <c r="AY308" s="265" t="s">
        <v>130</v>
      </c>
    </row>
    <row r="309" s="13" customFormat="1">
      <c r="A309" s="13"/>
      <c r="B309" s="233"/>
      <c r="C309" s="234"/>
      <c r="D309" s="235" t="s">
        <v>145</v>
      </c>
      <c r="E309" s="236" t="s">
        <v>1</v>
      </c>
      <c r="F309" s="237" t="s">
        <v>340</v>
      </c>
      <c r="G309" s="234"/>
      <c r="H309" s="238">
        <v>0.20999999999999999</v>
      </c>
      <c r="I309" s="239"/>
      <c r="J309" s="234"/>
      <c r="K309" s="234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145</v>
      </c>
      <c r="AU309" s="244" t="s">
        <v>85</v>
      </c>
      <c r="AV309" s="13" t="s">
        <v>85</v>
      </c>
      <c r="AW309" s="13" t="s">
        <v>31</v>
      </c>
      <c r="AX309" s="13" t="s">
        <v>75</v>
      </c>
      <c r="AY309" s="244" t="s">
        <v>130</v>
      </c>
    </row>
    <row r="310" s="15" customFormat="1">
      <c r="A310" s="15"/>
      <c r="B310" s="256"/>
      <c r="C310" s="257"/>
      <c r="D310" s="235" t="s">
        <v>145</v>
      </c>
      <c r="E310" s="258" t="s">
        <v>1</v>
      </c>
      <c r="F310" s="259" t="s">
        <v>341</v>
      </c>
      <c r="G310" s="257"/>
      <c r="H310" s="258" t="s">
        <v>1</v>
      </c>
      <c r="I310" s="260"/>
      <c r="J310" s="257"/>
      <c r="K310" s="257"/>
      <c r="L310" s="261"/>
      <c r="M310" s="262"/>
      <c r="N310" s="263"/>
      <c r="O310" s="263"/>
      <c r="P310" s="263"/>
      <c r="Q310" s="263"/>
      <c r="R310" s="263"/>
      <c r="S310" s="263"/>
      <c r="T310" s="264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5" t="s">
        <v>145</v>
      </c>
      <c r="AU310" s="265" t="s">
        <v>85</v>
      </c>
      <c r="AV310" s="15" t="s">
        <v>83</v>
      </c>
      <c r="AW310" s="15" t="s">
        <v>31</v>
      </c>
      <c r="AX310" s="15" t="s">
        <v>75</v>
      </c>
      <c r="AY310" s="265" t="s">
        <v>130</v>
      </c>
    </row>
    <row r="311" s="13" customFormat="1">
      <c r="A311" s="13"/>
      <c r="B311" s="233"/>
      <c r="C311" s="234"/>
      <c r="D311" s="235" t="s">
        <v>145</v>
      </c>
      <c r="E311" s="236" t="s">
        <v>1</v>
      </c>
      <c r="F311" s="237" t="s">
        <v>342</v>
      </c>
      <c r="G311" s="234"/>
      <c r="H311" s="238">
        <v>0.65000000000000002</v>
      </c>
      <c r="I311" s="239"/>
      <c r="J311" s="234"/>
      <c r="K311" s="234"/>
      <c r="L311" s="240"/>
      <c r="M311" s="241"/>
      <c r="N311" s="242"/>
      <c r="O311" s="242"/>
      <c r="P311" s="242"/>
      <c r="Q311" s="242"/>
      <c r="R311" s="242"/>
      <c r="S311" s="242"/>
      <c r="T311" s="24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4" t="s">
        <v>145</v>
      </c>
      <c r="AU311" s="244" t="s">
        <v>85</v>
      </c>
      <c r="AV311" s="13" t="s">
        <v>85</v>
      </c>
      <c r="AW311" s="13" t="s">
        <v>31</v>
      </c>
      <c r="AX311" s="13" t="s">
        <v>75</v>
      </c>
      <c r="AY311" s="244" t="s">
        <v>130</v>
      </c>
    </row>
    <row r="312" s="16" customFormat="1">
      <c r="A312" s="16"/>
      <c r="B312" s="280"/>
      <c r="C312" s="281"/>
      <c r="D312" s="235" t="s">
        <v>145</v>
      </c>
      <c r="E312" s="282" t="s">
        <v>1</v>
      </c>
      <c r="F312" s="283" t="s">
        <v>343</v>
      </c>
      <c r="G312" s="281"/>
      <c r="H312" s="284">
        <v>14.850000000000001</v>
      </c>
      <c r="I312" s="285"/>
      <c r="J312" s="281"/>
      <c r="K312" s="281"/>
      <c r="L312" s="286"/>
      <c r="M312" s="287"/>
      <c r="N312" s="288"/>
      <c r="O312" s="288"/>
      <c r="P312" s="288"/>
      <c r="Q312" s="288"/>
      <c r="R312" s="288"/>
      <c r="S312" s="288"/>
      <c r="T312" s="289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T312" s="290" t="s">
        <v>145</v>
      </c>
      <c r="AU312" s="290" t="s">
        <v>85</v>
      </c>
      <c r="AV312" s="16" t="s">
        <v>150</v>
      </c>
      <c r="AW312" s="16" t="s">
        <v>31</v>
      </c>
      <c r="AX312" s="16" t="s">
        <v>75</v>
      </c>
      <c r="AY312" s="290" t="s">
        <v>130</v>
      </c>
    </row>
    <row r="313" s="15" customFormat="1">
      <c r="A313" s="15"/>
      <c r="B313" s="256"/>
      <c r="C313" s="257"/>
      <c r="D313" s="235" t="s">
        <v>145</v>
      </c>
      <c r="E313" s="258" t="s">
        <v>1</v>
      </c>
      <c r="F313" s="259" t="s">
        <v>344</v>
      </c>
      <c r="G313" s="257"/>
      <c r="H313" s="258" t="s">
        <v>1</v>
      </c>
      <c r="I313" s="260"/>
      <c r="J313" s="257"/>
      <c r="K313" s="257"/>
      <c r="L313" s="261"/>
      <c r="M313" s="262"/>
      <c r="N313" s="263"/>
      <c r="O313" s="263"/>
      <c r="P313" s="263"/>
      <c r="Q313" s="263"/>
      <c r="R313" s="263"/>
      <c r="S313" s="263"/>
      <c r="T313" s="26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5" t="s">
        <v>145</v>
      </c>
      <c r="AU313" s="265" t="s">
        <v>85</v>
      </c>
      <c r="AV313" s="15" t="s">
        <v>83</v>
      </c>
      <c r="AW313" s="15" t="s">
        <v>31</v>
      </c>
      <c r="AX313" s="15" t="s">
        <v>75</v>
      </c>
      <c r="AY313" s="265" t="s">
        <v>130</v>
      </c>
    </row>
    <row r="314" s="15" customFormat="1">
      <c r="A314" s="15"/>
      <c r="B314" s="256"/>
      <c r="C314" s="257"/>
      <c r="D314" s="235" t="s">
        <v>145</v>
      </c>
      <c r="E314" s="258" t="s">
        <v>1</v>
      </c>
      <c r="F314" s="259" t="s">
        <v>345</v>
      </c>
      <c r="G314" s="257"/>
      <c r="H314" s="258" t="s">
        <v>1</v>
      </c>
      <c r="I314" s="260"/>
      <c r="J314" s="257"/>
      <c r="K314" s="257"/>
      <c r="L314" s="261"/>
      <c r="M314" s="262"/>
      <c r="N314" s="263"/>
      <c r="O314" s="263"/>
      <c r="P314" s="263"/>
      <c r="Q314" s="263"/>
      <c r="R314" s="263"/>
      <c r="S314" s="263"/>
      <c r="T314" s="264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5" t="s">
        <v>145</v>
      </c>
      <c r="AU314" s="265" t="s">
        <v>85</v>
      </c>
      <c r="AV314" s="15" t="s">
        <v>83</v>
      </c>
      <c r="AW314" s="15" t="s">
        <v>31</v>
      </c>
      <c r="AX314" s="15" t="s">
        <v>75</v>
      </c>
      <c r="AY314" s="265" t="s">
        <v>130</v>
      </c>
    </row>
    <row r="315" s="13" customFormat="1">
      <c r="A315" s="13"/>
      <c r="B315" s="233"/>
      <c r="C315" s="234"/>
      <c r="D315" s="235" t="s">
        <v>145</v>
      </c>
      <c r="E315" s="236" t="s">
        <v>1</v>
      </c>
      <c r="F315" s="237" t="s">
        <v>346</v>
      </c>
      <c r="G315" s="234"/>
      <c r="H315" s="238">
        <v>-3.1800000000000002</v>
      </c>
      <c r="I315" s="239"/>
      <c r="J315" s="234"/>
      <c r="K315" s="234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145</v>
      </c>
      <c r="AU315" s="244" t="s">
        <v>85</v>
      </c>
      <c r="AV315" s="13" t="s">
        <v>85</v>
      </c>
      <c r="AW315" s="13" t="s">
        <v>31</v>
      </c>
      <c r="AX315" s="13" t="s">
        <v>75</v>
      </c>
      <c r="AY315" s="244" t="s">
        <v>130</v>
      </c>
    </row>
    <row r="316" s="14" customFormat="1">
      <c r="A316" s="14"/>
      <c r="B316" s="245"/>
      <c r="C316" s="246"/>
      <c r="D316" s="235" t="s">
        <v>145</v>
      </c>
      <c r="E316" s="247" t="s">
        <v>1</v>
      </c>
      <c r="F316" s="248" t="s">
        <v>149</v>
      </c>
      <c r="G316" s="246"/>
      <c r="H316" s="249">
        <v>11.670000000000002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5" t="s">
        <v>145</v>
      </c>
      <c r="AU316" s="255" t="s">
        <v>85</v>
      </c>
      <c r="AV316" s="14" t="s">
        <v>137</v>
      </c>
      <c r="AW316" s="14" t="s">
        <v>31</v>
      </c>
      <c r="AX316" s="14" t="s">
        <v>83</v>
      </c>
      <c r="AY316" s="255" t="s">
        <v>130</v>
      </c>
    </row>
    <row r="317" s="2" customFormat="1" ht="21.75" customHeight="1">
      <c r="A317" s="39"/>
      <c r="B317" s="40"/>
      <c r="C317" s="220" t="s">
        <v>347</v>
      </c>
      <c r="D317" s="220" t="s">
        <v>133</v>
      </c>
      <c r="E317" s="221" t="s">
        <v>348</v>
      </c>
      <c r="F317" s="222" t="s">
        <v>349</v>
      </c>
      <c r="G317" s="223" t="s">
        <v>184</v>
      </c>
      <c r="H317" s="224">
        <v>309</v>
      </c>
      <c r="I317" s="225"/>
      <c r="J317" s="224">
        <f>ROUND(I317*H317,2)</f>
        <v>0</v>
      </c>
      <c r="K317" s="226"/>
      <c r="L317" s="45"/>
      <c r="M317" s="227" t="s">
        <v>1</v>
      </c>
      <c r="N317" s="228" t="s">
        <v>40</v>
      </c>
      <c r="O317" s="92"/>
      <c r="P317" s="229">
        <f>O317*H317</f>
        <v>0</v>
      </c>
      <c r="Q317" s="229">
        <v>0.00012999999999999999</v>
      </c>
      <c r="R317" s="229">
        <f>Q317*H317</f>
        <v>0.040169999999999997</v>
      </c>
      <c r="S317" s="229">
        <v>0</v>
      </c>
      <c r="T317" s="23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1" t="s">
        <v>215</v>
      </c>
      <c r="AT317" s="231" t="s">
        <v>133</v>
      </c>
      <c r="AU317" s="231" t="s">
        <v>85</v>
      </c>
      <c r="AY317" s="18" t="s">
        <v>130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8" t="s">
        <v>83</v>
      </c>
      <c r="BK317" s="232">
        <f>ROUND(I317*H317,2)</f>
        <v>0</v>
      </c>
      <c r="BL317" s="18" t="s">
        <v>215</v>
      </c>
      <c r="BM317" s="231" t="s">
        <v>350</v>
      </c>
    </row>
    <row r="318" s="15" customFormat="1">
      <c r="A318" s="15"/>
      <c r="B318" s="256"/>
      <c r="C318" s="257"/>
      <c r="D318" s="235" t="s">
        <v>145</v>
      </c>
      <c r="E318" s="258" t="s">
        <v>1</v>
      </c>
      <c r="F318" s="259" t="s">
        <v>351</v>
      </c>
      <c r="G318" s="257"/>
      <c r="H318" s="258" t="s">
        <v>1</v>
      </c>
      <c r="I318" s="260"/>
      <c r="J318" s="257"/>
      <c r="K318" s="257"/>
      <c r="L318" s="261"/>
      <c r="M318" s="262"/>
      <c r="N318" s="263"/>
      <c r="O318" s="263"/>
      <c r="P318" s="263"/>
      <c r="Q318" s="263"/>
      <c r="R318" s="263"/>
      <c r="S318" s="263"/>
      <c r="T318" s="264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5" t="s">
        <v>145</v>
      </c>
      <c r="AU318" s="265" t="s">
        <v>85</v>
      </c>
      <c r="AV318" s="15" t="s">
        <v>83</v>
      </c>
      <c r="AW318" s="15" t="s">
        <v>31</v>
      </c>
      <c r="AX318" s="15" t="s">
        <v>75</v>
      </c>
      <c r="AY318" s="265" t="s">
        <v>130</v>
      </c>
    </row>
    <row r="319" s="15" customFormat="1">
      <c r="A319" s="15"/>
      <c r="B319" s="256"/>
      <c r="C319" s="257"/>
      <c r="D319" s="235" t="s">
        <v>145</v>
      </c>
      <c r="E319" s="258" t="s">
        <v>1</v>
      </c>
      <c r="F319" s="259" t="s">
        <v>352</v>
      </c>
      <c r="G319" s="257"/>
      <c r="H319" s="258" t="s">
        <v>1</v>
      </c>
      <c r="I319" s="260"/>
      <c r="J319" s="257"/>
      <c r="K319" s="257"/>
      <c r="L319" s="261"/>
      <c r="M319" s="262"/>
      <c r="N319" s="263"/>
      <c r="O319" s="263"/>
      <c r="P319" s="263"/>
      <c r="Q319" s="263"/>
      <c r="R319" s="263"/>
      <c r="S319" s="263"/>
      <c r="T319" s="264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5" t="s">
        <v>145</v>
      </c>
      <c r="AU319" s="265" t="s">
        <v>85</v>
      </c>
      <c r="AV319" s="15" t="s">
        <v>83</v>
      </c>
      <c r="AW319" s="15" t="s">
        <v>31</v>
      </c>
      <c r="AX319" s="15" t="s">
        <v>75</v>
      </c>
      <c r="AY319" s="265" t="s">
        <v>130</v>
      </c>
    </row>
    <row r="320" s="13" customFormat="1">
      <c r="A320" s="13"/>
      <c r="B320" s="233"/>
      <c r="C320" s="234"/>
      <c r="D320" s="235" t="s">
        <v>145</v>
      </c>
      <c r="E320" s="236" t="s">
        <v>1</v>
      </c>
      <c r="F320" s="237" t="s">
        <v>353</v>
      </c>
      <c r="G320" s="234"/>
      <c r="H320" s="238">
        <v>295</v>
      </c>
      <c r="I320" s="239"/>
      <c r="J320" s="234"/>
      <c r="K320" s="234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145</v>
      </c>
      <c r="AU320" s="244" t="s">
        <v>85</v>
      </c>
      <c r="AV320" s="13" t="s">
        <v>85</v>
      </c>
      <c r="AW320" s="13" t="s">
        <v>31</v>
      </c>
      <c r="AX320" s="13" t="s">
        <v>75</v>
      </c>
      <c r="AY320" s="244" t="s">
        <v>130</v>
      </c>
    </row>
    <row r="321" s="15" customFormat="1">
      <c r="A321" s="15"/>
      <c r="B321" s="256"/>
      <c r="C321" s="257"/>
      <c r="D321" s="235" t="s">
        <v>145</v>
      </c>
      <c r="E321" s="258" t="s">
        <v>1</v>
      </c>
      <c r="F321" s="259" t="s">
        <v>354</v>
      </c>
      <c r="G321" s="257"/>
      <c r="H321" s="258" t="s">
        <v>1</v>
      </c>
      <c r="I321" s="260"/>
      <c r="J321" s="257"/>
      <c r="K321" s="257"/>
      <c r="L321" s="261"/>
      <c r="M321" s="262"/>
      <c r="N321" s="263"/>
      <c r="O321" s="263"/>
      <c r="P321" s="263"/>
      <c r="Q321" s="263"/>
      <c r="R321" s="263"/>
      <c r="S321" s="263"/>
      <c r="T321" s="264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5" t="s">
        <v>145</v>
      </c>
      <c r="AU321" s="265" t="s">
        <v>85</v>
      </c>
      <c r="AV321" s="15" t="s">
        <v>83</v>
      </c>
      <c r="AW321" s="15" t="s">
        <v>31</v>
      </c>
      <c r="AX321" s="15" t="s">
        <v>75</v>
      </c>
      <c r="AY321" s="265" t="s">
        <v>130</v>
      </c>
    </row>
    <row r="322" s="15" customFormat="1">
      <c r="A322" s="15"/>
      <c r="B322" s="256"/>
      <c r="C322" s="257"/>
      <c r="D322" s="235" t="s">
        <v>145</v>
      </c>
      <c r="E322" s="258" t="s">
        <v>1</v>
      </c>
      <c r="F322" s="259" t="s">
        <v>355</v>
      </c>
      <c r="G322" s="257"/>
      <c r="H322" s="258" t="s">
        <v>1</v>
      </c>
      <c r="I322" s="260"/>
      <c r="J322" s="257"/>
      <c r="K322" s="257"/>
      <c r="L322" s="261"/>
      <c r="M322" s="262"/>
      <c r="N322" s="263"/>
      <c r="O322" s="263"/>
      <c r="P322" s="263"/>
      <c r="Q322" s="263"/>
      <c r="R322" s="263"/>
      <c r="S322" s="263"/>
      <c r="T322" s="26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5" t="s">
        <v>145</v>
      </c>
      <c r="AU322" s="265" t="s">
        <v>85</v>
      </c>
      <c r="AV322" s="15" t="s">
        <v>83</v>
      </c>
      <c r="AW322" s="15" t="s">
        <v>31</v>
      </c>
      <c r="AX322" s="15" t="s">
        <v>75</v>
      </c>
      <c r="AY322" s="265" t="s">
        <v>130</v>
      </c>
    </row>
    <row r="323" s="13" customFormat="1">
      <c r="A323" s="13"/>
      <c r="B323" s="233"/>
      <c r="C323" s="234"/>
      <c r="D323" s="235" t="s">
        <v>145</v>
      </c>
      <c r="E323" s="236" t="s">
        <v>1</v>
      </c>
      <c r="F323" s="237" t="s">
        <v>356</v>
      </c>
      <c r="G323" s="234"/>
      <c r="H323" s="238">
        <v>14</v>
      </c>
      <c r="I323" s="239"/>
      <c r="J323" s="234"/>
      <c r="K323" s="234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145</v>
      </c>
      <c r="AU323" s="244" t="s">
        <v>85</v>
      </c>
      <c r="AV323" s="13" t="s">
        <v>85</v>
      </c>
      <c r="AW323" s="13" t="s">
        <v>31</v>
      </c>
      <c r="AX323" s="13" t="s">
        <v>75</v>
      </c>
      <c r="AY323" s="244" t="s">
        <v>130</v>
      </c>
    </row>
    <row r="324" s="14" customFormat="1">
      <c r="A324" s="14"/>
      <c r="B324" s="245"/>
      <c r="C324" s="246"/>
      <c r="D324" s="235" t="s">
        <v>145</v>
      </c>
      <c r="E324" s="247" t="s">
        <v>1</v>
      </c>
      <c r="F324" s="248" t="s">
        <v>149</v>
      </c>
      <c r="G324" s="246"/>
      <c r="H324" s="249">
        <v>309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5" t="s">
        <v>145</v>
      </c>
      <c r="AU324" s="255" t="s">
        <v>85</v>
      </c>
      <c r="AV324" s="14" t="s">
        <v>137</v>
      </c>
      <c r="AW324" s="14" t="s">
        <v>31</v>
      </c>
      <c r="AX324" s="14" t="s">
        <v>83</v>
      </c>
      <c r="AY324" s="255" t="s">
        <v>130</v>
      </c>
    </row>
    <row r="325" s="2" customFormat="1" ht="16.5" customHeight="1">
      <c r="A325" s="39"/>
      <c r="B325" s="40"/>
      <c r="C325" s="270" t="s">
        <v>232</v>
      </c>
      <c r="D325" s="270" t="s">
        <v>229</v>
      </c>
      <c r="E325" s="271" t="s">
        <v>357</v>
      </c>
      <c r="F325" s="272" t="s">
        <v>358</v>
      </c>
      <c r="G325" s="273" t="s">
        <v>303</v>
      </c>
      <c r="H325" s="274">
        <v>0.81999999999999995</v>
      </c>
      <c r="I325" s="275"/>
      <c r="J325" s="274">
        <f>ROUND(I325*H325,2)</f>
        <v>0</v>
      </c>
      <c r="K325" s="276"/>
      <c r="L325" s="277"/>
      <c r="M325" s="278" t="s">
        <v>1</v>
      </c>
      <c r="N325" s="279" t="s">
        <v>40</v>
      </c>
      <c r="O325" s="92"/>
      <c r="P325" s="229">
        <f>O325*H325</f>
        <v>0</v>
      </c>
      <c r="Q325" s="229">
        <v>0.55000000000000004</v>
      </c>
      <c r="R325" s="229">
        <f>Q325*H325</f>
        <v>0.45100000000000001</v>
      </c>
      <c r="S325" s="229">
        <v>0</v>
      </c>
      <c r="T325" s="23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1" t="s">
        <v>232</v>
      </c>
      <c r="AT325" s="231" t="s">
        <v>229</v>
      </c>
      <c r="AU325" s="231" t="s">
        <v>85</v>
      </c>
      <c r="AY325" s="18" t="s">
        <v>130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8" t="s">
        <v>83</v>
      </c>
      <c r="BK325" s="232">
        <f>ROUND(I325*H325,2)</f>
        <v>0</v>
      </c>
      <c r="BL325" s="18" t="s">
        <v>215</v>
      </c>
      <c r="BM325" s="231" t="s">
        <v>359</v>
      </c>
    </row>
    <row r="326" s="15" customFormat="1">
      <c r="A326" s="15"/>
      <c r="B326" s="256"/>
      <c r="C326" s="257"/>
      <c r="D326" s="235" t="s">
        <v>145</v>
      </c>
      <c r="E326" s="258" t="s">
        <v>1</v>
      </c>
      <c r="F326" s="259" t="s">
        <v>360</v>
      </c>
      <c r="G326" s="257"/>
      <c r="H326" s="258" t="s">
        <v>1</v>
      </c>
      <c r="I326" s="260"/>
      <c r="J326" s="257"/>
      <c r="K326" s="257"/>
      <c r="L326" s="261"/>
      <c r="M326" s="262"/>
      <c r="N326" s="263"/>
      <c r="O326" s="263"/>
      <c r="P326" s="263"/>
      <c r="Q326" s="263"/>
      <c r="R326" s="263"/>
      <c r="S326" s="263"/>
      <c r="T326" s="264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5" t="s">
        <v>145</v>
      </c>
      <c r="AU326" s="265" t="s">
        <v>85</v>
      </c>
      <c r="AV326" s="15" t="s">
        <v>83</v>
      </c>
      <c r="AW326" s="15" t="s">
        <v>31</v>
      </c>
      <c r="AX326" s="15" t="s">
        <v>75</v>
      </c>
      <c r="AY326" s="265" t="s">
        <v>130</v>
      </c>
    </row>
    <row r="327" s="13" customFormat="1">
      <c r="A327" s="13"/>
      <c r="B327" s="233"/>
      <c r="C327" s="234"/>
      <c r="D327" s="235" t="s">
        <v>145</v>
      </c>
      <c r="E327" s="236" t="s">
        <v>1</v>
      </c>
      <c r="F327" s="237" t="s">
        <v>361</v>
      </c>
      <c r="G327" s="234"/>
      <c r="H327" s="238">
        <v>0.81999999999999995</v>
      </c>
      <c r="I327" s="239"/>
      <c r="J327" s="234"/>
      <c r="K327" s="234"/>
      <c r="L327" s="240"/>
      <c r="M327" s="241"/>
      <c r="N327" s="242"/>
      <c r="O327" s="242"/>
      <c r="P327" s="242"/>
      <c r="Q327" s="242"/>
      <c r="R327" s="242"/>
      <c r="S327" s="242"/>
      <c r="T327" s="24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4" t="s">
        <v>145</v>
      </c>
      <c r="AU327" s="244" t="s">
        <v>85</v>
      </c>
      <c r="AV327" s="13" t="s">
        <v>85</v>
      </c>
      <c r="AW327" s="13" t="s">
        <v>31</v>
      </c>
      <c r="AX327" s="13" t="s">
        <v>83</v>
      </c>
      <c r="AY327" s="244" t="s">
        <v>130</v>
      </c>
    </row>
    <row r="328" s="2" customFormat="1" ht="24.15" customHeight="1">
      <c r="A328" s="39"/>
      <c r="B328" s="40"/>
      <c r="C328" s="220" t="s">
        <v>362</v>
      </c>
      <c r="D328" s="220" t="s">
        <v>133</v>
      </c>
      <c r="E328" s="221" t="s">
        <v>363</v>
      </c>
      <c r="F328" s="222" t="s">
        <v>364</v>
      </c>
      <c r="G328" s="223" t="s">
        <v>303</v>
      </c>
      <c r="H328" s="224">
        <v>14.24</v>
      </c>
      <c r="I328" s="225"/>
      <c r="J328" s="224">
        <f>ROUND(I328*H328,2)</f>
        <v>0</v>
      </c>
      <c r="K328" s="226"/>
      <c r="L328" s="45"/>
      <c r="M328" s="227" t="s">
        <v>1</v>
      </c>
      <c r="N328" s="228" t="s">
        <v>40</v>
      </c>
      <c r="O328" s="92"/>
      <c r="P328" s="229">
        <f>O328*H328</f>
        <v>0</v>
      </c>
      <c r="Q328" s="229">
        <v>0.022839999999999999</v>
      </c>
      <c r="R328" s="229">
        <f>Q328*H328</f>
        <v>0.32524160000000002</v>
      </c>
      <c r="S328" s="229">
        <v>0</v>
      </c>
      <c r="T328" s="230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1" t="s">
        <v>215</v>
      </c>
      <c r="AT328" s="231" t="s">
        <v>133</v>
      </c>
      <c r="AU328" s="231" t="s">
        <v>85</v>
      </c>
      <c r="AY328" s="18" t="s">
        <v>130</v>
      </c>
      <c r="BE328" s="232">
        <f>IF(N328="základní",J328,0)</f>
        <v>0</v>
      </c>
      <c r="BF328" s="232">
        <f>IF(N328="snížená",J328,0)</f>
        <v>0</v>
      </c>
      <c r="BG328" s="232">
        <f>IF(N328="zákl. přenesená",J328,0)</f>
        <v>0</v>
      </c>
      <c r="BH328" s="232">
        <f>IF(N328="sníž. přenesená",J328,0)</f>
        <v>0</v>
      </c>
      <c r="BI328" s="232">
        <f>IF(N328="nulová",J328,0)</f>
        <v>0</v>
      </c>
      <c r="BJ328" s="18" t="s">
        <v>83</v>
      </c>
      <c r="BK328" s="232">
        <f>ROUND(I328*H328,2)</f>
        <v>0</v>
      </c>
      <c r="BL328" s="18" t="s">
        <v>215</v>
      </c>
      <c r="BM328" s="231" t="s">
        <v>365</v>
      </c>
    </row>
    <row r="329" s="15" customFormat="1">
      <c r="A329" s="15"/>
      <c r="B329" s="256"/>
      <c r="C329" s="257"/>
      <c r="D329" s="235" t="s">
        <v>145</v>
      </c>
      <c r="E329" s="258" t="s">
        <v>1</v>
      </c>
      <c r="F329" s="259" t="s">
        <v>366</v>
      </c>
      <c r="G329" s="257"/>
      <c r="H329" s="258" t="s">
        <v>1</v>
      </c>
      <c r="I329" s="260"/>
      <c r="J329" s="257"/>
      <c r="K329" s="257"/>
      <c r="L329" s="261"/>
      <c r="M329" s="262"/>
      <c r="N329" s="263"/>
      <c r="O329" s="263"/>
      <c r="P329" s="263"/>
      <c r="Q329" s="263"/>
      <c r="R329" s="263"/>
      <c r="S329" s="263"/>
      <c r="T329" s="26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5" t="s">
        <v>145</v>
      </c>
      <c r="AU329" s="265" t="s">
        <v>85</v>
      </c>
      <c r="AV329" s="15" t="s">
        <v>83</v>
      </c>
      <c r="AW329" s="15" t="s">
        <v>31</v>
      </c>
      <c r="AX329" s="15" t="s">
        <v>75</v>
      </c>
      <c r="AY329" s="265" t="s">
        <v>130</v>
      </c>
    </row>
    <row r="330" s="15" customFormat="1">
      <c r="A330" s="15"/>
      <c r="B330" s="256"/>
      <c r="C330" s="257"/>
      <c r="D330" s="235" t="s">
        <v>145</v>
      </c>
      <c r="E330" s="258" t="s">
        <v>1</v>
      </c>
      <c r="F330" s="259" t="s">
        <v>367</v>
      </c>
      <c r="G330" s="257"/>
      <c r="H330" s="258" t="s">
        <v>1</v>
      </c>
      <c r="I330" s="260"/>
      <c r="J330" s="257"/>
      <c r="K330" s="257"/>
      <c r="L330" s="261"/>
      <c r="M330" s="262"/>
      <c r="N330" s="263"/>
      <c r="O330" s="263"/>
      <c r="P330" s="263"/>
      <c r="Q330" s="263"/>
      <c r="R330" s="263"/>
      <c r="S330" s="263"/>
      <c r="T330" s="264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5" t="s">
        <v>145</v>
      </c>
      <c r="AU330" s="265" t="s">
        <v>85</v>
      </c>
      <c r="AV330" s="15" t="s">
        <v>83</v>
      </c>
      <c r="AW330" s="15" t="s">
        <v>31</v>
      </c>
      <c r="AX330" s="15" t="s">
        <v>75</v>
      </c>
      <c r="AY330" s="265" t="s">
        <v>130</v>
      </c>
    </row>
    <row r="331" s="13" customFormat="1">
      <c r="A331" s="13"/>
      <c r="B331" s="233"/>
      <c r="C331" s="234"/>
      <c r="D331" s="235" t="s">
        <v>145</v>
      </c>
      <c r="E331" s="236" t="s">
        <v>1</v>
      </c>
      <c r="F331" s="237" t="s">
        <v>368</v>
      </c>
      <c r="G331" s="234"/>
      <c r="H331" s="238">
        <v>13.5</v>
      </c>
      <c r="I331" s="239"/>
      <c r="J331" s="234"/>
      <c r="K331" s="234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145</v>
      </c>
      <c r="AU331" s="244" t="s">
        <v>85</v>
      </c>
      <c r="AV331" s="13" t="s">
        <v>85</v>
      </c>
      <c r="AW331" s="13" t="s">
        <v>31</v>
      </c>
      <c r="AX331" s="13" t="s">
        <v>75</v>
      </c>
      <c r="AY331" s="244" t="s">
        <v>130</v>
      </c>
    </row>
    <row r="332" s="15" customFormat="1">
      <c r="A332" s="15"/>
      <c r="B332" s="256"/>
      <c r="C332" s="257"/>
      <c r="D332" s="235" t="s">
        <v>145</v>
      </c>
      <c r="E332" s="258" t="s">
        <v>1</v>
      </c>
      <c r="F332" s="259" t="s">
        <v>369</v>
      </c>
      <c r="G332" s="257"/>
      <c r="H332" s="258" t="s">
        <v>1</v>
      </c>
      <c r="I332" s="260"/>
      <c r="J332" s="257"/>
      <c r="K332" s="257"/>
      <c r="L332" s="261"/>
      <c r="M332" s="262"/>
      <c r="N332" s="263"/>
      <c r="O332" s="263"/>
      <c r="P332" s="263"/>
      <c r="Q332" s="263"/>
      <c r="R332" s="263"/>
      <c r="S332" s="263"/>
      <c r="T332" s="264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5" t="s">
        <v>145</v>
      </c>
      <c r="AU332" s="265" t="s">
        <v>85</v>
      </c>
      <c r="AV332" s="15" t="s">
        <v>83</v>
      </c>
      <c r="AW332" s="15" t="s">
        <v>31</v>
      </c>
      <c r="AX332" s="15" t="s">
        <v>75</v>
      </c>
      <c r="AY332" s="265" t="s">
        <v>130</v>
      </c>
    </row>
    <row r="333" s="15" customFormat="1">
      <c r="A333" s="15"/>
      <c r="B333" s="256"/>
      <c r="C333" s="257"/>
      <c r="D333" s="235" t="s">
        <v>145</v>
      </c>
      <c r="E333" s="258" t="s">
        <v>1</v>
      </c>
      <c r="F333" s="259" t="s">
        <v>360</v>
      </c>
      <c r="G333" s="257"/>
      <c r="H333" s="258" t="s">
        <v>1</v>
      </c>
      <c r="I333" s="260"/>
      <c r="J333" s="257"/>
      <c r="K333" s="257"/>
      <c r="L333" s="261"/>
      <c r="M333" s="262"/>
      <c r="N333" s="263"/>
      <c r="O333" s="263"/>
      <c r="P333" s="263"/>
      <c r="Q333" s="263"/>
      <c r="R333" s="263"/>
      <c r="S333" s="263"/>
      <c r="T333" s="264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5" t="s">
        <v>145</v>
      </c>
      <c r="AU333" s="265" t="s">
        <v>85</v>
      </c>
      <c r="AV333" s="15" t="s">
        <v>83</v>
      </c>
      <c r="AW333" s="15" t="s">
        <v>31</v>
      </c>
      <c r="AX333" s="15" t="s">
        <v>75</v>
      </c>
      <c r="AY333" s="265" t="s">
        <v>130</v>
      </c>
    </row>
    <row r="334" s="13" customFormat="1">
      <c r="A334" s="13"/>
      <c r="B334" s="233"/>
      <c r="C334" s="234"/>
      <c r="D334" s="235" t="s">
        <v>145</v>
      </c>
      <c r="E334" s="236" t="s">
        <v>1</v>
      </c>
      <c r="F334" s="237" t="s">
        <v>370</v>
      </c>
      <c r="G334" s="234"/>
      <c r="H334" s="238">
        <v>0.73999999999999999</v>
      </c>
      <c r="I334" s="239"/>
      <c r="J334" s="234"/>
      <c r="K334" s="234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145</v>
      </c>
      <c r="AU334" s="244" t="s">
        <v>85</v>
      </c>
      <c r="AV334" s="13" t="s">
        <v>85</v>
      </c>
      <c r="AW334" s="13" t="s">
        <v>31</v>
      </c>
      <c r="AX334" s="13" t="s">
        <v>75</v>
      </c>
      <c r="AY334" s="244" t="s">
        <v>130</v>
      </c>
    </row>
    <row r="335" s="14" customFormat="1">
      <c r="A335" s="14"/>
      <c r="B335" s="245"/>
      <c r="C335" s="246"/>
      <c r="D335" s="235" t="s">
        <v>145</v>
      </c>
      <c r="E335" s="247" t="s">
        <v>1</v>
      </c>
      <c r="F335" s="248" t="s">
        <v>149</v>
      </c>
      <c r="G335" s="246"/>
      <c r="H335" s="249">
        <v>14.24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5" t="s">
        <v>145</v>
      </c>
      <c r="AU335" s="255" t="s">
        <v>85</v>
      </c>
      <c r="AV335" s="14" t="s">
        <v>137</v>
      </c>
      <c r="AW335" s="14" t="s">
        <v>31</v>
      </c>
      <c r="AX335" s="14" t="s">
        <v>83</v>
      </c>
      <c r="AY335" s="255" t="s">
        <v>130</v>
      </c>
    </row>
    <row r="336" s="2" customFormat="1" ht="33" customHeight="1">
      <c r="A336" s="39"/>
      <c r="B336" s="40"/>
      <c r="C336" s="220" t="s">
        <v>371</v>
      </c>
      <c r="D336" s="220" t="s">
        <v>133</v>
      </c>
      <c r="E336" s="221" t="s">
        <v>372</v>
      </c>
      <c r="F336" s="222" t="s">
        <v>373</v>
      </c>
      <c r="G336" s="223" t="s">
        <v>303</v>
      </c>
      <c r="H336" s="224">
        <v>13.5</v>
      </c>
      <c r="I336" s="225"/>
      <c r="J336" s="224">
        <f>ROUND(I336*H336,2)</f>
        <v>0</v>
      </c>
      <c r="K336" s="226"/>
      <c r="L336" s="45"/>
      <c r="M336" s="227" t="s">
        <v>1</v>
      </c>
      <c r="N336" s="228" t="s">
        <v>40</v>
      </c>
      <c r="O336" s="92"/>
      <c r="P336" s="229">
        <f>O336*H336</f>
        <v>0</v>
      </c>
      <c r="Q336" s="229">
        <v>0.00189</v>
      </c>
      <c r="R336" s="229">
        <f>Q336*H336</f>
        <v>0.025514999999999999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215</v>
      </c>
      <c r="AT336" s="231" t="s">
        <v>133</v>
      </c>
      <c r="AU336" s="231" t="s">
        <v>85</v>
      </c>
      <c r="AY336" s="18" t="s">
        <v>130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83</v>
      </c>
      <c r="BK336" s="232">
        <f>ROUND(I336*H336,2)</f>
        <v>0</v>
      </c>
      <c r="BL336" s="18" t="s">
        <v>215</v>
      </c>
      <c r="BM336" s="231" t="s">
        <v>374</v>
      </c>
    </row>
    <row r="337" s="15" customFormat="1">
      <c r="A337" s="15"/>
      <c r="B337" s="256"/>
      <c r="C337" s="257"/>
      <c r="D337" s="235" t="s">
        <v>145</v>
      </c>
      <c r="E337" s="258" t="s">
        <v>1</v>
      </c>
      <c r="F337" s="259" t="s">
        <v>375</v>
      </c>
      <c r="G337" s="257"/>
      <c r="H337" s="258" t="s">
        <v>1</v>
      </c>
      <c r="I337" s="260"/>
      <c r="J337" s="257"/>
      <c r="K337" s="257"/>
      <c r="L337" s="261"/>
      <c r="M337" s="262"/>
      <c r="N337" s="263"/>
      <c r="O337" s="263"/>
      <c r="P337" s="263"/>
      <c r="Q337" s="263"/>
      <c r="R337" s="263"/>
      <c r="S337" s="263"/>
      <c r="T337" s="264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5" t="s">
        <v>145</v>
      </c>
      <c r="AU337" s="265" t="s">
        <v>85</v>
      </c>
      <c r="AV337" s="15" t="s">
        <v>83</v>
      </c>
      <c r="AW337" s="15" t="s">
        <v>31</v>
      </c>
      <c r="AX337" s="15" t="s">
        <v>75</v>
      </c>
      <c r="AY337" s="265" t="s">
        <v>130</v>
      </c>
    </row>
    <row r="338" s="15" customFormat="1">
      <c r="A338" s="15"/>
      <c r="B338" s="256"/>
      <c r="C338" s="257"/>
      <c r="D338" s="235" t="s">
        <v>145</v>
      </c>
      <c r="E338" s="258" t="s">
        <v>1</v>
      </c>
      <c r="F338" s="259" t="s">
        <v>367</v>
      </c>
      <c r="G338" s="257"/>
      <c r="H338" s="258" t="s">
        <v>1</v>
      </c>
      <c r="I338" s="260"/>
      <c r="J338" s="257"/>
      <c r="K338" s="257"/>
      <c r="L338" s="261"/>
      <c r="M338" s="262"/>
      <c r="N338" s="263"/>
      <c r="O338" s="263"/>
      <c r="P338" s="263"/>
      <c r="Q338" s="263"/>
      <c r="R338" s="263"/>
      <c r="S338" s="263"/>
      <c r="T338" s="26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5" t="s">
        <v>145</v>
      </c>
      <c r="AU338" s="265" t="s">
        <v>85</v>
      </c>
      <c r="AV338" s="15" t="s">
        <v>83</v>
      </c>
      <c r="AW338" s="15" t="s">
        <v>31</v>
      </c>
      <c r="AX338" s="15" t="s">
        <v>75</v>
      </c>
      <c r="AY338" s="265" t="s">
        <v>130</v>
      </c>
    </row>
    <row r="339" s="13" customFormat="1">
      <c r="A339" s="13"/>
      <c r="B339" s="233"/>
      <c r="C339" s="234"/>
      <c r="D339" s="235" t="s">
        <v>145</v>
      </c>
      <c r="E339" s="236" t="s">
        <v>1</v>
      </c>
      <c r="F339" s="237" t="s">
        <v>368</v>
      </c>
      <c r="G339" s="234"/>
      <c r="H339" s="238">
        <v>13.5</v>
      </c>
      <c r="I339" s="239"/>
      <c r="J339" s="234"/>
      <c r="K339" s="234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145</v>
      </c>
      <c r="AU339" s="244" t="s">
        <v>85</v>
      </c>
      <c r="AV339" s="13" t="s">
        <v>85</v>
      </c>
      <c r="AW339" s="13" t="s">
        <v>31</v>
      </c>
      <c r="AX339" s="13" t="s">
        <v>83</v>
      </c>
      <c r="AY339" s="244" t="s">
        <v>130</v>
      </c>
    </row>
    <row r="340" s="2" customFormat="1" ht="24.15" customHeight="1">
      <c r="A340" s="39"/>
      <c r="B340" s="40"/>
      <c r="C340" s="220" t="s">
        <v>226</v>
      </c>
      <c r="D340" s="220" t="s">
        <v>133</v>
      </c>
      <c r="E340" s="221" t="s">
        <v>376</v>
      </c>
      <c r="F340" s="222" t="s">
        <v>377</v>
      </c>
      <c r="G340" s="223" t="s">
        <v>184</v>
      </c>
      <c r="H340" s="224">
        <v>32.700000000000003</v>
      </c>
      <c r="I340" s="225"/>
      <c r="J340" s="224">
        <f>ROUND(I340*H340,2)</f>
        <v>0</v>
      </c>
      <c r="K340" s="226"/>
      <c r="L340" s="45"/>
      <c r="M340" s="227" t="s">
        <v>1</v>
      </c>
      <c r="N340" s="228" t="s">
        <v>40</v>
      </c>
      <c r="O340" s="92"/>
      <c r="P340" s="229">
        <f>O340*H340</f>
        <v>0</v>
      </c>
      <c r="Q340" s="229">
        <v>0.0073200000000000001</v>
      </c>
      <c r="R340" s="229">
        <f>Q340*H340</f>
        <v>0.23936400000000002</v>
      </c>
      <c r="S340" s="229">
        <v>0</v>
      </c>
      <c r="T340" s="23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1" t="s">
        <v>215</v>
      </c>
      <c r="AT340" s="231" t="s">
        <v>133</v>
      </c>
      <c r="AU340" s="231" t="s">
        <v>85</v>
      </c>
      <c r="AY340" s="18" t="s">
        <v>130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8" t="s">
        <v>83</v>
      </c>
      <c r="BK340" s="232">
        <f>ROUND(I340*H340,2)</f>
        <v>0</v>
      </c>
      <c r="BL340" s="18" t="s">
        <v>215</v>
      </c>
      <c r="BM340" s="231" t="s">
        <v>378</v>
      </c>
    </row>
    <row r="341" s="15" customFormat="1">
      <c r="A341" s="15"/>
      <c r="B341" s="256"/>
      <c r="C341" s="257"/>
      <c r="D341" s="235" t="s">
        <v>145</v>
      </c>
      <c r="E341" s="258" t="s">
        <v>1</v>
      </c>
      <c r="F341" s="259" t="s">
        <v>379</v>
      </c>
      <c r="G341" s="257"/>
      <c r="H341" s="258" t="s">
        <v>1</v>
      </c>
      <c r="I341" s="260"/>
      <c r="J341" s="257"/>
      <c r="K341" s="257"/>
      <c r="L341" s="261"/>
      <c r="M341" s="262"/>
      <c r="N341" s="263"/>
      <c r="O341" s="263"/>
      <c r="P341" s="263"/>
      <c r="Q341" s="263"/>
      <c r="R341" s="263"/>
      <c r="S341" s="263"/>
      <c r="T341" s="264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5" t="s">
        <v>145</v>
      </c>
      <c r="AU341" s="265" t="s">
        <v>85</v>
      </c>
      <c r="AV341" s="15" t="s">
        <v>83</v>
      </c>
      <c r="AW341" s="15" t="s">
        <v>31</v>
      </c>
      <c r="AX341" s="15" t="s">
        <v>75</v>
      </c>
      <c r="AY341" s="265" t="s">
        <v>130</v>
      </c>
    </row>
    <row r="342" s="15" customFormat="1">
      <c r="A342" s="15"/>
      <c r="B342" s="256"/>
      <c r="C342" s="257"/>
      <c r="D342" s="235" t="s">
        <v>145</v>
      </c>
      <c r="E342" s="258" t="s">
        <v>1</v>
      </c>
      <c r="F342" s="259" t="s">
        <v>380</v>
      </c>
      <c r="G342" s="257"/>
      <c r="H342" s="258" t="s">
        <v>1</v>
      </c>
      <c r="I342" s="260"/>
      <c r="J342" s="257"/>
      <c r="K342" s="257"/>
      <c r="L342" s="261"/>
      <c r="M342" s="262"/>
      <c r="N342" s="263"/>
      <c r="O342" s="263"/>
      <c r="P342" s="263"/>
      <c r="Q342" s="263"/>
      <c r="R342" s="263"/>
      <c r="S342" s="263"/>
      <c r="T342" s="264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5" t="s">
        <v>145</v>
      </c>
      <c r="AU342" s="265" t="s">
        <v>85</v>
      </c>
      <c r="AV342" s="15" t="s">
        <v>83</v>
      </c>
      <c r="AW342" s="15" t="s">
        <v>31</v>
      </c>
      <c r="AX342" s="15" t="s">
        <v>75</v>
      </c>
      <c r="AY342" s="265" t="s">
        <v>130</v>
      </c>
    </row>
    <row r="343" s="13" customFormat="1">
      <c r="A343" s="13"/>
      <c r="B343" s="233"/>
      <c r="C343" s="234"/>
      <c r="D343" s="235" t="s">
        <v>145</v>
      </c>
      <c r="E343" s="236" t="s">
        <v>1</v>
      </c>
      <c r="F343" s="237" t="s">
        <v>381</v>
      </c>
      <c r="G343" s="234"/>
      <c r="H343" s="238">
        <v>32.700000000000003</v>
      </c>
      <c r="I343" s="239"/>
      <c r="J343" s="234"/>
      <c r="K343" s="234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145</v>
      </c>
      <c r="AU343" s="244" t="s">
        <v>85</v>
      </c>
      <c r="AV343" s="13" t="s">
        <v>85</v>
      </c>
      <c r="AW343" s="13" t="s">
        <v>31</v>
      </c>
      <c r="AX343" s="13" t="s">
        <v>83</v>
      </c>
      <c r="AY343" s="244" t="s">
        <v>130</v>
      </c>
    </row>
    <row r="344" s="2" customFormat="1" ht="33" customHeight="1">
      <c r="A344" s="39"/>
      <c r="B344" s="40"/>
      <c r="C344" s="220" t="s">
        <v>382</v>
      </c>
      <c r="D344" s="220" t="s">
        <v>133</v>
      </c>
      <c r="E344" s="221" t="s">
        <v>383</v>
      </c>
      <c r="F344" s="222" t="s">
        <v>384</v>
      </c>
      <c r="G344" s="223" t="s">
        <v>143</v>
      </c>
      <c r="H344" s="224">
        <v>5.5</v>
      </c>
      <c r="I344" s="225"/>
      <c r="J344" s="224">
        <f>ROUND(I344*H344,2)</f>
        <v>0</v>
      </c>
      <c r="K344" s="226"/>
      <c r="L344" s="45"/>
      <c r="M344" s="227" t="s">
        <v>1</v>
      </c>
      <c r="N344" s="228" t="s">
        <v>40</v>
      </c>
      <c r="O344" s="92"/>
      <c r="P344" s="229">
        <f>O344*H344</f>
        <v>0</v>
      </c>
      <c r="Q344" s="229">
        <v>0.027779999999999999</v>
      </c>
      <c r="R344" s="229">
        <f>Q344*H344</f>
        <v>0.15278999999999998</v>
      </c>
      <c r="S344" s="229">
        <v>0</v>
      </c>
      <c r="T344" s="230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1" t="s">
        <v>215</v>
      </c>
      <c r="AT344" s="231" t="s">
        <v>133</v>
      </c>
      <c r="AU344" s="231" t="s">
        <v>85</v>
      </c>
      <c r="AY344" s="18" t="s">
        <v>130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8" t="s">
        <v>83</v>
      </c>
      <c r="BK344" s="232">
        <f>ROUND(I344*H344,2)</f>
        <v>0</v>
      </c>
      <c r="BL344" s="18" t="s">
        <v>215</v>
      </c>
      <c r="BM344" s="231" t="s">
        <v>385</v>
      </c>
    </row>
    <row r="345" s="15" customFormat="1">
      <c r="A345" s="15"/>
      <c r="B345" s="256"/>
      <c r="C345" s="257"/>
      <c r="D345" s="235" t="s">
        <v>145</v>
      </c>
      <c r="E345" s="258" t="s">
        <v>1</v>
      </c>
      <c r="F345" s="259" t="s">
        <v>386</v>
      </c>
      <c r="G345" s="257"/>
      <c r="H345" s="258" t="s">
        <v>1</v>
      </c>
      <c r="I345" s="260"/>
      <c r="J345" s="257"/>
      <c r="K345" s="257"/>
      <c r="L345" s="261"/>
      <c r="M345" s="262"/>
      <c r="N345" s="263"/>
      <c r="O345" s="263"/>
      <c r="P345" s="263"/>
      <c r="Q345" s="263"/>
      <c r="R345" s="263"/>
      <c r="S345" s="263"/>
      <c r="T345" s="264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5" t="s">
        <v>145</v>
      </c>
      <c r="AU345" s="265" t="s">
        <v>85</v>
      </c>
      <c r="AV345" s="15" t="s">
        <v>83</v>
      </c>
      <c r="AW345" s="15" t="s">
        <v>31</v>
      </c>
      <c r="AX345" s="15" t="s">
        <v>75</v>
      </c>
      <c r="AY345" s="265" t="s">
        <v>130</v>
      </c>
    </row>
    <row r="346" s="13" customFormat="1">
      <c r="A346" s="13"/>
      <c r="B346" s="233"/>
      <c r="C346" s="234"/>
      <c r="D346" s="235" t="s">
        <v>145</v>
      </c>
      <c r="E346" s="236" t="s">
        <v>1</v>
      </c>
      <c r="F346" s="237" t="s">
        <v>387</v>
      </c>
      <c r="G346" s="234"/>
      <c r="H346" s="238">
        <v>3.5</v>
      </c>
      <c r="I346" s="239"/>
      <c r="J346" s="234"/>
      <c r="K346" s="234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145</v>
      </c>
      <c r="AU346" s="244" t="s">
        <v>85</v>
      </c>
      <c r="AV346" s="13" t="s">
        <v>85</v>
      </c>
      <c r="AW346" s="13" t="s">
        <v>31</v>
      </c>
      <c r="AX346" s="13" t="s">
        <v>75</v>
      </c>
      <c r="AY346" s="244" t="s">
        <v>130</v>
      </c>
    </row>
    <row r="347" s="15" customFormat="1">
      <c r="A347" s="15"/>
      <c r="B347" s="256"/>
      <c r="C347" s="257"/>
      <c r="D347" s="235" t="s">
        <v>145</v>
      </c>
      <c r="E347" s="258" t="s">
        <v>1</v>
      </c>
      <c r="F347" s="259" t="s">
        <v>388</v>
      </c>
      <c r="G347" s="257"/>
      <c r="H347" s="258" t="s">
        <v>1</v>
      </c>
      <c r="I347" s="260"/>
      <c r="J347" s="257"/>
      <c r="K347" s="257"/>
      <c r="L347" s="261"/>
      <c r="M347" s="262"/>
      <c r="N347" s="263"/>
      <c r="O347" s="263"/>
      <c r="P347" s="263"/>
      <c r="Q347" s="263"/>
      <c r="R347" s="263"/>
      <c r="S347" s="263"/>
      <c r="T347" s="264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5" t="s">
        <v>145</v>
      </c>
      <c r="AU347" s="265" t="s">
        <v>85</v>
      </c>
      <c r="AV347" s="15" t="s">
        <v>83</v>
      </c>
      <c r="AW347" s="15" t="s">
        <v>31</v>
      </c>
      <c r="AX347" s="15" t="s">
        <v>75</v>
      </c>
      <c r="AY347" s="265" t="s">
        <v>130</v>
      </c>
    </row>
    <row r="348" s="13" customFormat="1">
      <c r="A348" s="13"/>
      <c r="B348" s="233"/>
      <c r="C348" s="234"/>
      <c r="D348" s="235" t="s">
        <v>145</v>
      </c>
      <c r="E348" s="236" t="s">
        <v>1</v>
      </c>
      <c r="F348" s="237" t="s">
        <v>85</v>
      </c>
      <c r="G348" s="234"/>
      <c r="H348" s="238">
        <v>2</v>
      </c>
      <c r="I348" s="239"/>
      <c r="J348" s="234"/>
      <c r="K348" s="234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145</v>
      </c>
      <c r="AU348" s="244" t="s">
        <v>85</v>
      </c>
      <c r="AV348" s="13" t="s">
        <v>85</v>
      </c>
      <c r="AW348" s="13" t="s">
        <v>31</v>
      </c>
      <c r="AX348" s="13" t="s">
        <v>75</v>
      </c>
      <c r="AY348" s="244" t="s">
        <v>130</v>
      </c>
    </row>
    <row r="349" s="14" customFormat="1">
      <c r="A349" s="14"/>
      <c r="B349" s="245"/>
      <c r="C349" s="246"/>
      <c r="D349" s="235" t="s">
        <v>145</v>
      </c>
      <c r="E349" s="247" t="s">
        <v>1</v>
      </c>
      <c r="F349" s="248" t="s">
        <v>149</v>
      </c>
      <c r="G349" s="246"/>
      <c r="H349" s="249">
        <v>5.5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5" t="s">
        <v>145</v>
      </c>
      <c r="AU349" s="255" t="s">
        <v>85</v>
      </c>
      <c r="AV349" s="14" t="s">
        <v>137</v>
      </c>
      <c r="AW349" s="14" t="s">
        <v>31</v>
      </c>
      <c r="AX349" s="14" t="s">
        <v>83</v>
      </c>
      <c r="AY349" s="255" t="s">
        <v>130</v>
      </c>
    </row>
    <row r="350" s="2" customFormat="1" ht="33" customHeight="1">
      <c r="A350" s="39"/>
      <c r="B350" s="40"/>
      <c r="C350" s="220" t="s">
        <v>389</v>
      </c>
      <c r="D350" s="220" t="s">
        <v>133</v>
      </c>
      <c r="E350" s="221" t="s">
        <v>390</v>
      </c>
      <c r="F350" s="222" t="s">
        <v>391</v>
      </c>
      <c r="G350" s="223" t="s">
        <v>193</v>
      </c>
      <c r="H350" s="224">
        <v>7.6500000000000004</v>
      </c>
      <c r="I350" s="225"/>
      <c r="J350" s="224">
        <f>ROUND(I350*H350,2)</f>
        <v>0</v>
      </c>
      <c r="K350" s="226"/>
      <c r="L350" s="45"/>
      <c r="M350" s="227" t="s">
        <v>1</v>
      </c>
      <c r="N350" s="228" t="s">
        <v>40</v>
      </c>
      <c r="O350" s="92"/>
      <c r="P350" s="229">
        <f>O350*H350</f>
        <v>0</v>
      </c>
      <c r="Q350" s="229">
        <v>0</v>
      </c>
      <c r="R350" s="229">
        <f>Q350*H350</f>
        <v>0</v>
      </c>
      <c r="S350" s="229">
        <v>0</v>
      </c>
      <c r="T350" s="23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1" t="s">
        <v>215</v>
      </c>
      <c r="AT350" s="231" t="s">
        <v>133</v>
      </c>
      <c r="AU350" s="231" t="s">
        <v>85</v>
      </c>
      <c r="AY350" s="18" t="s">
        <v>130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8" t="s">
        <v>83</v>
      </c>
      <c r="BK350" s="232">
        <f>ROUND(I350*H350,2)</f>
        <v>0</v>
      </c>
      <c r="BL350" s="18" t="s">
        <v>215</v>
      </c>
      <c r="BM350" s="231" t="s">
        <v>392</v>
      </c>
    </row>
    <row r="351" s="12" customFormat="1" ht="22.8" customHeight="1">
      <c r="A351" s="12"/>
      <c r="B351" s="204"/>
      <c r="C351" s="205"/>
      <c r="D351" s="206" t="s">
        <v>74</v>
      </c>
      <c r="E351" s="218" t="s">
        <v>393</v>
      </c>
      <c r="F351" s="218" t="s">
        <v>394</v>
      </c>
      <c r="G351" s="205"/>
      <c r="H351" s="205"/>
      <c r="I351" s="208"/>
      <c r="J351" s="219">
        <f>BK351</f>
        <v>0</v>
      </c>
      <c r="K351" s="205"/>
      <c r="L351" s="210"/>
      <c r="M351" s="211"/>
      <c r="N351" s="212"/>
      <c r="O351" s="212"/>
      <c r="P351" s="213">
        <f>SUM(P352:P359)</f>
        <v>0</v>
      </c>
      <c r="Q351" s="212"/>
      <c r="R351" s="213">
        <f>SUM(R352:R359)</f>
        <v>0.11360000000000001</v>
      </c>
      <c r="S351" s="212"/>
      <c r="T351" s="214">
        <f>SUM(T352:T359)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15" t="s">
        <v>85</v>
      </c>
      <c r="AT351" s="216" t="s">
        <v>74</v>
      </c>
      <c r="AU351" s="216" t="s">
        <v>83</v>
      </c>
      <c r="AY351" s="215" t="s">
        <v>130</v>
      </c>
      <c r="BK351" s="217">
        <f>SUM(BK352:BK359)</f>
        <v>0</v>
      </c>
    </row>
    <row r="352" s="2" customFormat="1" ht="16.5" customHeight="1">
      <c r="A352" s="39"/>
      <c r="B352" s="40"/>
      <c r="C352" s="220" t="s">
        <v>395</v>
      </c>
      <c r="D352" s="220" t="s">
        <v>133</v>
      </c>
      <c r="E352" s="221" t="s">
        <v>396</v>
      </c>
      <c r="F352" s="222" t="s">
        <v>397</v>
      </c>
      <c r="G352" s="223" t="s">
        <v>143</v>
      </c>
      <c r="H352" s="224">
        <v>5</v>
      </c>
      <c r="I352" s="225"/>
      <c r="J352" s="224">
        <f>ROUND(I352*H352,2)</f>
        <v>0</v>
      </c>
      <c r="K352" s="226"/>
      <c r="L352" s="45"/>
      <c r="M352" s="227" t="s">
        <v>1</v>
      </c>
      <c r="N352" s="228" t="s">
        <v>40</v>
      </c>
      <c r="O352" s="92"/>
      <c r="P352" s="229">
        <f>O352*H352</f>
        <v>0</v>
      </c>
      <c r="Q352" s="229">
        <v>0</v>
      </c>
      <c r="R352" s="229">
        <f>Q352*H352</f>
        <v>0</v>
      </c>
      <c r="S352" s="229">
        <v>0</v>
      </c>
      <c r="T352" s="230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1" t="s">
        <v>215</v>
      </c>
      <c r="AT352" s="231" t="s">
        <v>133</v>
      </c>
      <c r="AU352" s="231" t="s">
        <v>85</v>
      </c>
      <c r="AY352" s="18" t="s">
        <v>130</v>
      </c>
      <c r="BE352" s="232">
        <f>IF(N352="základní",J352,0)</f>
        <v>0</v>
      </c>
      <c r="BF352" s="232">
        <f>IF(N352="snížená",J352,0)</f>
        <v>0</v>
      </c>
      <c r="BG352" s="232">
        <f>IF(N352="zákl. přenesená",J352,0)</f>
        <v>0</v>
      </c>
      <c r="BH352" s="232">
        <f>IF(N352="sníž. přenesená",J352,0)</f>
        <v>0</v>
      </c>
      <c r="BI352" s="232">
        <f>IF(N352="nulová",J352,0)</f>
        <v>0</v>
      </c>
      <c r="BJ352" s="18" t="s">
        <v>83</v>
      </c>
      <c r="BK352" s="232">
        <f>ROUND(I352*H352,2)</f>
        <v>0</v>
      </c>
      <c r="BL352" s="18" t="s">
        <v>215</v>
      </c>
      <c r="BM352" s="231" t="s">
        <v>398</v>
      </c>
    </row>
    <row r="353" s="15" customFormat="1">
      <c r="A353" s="15"/>
      <c r="B353" s="256"/>
      <c r="C353" s="257"/>
      <c r="D353" s="235" t="s">
        <v>145</v>
      </c>
      <c r="E353" s="258" t="s">
        <v>1</v>
      </c>
      <c r="F353" s="259" t="s">
        <v>399</v>
      </c>
      <c r="G353" s="257"/>
      <c r="H353" s="258" t="s">
        <v>1</v>
      </c>
      <c r="I353" s="260"/>
      <c r="J353" s="257"/>
      <c r="K353" s="257"/>
      <c r="L353" s="261"/>
      <c r="M353" s="262"/>
      <c r="N353" s="263"/>
      <c r="O353" s="263"/>
      <c r="P353" s="263"/>
      <c r="Q353" s="263"/>
      <c r="R353" s="263"/>
      <c r="S353" s="263"/>
      <c r="T353" s="264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5" t="s">
        <v>145</v>
      </c>
      <c r="AU353" s="265" t="s">
        <v>85</v>
      </c>
      <c r="AV353" s="15" t="s">
        <v>83</v>
      </c>
      <c r="AW353" s="15" t="s">
        <v>31</v>
      </c>
      <c r="AX353" s="15" t="s">
        <v>75</v>
      </c>
      <c r="AY353" s="265" t="s">
        <v>130</v>
      </c>
    </row>
    <row r="354" s="15" customFormat="1">
      <c r="A354" s="15"/>
      <c r="B354" s="256"/>
      <c r="C354" s="257"/>
      <c r="D354" s="235" t="s">
        <v>145</v>
      </c>
      <c r="E354" s="258" t="s">
        <v>1</v>
      </c>
      <c r="F354" s="259" t="s">
        <v>400</v>
      </c>
      <c r="G354" s="257"/>
      <c r="H354" s="258" t="s">
        <v>1</v>
      </c>
      <c r="I354" s="260"/>
      <c r="J354" s="257"/>
      <c r="K354" s="257"/>
      <c r="L354" s="261"/>
      <c r="M354" s="262"/>
      <c r="N354" s="263"/>
      <c r="O354" s="263"/>
      <c r="P354" s="263"/>
      <c r="Q354" s="263"/>
      <c r="R354" s="263"/>
      <c r="S354" s="263"/>
      <c r="T354" s="264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5" t="s">
        <v>145</v>
      </c>
      <c r="AU354" s="265" t="s">
        <v>85</v>
      </c>
      <c r="AV354" s="15" t="s">
        <v>83</v>
      </c>
      <c r="AW354" s="15" t="s">
        <v>31</v>
      </c>
      <c r="AX354" s="15" t="s">
        <v>75</v>
      </c>
      <c r="AY354" s="265" t="s">
        <v>130</v>
      </c>
    </row>
    <row r="355" s="13" customFormat="1">
      <c r="A355" s="13"/>
      <c r="B355" s="233"/>
      <c r="C355" s="234"/>
      <c r="D355" s="235" t="s">
        <v>145</v>
      </c>
      <c r="E355" s="236" t="s">
        <v>1</v>
      </c>
      <c r="F355" s="237" t="s">
        <v>401</v>
      </c>
      <c r="G355" s="234"/>
      <c r="H355" s="238">
        <v>5</v>
      </c>
      <c r="I355" s="239"/>
      <c r="J355" s="234"/>
      <c r="K355" s="234"/>
      <c r="L355" s="240"/>
      <c r="M355" s="241"/>
      <c r="N355" s="242"/>
      <c r="O355" s="242"/>
      <c r="P355" s="242"/>
      <c r="Q355" s="242"/>
      <c r="R355" s="242"/>
      <c r="S355" s="242"/>
      <c r="T355" s="24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4" t="s">
        <v>145</v>
      </c>
      <c r="AU355" s="244" t="s">
        <v>85</v>
      </c>
      <c r="AV355" s="13" t="s">
        <v>85</v>
      </c>
      <c r="AW355" s="13" t="s">
        <v>31</v>
      </c>
      <c r="AX355" s="13" t="s">
        <v>83</v>
      </c>
      <c r="AY355" s="244" t="s">
        <v>130</v>
      </c>
    </row>
    <row r="356" s="2" customFormat="1" ht="24.15" customHeight="1">
      <c r="A356" s="39"/>
      <c r="B356" s="40"/>
      <c r="C356" s="220" t="s">
        <v>402</v>
      </c>
      <c r="D356" s="220" t="s">
        <v>133</v>
      </c>
      <c r="E356" s="221" t="s">
        <v>403</v>
      </c>
      <c r="F356" s="222" t="s">
        <v>404</v>
      </c>
      <c r="G356" s="223" t="s">
        <v>143</v>
      </c>
      <c r="H356" s="224">
        <v>10</v>
      </c>
      <c r="I356" s="225"/>
      <c r="J356" s="224">
        <f>ROUND(I356*H356,2)</f>
        <v>0</v>
      </c>
      <c r="K356" s="226"/>
      <c r="L356" s="45"/>
      <c r="M356" s="227" t="s">
        <v>1</v>
      </c>
      <c r="N356" s="228" t="s">
        <v>40</v>
      </c>
      <c r="O356" s="92"/>
      <c r="P356" s="229">
        <f>O356*H356</f>
        <v>0</v>
      </c>
      <c r="Q356" s="229">
        <v>0.01136</v>
      </c>
      <c r="R356" s="229">
        <f>Q356*H356</f>
        <v>0.11360000000000001</v>
      </c>
      <c r="S356" s="229">
        <v>0</v>
      </c>
      <c r="T356" s="23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1" t="s">
        <v>215</v>
      </c>
      <c r="AT356" s="231" t="s">
        <v>133</v>
      </c>
      <c r="AU356" s="231" t="s">
        <v>85</v>
      </c>
      <c r="AY356" s="18" t="s">
        <v>130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8" t="s">
        <v>83</v>
      </c>
      <c r="BK356" s="232">
        <f>ROUND(I356*H356,2)</f>
        <v>0</v>
      </c>
      <c r="BL356" s="18" t="s">
        <v>215</v>
      </c>
      <c r="BM356" s="231" t="s">
        <v>405</v>
      </c>
    </row>
    <row r="357" s="15" customFormat="1">
      <c r="A357" s="15"/>
      <c r="B357" s="256"/>
      <c r="C357" s="257"/>
      <c r="D357" s="235" t="s">
        <v>145</v>
      </c>
      <c r="E357" s="258" t="s">
        <v>1</v>
      </c>
      <c r="F357" s="259" t="s">
        <v>406</v>
      </c>
      <c r="G357" s="257"/>
      <c r="H357" s="258" t="s">
        <v>1</v>
      </c>
      <c r="I357" s="260"/>
      <c r="J357" s="257"/>
      <c r="K357" s="257"/>
      <c r="L357" s="261"/>
      <c r="M357" s="262"/>
      <c r="N357" s="263"/>
      <c r="O357" s="263"/>
      <c r="P357" s="263"/>
      <c r="Q357" s="263"/>
      <c r="R357" s="263"/>
      <c r="S357" s="263"/>
      <c r="T357" s="264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5" t="s">
        <v>145</v>
      </c>
      <c r="AU357" s="265" t="s">
        <v>85</v>
      </c>
      <c r="AV357" s="15" t="s">
        <v>83</v>
      </c>
      <c r="AW357" s="15" t="s">
        <v>31</v>
      </c>
      <c r="AX357" s="15" t="s">
        <v>75</v>
      </c>
      <c r="AY357" s="265" t="s">
        <v>130</v>
      </c>
    </row>
    <row r="358" s="15" customFormat="1">
      <c r="A358" s="15"/>
      <c r="B358" s="256"/>
      <c r="C358" s="257"/>
      <c r="D358" s="235" t="s">
        <v>145</v>
      </c>
      <c r="E358" s="258" t="s">
        <v>1</v>
      </c>
      <c r="F358" s="259" t="s">
        <v>407</v>
      </c>
      <c r="G358" s="257"/>
      <c r="H358" s="258" t="s">
        <v>1</v>
      </c>
      <c r="I358" s="260"/>
      <c r="J358" s="257"/>
      <c r="K358" s="257"/>
      <c r="L358" s="261"/>
      <c r="M358" s="262"/>
      <c r="N358" s="263"/>
      <c r="O358" s="263"/>
      <c r="P358" s="263"/>
      <c r="Q358" s="263"/>
      <c r="R358" s="263"/>
      <c r="S358" s="263"/>
      <c r="T358" s="264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5" t="s">
        <v>145</v>
      </c>
      <c r="AU358" s="265" t="s">
        <v>85</v>
      </c>
      <c r="AV358" s="15" t="s">
        <v>83</v>
      </c>
      <c r="AW358" s="15" t="s">
        <v>31</v>
      </c>
      <c r="AX358" s="15" t="s">
        <v>75</v>
      </c>
      <c r="AY358" s="265" t="s">
        <v>130</v>
      </c>
    </row>
    <row r="359" s="13" customFormat="1">
      <c r="A359" s="13"/>
      <c r="B359" s="233"/>
      <c r="C359" s="234"/>
      <c r="D359" s="235" t="s">
        <v>145</v>
      </c>
      <c r="E359" s="236" t="s">
        <v>1</v>
      </c>
      <c r="F359" s="237" t="s">
        <v>190</v>
      </c>
      <c r="G359" s="234"/>
      <c r="H359" s="238">
        <v>10</v>
      </c>
      <c r="I359" s="239"/>
      <c r="J359" s="234"/>
      <c r="K359" s="234"/>
      <c r="L359" s="240"/>
      <c r="M359" s="241"/>
      <c r="N359" s="242"/>
      <c r="O359" s="242"/>
      <c r="P359" s="242"/>
      <c r="Q359" s="242"/>
      <c r="R359" s="242"/>
      <c r="S359" s="242"/>
      <c r="T359" s="24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4" t="s">
        <v>145</v>
      </c>
      <c r="AU359" s="244" t="s">
        <v>85</v>
      </c>
      <c r="AV359" s="13" t="s">
        <v>85</v>
      </c>
      <c r="AW359" s="13" t="s">
        <v>31</v>
      </c>
      <c r="AX359" s="13" t="s">
        <v>83</v>
      </c>
      <c r="AY359" s="244" t="s">
        <v>130</v>
      </c>
    </row>
    <row r="360" s="12" customFormat="1" ht="22.8" customHeight="1">
      <c r="A360" s="12"/>
      <c r="B360" s="204"/>
      <c r="C360" s="205"/>
      <c r="D360" s="206" t="s">
        <v>74</v>
      </c>
      <c r="E360" s="218" t="s">
        <v>408</v>
      </c>
      <c r="F360" s="218" t="s">
        <v>409</v>
      </c>
      <c r="G360" s="205"/>
      <c r="H360" s="205"/>
      <c r="I360" s="208"/>
      <c r="J360" s="219">
        <f>BK360</f>
        <v>0</v>
      </c>
      <c r="K360" s="205"/>
      <c r="L360" s="210"/>
      <c r="M360" s="211"/>
      <c r="N360" s="212"/>
      <c r="O360" s="212"/>
      <c r="P360" s="213">
        <f>SUM(P361:P458)</f>
        <v>0</v>
      </c>
      <c r="Q360" s="212"/>
      <c r="R360" s="213">
        <f>SUM(R361:R458)</f>
        <v>1.1694149999999997</v>
      </c>
      <c r="S360" s="212"/>
      <c r="T360" s="214">
        <f>SUM(T361:T458)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5" t="s">
        <v>85</v>
      </c>
      <c r="AT360" s="216" t="s">
        <v>74</v>
      </c>
      <c r="AU360" s="216" t="s">
        <v>83</v>
      </c>
      <c r="AY360" s="215" t="s">
        <v>130</v>
      </c>
      <c r="BK360" s="217">
        <f>SUM(BK361:BK458)</f>
        <v>0</v>
      </c>
    </row>
    <row r="361" s="2" customFormat="1" ht="24.15" customHeight="1">
      <c r="A361" s="39"/>
      <c r="B361" s="40"/>
      <c r="C361" s="220" t="s">
        <v>410</v>
      </c>
      <c r="D361" s="220" t="s">
        <v>133</v>
      </c>
      <c r="E361" s="221" t="s">
        <v>411</v>
      </c>
      <c r="F361" s="222" t="s">
        <v>412</v>
      </c>
      <c r="G361" s="223" t="s">
        <v>143</v>
      </c>
      <c r="H361" s="224">
        <v>35</v>
      </c>
      <c r="I361" s="225"/>
      <c r="J361" s="224">
        <f>ROUND(I361*H361,2)</f>
        <v>0</v>
      </c>
      <c r="K361" s="226"/>
      <c r="L361" s="45"/>
      <c r="M361" s="227" t="s">
        <v>1</v>
      </c>
      <c r="N361" s="228" t="s">
        <v>40</v>
      </c>
      <c r="O361" s="92"/>
      <c r="P361" s="229">
        <f>O361*H361</f>
        <v>0</v>
      </c>
      <c r="Q361" s="229">
        <v>0.0027000000000000001</v>
      </c>
      <c r="R361" s="229">
        <f>Q361*H361</f>
        <v>0.094500000000000001</v>
      </c>
      <c r="S361" s="229">
        <v>0</v>
      </c>
      <c r="T361" s="230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1" t="s">
        <v>215</v>
      </c>
      <c r="AT361" s="231" t="s">
        <v>133</v>
      </c>
      <c r="AU361" s="231" t="s">
        <v>85</v>
      </c>
      <c r="AY361" s="18" t="s">
        <v>130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8" t="s">
        <v>83</v>
      </c>
      <c r="BK361" s="232">
        <f>ROUND(I361*H361,2)</f>
        <v>0</v>
      </c>
      <c r="BL361" s="18" t="s">
        <v>215</v>
      </c>
      <c r="BM361" s="231" t="s">
        <v>413</v>
      </c>
    </row>
    <row r="362" s="2" customFormat="1">
      <c r="A362" s="39"/>
      <c r="B362" s="40"/>
      <c r="C362" s="41"/>
      <c r="D362" s="235" t="s">
        <v>174</v>
      </c>
      <c r="E362" s="41"/>
      <c r="F362" s="266" t="s">
        <v>414</v>
      </c>
      <c r="G362" s="41"/>
      <c r="H362" s="41"/>
      <c r="I362" s="267"/>
      <c r="J362" s="41"/>
      <c r="K362" s="41"/>
      <c r="L362" s="45"/>
      <c r="M362" s="268"/>
      <c r="N362" s="269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174</v>
      </c>
      <c r="AU362" s="18" t="s">
        <v>85</v>
      </c>
    </row>
    <row r="363" s="15" customFormat="1">
      <c r="A363" s="15"/>
      <c r="B363" s="256"/>
      <c r="C363" s="257"/>
      <c r="D363" s="235" t="s">
        <v>145</v>
      </c>
      <c r="E363" s="258" t="s">
        <v>1</v>
      </c>
      <c r="F363" s="259" t="s">
        <v>415</v>
      </c>
      <c r="G363" s="257"/>
      <c r="H363" s="258" t="s">
        <v>1</v>
      </c>
      <c r="I363" s="260"/>
      <c r="J363" s="257"/>
      <c r="K363" s="257"/>
      <c r="L363" s="261"/>
      <c r="M363" s="262"/>
      <c r="N363" s="263"/>
      <c r="O363" s="263"/>
      <c r="P363" s="263"/>
      <c r="Q363" s="263"/>
      <c r="R363" s="263"/>
      <c r="S363" s="263"/>
      <c r="T363" s="264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5" t="s">
        <v>145</v>
      </c>
      <c r="AU363" s="265" t="s">
        <v>85</v>
      </c>
      <c r="AV363" s="15" t="s">
        <v>83</v>
      </c>
      <c r="AW363" s="15" t="s">
        <v>31</v>
      </c>
      <c r="AX363" s="15" t="s">
        <v>75</v>
      </c>
      <c r="AY363" s="265" t="s">
        <v>130</v>
      </c>
    </row>
    <row r="364" s="13" customFormat="1">
      <c r="A364" s="13"/>
      <c r="B364" s="233"/>
      <c r="C364" s="234"/>
      <c r="D364" s="235" t="s">
        <v>145</v>
      </c>
      <c r="E364" s="236" t="s">
        <v>1</v>
      </c>
      <c r="F364" s="237" t="s">
        <v>226</v>
      </c>
      <c r="G364" s="234"/>
      <c r="H364" s="238">
        <v>35</v>
      </c>
      <c r="I364" s="239"/>
      <c r="J364" s="234"/>
      <c r="K364" s="234"/>
      <c r="L364" s="240"/>
      <c r="M364" s="241"/>
      <c r="N364" s="242"/>
      <c r="O364" s="242"/>
      <c r="P364" s="242"/>
      <c r="Q364" s="242"/>
      <c r="R364" s="242"/>
      <c r="S364" s="242"/>
      <c r="T364" s="24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4" t="s">
        <v>145</v>
      </c>
      <c r="AU364" s="244" t="s">
        <v>85</v>
      </c>
      <c r="AV364" s="13" t="s">
        <v>85</v>
      </c>
      <c r="AW364" s="13" t="s">
        <v>31</v>
      </c>
      <c r="AX364" s="13" t="s">
        <v>83</v>
      </c>
      <c r="AY364" s="244" t="s">
        <v>130</v>
      </c>
    </row>
    <row r="365" s="2" customFormat="1" ht="24.15" customHeight="1">
      <c r="A365" s="39"/>
      <c r="B365" s="40"/>
      <c r="C365" s="220" t="s">
        <v>416</v>
      </c>
      <c r="D365" s="220" t="s">
        <v>133</v>
      </c>
      <c r="E365" s="221" t="s">
        <v>417</v>
      </c>
      <c r="F365" s="222" t="s">
        <v>418</v>
      </c>
      <c r="G365" s="223" t="s">
        <v>143</v>
      </c>
      <c r="H365" s="224">
        <v>235</v>
      </c>
      <c r="I365" s="225"/>
      <c r="J365" s="224">
        <f>ROUND(I365*H365,2)</f>
        <v>0</v>
      </c>
      <c r="K365" s="226"/>
      <c r="L365" s="45"/>
      <c r="M365" s="227" t="s">
        <v>1</v>
      </c>
      <c r="N365" s="228" t="s">
        <v>40</v>
      </c>
      <c r="O365" s="92"/>
      <c r="P365" s="229">
        <f>O365*H365</f>
        <v>0</v>
      </c>
      <c r="Q365" s="229">
        <v>0.0027200000000000002</v>
      </c>
      <c r="R365" s="229">
        <f>Q365*H365</f>
        <v>0.63919999999999999</v>
      </c>
      <c r="S365" s="229">
        <v>0</v>
      </c>
      <c r="T365" s="230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1" t="s">
        <v>215</v>
      </c>
      <c r="AT365" s="231" t="s">
        <v>133</v>
      </c>
      <c r="AU365" s="231" t="s">
        <v>85</v>
      </c>
      <c r="AY365" s="18" t="s">
        <v>130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8" t="s">
        <v>83</v>
      </c>
      <c r="BK365" s="232">
        <f>ROUND(I365*H365,2)</f>
        <v>0</v>
      </c>
      <c r="BL365" s="18" t="s">
        <v>215</v>
      </c>
      <c r="BM365" s="231" t="s">
        <v>419</v>
      </c>
    </row>
    <row r="366" s="2" customFormat="1">
      <c r="A366" s="39"/>
      <c r="B366" s="40"/>
      <c r="C366" s="41"/>
      <c r="D366" s="235" t="s">
        <v>174</v>
      </c>
      <c r="E366" s="41"/>
      <c r="F366" s="266" t="s">
        <v>414</v>
      </c>
      <c r="G366" s="41"/>
      <c r="H366" s="41"/>
      <c r="I366" s="267"/>
      <c r="J366" s="41"/>
      <c r="K366" s="41"/>
      <c r="L366" s="45"/>
      <c r="M366" s="268"/>
      <c r="N366" s="269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174</v>
      </c>
      <c r="AU366" s="18" t="s">
        <v>85</v>
      </c>
    </row>
    <row r="367" s="15" customFormat="1">
      <c r="A367" s="15"/>
      <c r="B367" s="256"/>
      <c r="C367" s="257"/>
      <c r="D367" s="235" t="s">
        <v>145</v>
      </c>
      <c r="E367" s="258" t="s">
        <v>1</v>
      </c>
      <c r="F367" s="259" t="s">
        <v>218</v>
      </c>
      <c r="G367" s="257"/>
      <c r="H367" s="258" t="s">
        <v>1</v>
      </c>
      <c r="I367" s="260"/>
      <c r="J367" s="257"/>
      <c r="K367" s="257"/>
      <c r="L367" s="261"/>
      <c r="M367" s="262"/>
      <c r="N367" s="263"/>
      <c r="O367" s="263"/>
      <c r="P367" s="263"/>
      <c r="Q367" s="263"/>
      <c r="R367" s="263"/>
      <c r="S367" s="263"/>
      <c r="T367" s="264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5" t="s">
        <v>145</v>
      </c>
      <c r="AU367" s="265" t="s">
        <v>85</v>
      </c>
      <c r="AV367" s="15" t="s">
        <v>83</v>
      </c>
      <c r="AW367" s="15" t="s">
        <v>31</v>
      </c>
      <c r="AX367" s="15" t="s">
        <v>75</v>
      </c>
      <c r="AY367" s="265" t="s">
        <v>130</v>
      </c>
    </row>
    <row r="368" s="13" customFormat="1">
      <c r="A368" s="13"/>
      <c r="B368" s="233"/>
      <c r="C368" s="234"/>
      <c r="D368" s="235" t="s">
        <v>145</v>
      </c>
      <c r="E368" s="236" t="s">
        <v>1</v>
      </c>
      <c r="F368" s="237" t="s">
        <v>220</v>
      </c>
      <c r="G368" s="234"/>
      <c r="H368" s="238">
        <v>140</v>
      </c>
      <c r="I368" s="239"/>
      <c r="J368" s="234"/>
      <c r="K368" s="234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145</v>
      </c>
      <c r="AU368" s="244" t="s">
        <v>85</v>
      </c>
      <c r="AV368" s="13" t="s">
        <v>85</v>
      </c>
      <c r="AW368" s="13" t="s">
        <v>31</v>
      </c>
      <c r="AX368" s="13" t="s">
        <v>75</v>
      </c>
      <c r="AY368" s="244" t="s">
        <v>130</v>
      </c>
    </row>
    <row r="369" s="15" customFormat="1">
      <c r="A369" s="15"/>
      <c r="B369" s="256"/>
      <c r="C369" s="257"/>
      <c r="D369" s="235" t="s">
        <v>145</v>
      </c>
      <c r="E369" s="258" t="s">
        <v>1</v>
      </c>
      <c r="F369" s="259" t="s">
        <v>223</v>
      </c>
      <c r="G369" s="257"/>
      <c r="H369" s="258" t="s">
        <v>1</v>
      </c>
      <c r="I369" s="260"/>
      <c r="J369" s="257"/>
      <c r="K369" s="257"/>
      <c r="L369" s="261"/>
      <c r="M369" s="262"/>
      <c r="N369" s="263"/>
      <c r="O369" s="263"/>
      <c r="P369" s="263"/>
      <c r="Q369" s="263"/>
      <c r="R369" s="263"/>
      <c r="S369" s="263"/>
      <c r="T369" s="26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5" t="s">
        <v>145</v>
      </c>
      <c r="AU369" s="265" t="s">
        <v>85</v>
      </c>
      <c r="AV369" s="15" t="s">
        <v>83</v>
      </c>
      <c r="AW369" s="15" t="s">
        <v>31</v>
      </c>
      <c r="AX369" s="15" t="s">
        <v>75</v>
      </c>
      <c r="AY369" s="265" t="s">
        <v>130</v>
      </c>
    </row>
    <row r="370" s="13" customFormat="1">
      <c r="A370" s="13"/>
      <c r="B370" s="233"/>
      <c r="C370" s="234"/>
      <c r="D370" s="235" t="s">
        <v>145</v>
      </c>
      <c r="E370" s="236" t="s">
        <v>1</v>
      </c>
      <c r="F370" s="237" t="s">
        <v>224</v>
      </c>
      <c r="G370" s="234"/>
      <c r="H370" s="238">
        <v>90</v>
      </c>
      <c r="I370" s="239"/>
      <c r="J370" s="234"/>
      <c r="K370" s="234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145</v>
      </c>
      <c r="AU370" s="244" t="s">
        <v>85</v>
      </c>
      <c r="AV370" s="13" t="s">
        <v>85</v>
      </c>
      <c r="AW370" s="13" t="s">
        <v>31</v>
      </c>
      <c r="AX370" s="13" t="s">
        <v>75</v>
      </c>
      <c r="AY370" s="244" t="s">
        <v>130</v>
      </c>
    </row>
    <row r="371" s="15" customFormat="1">
      <c r="A371" s="15"/>
      <c r="B371" s="256"/>
      <c r="C371" s="257"/>
      <c r="D371" s="235" t="s">
        <v>145</v>
      </c>
      <c r="E371" s="258" t="s">
        <v>1</v>
      </c>
      <c r="F371" s="259" t="s">
        <v>388</v>
      </c>
      <c r="G371" s="257"/>
      <c r="H371" s="258" t="s">
        <v>1</v>
      </c>
      <c r="I371" s="260"/>
      <c r="J371" s="257"/>
      <c r="K371" s="257"/>
      <c r="L371" s="261"/>
      <c r="M371" s="262"/>
      <c r="N371" s="263"/>
      <c r="O371" s="263"/>
      <c r="P371" s="263"/>
      <c r="Q371" s="263"/>
      <c r="R371" s="263"/>
      <c r="S371" s="263"/>
      <c r="T371" s="26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5" t="s">
        <v>145</v>
      </c>
      <c r="AU371" s="265" t="s">
        <v>85</v>
      </c>
      <c r="AV371" s="15" t="s">
        <v>83</v>
      </c>
      <c r="AW371" s="15" t="s">
        <v>31</v>
      </c>
      <c r="AX371" s="15" t="s">
        <v>75</v>
      </c>
      <c r="AY371" s="265" t="s">
        <v>130</v>
      </c>
    </row>
    <row r="372" s="13" customFormat="1">
      <c r="A372" s="13"/>
      <c r="B372" s="233"/>
      <c r="C372" s="234"/>
      <c r="D372" s="235" t="s">
        <v>145</v>
      </c>
      <c r="E372" s="236" t="s">
        <v>1</v>
      </c>
      <c r="F372" s="237" t="s">
        <v>159</v>
      </c>
      <c r="G372" s="234"/>
      <c r="H372" s="238">
        <v>5</v>
      </c>
      <c r="I372" s="239"/>
      <c r="J372" s="234"/>
      <c r="K372" s="234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145</v>
      </c>
      <c r="AU372" s="244" t="s">
        <v>85</v>
      </c>
      <c r="AV372" s="13" t="s">
        <v>85</v>
      </c>
      <c r="AW372" s="13" t="s">
        <v>31</v>
      </c>
      <c r="AX372" s="13" t="s">
        <v>75</v>
      </c>
      <c r="AY372" s="244" t="s">
        <v>130</v>
      </c>
    </row>
    <row r="373" s="14" customFormat="1">
      <c r="A373" s="14"/>
      <c r="B373" s="245"/>
      <c r="C373" s="246"/>
      <c r="D373" s="235" t="s">
        <v>145</v>
      </c>
      <c r="E373" s="247" t="s">
        <v>1</v>
      </c>
      <c r="F373" s="248" t="s">
        <v>149</v>
      </c>
      <c r="G373" s="246"/>
      <c r="H373" s="249">
        <v>235</v>
      </c>
      <c r="I373" s="250"/>
      <c r="J373" s="246"/>
      <c r="K373" s="246"/>
      <c r="L373" s="251"/>
      <c r="M373" s="252"/>
      <c r="N373" s="253"/>
      <c r="O373" s="253"/>
      <c r="P373" s="253"/>
      <c r="Q373" s="253"/>
      <c r="R373" s="253"/>
      <c r="S373" s="253"/>
      <c r="T373" s="25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5" t="s">
        <v>145</v>
      </c>
      <c r="AU373" s="255" t="s">
        <v>85</v>
      </c>
      <c r="AV373" s="14" t="s">
        <v>137</v>
      </c>
      <c r="AW373" s="14" t="s">
        <v>31</v>
      </c>
      <c r="AX373" s="14" t="s">
        <v>83</v>
      </c>
      <c r="AY373" s="255" t="s">
        <v>130</v>
      </c>
    </row>
    <row r="374" s="2" customFormat="1" ht="24.15" customHeight="1">
      <c r="A374" s="39"/>
      <c r="B374" s="40"/>
      <c r="C374" s="220" t="s">
        <v>420</v>
      </c>
      <c r="D374" s="220" t="s">
        <v>133</v>
      </c>
      <c r="E374" s="221" t="s">
        <v>421</v>
      </c>
      <c r="F374" s="222" t="s">
        <v>422</v>
      </c>
      <c r="G374" s="223" t="s">
        <v>143</v>
      </c>
      <c r="H374" s="224">
        <v>8</v>
      </c>
      <c r="I374" s="225"/>
      <c r="J374" s="224">
        <f>ROUND(I374*H374,2)</f>
        <v>0</v>
      </c>
      <c r="K374" s="226"/>
      <c r="L374" s="45"/>
      <c r="M374" s="227" t="s">
        <v>1</v>
      </c>
      <c r="N374" s="228" t="s">
        <v>40</v>
      </c>
      <c r="O374" s="92"/>
      <c r="P374" s="229">
        <f>O374*H374</f>
        <v>0</v>
      </c>
      <c r="Q374" s="229">
        <v>0.0027200000000000002</v>
      </c>
      <c r="R374" s="229">
        <f>Q374*H374</f>
        <v>0.021760000000000002</v>
      </c>
      <c r="S374" s="229">
        <v>0</v>
      </c>
      <c r="T374" s="230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1" t="s">
        <v>215</v>
      </c>
      <c r="AT374" s="231" t="s">
        <v>133</v>
      </c>
      <c r="AU374" s="231" t="s">
        <v>85</v>
      </c>
      <c r="AY374" s="18" t="s">
        <v>130</v>
      </c>
      <c r="BE374" s="232">
        <f>IF(N374="základní",J374,0)</f>
        <v>0</v>
      </c>
      <c r="BF374" s="232">
        <f>IF(N374="snížená",J374,0)</f>
        <v>0</v>
      </c>
      <c r="BG374" s="232">
        <f>IF(N374="zákl. přenesená",J374,0)</f>
        <v>0</v>
      </c>
      <c r="BH374" s="232">
        <f>IF(N374="sníž. přenesená",J374,0)</f>
        <v>0</v>
      </c>
      <c r="BI374" s="232">
        <f>IF(N374="nulová",J374,0)</f>
        <v>0</v>
      </c>
      <c r="BJ374" s="18" t="s">
        <v>83</v>
      </c>
      <c r="BK374" s="232">
        <f>ROUND(I374*H374,2)</f>
        <v>0</v>
      </c>
      <c r="BL374" s="18" t="s">
        <v>215</v>
      </c>
      <c r="BM374" s="231" t="s">
        <v>423</v>
      </c>
    </row>
    <row r="375" s="2" customFormat="1">
      <c r="A375" s="39"/>
      <c r="B375" s="40"/>
      <c r="C375" s="41"/>
      <c r="D375" s="235" t="s">
        <v>174</v>
      </c>
      <c r="E375" s="41"/>
      <c r="F375" s="266" t="s">
        <v>414</v>
      </c>
      <c r="G375" s="41"/>
      <c r="H375" s="41"/>
      <c r="I375" s="267"/>
      <c r="J375" s="41"/>
      <c r="K375" s="41"/>
      <c r="L375" s="45"/>
      <c r="M375" s="268"/>
      <c r="N375" s="269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174</v>
      </c>
      <c r="AU375" s="18" t="s">
        <v>85</v>
      </c>
    </row>
    <row r="376" s="15" customFormat="1">
      <c r="A376" s="15"/>
      <c r="B376" s="256"/>
      <c r="C376" s="257"/>
      <c r="D376" s="235" t="s">
        <v>145</v>
      </c>
      <c r="E376" s="258" t="s">
        <v>1</v>
      </c>
      <c r="F376" s="259" t="s">
        <v>424</v>
      </c>
      <c r="G376" s="257"/>
      <c r="H376" s="258" t="s">
        <v>1</v>
      </c>
      <c r="I376" s="260"/>
      <c r="J376" s="257"/>
      <c r="K376" s="257"/>
      <c r="L376" s="261"/>
      <c r="M376" s="262"/>
      <c r="N376" s="263"/>
      <c r="O376" s="263"/>
      <c r="P376" s="263"/>
      <c r="Q376" s="263"/>
      <c r="R376" s="263"/>
      <c r="S376" s="263"/>
      <c r="T376" s="264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5" t="s">
        <v>145</v>
      </c>
      <c r="AU376" s="265" t="s">
        <v>85</v>
      </c>
      <c r="AV376" s="15" t="s">
        <v>83</v>
      </c>
      <c r="AW376" s="15" t="s">
        <v>31</v>
      </c>
      <c r="AX376" s="15" t="s">
        <v>75</v>
      </c>
      <c r="AY376" s="265" t="s">
        <v>130</v>
      </c>
    </row>
    <row r="377" s="13" customFormat="1">
      <c r="A377" s="13"/>
      <c r="B377" s="233"/>
      <c r="C377" s="234"/>
      <c r="D377" s="235" t="s">
        <v>145</v>
      </c>
      <c r="E377" s="236" t="s">
        <v>1</v>
      </c>
      <c r="F377" s="237" t="s">
        <v>176</v>
      </c>
      <c r="G377" s="234"/>
      <c r="H377" s="238">
        <v>8</v>
      </c>
      <c r="I377" s="239"/>
      <c r="J377" s="234"/>
      <c r="K377" s="234"/>
      <c r="L377" s="240"/>
      <c r="M377" s="241"/>
      <c r="N377" s="242"/>
      <c r="O377" s="242"/>
      <c r="P377" s="242"/>
      <c r="Q377" s="242"/>
      <c r="R377" s="242"/>
      <c r="S377" s="242"/>
      <c r="T377" s="24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4" t="s">
        <v>145</v>
      </c>
      <c r="AU377" s="244" t="s">
        <v>85</v>
      </c>
      <c r="AV377" s="13" t="s">
        <v>85</v>
      </c>
      <c r="AW377" s="13" t="s">
        <v>31</v>
      </c>
      <c r="AX377" s="13" t="s">
        <v>83</v>
      </c>
      <c r="AY377" s="244" t="s">
        <v>130</v>
      </c>
    </row>
    <row r="378" s="2" customFormat="1" ht="16.5" customHeight="1">
      <c r="A378" s="39"/>
      <c r="B378" s="40"/>
      <c r="C378" s="220" t="s">
        <v>425</v>
      </c>
      <c r="D378" s="220" t="s">
        <v>133</v>
      </c>
      <c r="E378" s="221" t="s">
        <v>426</v>
      </c>
      <c r="F378" s="222" t="s">
        <v>427</v>
      </c>
      <c r="G378" s="223" t="s">
        <v>143</v>
      </c>
      <c r="H378" s="224">
        <v>1</v>
      </c>
      <c r="I378" s="225"/>
      <c r="J378" s="224">
        <f>ROUND(I378*H378,2)</f>
        <v>0</v>
      </c>
      <c r="K378" s="226"/>
      <c r="L378" s="45"/>
      <c r="M378" s="227" t="s">
        <v>1</v>
      </c>
      <c r="N378" s="228" t="s">
        <v>40</v>
      </c>
      <c r="O378" s="92"/>
      <c r="P378" s="229">
        <f>O378*H378</f>
        <v>0</v>
      </c>
      <c r="Q378" s="229">
        <v>0.0030000000000000001</v>
      </c>
      <c r="R378" s="229">
        <f>Q378*H378</f>
        <v>0.0030000000000000001</v>
      </c>
      <c r="S378" s="229">
        <v>0</v>
      </c>
      <c r="T378" s="230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1" t="s">
        <v>215</v>
      </c>
      <c r="AT378" s="231" t="s">
        <v>133</v>
      </c>
      <c r="AU378" s="231" t="s">
        <v>85</v>
      </c>
      <c r="AY378" s="18" t="s">
        <v>130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8" t="s">
        <v>83</v>
      </c>
      <c r="BK378" s="232">
        <f>ROUND(I378*H378,2)</f>
        <v>0</v>
      </c>
      <c r="BL378" s="18" t="s">
        <v>215</v>
      </c>
      <c r="BM378" s="231" t="s">
        <v>428</v>
      </c>
    </row>
    <row r="379" s="15" customFormat="1">
      <c r="A379" s="15"/>
      <c r="B379" s="256"/>
      <c r="C379" s="257"/>
      <c r="D379" s="235" t="s">
        <v>145</v>
      </c>
      <c r="E379" s="258" t="s">
        <v>1</v>
      </c>
      <c r="F379" s="259" t="s">
        <v>429</v>
      </c>
      <c r="G379" s="257"/>
      <c r="H379" s="258" t="s">
        <v>1</v>
      </c>
      <c r="I379" s="260"/>
      <c r="J379" s="257"/>
      <c r="K379" s="257"/>
      <c r="L379" s="261"/>
      <c r="M379" s="262"/>
      <c r="N379" s="263"/>
      <c r="O379" s="263"/>
      <c r="P379" s="263"/>
      <c r="Q379" s="263"/>
      <c r="R379" s="263"/>
      <c r="S379" s="263"/>
      <c r="T379" s="264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5" t="s">
        <v>145</v>
      </c>
      <c r="AU379" s="265" t="s">
        <v>85</v>
      </c>
      <c r="AV379" s="15" t="s">
        <v>83</v>
      </c>
      <c r="AW379" s="15" t="s">
        <v>31</v>
      </c>
      <c r="AX379" s="15" t="s">
        <v>75</v>
      </c>
      <c r="AY379" s="265" t="s">
        <v>130</v>
      </c>
    </row>
    <row r="380" s="13" customFormat="1">
      <c r="A380" s="13"/>
      <c r="B380" s="233"/>
      <c r="C380" s="234"/>
      <c r="D380" s="235" t="s">
        <v>145</v>
      </c>
      <c r="E380" s="236" t="s">
        <v>1</v>
      </c>
      <c r="F380" s="237" t="s">
        <v>430</v>
      </c>
      <c r="G380" s="234"/>
      <c r="H380" s="238">
        <v>1</v>
      </c>
      <c r="I380" s="239"/>
      <c r="J380" s="234"/>
      <c r="K380" s="234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145</v>
      </c>
      <c r="AU380" s="244" t="s">
        <v>85</v>
      </c>
      <c r="AV380" s="13" t="s">
        <v>85</v>
      </c>
      <c r="AW380" s="13" t="s">
        <v>31</v>
      </c>
      <c r="AX380" s="13" t="s">
        <v>83</v>
      </c>
      <c r="AY380" s="244" t="s">
        <v>130</v>
      </c>
    </row>
    <row r="381" s="2" customFormat="1" ht="24.15" customHeight="1">
      <c r="A381" s="39"/>
      <c r="B381" s="40"/>
      <c r="C381" s="220" t="s">
        <v>431</v>
      </c>
      <c r="D381" s="220" t="s">
        <v>133</v>
      </c>
      <c r="E381" s="221" t="s">
        <v>432</v>
      </c>
      <c r="F381" s="222" t="s">
        <v>433</v>
      </c>
      <c r="G381" s="223" t="s">
        <v>184</v>
      </c>
      <c r="H381" s="224">
        <v>19</v>
      </c>
      <c r="I381" s="225"/>
      <c r="J381" s="224">
        <f>ROUND(I381*H381,2)</f>
        <v>0</v>
      </c>
      <c r="K381" s="226"/>
      <c r="L381" s="45"/>
      <c r="M381" s="227" t="s">
        <v>1</v>
      </c>
      <c r="N381" s="228" t="s">
        <v>40</v>
      </c>
      <c r="O381" s="92"/>
      <c r="P381" s="229">
        <f>O381*H381</f>
        <v>0</v>
      </c>
      <c r="Q381" s="229">
        <v>0.0018699999999999999</v>
      </c>
      <c r="R381" s="229">
        <f>Q381*H381</f>
        <v>0.035529999999999999</v>
      </c>
      <c r="S381" s="229">
        <v>0</v>
      </c>
      <c r="T381" s="23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1" t="s">
        <v>215</v>
      </c>
      <c r="AT381" s="231" t="s">
        <v>133</v>
      </c>
      <c r="AU381" s="231" t="s">
        <v>85</v>
      </c>
      <c r="AY381" s="18" t="s">
        <v>130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8" t="s">
        <v>83</v>
      </c>
      <c r="BK381" s="232">
        <f>ROUND(I381*H381,2)</f>
        <v>0</v>
      </c>
      <c r="BL381" s="18" t="s">
        <v>215</v>
      </c>
      <c r="BM381" s="231" t="s">
        <v>434</v>
      </c>
    </row>
    <row r="382" s="2" customFormat="1">
      <c r="A382" s="39"/>
      <c r="B382" s="40"/>
      <c r="C382" s="41"/>
      <c r="D382" s="235" t="s">
        <v>174</v>
      </c>
      <c r="E382" s="41"/>
      <c r="F382" s="266" t="s">
        <v>435</v>
      </c>
      <c r="G382" s="41"/>
      <c r="H382" s="41"/>
      <c r="I382" s="267"/>
      <c r="J382" s="41"/>
      <c r="K382" s="41"/>
      <c r="L382" s="45"/>
      <c r="M382" s="268"/>
      <c r="N382" s="269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174</v>
      </c>
      <c r="AU382" s="18" t="s">
        <v>85</v>
      </c>
    </row>
    <row r="383" s="15" customFormat="1">
      <c r="A383" s="15"/>
      <c r="B383" s="256"/>
      <c r="C383" s="257"/>
      <c r="D383" s="235" t="s">
        <v>145</v>
      </c>
      <c r="E383" s="258" t="s">
        <v>1</v>
      </c>
      <c r="F383" s="259" t="s">
        <v>436</v>
      </c>
      <c r="G383" s="257"/>
      <c r="H383" s="258" t="s">
        <v>1</v>
      </c>
      <c r="I383" s="260"/>
      <c r="J383" s="257"/>
      <c r="K383" s="257"/>
      <c r="L383" s="261"/>
      <c r="M383" s="262"/>
      <c r="N383" s="263"/>
      <c r="O383" s="263"/>
      <c r="P383" s="263"/>
      <c r="Q383" s="263"/>
      <c r="R383" s="263"/>
      <c r="S383" s="263"/>
      <c r="T383" s="264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5" t="s">
        <v>145</v>
      </c>
      <c r="AU383" s="265" t="s">
        <v>85</v>
      </c>
      <c r="AV383" s="15" t="s">
        <v>83</v>
      </c>
      <c r="AW383" s="15" t="s">
        <v>31</v>
      </c>
      <c r="AX383" s="15" t="s">
        <v>75</v>
      </c>
      <c r="AY383" s="265" t="s">
        <v>130</v>
      </c>
    </row>
    <row r="384" s="13" customFormat="1">
      <c r="A384" s="13"/>
      <c r="B384" s="233"/>
      <c r="C384" s="234"/>
      <c r="D384" s="235" t="s">
        <v>145</v>
      </c>
      <c r="E384" s="236" t="s">
        <v>1</v>
      </c>
      <c r="F384" s="237" t="s">
        <v>256</v>
      </c>
      <c r="G384" s="234"/>
      <c r="H384" s="238">
        <v>19</v>
      </c>
      <c r="I384" s="239"/>
      <c r="J384" s="234"/>
      <c r="K384" s="234"/>
      <c r="L384" s="240"/>
      <c r="M384" s="241"/>
      <c r="N384" s="242"/>
      <c r="O384" s="242"/>
      <c r="P384" s="242"/>
      <c r="Q384" s="242"/>
      <c r="R384" s="242"/>
      <c r="S384" s="242"/>
      <c r="T384" s="24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4" t="s">
        <v>145</v>
      </c>
      <c r="AU384" s="244" t="s">
        <v>85</v>
      </c>
      <c r="AV384" s="13" t="s">
        <v>85</v>
      </c>
      <c r="AW384" s="13" t="s">
        <v>31</v>
      </c>
      <c r="AX384" s="13" t="s">
        <v>83</v>
      </c>
      <c r="AY384" s="244" t="s">
        <v>130</v>
      </c>
    </row>
    <row r="385" s="2" customFormat="1" ht="24.15" customHeight="1">
      <c r="A385" s="39"/>
      <c r="B385" s="40"/>
      <c r="C385" s="220" t="s">
        <v>437</v>
      </c>
      <c r="D385" s="220" t="s">
        <v>133</v>
      </c>
      <c r="E385" s="221" t="s">
        <v>438</v>
      </c>
      <c r="F385" s="222" t="s">
        <v>439</v>
      </c>
      <c r="G385" s="223" t="s">
        <v>184</v>
      </c>
      <c r="H385" s="224">
        <v>52.5</v>
      </c>
      <c r="I385" s="225"/>
      <c r="J385" s="224">
        <f>ROUND(I385*H385,2)</f>
        <v>0</v>
      </c>
      <c r="K385" s="226"/>
      <c r="L385" s="45"/>
      <c r="M385" s="227" t="s">
        <v>1</v>
      </c>
      <c r="N385" s="228" t="s">
        <v>40</v>
      </c>
      <c r="O385" s="92"/>
      <c r="P385" s="229">
        <f>O385*H385</f>
        <v>0</v>
      </c>
      <c r="Q385" s="229">
        <v>0.00051999999999999995</v>
      </c>
      <c r="R385" s="229">
        <f>Q385*H385</f>
        <v>0.027299999999999998</v>
      </c>
      <c r="S385" s="229">
        <v>0</v>
      </c>
      <c r="T385" s="230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1" t="s">
        <v>215</v>
      </c>
      <c r="AT385" s="231" t="s">
        <v>133</v>
      </c>
      <c r="AU385" s="231" t="s">
        <v>85</v>
      </c>
      <c r="AY385" s="18" t="s">
        <v>130</v>
      </c>
      <c r="BE385" s="232">
        <f>IF(N385="základní",J385,0)</f>
        <v>0</v>
      </c>
      <c r="BF385" s="232">
        <f>IF(N385="snížená",J385,0)</f>
        <v>0</v>
      </c>
      <c r="BG385" s="232">
        <f>IF(N385="zákl. přenesená",J385,0)</f>
        <v>0</v>
      </c>
      <c r="BH385" s="232">
        <f>IF(N385="sníž. přenesená",J385,0)</f>
        <v>0</v>
      </c>
      <c r="BI385" s="232">
        <f>IF(N385="nulová",J385,0)</f>
        <v>0</v>
      </c>
      <c r="BJ385" s="18" t="s">
        <v>83</v>
      </c>
      <c r="BK385" s="232">
        <f>ROUND(I385*H385,2)</f>
        <v>0</v>
      </c>
      <c r="BL385" s="18" t="s">
        <v>215</v>
      </c>
      <c r="BM385" s="231" t="s">
        <v>440</v>
      </c>
    </row>
    <row r="386" s="2" customFormat="1">
      <c r="A386" s="39"/>
      <c r="B386" s="40"/>
      <c r="C386" s="41"/>
      <c r="D386" s="235" t="s">
        <v>174</v>
      </c>
      <c r="E386" s="41"/>
      <c r="F386" s="266" t="s">
        <v>435</v>
      </c>
      <c r="G386" s="41"/>
      <c r="H386" s="41"/>
      <c r="I386" s="267"/>
      <c r="J386" s="41"/>
      <c r="K386" s="41"/>
      <c r="L386" s="45"/>
      <c r="M386" s="268"/>
      <c r="N386" s="269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174</v>
      </c>
      <c r="AU386" s="18" t="s">
        <v>85</v>
      </c>
    </row>
    <row r="387" s="15" customFormat="1">
      <c r="A387" s="15"/>
      <c r="B387" s="256"/>
      <c r="C387" s="257"/>
      <c r="D387" s="235" t="s">
        <v>145</v>
      </c>
      <c r="E387" s="258" t="s">
        <v>1</v>
      </c>
      <c r="F387" s="259" t="s">
        <v>441</v>
      </c>
      <c r="G387" s="257"/>
      <c r="H387" s="258" t="s">
        <v>1</v>
      </c>
      <c r="I387" s="260"/>
      <c r="J387" s="257"/>
      <c r="K387" s="257"/>
      <c r="L387" s="261"/>
      <c r="M387" s="262"/>
      <c r="N387" s="263"/>
      <c r="O387" s="263"/>
      <c r="P387" s="263"/>
      <c r="Q387" s="263"/>
      <c r="R387" s="263"/>
      <c r="S387" s="263"/>
      <c r="T387" s="264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5" t="s">
        <v>145</v>
      </c>
      <c r="AU387" s="265" t="s">
        <v>85</v>
      </c>
      <c r="AV387" s="15" t="s">
        <v>83</v>
      </c>
      <c r="AW387" s="15" t="s">
        <v>31</v>
      </c>
      <c r="AX387" s="15" t="s">
        <v>75</v>
      </c>
      <c r="AY387" s="265" t="s">
        <v>130</v>
      </c>
    </row>
    <row r="388" s="13" customFormat="1">
      <c r="A388" s="13"/>
      <c r="B388" s="233"/>
      <c r="C388" s="234"/>
      <c r="D388" s="235" t="s">
        <v>145</v>
      </c>
      <c r="E388" s="236" t="s">
        <v>1</v>
      </c>
      <c r="F388" s="237" t="s">
        <v>442</v>
      </c>
      <c r="G388" s="234"/>
      <c r="H388" s="238">
        <v>52.5</v>
      </c>
      <c r="I388" s="239"/>
      <c r="J388" s="234"/>
      <c r="K388" s="234"/>
      <c r="L388" s="240"/>
      <c r="M388" s="241"/>
      <c r="N388" s="242"/>
      <c r="O388" s="242"/>
      <c r="P388" s="242"/>
      <c r="Q388" s="242"/>
      <c r="R388" s="242"/>
      <c r="S388" s="242"/>
      <c r="T388" s="24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4" t="s">
        <v>145</v>
      </c>
      <c r="AU388" s="244" t="s">
        <v>85</v>
      </c>
      <c r="AV388" s="13" t="s">
        <v>85</v>
      </c>
      <c r="AW388" s="13" t="s">
        <v>31</v>
      </c>
      <c r="AX388" s="13" t="s">
        <v>83</v>
      </c>
      <c r="AY388" s="244" t="s">
        <v>130</v>
      </c>
    </row>
    <row r="389" s="2" customFormat="1" ht="24.15" customHeight="1">
      <c r="A389" s="39"/>
      <c r="B389" s="40"/>
      <c r="C389" s="220" t="s">
        <v>443</v>
      </c>
      <c r="D389" s="220" t="s">
        <v>133</v>
      </c>
      <c r="E389" s="221" t="s">
        <v>444</v>
      </c>
      <c r="F389" s="222" t="s">
        <v>445</v>
      </c>
      <c r="G389" s="223" t="s">
        <v>184</v>
      </c>
      <c r="H389" s="224">
        <v>97</v>
      </c>
      <c r="I389" s="225"/>
      <c r="J389" s="224">
        <f>ROUND(I389*H389,2)</f>
        <v>0</v>
      </c>
      <c r="K389" s="226"/>
      <c r="L389" s="45"/>
      <c r="M389" s="227" t="s">
        <v>1</v>
      </c>
      <c r="N389" s="228" t="s">
        <v>40</v>
      </c>
      <c r="O389" s="92"/>
      <c r="P389" s="229">
        <f>O389*H389</f>
        <v>0</v>
      </c>
      <c r="Q389" s="229">
        <v>0.00080999999999999996</v>
      </c>
      <c r="R389" s="229">
        <f>Q389*H389</f>
        <v>0.078570000000000001</v>
      </c>
      <c r="S389" s="229">
        <v>0</v>
      </c>
      <c r="T389" s="230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1" t="s">
        <v>215</v>
      </c>
      <c r="AT389" s="231" t="s">
        <v>133</v>
      </c>
      <c r="AU389" s="231" t="s">
        <v>85</v>
      </c>
      <c r="AY389" s="18" t="s">
        <v>130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8" t="s">
        <v>83</v>
      </c>
      <c r="BK389" s="232">
        <f>ROUND(I389*H389,2)</f>
        <v>0</v>
      </c>
      <c r="BL389" s="18" t="s">
        <v>215</v>
      </c>
      <c r="BM389" s="231" t="s">
        <v>446</v>
      </c>
    </row>
    <row r="390" s="2" customFormat="1">
      <c r="A390" s="39"/>
      <c r="B390" s="40"/>
      <c r="C390" s="41"/>
      <c r="D390" s="235" t="s">
        <v>174</v>
      </c>
      <c r="E390" s="41"/>
      <c r="F390" s="266" t="s">
        <v>435</v>
      </c>
      <c r="G390" s="41"/>
      <c r="H390" s="41"/>
      <c r="I390" s="267"/>
      <c r="J390" s="41"/>
      <c r="K390" s="41"/>
      <c r="L390" s="45"/>
      <c r="M390" s="268"/>
      <c r="N390" s="269"/>
      <c r="O390" s="92"/>
      <c r="P390" s="92"/>
      <c r="Q390" s="92"/>
      <c r="R390" s="92"/>
      <c r="S390" s="92"/>
      <c r="T390" s="93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174</v>
      </c>
      <c r="AU390" s="18" t="s">
        <v>85</v>
      </c>
    </row>
    <row r="391" s="15" customFormat="1">
      <c r="A391" s="15"/>
      <c r="B391" s="256"/>
      <c r="C391" s="257"/>
      <c r="D391" s="235" t="s">
        <v>145</v>
      </c>
      <c r="E391" s="258" t="s">
        <v>1</v>
      </c>
      <c r="F391" s="259" t="s">
        <v>447</v>
      </c>
      <c r="G391" s="257"/>
      <c r="H391" s="258" t="s">
        <v>1</v>
      </c>
      <c r="I391" s="260"/>
      <c r="J391" s="257"/>
      <c r="K391" s="257"/>
      <c r="L391" s="261"/>
      <c r="M391" s="262"/>
      <c r="N391" s="263"/>
      <c r="O391" s="263"/>
      <c r="P391" s="263"/>
      <c r="Q391" s="263"/>
      <c r="R391" s="263"/>
      <c r="S391" s="263"/>
      <c r="T391" s="264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5" t="s">
        <v>145</v>
      </c>
      <c r="AU391" s="265" t="s">
        <v>85</v>
      </c>
      <c r="AV391" s="15" t="s">
        <v>83</v>
      </c>
      <c r="AW391" s="15" t="s">
        <v>31</v>
      </c>
      <c r="AX391" s="15" t="s">
        <v>75</v>
      </c>
      <c r="AY391" s="265" t="s">
        <v>130</v>
      </c>
    </row>
    <row r="392" s="13" customFormat="1">
      <c r="A392" s="13"/>
      <c r="B392" s="233"/>
      <c r="C392" s="234"/>
      <c r="D392" s="235" t="s">
        <v>145</v>
      </c>
      <c r="E392" s="236" t="s">
        <v>1</v>
      </c>
      <c r="F392" s="237" t="s">
        <v>410</v>
      </c>
      <c r="G392" s="234"/>
      <c r="H392" s="238">
        <v>40</v>
      </c>
      <c r="I392" s="239"/>
      <c r="J392" s="234"/>
      <c r="K392" s="234"/>
      <c r="L392" s="240"/>
      <c r="M392" s="241"/>
      <c r="N392" s="242"/>
      <c r="O392" s="242"/>
      <c r="P392" s="242"/>
      <c r="Q392" s="242"/>
      <c r="R392" s="242"/>
      <c r="S392" s="242"/>
      <c r="T392" s="24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4" t="s">
        <v>145</v>
      </c>
      <c r="AU392" s="244" t="s">
        <v>85</v>
      </c>
      <c r="AV392" s="13" t="s">
        <v>85</v>
      </c>
      <c r="AW392" s="13" t="s">
        <v>31</v>
      </c>
      <c r="AX392" s="13" t="s">
        <v>75</v>
      </c>
      <c r="AY392" s="244" t="s">
        <v>130</v>
      </c>
    </row>
    <row r="393" s="15" customFormat="1">
      <c r="A393" s="15"/>
      <c r="B393" s="256"/>
      <c r="C393" s="257"/>
      <c r="D393" s="235" t="s">
        <v>145</v>
      </c>
      <c r="E393" s="258" t="s">
        <v>1</v>
      </c>
      <c r="F393" s="259" t="s">
        <v>448</v>
      </c>
      <c r="G393" s="257"/>
      <c r="H393" s="258" t="s">
        <v>1</v>
      </c>
      <c r="I393" s="260"/>
      <c r="J393" s="257"/>
      <c r="K393" s="257"/>
      <c r="L393" s="261"/>
      <c r="M393" s="262"/>
      <c r="N393" s="263"/>
      <c r="O393" s="263"/>
      <c r="P393" s="263"/>
      <c r="Q393" s="263"/>
      <c r="R393" s="263"/>
      <c r="S393" s="263"/>
      <c r="T393" s="264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5" t="s">
        <v>145</v>
      </c>
      <c r="AU393" s="265" t="s">
        <v>85</v>
      </c>
      <c r="AV393" s="15" t="s">
        <v>83</v>
      </c>
      <c r="AW393" s="15" t="s">
        <v>31</v>
      </c>
      <c r="AX393" s="15" t="s">
        <v>75</v>
      </c>
      <c r="AY393" s="265" t="s">
        <v>130</v>
      </c>
    </row>
    <row r="394" s="13" customFormat="1">
      <c r="A394" s="13"/>
      <c r="B394" s="233"/>
      <c r="C394" s="234"/>
      <c r="D394" s="235" t="s">
        <v>145</v>
      </c>
      <c r="E394" s="236" t="s">
        <v>1</v>
      </c>
      <c r="F394" s="237" t="s">
        <v>449</v>
      </c>
      <c r="G394" s="234"/>
      <c r="H394" s="238">
        <v>57</v>
      </c>
      <c r="I394" s="239"/>
      <c r="J394" s="234"/>
      <c r="K394" s="234"/>
      <c r="L394" s="240"/>
      <c r="M394" s="241"/>
      <c r="N394" s="242"/>
      <c r="O394" s="242"/>
      <c r="P394" s="242"/>
      <c r="Q394" s="242"/>
      <c r="R394" s="242"/>
      <c r="S394" s="242"/>
      <c r="T394" s="24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4" t="s">
        <v>145</v>
      </c>
      <c r="AU394" s="244" t="s">
        <v>85</v>
      </c>
      <c r="AV394" s="13" t="s">
        <v>85</v>
      </c>
      <c r="AW394" s="13" t="s">
        <v>31</v>
      </c>
      <c r="AX394" s="13" t="s">
        <v>75</v>
      </c>
      <c r="AY394" s="244" t="s">
        <v>130</v>
      </c>
    </row>
    <row r="395" s="14" customFormat="1">
      <c r="A395" s="14"/>
      <c r="B395" s="245"/>
      <c r="C395" s="246"/>
      <c r="D395" s="235" t="s">
        <v>145</v>
      </c>
      <c r="E395" s="247" t="s">
        <v>1</v>
      </c>
      <c r="F395" s="248" t="s">
        <v>149</v>
      </c>
      <c r="G395" s="246"/>
      <c r="H395" s="249">
        <v>97</v>
      </c>
      <c r="I395" s="250"/>
      <c r="J395" s="246"/>
      <c r="K395" s="246"/>
      <c r="L395" s="251"/>
      <c r="M395" s="252"/>
      <c r="N395" s="253"/>
      <c r="O395" s="253"/>
      <c r="P395" s="253"/>
      <c r="Q395" s="253"/>
      <c r="R395" s="253"/>
      <c r="S395" s="253"/>
      <c r="T395" s="25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5" t="s">
        <v>145</v>
      </c>
      <c r="AU395" s="255" t="s">
        <v>85</v>
      </c>
      <c r="AV395" s="14" t="s">
        <v>137</v>
      </c>
      <c r="AW395" s="14" t="s">
        <v>31</v>
      </c>
      <c r="AX395" s="14" t="s">
        <v>83</v>
      </c>
      <c r="AY395" s="255" t="s">
        <v>130</v>
      </c>
    </row>
    <row r="396" s="2" customFormat="1" ht="24.15" customHeight="1">
      <c r="A396" s="39"/>
      <c r="B396" s="40"/>
      <c r="C396" s="220" t="s">
        <v>450</v>
      </c>
      <c r="D396" s="220" t="s">
        <v>133</v>
      </c>
      <c r="E396" s="221" t="s">
        <v>451</v>
      </c>
      <c r="F396" s="222" t="s">
        <v>452</v>
      </c>
      <c r="G396" s="223" t="s">
        <v>184</v>
      </c>
      <c r="H396" s="224">
        <v>12.5</v>
      </c>
      <c r="I396" s="225"/>
      <c r="J396" s="224">
        <f>ROUND(I396*H396,2)</f>
        <v>0</v>
      </c>
      <c r="K396" s="226"/>
      <c r="L396" s="45"/>
      <c r="M396" s="227" t="s">
        <v>1</v>
      </c>
      <c r="N396" s="228" t="s">
        <v>40</v>
      </c>
      <c r="O396" s="92"/>
      <c r="P396" s="229">
        <f>O396*H396</f>
        <v>0</v>
      </c>
      <c r="Q396" s="229">
        <v>0.00097000000000000005</v>
      </c>
      <c r="R396" s="229">
        <f>Q396*H396</f>
        <v>0.012125</v>
      </c>
      <c r="S396" s="229">
        <v>0</v>
      </c>
      <c r="T396" s="230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1" t="s">
        <v>215</v>
      </c>
      <c r="AT396" s="231" t="s">
        <v>133</v>
      </c>
      <c r="AU396" s="231" t="s">
        <v>85</v>
      </c>
      <c r="AY396" s="18" t="s">
        <v>130</v>
      </c>
      <c r="BE396" s="232">
        <f>IF(N396="základní",J396,0)</f>
        <v>0</v>
      </c>
      <c r="BF396" s="232">
        <f>IF(N396="snížená",J396,0)</f>
        <v>0</v>
      </c>
      <c r="BG396" s="232">
        <f>IF(N396="zákl. přenesená",J396,0)</f>
        <v>0</v>
      </c>
      <c r="BH396" s="232">
        <f>IF(N396="sníž. přenesená",J396,0)</f>
        <v>0</v>
      </c>
      <c r="BI396" s="232">
        <f>IF(N396="nulová",J396,0)</f>
        <v>0</v>
      </c>
      <c r="BJ396" s="18" t="s">
        <v>83</v>
      </c>
      <c r="BK396" s="232">
        <f>ROUND(I396*H396,2)</f>
        <v>0</v>
      </c>
      <c r="BL396" s="18" t="s">
        <v>215</v>
      </c>
      <c r="BM396" s="231" t="s">
        <v>453</v>
      </c>
    </row>
    <row r="397" s="2" customFormat="1">
      <c r="A397" s="39"/>
      <c r="B397" s="40"/>
      <c r="C397" s="41"/>
      <c r="D397" s="235" t="s">
        <v>174</v>
      </c>
      <c r="E397" s="41"/>
      <c r="F397" s="266" t="s">
        <v>435</v>
      </c>
      <c r="G397" s="41"/>
      <c r="H397" s="41"/>
      <c r="I397" s="267"/>
      <c r="J397" s="41"/>
      <c r="K397" s="41"/>
      <c r="L397" s="45"/>
      <c r="M397" s="268"/>
      <c r="N397" s="269"/>
      <c r="O397" s="92"/>
      <c r="P397" s="92"/>
      <c r="Q397" s="92"/>
      <c r="R397" s="92"/>
      <c r="S397" s="92"/>
      <c r="T397" s="93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174</v>
      </c>
      <c r="AU397" s="18" t="s">
        <v>85</v>
      </c>
    </row>
    <row r="398" s="15" customFormat="1">
      <c r="A398" s="15"/>
      <c r="B398" s="256"/>
      <c r="C398" s="257"/>
      <c r="D398" s="235" t="s">
        <v>145</v>
      </c>
      <c r="E398" s="258" t="s">
        <v>1</v>
      </c>
      <c r="F398" s="259" t="s">
        <v>454</v>
      </c>
      <c r="G398" s="257"/>
      <c r="H398" s="258" t="s">
        <v>1</v>
      </c>
      <c r="I398" s="260"/>
      <c r="J398" s="257"/>
      <c r="K398" s="257"/>
      <c r="L398" s="261"/>
      <c r="M398" s="262"/>
      <c r="N398" s="263"/>
      <c r="O398" s="263"/>
      <c r="P398" s="263"/>
      <c r="Q398" s="263"/>
      <c r="R398" s="263"/>
      <c r="S398" s="263"/>
      <c r="T398" s="264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5" t="s">
        <v>145</v>
      </c>
      <c r="AU398" s="265" t="s">
        <v>85</v>
      </c>
      <c r="AV398" s="15" t="s">
        <v>83</v>
      </c>
      <c r="AW398" s="15" t="s">
        <v>31</v>
      </c>
      <c r="AX398" s="15" t="s">
        <v>75</v>
      </c>
      <c r="AY398" s="265" t="s">
        <v>130</v>
      </c>
    </row>
    <row r="399" s="13" customFormat="1">
      <c r="A399" s="13"/>
      <c r="B399" s="233"/>
      <c r="C399" s="234"/>
      <c r="D399" s="235" t="s">
        <v>145</v>
      </c>
      <c r="E399" s="236" t="s">
        <v>1</v>
      </c>
      <c r="F399" s="237" t="s">
        <v>455</v>
      </c>
      <c r="G399" s="234"/>
      <c r="H399" s="238">
        <v>12.5</v>
      </c>
      <c r="I399" s="239"/>
      <c r="J399" s="234"/>
      <c r="K399" s="234"/>
      <c r="L399" s="240"/>
      <c r="M399" s="241"/>
      <c r="N399" s="242"/>
      <c r="O399" s="242"/>
      <c r="P399" s="242"/>
      <c r="Q399" s="242"/>
      <c r="R399" s="242"/>
      <c r="S399" s="242"/>
      <c r="T399" s="24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4" t="s">
        <v>145</v>
      </c>
      <c r="AU399" s="244" t="s">
        <v>85</v>
      </c>
      <c r="AV399" s="13" t="s">
        <v>85</v>
      </c>
      <c r="AW399" s="13" t="s">
        <v>31</v>
      </c>
      <c r="AX399" s="13" t="s">
        <v>83</v>
      </c>
      <c r="AY399" s="244" t="s">
        <v>130</v>
      </c>
    </row>
    <row r="400" s="2" customFormat="1" ht="24.15" customHeight="1">
      <c r="A400" s="39"/>
      <c r="B400" s="40"/>
      <c r="C400" s="220" t="s">
        <v>456</v>
      </c>
      <c r="D400" s="220" t="s">
        <v>133</v>
      </c>
      <c r="E400" s="221" t="s">
        <v>457</v>
      </c>
      <c r="F400" s="222" t="s">
        <v>458</v>
      </c>
      <c r="G400" s="223" t="s">
        <v>184</v>
      </c>
      <c r="H400" s="224">
        <v>33</v>
      </c>
      <c r="I400" s="225"/>
      <c r="J400" s="224">
        <f>ROUND(I400*H400,2)</f>
        <v>0</v>
      </c>
      <c r="K400" s="226"/>
      <c r="L400" s="45"/>
      <c r="M400" s="227" t="s">
        <v>1</v>
      </c>
      <c r="N400" s="228" t="s">
        <v>40</v>
      </c>
      <c r="O400" s="92"/>
      <c r="P400" s="229">
        <f>O400*H400</f>
        <v>0</v>
      </c>
      <c r="Q400" s="229">
        <v>0.0028300000000000001</v>
      </c>
      <c r="R400" s="229">
        <f>Q400*H400</f>
        <v>0.093390000000000001</v>
      </c>
      <c r="S400" s="229">
        <v>0</v>
      </c>
      <c r="T400" s="230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1" t="s">
        <v>215</v>
      </c>
      <c r="AT400" s="231" t="s">
        <v>133</v>
      </c>
      <c r="AU400" s="231" t="s">
        <v>85</v>
      </c>
      <c r="AY400" s="18" t="s">
        <v>130</v>
      </c>
      <c r="BE400" s="232">
        <f>IF(N400="základní",J400,0)</f>
        <v>0</v>
      </c>
      <c r="BF400" s="232">
        <f>IF(N400="snížená",J400,0)</f>
        <v>0</v>
      </c>
      <c r="BG400" s="232">
        <f>IF(N400="zákl. přenesená",J400,0)</f>
        <v>0</v>
      </c>
      <c r="BH400" s="232">
        <f>IF(N400="sníž. přenesená",J400,0)</f>
        <v>0</v>
      </c>
      <c r="BI400" s="232">
        <f>IF(N400="nulová",J400,0)</f>
        <v>0</v>
      </c>
      <c r="BJ400" s="18" t="s">
        <v>83</v>
      </c>
      <c r="BK400" s="232">
        <f>ROUND(I400*H400,2)</f>
        <v>0</v>
      </c>
      <c r="BL400" s="18" t="s">
        <v>215</v>
      </c>
      <c r="BM400" s="231" t="s">
        <v>459</v>
      </c>
    </row>
    <row r="401" s="13" customFormat="1">
      <c r="A401" s="13"/>
      <c r="B401" s="233"/>
      <c r="C401" s="234"/>
      <c r="D401" s="235" t="s">
        <v>145</v>
      </c>
      <c r="E401" s="236" t="s">
        <v>1</v>
      </c>
      <c r="F401" s="237" t="s">
        <v>362</v>
      </c>
      <c r="G401" s="234"/>
      <c r="H401" s="238">
        <v>33</v>
      </c>
      <c r="I401" s="239"/>
      <c r="J401" s="234"/>
      <c r="K401" s="234"/>
      <c r="L401" s="240"/>
      <c r="M401" s="241"/>
      <c r="N401" s="242"/>
      <c r="O401" s="242"/>
      <c r="P401" s="242"/>
      <c r="Q401" s="242"/>
      <c r="R401" s="242"/>
      <c r="S401" s="242"/>
      <c r="T401" s="24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4" t="s">
        <v>145</v>
      </c>
      <c r="AU401" s="244" t="s">
        <v>85</v>
      </c>
      <c r="AV401" s="13" t="s">
        <v>85</v>
      </c>
      <c r="AW401" s="13" t="s">
        <v>31</v>
      </c>
      <c r="AX401" s="13" t="s">
        <v>83</v>
      </c>
      <c r="AY401" s="244" t="s">
        <v>130</v>
      </c>
    </row>
    <row r="402" s="2" customFormat="1" ht="33" customHeight="1">
      <c r="A402" s="39"/>
      <c r="B402" s="40"/>
      <c r="C402" s="220" t="s">
        <v>460</v>
      </c>
      <c r="D402" s="220" t="s">
        <v>133</v>
      </c>
      <c r="E402" s="221" t="s">
        <v>461</v>
      </c>
      <c r="F402" s="222" t="s">
        <v>462</v>
      </c>
      <c r="G402" s="223" t="s">
        <v>184</v>
      </c>
      <c r="H402" s="224">
        <v>15.5</v>
      </c>
      <c r="I402" s="225"/>
      <c r="J402" s="224">
        <f>ROUND(I402*H402,2)</f>
        <v>0</v>
      </c>
      <c r="K402" s="226"/>
      <c r="L402" s="45"/>
      <c r="M402" s="227" t="s">
        <v>1</v>
      </c>
      <c r="N402" s="228" t="s">
        <v>40</v>
      </c>
      <c r="O402" s="92"/>
      <c r="P402" s="229">
        <f>O402*H402</f>
        <v>0</v>
      </c>
      <c r="Q402" s="229">
        <v>0.00097999999999999997</v>
      </c>
      <c r="R402" s="229">
        <f>Q402*H402</f>
        <v>0.015189999999999999</v>
      </c>
      <c r="S402" s="229">
        <v>0</v>
      </c>
      <c r="T402" s="230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1" t="s">
        <v>215</v>
      </c>
      <c r="AT402" s="231" t="s">
        <v>133</v>
      </c>
      <c r="AU402" s="231" t="s">
        <v>85</v>
      </c>
      <c r="AY402" s="18" t="s">
        <v>130</v>
      </c>
      <c r="BE402" s="232">
        <f>IF(N402="základní",J402,0)</f>
        <v>0</v>
      </c>
      <c r="BF402" s="232">
        <f>IF(N402="snížená",J402,0)</f>
        <v>0</v>
      </c>
      <c r="BG402" s="232">
        <f>IF(N402="zákl. přenesená",J402,0)</f>
        <v>0</v>
      </c>
      <c r="BH402" s="232">
        <f>IF(N402="sníž. přenesená",J402,0)</f>
        <v>0</v>
      </c>
      <c r="BI402" s="232">
        <f>IF(N402="nulová",J402,0)</f>
        <v>0</v>
      </c>
      <c r="BJ402" s="18" t="s">
        <v>83</v>
      </c>
      <c r="BK402" s="232">
        <f>ROUND(I402*H402,2)</f>
        <v>0</v>
      </c>
      <c r="BL402" s="18" t="s">
        <v>215</v>
      </c>
      <c r="BM402" s="231" t="s">
        <v>463</v>
      </c>
    </row>
    <row r="403" s="2" customFormat="1">
      <c r="A403" s="39"/>
      <c r="B403" s="40"/>
      <c r="C403" s="41"/>
      <c r="D403" s="235" t="s">
        <v>174</v>
      </c>
      <c r="E403" s="41"/>
      <c r="F403" s="266" t="s">
        <v>435</v>
      </c>
      <c r="G403" s="41"/>
      <c r="H403" s="41"/>
      <c r="I403" s="267"/>
      <c r="J403" s="41"/>
      <c r="K403" s="41"/>
      <c r="L403" s="45"/>
      <c r="M403" s="268"/>
      <c r="N403" s="269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174</v>
      </c>
      <c r="AU403" s="18" t="s">
        <v>85</v>
      </c>
    </row>
    <row r="404" s="15" customFormat="1">
      <c r="A404" s="15"/>
      <c r="B404" s="256"/>
      <c r="C404" s="257"/>
      <c r="D404" s="235" t="s">
        <v>145</v>
      </c>
      <c r="E404" s="258" t="s">
        <v>1</v>
      </c>
      <c r="F404" s="259" t="s">
        <v>464</v>
      </c>
      <c r="G404" s="257"/>
      <c r="H404" s="258" t="s">
        <v>1</v>
      </c>
      <c r="I404" s="260"/>
      <c r="J404" s="257"/>
      <c r="K404" s="257"/>
      <c r="L404" s="261"/>
      <c r="M404" s="262"/>
      <c r="N404" s="263"/>
      <c r="O404" s="263"/>
      <c r="P404" s="263"/>
      <c r="Q404" s="263"/>
      <c r="R404" s="263"/>
      <c r="S404" s="263"/>
      <c r="T404" s="264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5" t="s">
        <v>145</v>
      </c>
      <c r="AU404" s="265" t="s">
        <v>85</v>
      </c>
      <c r="AV404" s="15" t="s">
        <v>83</v>
      </c>
      <c r="AW404" s="15" t="s">
        <v>31</v>
      </c>
      <c r="AX404" s="15" t="s">
        <v>75</v>
      </c>
      <c r="AY404" s="265" t="s">
        <v>130</v>
      </c>
    </row>
    <row r="405" s="13" customFormat="1">
      <c r="A405" s="13"/>
      <c r="B405" s="233"/>
      <c r="C405" s="234"/>
      <c r="D405" s="235" t="s">
        <v>145</v>
      </c>
      <c r="E405" s="236" t="s">
        <v>1</v>
      </c>
      <c r="F405" s="237" t="s">
        <v>465</v>
      </c>
      <c r="G405" s="234"/>
      <c r="H405" s="238">
        <v>15.5</v>
      </c>
      <c r="I405" s="239"/>
      <c r="J405" s="234"/>
      <c r="K405" s="234"/>
      <c r="L405" s="240"/>
      <c r="M405" s="241"/>
      <c r="N405" s="242"/>
      <c r="O405" s="242"/>
      <c r="P405" s="242"/>
      <c r="Q405" s="242"/>
      <c r="R405" s="242"/>
      <c r="S405" s="242"/>
      <c r="T405" s="24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4" t="s">
        <v>145</v>
      </c>
      <c r="AU405" s="244" t="s">
        <v>85</v>
      </c>
      <c r="AV405" s="13" t="s">
        <v>85</v>
      </c>
      <c r="AW405" s="13" t="s">
        <v>31</v>
      </c>
      <c r="AX405" s="13" t="s">
        <v>83</v>
      </c>
      <c r="AY405" s="244" t="s">
        <v>130</v>
      </c>
    </row>
    <row r="406" s="2" customFormat="1" ht="24.15" customHeight="1">
      <c r="A406" s="39"/>
      <c r="B406" s="40"/>
      <c r="C406" s="220" t="s">
        <v>466</v>
      </c>
      <c r="D406" s="220" t="s">
        <v>133</v>
      </c>
      <c r="E406" s="221" t="s">
        <v>467</v>
      </c>
      <c r="F406" s="222" t="s">
        <v>468</v>
      </c>
      <c r="G406" s="223" t="s">
        <v>184</v>
      </c>
      <c r="H406" s="224">
        <v>5</v>
      </c>
      <c r="I406" s="225"/>
      <c r="J406" s="224">
        <f>ROUND(I406*H406,2)</f>
        <v>0</v>
      </c>
      <c r="K406" s="226"/>
      <c r="L406" s="45"/>
      <c r="M406" s="227" t="s">
        <v>1</v>
      </c>
      <c r="N406" s="228" t="s">
        <v>40</v>
      </c>
      <c r="O406" s="92"/>
      <c r="P406" s="229">
        <f>O406*H406</f>
        <v>0</v>
      </c>
      <c r="Q406" s="229">
        <v>0.00083000000000000001</v>
      </c>
      <c r="R406" s="229">
        <f>Q406*H406</f>
        <v>0.00415</v>
      </c>
      <c r="S406" s="229">
        <v>0</v>
      </c>
      <c r="T406" s="230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1" t="s">
        <v>215</v>
      </c>
      <c r="AT406" s="231" t="s">
        <v>133</v>
      </c>
      <c r="AU406" s="231" t="s">
        <v>85</v>
      </c>
      <c r="AY406" s="18" t="s">
        <v>130</v>
      </c>
      <c r="BE406" s="232">
        <f>IF(N406="základní",J406,0)</f>
        <v>0</v>
      </c>
      <c r="BF406" s="232">
        <f>IF(N406="snížená",J406,0)</f>
        <v>0</v>
      </c>
      <c r="BG406" s="232">
        <f>IF(N406="zákl. přenesená",J406,0)</f>
        <v>0</v>
      </c>
      <c r="BH406" s="232">
        <f>IF(N406="sníž. přenesená",J406,0)</f>
        <v>0</v>
      </c>
      <c r="BI406" s="232">
        <f>IF(N406="nulová",J406,0)</f>
        <v>0</v>
      </c>
      <c r="BJ406" s="18" t="s">
        <v>83</v>
      </c>
      <c r="BK406" s="232">
        <f>ROUND(I406*H406,2)</f>
        <v>0</v>
      </c>
      <c r="BL406" s="18" t="s">
        <v>215</v>
      </c>
      <c r="BM406" s="231" t="s">
        <v>469</v>
      </c>
    </row>
    <row r="407" s="2" customFormat="1">
      <c r="A407" s="39"/>
      <c r="B407" s="40"/>
      <c r="C407" s="41"/>
      <c r="D407" s="235" t="s">
        <v>174</v>
      </c>
      <c r="E407" s="41"/>
      <c r="F407" s="266" t="s">
        <v>435</v>
      </c>
      <c r="G407" s="41"/>
      <c r="H407" s="41"/>
      <c r="I407" s="267"/>
      <c r="J407" s="41"/>
      <c r="K407" s="41"/>
      <c r="L407" s="45"/>
      <c r="M407" s="268"/>
      <c r="N407" s="269"/>
      <c r="O407" s="92"/>
      <c r="P407" s="92"/>
      <c r="Q407" s="92"/>
      <c r="R407" s="92"/>
      <c r="S407" s="92"/>
      <c r="T407" s="93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174</v>
      </c>
      <c r="AU407" s="18" t="s">
        <v>85</v>
      </c>
    </row>
    <row r="408" s="15" customFormat="1">
      <c r="A408" s="15"/>
      <c r="B408" s="256"/>
      <c r="C408" s="257"/>
      <c r="D408" s="235" t="s">
        <v>145</v>
      </c>
      <c r="E408" s="258" t="s">
        <v>1</v>
      </c>
      <c r="F408" s="259" t="s">
        <v>470</v>
      </c>
      <c r="G408" s="257"/>
      <c r="H408" s="258" t="s">
        <v>1</v>
      </c>
      <c r="I408" s="260"/>
      <c r="J408" s="257"/>
      <c r="K408" s="257"/>
      <c r="L408" s="261"/>
      <c r="M408" s="262"/>
      <c r="N408" s="263"/>
      <c r="O408" s="263"/>
      <c r="P408" s="263"/>
      <c r="Q408" s="263"/>
      <c r="R408" s="263"/>
      <c r="S408" s="263"/>
      <c r="T408" s="264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65" t="s">
        <v>145</v>
      </c>
      <c r="AU408" s="265" t="s">
        <v>85</v>
      </c>
      <c r="AV408" s="15" t="s">
        <v>83</v>
      </c>
      <c r="AW408" s="15" t="s">
        <v>31</v>
      </c>
      <c r="AX408" s="15" t="s">
        <v>75</v>
      </c>
      <c r="AY408" s="265" t="s">
        <v>130</v>
      </c>
    </row>
    <row r="409" s="13" customFormat="1">
      <c r="A409" s="13"/>
      <c r="B409" s="233"/>
      <c r="C409" s="234"/>
      <c r="D409" s="235" t="s">
        <v>145</v>
      </c>
      <c r="E409" s="236" t="s">
        <v>1</v>
      </c>
      <c r="F409" s="237" t="s">
        <v>159</v>
      </c>
      <c r="G409" s="234"/>
      <c r="H409" s="238">
        <v>5</v>
      </c>
      <c r="I409" s="239"/>
      <c r="J409" s="234"/>
      <c r="K409" s="234"/>
      <c r="L409" s="240"/>
      <c r="M409" s="241"/>
      <c r="N409" s="242"/>
      <c r="O409" s="242"/>
      <c r="P409" s="242"/>
      <c r="Q409" s="242"/>
      <c r="R409" s="242"/>
      <c r="S409" s="242"/>
      <c r="T409" s="24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4" t="s">
        <v>145</v>
      </c>
      <c r="AU409" s="244" t="s">
        <v>85</v>
      </c>
      <c r="AV409" s="13" t="s">
        <v>85</v>
      </c>
      <c r="AW409" s="13" t="s">
        <v>31</v>
      </c>
      <c r="AX409" s="13" t="s">
        <v>83</v>
      </c>
      <c r="AY409" s="244" t="s">
        <v>130</v>
      </c>
    </row>
    <row r="410" s="2" customFormat="1" ht="24.15" customHeight="1">
      <c r="A410" s="39"/>
      <c r="B410" s="40"/>
      <c r="C410" s="220" t="s">
        <v>471</v>
      </c>
      <c r="D410" s="220" t="s">
        <v>133</v>
      </c>
      <c r="E410" s="221" t="s">
        <v>472</v>
      </c>
      <c r="F410" s="222" t="s">
        <v>473</v>
      </c>
      <c r="G410" s="223" t="s">
        <v>184</v>
      </c>
      <c r="H410" s="224">
        <v>28</v>
      </c>
      <c r="I410" s="225"/>
      <c r="J410" s="224">
        <f>ROUND(I410*H410,2)</f>
        <v>0</v>
      </c>
      <c r="K410" s="226"/>
      <c r="L410" s="45"/>
      <c r="M410" s="227" t="s">
        <v>1</v>
      </c>
      <c r="N410" s="228" t="s">
        <v>40</v>
      </c>
      <c r="O410" s="92"/>
      <c r="P410" s="229">
        <f>O410*H410</f>
        <v>0</v>
      </c>
      <c r="Q410" s="229">
        <v>0.00092000000000000003</v>
      </c>
      <c r="R410" s="229">
        <f>Q410*H410</f>
        <v>0.025760000000000002</v>
      </c>
      <c r="S410" s="229">
        <v>0</v>
      </c>
      <c r="T410" s="230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1" t="s">
        <v>215</v>
      </c>
      <c r="AT410" s="231" t="s">
        <v>133</v>
      </c>
      <c r="AU410" s="231" t="s">
        <v>85</v>
      </c>
      <c r="AY410" s="18" t="s">
        <v>130</v>
      </c>
      <c r="BE410" s="232">
        <f>IF(N410="základní",J410,0)</f>
        <v>0</v>
      </c>
      <c r="BF410" s="232">
        <f>IF(N410="snížená",J410,0)</f>
        <v>0</v>
      </c>
      <c r="BG410" s="232">
        <f>IF(N410="zákl. přenesená",J410,0)</f>
        <v>0</v>
      </c>
      <c r="BH410" s="232">
        <f>IF(N410="sníž. přenesená",J410,0)</f>
        <v>0</v>
      </c>
      <c r="BI410" s="232">
        <f>IF(N410="nulová",J410,0)</f>
        <v>0</v>
      </c>
      <c r="BJ410" s="18" t="s">
        <v>83</v>
      </c>
      <c r="BK410" s="232">
        <f>ROUND(I410*H410,2)</f>
        <v>0</v>
      </c>
      <c r="BL410" s="18" t="s">
        <v>215</v>
      </c>
      <c r="BM410" s="231" t="s">
        <v>474</v>
      </c>
    </row>
    <row r="411" s="2" customFormat="1">
      <c r="A411" s="39"/>
      <c r="B411" s="40"/>
      <c r="C411" s="41"/>
      <c r="D411" s="235" t="s">
        <v>174</v>
      </c>
      <c r="E411" s="41"/>
      <c r="F411" s="266" t="s">
        <v>435</v>
      </c>
      <c r="G411" s="41"/>
      <c r="H411" s="41"/>
      <c r="I411" s="267"/>
      <c r="J411" s="41"/>
      <c r="K411" s="41"/>
      <c r="L411" s="45"/>
      <c r="M411" s="268"/>
      <c r="N411" s="269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174</v>
      </c>
      <c r="AU411" s="18" t="s">
        <v>85</v>
      </c>
    </row>
    <row r="412" s="15" customFormat="1">
      <c r="A412" s="15"/>
      <c r="B412" s="256"/>
      <c r="C412" s="257"/>
      <c r="D412" s="235" t="s">
        <v>145</v>
      </c>
      <c r="E412" s="258" t="s">
        <v>1</v>
      </c>
      <c r="F412" s="259" t="s">
        <v>475</v>
      </c>
      <c r="G412" s="257"/>
      <c r="H412" s="258" t="s">
        <v>1</v>
      </c>
      <c r="I412" s="260"/>
      <c r="J412" s="257"/>
      <c r="K412" s="257"/>
      <c r="L412" s="261"/>
      <c r="M412" s="262"/>
      <c r="N412" s="263"/>
      <c r="O412" s="263"/>
      <c r="P412" s="263"/>
      <c r="Q412" s="263"/>
      <c r="R412" s="263"/>
      <c r="S412" s="263"/>
      <c r="T412" s="264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5" t="s">
        <v>145</v>
      </c>
      <c r="AU412" s="265" t="s">
        <v>85</v>
      </c>
      <c r="AV412" s="15" t="s">
        <v>83</v>
      </c>
      <c r="AW412" s="15" t="s">
        <v>31</v>
      </c>
      <c r="AX412" s="15" t="s">
        <v>75</v>
      </c>
      <c r="AY412" s="265" t="s">
        <v>130</v>
      </c>
    </row>
    <row r="413" s="13" customFormat="1">
      <c r="A413" s="13"/>
      <c r="B413" s="233"/>
      <c r="C413" s="234"/>
      <c r="D413" s="235" t="s">
        <v>145</v>
      </c>
      <c r="E413" s="236" t="s">
        <v>1</v>
      </c>
      <c r="F413" s="237" t="s">
        <v>319</v>
      </c>
      <c r="G413" s="234"/>
      <c r="H413" s="238">
        <v>28</v>
      </c>
      <c r="I413" s="239"/>
      <c r="J413" s="234"/>
      <c r="K413" s="234"/>
      <c r="L413" s="240"/>
      <c r="M413" s="241"/>
      <c r="N413" s="242"/>
      <c r="O413" s="242"/>
      <c r="P413" s="242"/>
      <c r="Q413" s="242"/>
      <c r="R413" s="242"/>
      <c r="S413" s="242"/>
      <c r="T413" s="24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4" t="s">
        <v>145</v>
      </c>
      <c r="AU413" s="244" t="s">
        <v>85</v>
      </c>
      <c r="AV413" s="13" t="s">
        <v>85</v>
      </c>
      <c r="AW413" s="13" t="s">
        <v>31</v>
      </c>
      <c r="AX413" s="13" t="s">
        <v>83</v>
      </c>
      <c r="AY413" s="244" t="s">
        <v>130</v>
      </c>
    </row>
    <row r="414" s="2" customFormat="1" ht="24.15" customHeight="1">
      <c r="A414" s="39"/>
      <c r="B414" s="40"/>
      <c r="C414" s="220" t="s">
        <v>476</v>
      </c>
      <c r="D414" s="220" t="s">
        <v>133</v>
      </c>
      <c r="E414" s="221" t="s">
        <v>477</v>
      </c>
      <c r="F414" s="222" t="s">
        <v>478</v>
      </c>
      <c r="G414" s="223" t="s">
        <v>184</v>
      </c>
      <c r="H414" s="224">
        <v>15</v>
      </c>
      <c r="I414" s="225"/>
      <c r="J414" s="224">
        <f>ROUND(I414*H414,2)</f>
        <v>0</v>
      </c>
      <c r="K414" s="226"/>
      <c r="L414" s="45"/>
      <c r="M414" s="227" t="s">
        <v>1</v>
      </c>
      <c r="N414" s="228" t="s">
        <v>40</v>
      </c>
      <c r="O414" s="92"/>
      <c r="P414" s="229">
        <f>O414*H414</f>
        <v>0</v>
      </c>
      <c r="Q414" s="229">
        <v>0.00114</v>
      </c>
      <c r="R414" s="229">
        <f>Q414*H414</f>
        <v>0.017100000000000001</v>
      </c>
      <c r="S414" s="229">
        <v>0</v>
      </c>
      <c r="T414" s="23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1" t="s">
        <v>215</v>
      </c>
      <c r="AT414" s="231" t="s">
        <v>133</v>
      </c>
      <c r="AU414" s="231" t="s">
        <v>85</v>
      </c>
      <c r="AY414" s="18" t="s">
        <v>130</v>
      </c>
      <c r="BE414" s="232">
        <f>IF(N414="základní",J414,0)</f>
        <v>0</v>
      </c>
      <c r="BF414" s="232">
        <f>IF(N414="snížená",J414,0)</f>
        <v>0</v>
      </c>
      <c r="BG414" s="232">
        <f>IF(N414="zákl. přenesená",J414,0)</f>
        <v>0</v>
      </c>
      <c r="BH414" s="232">
        <f>IF(N414="sníž. přenesená",J414,0)</f>
        <v>0</v>
      </c>
      <c r="BI414" s="232">
        <f>IF(N414="nulová",J414,0)</f>
        <v>0</v>
      </c>
      <c r="BJ414" s="18" t="s">
        <v>83</v>
      </c>
      <c r="BK414" s="232">
        <f>ROUND(I414*H414,2)</f>
        <v>0</v>
      </c>
      <c r="BL414" s="18" t="s">
        <v>215</v>
      </c>
      <c r="BM414" s="231" t="s">
        <v>479</v>
      </c>
    </row>
    <row r="415" s="2" customFormat="1">
      <c r="A415" s="39"/>
      <c r="B415" s="40"/>
      <c r="C415" s="41"/>
      <c r="D415" s="235" t="s">
        <v>174</v>
      </c>
      <c r="E415" s="41"/>
      <c r="F415" s="266" t="s">
        <v>435</v>
      </c>
      <c r="G415" s="41"/>
      <c r="H415" s="41"/>
      <c r="I415" s="267"/>
      <c r="J415" s="41"/>
      <c r="K415" s="41"/>
      <c r="L415" s="45"/>
      <c r="M415" s="268"/>
      <c r="N415" s="269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174</v>
      </c>
      <c r="AU415" s="18" t="s">
        <v>85</v>
      </c>
    </row>
    <row r="416" s="15" customFormat="1">
      <c r="A416" s="15"/>
      <c r="B416" s="256"/>
      <c r="C416" s="257"/>
      <c r="D416" s="235" t="s">
        <v>145</v>
      </c>
      <c r="E416" s="258" t="s">
        <v>1</v>
      </c>
      <c r="F416" s="259" t="s">
        <v>480</v>
      </c>
      <c r="G416" s="257"/>
      <c r="H416" s="258" t="s">
        <v>1</v>
      </c>
      <c r="I416" s="260"/>
      <c r="J416" s="257"/>
      <c r="K416" s="257"/>
      <c r="L416" s="261"/>
      <c r="M416" s="262"/>
      <c r="N416" s="263"/>
      <c r="O416" s="263"/>
      <c r="P416" s="263"/>
      <c r="Q416" s="263"/>
      <c r="R416" s="263"/>
      <c r="S416" s="263"/>
      <c r="T416" s="264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5" t="s">
        <v>145</v>
      </c>
      <c r="AU416" s="265" t="s">
        <v>85</v>
      </c>
      <c r="AV416" s="15" t="s">
        <v>83</v>
      </c>
      <c r="AW416" s="15" t="s">
        <v>31</v>
      </c>
      <c r="AX416" s="15" t="s">
        <v>75</v>
      </c>
      <c r="AY416" s="265" t="s">
        <v>130</v>
      </c>
    </row>
    <row r="417" s="13" customFormat="1">
      <c r="A417" s="13"/>
      <c r="B417" s="233"/>
      <c r="C417" s="234"/>
      <c r="D417" s="235" t="s">
        <v>145</v>
      </c>
      <c r="E417" s="236" t="s">
        <v>1</v>
      </c>
      <c r="F417" s="237" t="s">
        <v>228</v>
      </c>
      <c r="G417" s="234"/>
      <c r="H417" s="238">
        <v>15</v>
      </c>
      <c r="I417" s="239"/>
      <c r="J417" s="234"/>
      <c r="K417" s="234"/>
      <c r="L417" s="240"/>
      <c r="M417" s="241"/>
      <c r="N417" s="242"/>
      <c r="O417" s="242"/>
      <c r="P417" s="242"/>
      <c r="Q417" s="242"/>
      <c r="R417" s="242"/>
      <c r="S417" s="242"/>
      <c r="T417" s="24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4" t="s">
        <v>145</v>
      </c>
      <c r="AU417" s="244" t="s">
        <v>85</v>
      </c>
      <c r="AV417" s="13" t="s">
        <v>85</v>
      </c>
      <c r="AW417" s="13" t="s">
        <v>31</v>
      </c>
      <c r="AX417" s="13" t="s">
        <v>83</v>
      </c>
      <c r="AY417" s="244" t="s">
        <v>130</v>
      </c>
    </row>
    <row r="418" s="2" customFormat="1" ht="24.15" customHeight="1">
      <c r="A418" s="39"/>
      <c r="B418" s="40"/>
      <c r="C418" s="220" t="s">
        <v>481</v>
      </c>
      <c r="D418" s="220" t="s">
        <v>133</v>
      </c>
      <c r="E418" s="221" t="s">
        <v>482</v>
      </c>
      <c r="F418" s="222" t="s">
        <v>483</v>
      </c>
      <c r="G418" s="223" t="s">
        <v>143</v>
      </c>
      <c r="H418" s="224">
        <v>3.5</v>
      </c>
      <c r="I418" s="225"/>
      <c r="J418" s="224">
        <f>ROUND(I418*H418,2)</f>
        <v>0</v>
      </c>
      <c r="K418" s="226"/>
      <c r="L418" s="45"/>
      <c r="M418" s="227" t="s">
        <v>1</v>
      </c>
      <c r="N418" s="228" t="s">
        <v>40</v>
      </c>
      <c r="O418" s="92"/>
      <c r="P418" s="229">
        <f>O418*H418</f>
        <v>0</v>
      </c>
      <c r="Q418" s="229">
        <v>0.0023700000000000001</v>
      </c>
      <c r="R418" s="229">
        <f>Q418*H418</f>
        <v>0.0082950000000000003</v>
      </c>
      <c r="S418" s="229">
        <v>0</v>
      </c>
      <c r="T418" s="230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1" t="s">
        <v>215</v>
      </c>
      <c r="AT418" s="231" t="s">
        <v>133</v>
      </c>
      <c r="AU418" s="231" t="s">
        <v>85</v>
      </c>
      <c r="AY418" s="18" t="s">
        <v>130</v>
      </c>
      <c r="BE418" s="232">
        <f>IF(N418="základní",J418,0)</f>
        <v>0</v>
      </c>
      <c r="BF418" s="232">
        <f>IF(N418="snížená",J418,0)</f>
        <v>0</v>
      </c>
      <c r="BG418" s="232">
        <f>IF(N418="zákl. přenesená",J418,0)</f>
        <v>0</v>
      </c>
      <c r="BH418" s="232">
        <f>IF(N418="sníž. přenesená",J418,0)</f>
        <v>0</v>
      </c>
      <c r="BI418" s="232">
        <f>IF(N418="nulová",J418,0)</f>
        <v>0</v>
      </c>
      <c r="BJ418" s="18" t="s">
        <v>83</v>
      </c>
      <c r="BK418" s="232">
        <f>ROUND(I418*H418,2)</f>
        <v>0</v>
      </c>
      <c r="BL418" s="18" t="s">
        <v>215</v>
      </c>
      <c r="BM418" s="231" t="s">
        <v>484</v>
      </c>
    </row>
    <row r="419" s="15" customFormat="1">
      <c r="A419" s="15"/>
      <c r="B419" s="256"/>
      <c r="C419" s="257"/>
      <c r="D419" s="235" t="s">
        <v>145</v>
      </c>
      <c r="E419" s="258" t="s">
        <v>1</v>
      </c>
      <c r="F419" s="259" t="s">
        <v>485</v>
      </c>
      <c r="G419" s="257"/>
      <c r="H419" s="258" t="s">
        <v>1</v>
      </c>
      <c r="I419" s="260"/>
      <c r="J419" s="257"/>
      <c r="K419" s="257"/>
      <c r="L419" s="261"/>
      <c r="M419" s="262"/>
      <c r="N419" s="263"/>
      <c r="O419" s="263"/>
      <c r="P419" s="263"/>
      <c r="Q419" s="263"/>
      <c r="R419" s="263"/>
      <c r="S419" s="263"/>
      <c r="T419" s="264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5" t="s">
        <v>145</v>
      </c>
      <c r="AU419" s="265" t="s">
        <v>85</v>
      </c>
      <c r="AV419" s="15" t="s">
        <v>83</v>
      </c>
      <c r="AW419" s="15" t="s">
        <v>31</v>
      </c>
      <c r="AX419" s="15" t="s">
        <v>75</v>
      </c>
      <c r="AY419" s="265" t="s">
        <v>130</v>
      </c>
    </row>
    <row r="420" s="15" customFormat="1">
      <c r="A420" s="15"/>
      <c r="B420" s="256"/>
      <c r="C420" s="257"/>
      <c r="D420" s="235" t="s">
        <v>145</v>
      </c>
      <c r="E420" s="258" t="s">
        <v>1</v>
      </c>
      <c r="F420" s="259" t="s">
        <v>486</v>
      </c>
      <c r="G420" s="257"/>
      <c r="H420" s="258" t="s">
        <v>1</v>
      </c>
      <c r="I420" s="260"/>
      <c r="J420" s="257"/>
      <c r="K420" s="257"/>
      <c r="L420" s="261"/>
      <c r="M420" s="262"/>
      <c r="N420" s="263"/>
      <c r="O420" s="263"/>
      <c r="P420" s="263"/>
      <c r="Q420" s="263"/>
      <c r="R420" s="263"/>
      <c r="S420" s="263"/>
      <c r="T420" s="264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5" t="s">
        <v>145</v>
      </c>
      <c r="AU420" s="265" t="s">
        <v>85</v>
      </c>
      <c r="AV420" s="15" t="s">
        <v>83</v>
      </c>
      <c r="AW420" s="15" t="s">
        <v>31</v>
      </c>
      <c r="AX420" s="15" t="s">
        <v>75</v>
      </c>
      <c r="AY420" s="265" t="s">
        <v>130</v>
      </c>
    </row>
    <row r="421" s="15" customFormat="1">
      <c r="A421" s="15"/>
      <c r="B421" s="256"/>
      <c r="C421" s="257"/>
      <c r="D421" s="235" t="s">
        <v>145</v>
      </c>
      <c r="E421" s="258" t="s">
        <v>1</v>
      </c>
      <c r="F421" s="259" t="s">
        <v>386</v>
      </c>
      <c r="G421" s="257"/>
      <c r="H421" s="258" t="s">
        <v>1</v>
      </c>
      <c r="I421" s="260"/>
      <c r="J421" s="257"/>
      <c r="K421" s="257"/>
      <c r="L421" s="261"/>
      <c r="M421" s="262"/>
      <c r="N421" s="263"/>
      <c r="O421" s="263"/>
      <c r="P421" s="263"/>
      <c r="Q421" s="263"/>
      <c r="R421" s="263"/>
      <c r="S421" s="263"/>
      <c r="T421" s="264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5" t="s">
        <v>145</v>
      </c>
      <c r="AU421" s="265" t="s">
        <v>85</v>
      </c>
      <c r="AV421" s="15" t="s">
        <v>83</v>
      </c>
      <c r="AW421" s="15" t="s">
        <v>31</v>
      </c>
      <c r="AX421" s="15" t="s">
        <v>75</v>
      </c>
      <c r="AY421" s="265" t="s">
        <v>130</v>
      </c>
    </row>
    <row r="422" s="13" customFormat="1">
      <c r="A422" s="13"/>
      <c r="B422" s="233"/>
      <c r="C422" s="234"/>
      <c r="D422" s="235" t="s">
        <v>145</v>
      </c>
      <c r="E422" s="236" t="s">
        <v>1</v>
      </c>
      <c r="F422" s="237" t="s">
        <v>487</v>
      </c>
      <c r="G422" s="234"/>
      <c r="H422" s="238">
        <v>3.5</v>
      </c>
      <c r="I422" s="239"/>
      <c r="J422" s="234"/>
      <c r="K422" s="234"/>
      <c r="L422" s="240"/>
      <c r="M422" s="241"/>
      <c r="N422" s="242"/>
      <c r="O422" s="242"/>
      <c r="P422" s="242"/>
      <c r="Q422" s="242"/>
      <c r="R422" s="242"/>
      <c r="S422" s="242"/>
      <c r="T422" s="24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4" t="s">
        <v>145</v>
      </c>
      <c r="AU422" s="244" t="s">
        <v>85</v>
      </c>
      <c r="AV422" s="13" t="s">
        <v>85</v>
      </c>
      <c r="AW422" s="13" t="s">
        <v>31</v>
      </c>
      <c r="AX422" s="13" t="s">
        <v>83</v>
      </c>
      <c r="AY422" s="244" t="s">
        <v>130</v>
      </c>
    </row>
    <row r="423" s="2" customFormat="1" ht="24.15" customHeight="1">
      <c r="A423" s="39"/>
      <c r="B423" s="40"/>
      <c r="C423" s="220" t="s">
        <v>488</v>
      </c>
      <c r="D423" s="220" t="s">
        <v>133</v>
      </c>
      <c r="E423" s="221" t="s">
        <v>489</v>
      </c>
      <c r="F423" s="222" t="s">
        <v>490</v>
      </c>
      <c r="G423" s="223" t="s">
        <v>491</v>
      </c>
      <c r="H423" s="224">
        <v>4</v>
      </c>
      <c r="I423" s="225"/>
      <c r="J423" s="224">
        <f>ROUND(I423*H423,2)</f>
        <v>0</v>
      </c>
      <c r="K423" s="226"/>
      <c r="L423" s="45"/>
      <c r="M423" s="227" t="s">
        <v>1</v>
      </c>
      <c r="N423" s="228" t="s">
        <v>40</v>
      </c>
      <c r="O423" s="92"/>
      <c r="P423" s="229">
        <f>O423*H423</f>
        <v>0</v>
      </c>
      <c r="Q423" s="229">
        <v>0.0024399999999999999</v>
      </c>
      <c r="R423" s="229">
        <f>Q423*H423</f>
        <v>0.0097599999999999996</v>
      </c>
      <c r="S423" s="229">
        <v>0</v>
      </c>
      <c r="T423" s="230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1" t="s">
        <v>215</v>
      </c>
      <c r="AT423" s="231" t="s">
        <v>133</v>
      </c>
      <c r="AU423" s="231" t="s">
        <v>85</v>
      </c>
      <c r="AY423" s="18" t="s">
        <v>130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8" t="s">
        <v>83</v>
      </c>
      <c r="BK423" s="232">
        <f>ROUND(I423*H423,2)</f>
        <v>0</v>
      </c>
      <c r="BL423" s="18" t="s">
        <v>215</v>
      </c>
      <c r="BM423" s="231" t="s">
        <v>492</v>
      </c>
    </row>
    <row r="424" s="2" customFormat="1">
      <c r="A424" s="39"/>
      <c r="B424" s="40"/>
      <c r="C424" s="41"/>
      <c r="D424" s="235" t="s">
        <v>174</v>
      </c>
      <c r="E424" s="41"/>
      <c r="F424" s="266" t="s">
        <v>435</v>
      </c>
      <c r="G424" s="41"/>
      <c r="H424" s="41"/>
      <c r="I424" s="267"/>
      <c r="J424" s="41"/>
      <c r="K424" s="41"/>
      <c r="L424" s="45"/>
      <c r="M424" s="268"/>
      <c r="N424" s="269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174</v>
      </c>
      <c r="AU424" s="18" t="s">
        <v>85</v>
      </c>
    </row>
    <row r="425" s="15" customFormat="1">
      <c r="A425" s="15"/>
      <c r="B425" s="256"/>
      <c r="C425" s="257"/>
      <c r="D425" s="235" t="s">
        <v>145</v>
      </c>
      <c r="E425" s="258" t="s">
        <v>1</v>
      </c>
      <c r="F425" s="259" t="s">
        <v>493</v>
      </c>
      <c r="G425" s="257"/>
      <c r="H425" s="258" t="s">
        <v>1</v>
      </c>
      <c r="I425" s="260"/>
      <c r="J425" s="257"/>
      <c r="K425" s="257"/>
      <c r="L425" s="261"/>
      <c r="M425" s="262"/>
      <c r="N425" s="263"/>
      <c r="O425" s="263"/>
      <c r="P425" s="263"/>
      <c r="Q425" s="263"/>
      <c r="R425" s="263"/>
      <c r="S425" s="263"/>
      <c r="T425" s="264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5" t="s">
        <v>145</v>
      </c>
      <c r="AU425" s="265" t="s">
        <v>85</v>
      </c>
      <c r="AV425" s="15" t="s">
        <v>83</v>
      </c>
      <c r="AW425" s="15" t="s">
        <v>31</v>
      </c>
      <c r="AX425" s="15" t="s">
        <v>75</v>
      </c>
      <c r="AY425" s="265" t="s">
        <v>130</v>
      </c>
    </row>
    <row r="426" s="13" customFormat="1">
      <c r="A426" s="13"/>
      <c r="B426" s="233"/>
      <c r="C426" s="234"/>
      <c r="D426" s="235" t="s">
        <v>145</v>
      </c>
      <c r="E426" s="236" t="s">
        <v>1</v>
      </c>
      <c r="F426" s="237" t="s">
        <v>137</v>
      </c>
      <c r="G426" s="234"/>
      <c r="H426" s="238">
        <v>4</v>
      </c>
      <c r="I426" s="239"/>
      <c r="J426" s="234"/>
      <c r="K426" s="234"/>
      <c r="L426" s="240"/>
      <c r="M426" s="241"/>
      <c r="N426" s="242"/>
      <c r="O426" s="242"/>
      <c r="P426" s="242"/>
      <c r="Q426" s="242"/>
      <c r="R426" s="242"/>
      <c r="S426" s="242"/>
      <c r="T426" s="24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4" t="s">
        <v>145</v>
      </c>
      <c r="AU426" s="244" t="s">
        <v>85</v>
      </c>
      <c r="AV426" s="13" t="s">
        <v>85</v>
      </c>
      <c r="AW426" s="13" t="s">
        <v>31</v>
      </c>
      <c r="AX426" s="13" t="s">
        <v>83</v>
      </c>
      <c r="AY426" s="244" t="s">
        <v>130</v>
      </c>
    </row>
    <row r="427" s="2" customFormat="1" ht="21.75" customHeight="1">
      <c r="A427" s="39"/>
      <c r="B427" s="40"/>
      <c r="C427" s="220" t="s">
        <v>494</v>
      </c>
      <c r="D427" s="220" t="s">
        <v>133</v>
      </c>
      <c r="E427" s="221" t="s">
        <v>495</v>
      </c>
      <c r="F427" s="222" t="s">
        <v>496</v>
      </c>
      <c r="G427" s="223" t="s">
        <v>491</v>
      </c>
      <c r="H427" s="224">
        <v>7</v>
      </c>
      <c r="I427" s="225"/>
      <c r="J427" s="224">
        <f>ROUND(I427*H427,2)</f>
        <v>0</v>
      </c>
      <c r="K427" s="226"/>
      <c r="L427" s="45"/>
      <c r="M427" s="227" t="s">
        <v>1</v>
      </c>
      <c r="N427" s="228" t="s">
        <v>40</v>
      </c>
      <c r="O427" s="92"/>
      <c r="P427" s="229">
        <f>O427*H427</f>
        <v>0</v>
      </c>
      <c r="Q427" s="229">
        <v>0</v>
      </c>
      <c r="R427" s="229">
        <f>Q427*H427</f>
        <v>0</v>
      </c>
      <c r="S427" s="229">
        <v>0</v>
      </c>
      <c r="T427" s="230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1" t="s">
        <v>215</v>
      </c>
      <c r="AT427" s="231" t="s">
        <v>133</v>
      </c>
      <c r="AU427" s="231" t="s">
        <v>85</v>
      </c>
      <c r="AY427" s="18" t="s">
        <v>130</v>
      </c>
      <c r="BE427" s="232">
        <f>IF(N427="základní",J427,0)</f>
        <v>0</v>
      </c>
      <c r="BF427" s="232">
        <f>IF(N427="snížená",J427,0)</f>
        <v>0</v>
      </c>
      <c r="BG427" s="232">
        <f>IF(N427="zákl. přenesená",J427,0)</f>
        <v>0</v>
      </c>
      <c r="BH427" s="232">
        <f>IF(N427="sníž. přenesená",J427,0)</f>
        <v>0</v>
      </c>
      <c r="BI427" s="232">
        <f>IF(N427="nulová",J427,0)</f>
        <v>0</v>
      </c>
      <c r="BJ427" s="18" t="s">
        <v>83</v>
      </c>
      <c r="BK427" s="232">
        <f>ROUND(I427*H427,2)</f>
        <v>0</v>
      </c>
      <c r="BL427" s="18" t="s">
        <v>215</v>
      </c>
      <c r="BM427" s="231" t="s">
        <v>497</v>
      </c>
    </row>
    <row r="428" s="15" customFormat="1">
      <c r="A428" s="15"/>
      <c r="B428" s="256"/>
      <c r="C428" s="257"/>
      <c r="D428" s="235" t="s">
        <v>145</v>
      </c>
      <c r="E428" s="258" t="s">
        <v>1</v>
      </c>
      <c r="F428" s="259" t="s">
        <v>498</v>
      </c>
      <c r="G428" s="257"/>
      <c r="H428" s="258" t="s">
        <v>1</v>
      </c>
      <c r="I428" s="260"/>
      <c r="J428" s="257"/>
      <c r="K428" s="257"/>
      <c r="L428" s="261"/>
      <c r="M428" s="262"/>
      <c r="N428" s="263"/>
      <c r="O428" s="263"/>
      <c r="P428" s="263"/>
      <c r="Q428" s="263"/>
      <c r="R428" s="263"/>
      <c r="S428" s="263"/>
      <c r="T428" s="264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5" t="s">
        <v>145</v>
      </c>
      <c r="AU428" s="265" t="s">
        <v>85</v>
      </c>
      <c r="AV428" s="15" t="s">
        <v>83</v>
      </c>
      <c r="AW428" s="15" t="s">
        <v>31</v>
      </c>
      <c r="AX428" s="15" t="s">
        <v>75</v>
      </c>
      <c r="AY428" s="265" t="s">
        <v>130</v>
      </c>
    </row>
    <row r="429" s="13" customFormat="1">
      <c r="A429" s="13"/>
      <c r="B429" s="233"/>
      <c r="C429" s="234"/>
      <c r="D429" s="235" t="s">
        <v>145</v>
      </c>
      <c r="E429" s="236" t="s">
        <v>1</v>
      </c>
      <c r="F429" s="237" t="s">
        <v>499</v>
      </c>
      <c r="G429" s="234"/>
      <c r="H429" s="238">
        <v>7</v>
      </c>
      <c r="I429" s="239"/>
      <c r="J429" s="234"/>
      <c r="K429" s="234"/>
      <c r="L429" s="240"/>
      <c r="M429" s="241"/>
      <c r="N429" s="242"/>
      <c r="O429" s="242"/>
      <c r="P429" s="242"/>
      <c r="Q429" s="242"/>
      <c r="R429" s="242"/>
      <c r="S429" s="242"/>
      <c r="T429" s="24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4" t="s">
        <v>145</v>
      </c>
      <c r="AU429" s="244" t="s">
        <v>85</v>
      </c>
      <c r="AV429" s="13" t="s">
        <v>85</v>
      </c>
      <c r="AW429" s="13" t="s">
        <v>31</v>
      </c>
      <c r="AX429" s="13" t="s">
        <v>83</v>
      </c>
      <c r="AY429" s="244" t="s">
        <v>130</v>
      </c>
    </row>
    <row r="430" s="2" customFormat="1" ht="21.75" customHeight="1">
      <c r="A430" s="39"/>
      <c r="B430" s="40"/>
      <c r="C430" s="270" t="s">
        <v>500</v>
      </c>
      <c r="D430" s="270" t="s">
        <v>229</v>
      </c>
      <c r="E430" s="271" t="s">
        <v>501</v>
      </c>
      <c r="F430" s="272" t="s">
        <v>502</v>
      </c>
      <c r="G430" s="273" t="s">
        <v>491</v>
      </c>
      <c r="H430" s="274">
        <v>4</v>
      </c>
      <c r="I430" s="275"/>
      <c r="J430" s="274">
        <f>ROUND(I430*H430,2)</f>
        <v>0</v>
      </c>
      <c r="K430" s="276"/>
      <c r="L430" s="277"/>
      <c r="M430" s="278" t="s">
        <v>1</v>
      </c>
      <c r="N430" s="279" t="s">
        <v>40</v>
      </c>
      <c r="O430" s="92"/>
      <c r="P430" s="229">
        <f>O430*H430</f>
        <v>0</v>
      </c>
      <c r="Q430" s="229">
        <v>0.00063000000000000003</v>
      </c>
      <c r="R430" s="229">
        <f>Q430*H430</f>
        <v>0.0025200000000000001</v>
      </c>
      <c r="S430" s="229">
        <v>0</v>
      </c>
      <c r="T430" s="230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1" t="s">
        <v>232</v>
      </c>
      <c r="AT430" s="231" t="s">
        <v>229</v>
      </c>
      <c r="AU430" s="231" t="s">
        <v>85</v>
      </c>
      <c r="AY430" s="18" t="s">
        <v>130</v>
      </c>
      <c r="BE430" s="232">
        <f>IF(N430="základní",J430,0)</f>
        <v>0</v>
      </c>
      <c r="BF430" s="232">
        <f>IF(N430="snížená",J430,0)</f>
        <v>0</v>
      </c>
      <c r="BG430" s="232">
        <f>IF(N430="zákl. přenesená",J430,0)</f>
        <v>0</v>
      </c>
      <c r="BH430" s="232">
        <f>IF(N430="sníž. přenesená",J430,0)</f>
        <v>0</v>
      </c>
      <c r="BI430" s="232">
        <f>IF(N430="nulová",J430,0)</f>
        <v>0</v>
      </c>
      <c r="BJ430" s="18" t="s">
        <v>83</v>
      </c>
      <c r="BK430" s="232">
        <f>ROUND(I430*H430,2)</f>
        <v>0</v>
      </c>
      <c r="BL430" s="18" t="s">
        <v>215</v>
      </c>
      <c r="BM430" s="231" t="s">
        <v>503</v>
      </c>
    </row>
    <row r="431" s="15" customFormat="1">
      <c r="A431" s="15"/>
      <c r="B431" s="256"/>
      <c r="C431" s="257"/>
      <c r="D431" s="235" t="s">
        <v>145</v>
      </c>
      <c r="E431" s="258" t="s">
        <v>1</v>
      </c>
      <c r="F431" s="259" t="s">
        <v>504</v>
      </c>
      <c r="G431" s="257"/>
      <c r="H431" s="258" t="s">
        <v>1</v>
      </c>
      <c r="I431" s="260"/>
      <c r="J431" s="257"/>
      <c r="K431" s="257"/>
      <c r="L431" s="261"/>
      <c r="M431" s="262"/>
      <c r="N431" s="263"/>
      <c r="O431" s="263"/>
      <c r="P431" s="263"/>
      <c r="Q431" s="263"/>
      <c r="R431" s="263"/>
      <c r="S431" s="263"/>
      <c r="T431" s="26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5" t="s">
        <v>145</v>
      </c>
      <c r="AU431" s="265" t="s">
        <v>85</v>
      </c>
      <c r="AV431" s="15" t="s">
        <v>83</v>
      </c>
      <c r="AW431" s="15" t="s">
        <v>31</v>
      </c>
      <c r="AX431" s="15" t="s">
        <v>75</v>
      </c>
      <c r="AY431" s="265" t="s">
        <v>130</v>
      </c>
    </row>
    <row r="432" s="13" customFormat="1">
      <c r="A432" s="13"/>
      <c r="B432" s="233"/>
      <c r="C432" s="234"/>
      <c r="D432" s="235" t="s">
        <v>145</v>
      </c>
      <c r="E432" s="236" t="s">
        <v>1</v>
      </c>
      <c r="F432" s="237" t="s">
        <v>137</v>
      </c>
      <c r="G432" s="234"/>
      <c r="H432" s="238">
        <v>4</v>
      </c>
      <c r="I432" s="239"/>
      <c r="J432" s="234"/>
      <c r="K432" s="234"/>
      <c r="L432" s="240"/>
      <c r="M432" s="241"/>
      <c r="N432" s="242"/>
      <c r="O432" s="242"/>
      <c r="P432" s="242"/>
      <c r="Q432" s="242"/>
      <c r="R432" s="242"/>
      <c r="S432" s="242"/>
      <c r="T432" s="24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4" t="s">
        <v>145</v>
      </c>
      <c r="AU432" s="244" t="s">
        <v>85</v>
      </c>
      <c r="AV432" s="13" t="s">
        <v>85</v>
      </c>
      <c r="AW432" s="13" t="s">
        <v>31</v>
      </c>
      <c r="AX432" s="13" t="s">
        <v>83</v>
      </c>
      <c r="AY432" s="244" t="s">
        <v>130</v>
      </c>
    </row>
    <row r="433" s="2" customFormat="1" ht="24.15" customHeight="1">
      <c r="A433" s="39"/>
      <c r="B433" s="40"/>
      <c r="C433" s="270" t="s">
        <v>505</v>
      </c>
      <c r="D433" s="270" t="s">
        <v>229</v>
      </c>
      <c r="E433" s="271" t="s">
        <v>506</v>
      </c>
      <c r="F433" s="272" t="s">
        <v>507</v>
      </c>
      <c r="G433" s="273" t="s">
        <v>491</v>
      </c>
      <c r="H433" s="274">
        <v>2</v>
      </c>
      <c r="I433" s="275"/>
      <c r="J433" s="274">
        <f>ROUND(I433*H433,2)</f>
        <v>0</v>
      </c>
      <c r="K433" s="276"/>
      <c r="L433" s="277"/>
      <c r="M433" s="278" t="s">
        <v>1</v>
      </c>
      <c r="N433" s="279" t="s">
        <v>40</v>
      </c>
      <c r="O433" s="92"/>
      <c r="P433" s="229">
        <f>O433*H433</f>
        <v>0</v>
      </c>
      <c r="Q433" s="229">
        <v>0.00063000000000000003</v>
      </c>
      <c r="R433" s="229">
        <f>Q433*H433</f>
        <v>0.0012600000000000001</v>
      </c>
      <c r="S433" s="229">
        <v>0</v>
      </c>
      <c r="T433" s="230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1" t="s">
        <v>232</v>
      </c>
      <c r="AT433" s="231" t="s">
        <v>229</v>
      </c>
      <c r="AU433" s="231" t="s">
        <v>85</v>
      </c>
      <c r="AY433" s="18" t="s">
        <v>130</v>
      </c>
      <c r="BE433" s="232">
        <f>IF(N433="základní",J433,0)</f>
        <v>0</v>
      </c>
      <c r="BF433" s="232">
        <f>IF(N433="snížená",J433,0)</f>
        <v>0</v>
      </c>
      <c r="BG433" s="232">
        <f>IF(N433="zákl. přenesená",J433,0)</f>
        <v>0</v>
      </c>
      <c r="BH433" s="232">
        <f>IF(N433="sníž. přenesená",J433,0)</f>
        <v>0</v>
      </c>
      <c r="BI433" s="232">
        <f>IF(N433="nulová",J433,0)</f>
        <v>0</v>
      </c>
      <c r="BJ433" s="18" t="s">
        <v>83</v>
      </c>
      <c r="BK433" s="232">
        <f>ROUND(I433*H433,2)</f>
        <v>0</v>
      </c>
      <c r="BL433" s="18" t="s">
        <v>215</v>
      </c>
      <c r="BM433" s="231" t="s">
        <v>508</v>
      </c>
    </row>
    <row r="434" s="15" customFormat="1">
      <c r="A434" s="15"/>
      <c r="B434" s="256"/>
      <c r="C434" s="257"/>
      <c r="D434" s="235" t="s">
        <v>145</v>
      </c>
      <c r="E434" s="258" t="s">
        <v>1</v>
      </c>
      <c r="F434" s="259" t="s">
        <v>509</v>
      </c>
      <c r="G434" s="257"/>
      <c r="H434" s="258" t="s">
        <v>1</v>
      </c>
      <c r="I434" s="260"/>
      <c r="J434" s="257"/>
      <c r="K434" s="257"/>
      <c r="L434" s="261"/>
      <c r="M434" s="262"/>
      <c r="N434" s="263"/>
      <c r="O434" s="263"/>
      <c r="P434" s="263"/>
      <c r="Q434" s="263"/>
      <c r="R434" s="263"/>
      <c r="S434" s="263"/>
      <c r="T434" s="264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5" t="s">
        <v>145</v>
      </c>
      <c r="AU434" s="265" t="s">
        <v>85</v>
      </c>
      <c r="AV434" s="15" t="s">
        <v>83</v>
      </c>
      <c r="AW434" s="15" t="s">
        <v>31</v>
      </c>
      <c r="AX434" s="15" t="s">
        <v>75</v>
      </c>
      <c r="AY434" s="265" t="s">
        <v>130</v>
      </c>
    </row>
    <row r="435" s="13" customFormat="1">
      <c r="A435" s="13"/>
      <c r="B435" s="233"/>
      <c r="C435" s="234"/>
      <c r="D435" s="235" t="s">
        <v>145</v>
      </c>
      <c r="E435" s="236" t="s">
        <v>1</v>
      </c>
      <c r="F435" s="237" t="s">
        <v>85</v>
      </c>
      <c r="G435" s="234"/>
      <c r="H435" s="238">
        <v>2</v>
      </c>
      <c r="I435" s="239"/>
      <c r="J435" s="234"/>
      <c r="K435" s="234"/>
      <c r="L435" s="240"/>
      <c r="M435" s="241"/>
      <c r="N435" s="242"/>
      <c r="O435" s="242"/>
      <c r="P435" s="242"/>
      <c r="Q435" s="242"/>
      <c r="R435" s="242"/>
      <c r="S435" s="242"/>
      <c r="T435" s="24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4" t="s">
        <v>145</v>
      </c>
      <c r="AU435" s="244" t="s">
        <v>85</v>
      </c>
      <c r="AV435" s="13" t="s">
        <v>85</v>
      </c>
      <c r="AW435" s="13" t="s">
        <v>31</v>
      </c>
      <c r="AX435" s="13" t="s">
        <v>83</v>
      </c>
      <c r="AY435" s="244" t="s">
        <v>130</v>
      </c>
    </row>
    <row r="436" s="2" customFormat="1" ht="21.75" customHeight="1">
      <c r="A436" s="39"/>
      <c r="B436" s="40"/>
      <c r="C436" s="270" t="s">
        <v>510</v>
      </c>
      <c r="D436" s="270" t="s">
        <v>229</v>
      </c>
      <c r="E436" s="271" t="s">
        <v>511</v>
      </c>
      <c r="F436" s="272" t="s">
        <v>512</v>
      </c>
      <c r="G436" s="273" t="s">
        <v>491</v>
      </c>
      <c r="H436" s="274">
        <v>1</v>
      </c>
      <c r="I436" s="275"/>
      <c r="J436" s="274">
        <f>ROUND(I436*H436,2)</f>
        <v>0</v>
      </c>
      <c r="K436" s="276"/>
      <c r="L436" s="277"/>
      <c r="M436" s="278" t="s">
        <v>1</v>
      </c>
      <c r="N436" s="279" t="s">
        <v>40</v>
      </c>
      <c r="O436" s="92"/>
      <c r="P436" s="229">
        <f>O436*H436</f>
        <v>0</v>
      </c>
      <c r="Q436" s="229">
        <v>0.00063000000000000003</v>
      </c>
      <c r="R436" s="229">
        <f>Q436*H436</f>
        <v>0.00063000000000000003</v>
      </c>
      <c r="S436" s="229">
        <v>0</v>
      </c>
      <c r="T436" s="230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1" t="s">
        <v>232</v>
      </c>
      <c r="AT436" s="231" t="s">
        <v>229</v>
      </c>
      <c r="AU436" s="231" t="s">
        <v>85</v>
      </c>
      <c r="AY436" s="18" t="s">
        <v>130</v>
      </c>
      <c r="BE436" s="232">
        <f>IF(N436="základní",J436,0)</f>
        <v>0</v>
      </c>
      <c r="BF436" s="232">
        <f>IF(N436="snížená",J436,0)</f>
        <v>0</v>
      </c>
      <c r="BG436" s="232">
        <f>IF(N436="zákl. přenesená",J436,0)</f>
        <v>0</v>
      </c>
      <c r="BH436" s="232">
        <f>IF(N436="sníž. přenesená",J436,0)</f>
        <v>0</v>
      </c>
      <c r="BI436" s="232">
        <f>IF(N436="nulová",J436,0)</f>
        <v>0</v>
      </c>
      <c r="BJ436" s="18" t="s">
        <v>83</v>
      </c>
      <c r="BK436" s="232">
        <f>ROUND(I436*H436,2)</f>
        <v>0</v>
      </c>
      <c r="BL436" s="18" t="s">
        <v>215</v>
      </c>
      <c r="BM436" s="231" t="s">
        <v>513</v>
      </c>
    </row>
    <row r="437" s="15" customFormat="1">
      <c r="A437" s="15"/>
      <c r="B437" s="256"/>
      <c r="C437" s="257"/>
      <c r="D437" s="235" t="s">
        <v>145</v>
      </c>
      <c r="E437" s="258" t="s">
        <v>1</v>
      </c>
      <c r="F437" s="259" t="s">
        <v>514</v>
      </c>
      <c r="G437" s="257"/>
      <c r="H437" s="258" t="s">
        <v>1</v>
      </c>
      <c r="I437" s="260"/>
      <c r="J437" s="257"/>
      <c r="K437" s="257"/>
      <c r="L437" s="261"/>
      <c r="M437" s="262"/>
      <c r="N437" s="263"/>
      <c r="O437" s="263"/>
      <c r="P437" s="263"/>
      <c r="Q437" s="263"/>
      <c r="R437" s="263"/>
      <c r="S437" s="263"/>
      <c r="T437" s="264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65" t="s">
        <v>145</v>
      </c>
      <c r="AU437" s="265" t="s">
        <v>85</v>
      </c>
      <c r="AV437" s="15" t="s">
        <v>83</v>
      </c>
      <c r="AW437" s="15" t="s">
        <v>31</v>
      </c>
      <c r="AX437" s="15" t="s">
        <v>75</v>
      </c>
      <c r="AY437" s="265" t="s">
        <v>130</v>
      </c>
    </row>
    <row r="438" s="13" customFormat="1">
      <c r="A438" s="13"/>
      <c r="B438" s="233"/>
      <c r="C438" s="234"/>
      <c r="D438" s="235" t="s">
        <v>145</v>
      </c>
      <c r="E438" s="236" t="s">
        <v>1</v>
      </c>
      <c r="F438" s="237" t="s">
        <v>83</v>
      </c>
      <c r="G438" s="234"/>
      <c r="H438" s="238">
        <v>1</v>
      </c>
      <c r="I438" s="239"/>
      <c r="J438" s="234"/>
      <c r="K438" s="234"/>
      <c r="L438" s="240"/>
      <c r="M438" s="241"/>
      <c r="N438" s="242"/>
      <c r="O438" s="242"/>
      <c r="P438" s="242"/>
      <c r="Q438" s="242"/>
      <c r="R438" s="242"/>
      <c r="S438" s="242"/>
      <c r="T438" s="24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4" t="s">
        <v>145</v>
      </c>
      <c r="AU438" s="244" t="s">
        <v>85</v>
      </c>
      <c r="AV438" s="13" t="s">
        <v>85</v>
      </c>
      <c r="AW438" s="13" t="s">
        <v>31</v>
      </c>
      <c r="AX438" s="13" t="s">
        <v>83</v>
      </c>
      <c r="AY438" s="244" t="s">
        <v>130</v>
      </c>
    </row>
    <row r="439" s="2" customFormat="1" ht="16.5" customHeight="1">
      <c r="A439" s="39"/>
      <c r="B439" s="40"/>
      <c r="C439" s="270" t="s">
        <v>515</v>
      </c>
      <c r="D439" s="270" t="s">
        <v>229</v>
      </c>
      <c r="E439" s="271" t="s">
        <v>516</v>
      </c>
      <c r="F439" s="272" t="s">
        <v>517</v>
      </c>
      <c r="G439" s="273" t="s">
        <v>491</v>
      </c>
      <c r="H439" s="274">
        <v>3</v>
      </c>
      <c r="I439" s="275"/>
      <c r="J439" s="274">
        <f>ROUND(I439*H439,2)</f>
        <v>0</v>
      </c>
      <c r="K439" s="276"/>
      <c r="L439" s="277"/>
      <c r="M439" s="278" t="s">
        <v>1</v>
      </c>
      <c r="N439" s="279" t="s">
        <v>40</v>
      </c>
      <c r="O439" s="92"/>
      <c r="P439" s="229">
        <f>O439*H439</f>
        <v>0</v>
      </c>
      <c r="Q439" s="229">
        <v>0</v>
      </c>
      <c r="R439" s="229">
        <f>Q439*H439</f>
        <v>0</v>
      </c>
      <c r="S439" s="229">
        <v>0</v>
      </c>
      <c r="T439" s="230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1" t="s">
        <v>232</v>
      </c>
      <c r="AT439" s="231" t="s">
        <v>229</v>
      </c>
      <c r="AU439" s="231" t="s">
        <v>85</v>
      </c>
      <c r="AY439" s="18" t="s">
        <v>130</v>
      </c>
      <c r="BE439" s="232">
        <f>IF(N439="základní",J439,0)</f>
        <v>0</v>
      </c>
      <c r="BF439" s="232">
        <f>IF(N439="snížená",J439,0)</f>
        <v>0</v>
      </c>
      <c r="BG439" s="232">
        <f>IF(N439="zákl. přenesená",J439,0)</f>
        <v>0</v>
      </c>
      <c r="BH439" s="232">
        <f>IF(N439="sníž. přenesená",J439,0)</f>
        <v>0</v>
      </c>
      <c r="BI439" s="232">
        <f>IF(N439="nulová",J439,0)</f>
        <v>0</v>
      </c>
      <c r="BJ439" s="18" t="s">
        <v>83</v>
      </c>
      <c r="BK439" s="232">
        <f>ROUND(I439*H439,2)</f>
        <v>0</v>
      </c>
      <c r="BL439" s="18" t="s">
        <v>215</v>
      </c>
      <c r="BM439" s="231" t="s">
        <v>518</v>
      </c>
    </row>
    <row r="440" s="2" customFormat="1" ht="21.75" customHeight="1">
      <c r="A440" s="39"/>
      <c r="B440" s="40"/>
      <c r="C440" s="220" t="s">
        <v>519</v>
      </c>
      <c r="D440" s="220" t="s">
        <v>133</v>
      </c>
      <c r="E440" s="221" t="s">
        <v>520</v>
      </c>
      <c r="F440" s="222" t="s">
        <v>521</v>
      </c>
      <c r="G440" s="223" t="s">
        <v>184</v>
      </c>
      <c r="H440" s="224">
        <v>12.5</v>
      </c>
      <c r="I440" s="225"/>
      <c r="J440" s="224">
        <f>ROUND(I440*H440,2)</f>
        <v>0</v>
      </c>
      <c r="K440" s="226"/>
      <c r="L440" s="45"/>
      <c r="M440" s="227" t="s">
        <v>1</v>
      </c>
      <c r="N440" s="228" t="s">
        <v>40</v>
      </c>
      <c r="O440" s="92"/>
      <c r="P440" s="229">
        <f>O440*H440</f>
        <v>0</v>
      </c>
      <c r="Q440" s="229">
        <v>0.00089999999999999998</v>
      </c>
      <c r="R440" s="229">
        <f>Q440*H440</f>
        <v>0.01125</v>
      </c>
      <c r="S440" s="229">
        <v>0</v>
      </c>
      <c r="T440" s="230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1" t="s">
        <v>215</v>
      </c>
      <c r="AT440" s="231" t="s">
        <v>133</v>
      </c>
      <c r="AU440" s="231" t="s">
        <v>85</v>
      </c>
      <c r="AY440" s="18" t="s">
        <v>130</v>
      </c>
      <c r="BE440" s="232">
        <f>IF(N440="základní",J440,0)</f>
        <v>0</v>
      </c>
      <c r="BF440" s="232">
        <f>IF(N440="snížená",J440,0)</f>
        <v>0</v>
      </c>
      <c r="BG440" s="232">
        <f>IF(N440="zákl. přenesená",J440,0)</f>
        <v>0</v>
      </c>
      <c r="BH440" s="232">
        <f>IF(N440="sníž. přenesená",J440,0)</f>
        <v>0</v>
      </c>
      <c r="BI440" s="232">
        <f>IF(N440="nulová",J440,0)</f>
        <v>0</v>
      </c>
      <c r="BJ440" s="18" t="s">
        <v>83</v>
      </c>
      <c r="BK440" s="232">
        <f>ROUND(I440*H440,2)</f>
        <v>0</v>
      </c>
      <c r="BL440" s="18" t="s">
        <v>215</v>
      </c>
      <c r="BM440" s="231" t="s">
        <v>522</v>
      </c>
    </row>
    <row r="441" s="2" customFormat="1">
      <c r="A441" s="39"/>
      <c r="B441" s="40"/>
      <c r="C441" s="41"/>
      <c r="D441" s="235" t="s">
        <v>174</v>
      </c>
      <c r="E441" s="41"/>
      <c r="F441" s="266" t="s">
        <v>523</v>
      </c>
      <c r="G441" s="41"/>
      <c r="H441" s="41"/>
      <c r="I441" s="267"/>
      <c r="J441" s="41"/>
      <c r="K441" s="41"/>
      <c r="L441" s="45"/>
      <c r="M441" s="268"/>
      <c r="N441" s="269"/>
      <c r="O441" s="92"/>
      <c r="P441" s="92"/>
      <c r="Q441" s="92"/>
      <c r="R441" s="92"/>
      <c r="S441" s="92"/>
      <c r="T441" s="93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174</v>
      </c>
      <c r="AU441" s="18" t="s">
        <v>85</v>
      </c>
    </row>
    <row r="442" s="15" customFormat="1">
      <c r="A442" s="15"/>
      <c r="B442" s="256"/>
      <c r="C442" s="257"/>
      <c r="D442" s="235" t="s">
        <v>145</v>
      </c>
      <c r="E442" s="258" t="s">
        <v>1</v>
      </c>
      <c r="F442" s="259" t="s">
        <v>524</v>
      </c>
      <c r="G442" s="257"/>
      <c r="H442" s="258" t="s">
        <v>1</v>
      </c>
      <c r="I442" s="260"/>
      <c r="J442" s="257"/>
      <c r="K442" s="257"/>
      <c r="L442" s="261"/>
      <c r="M442" s="262"/>
      <c r="N442" s="263"/>
      <c r="O442" s="263"/>
      <c r="P442" s="263"/>
      <c r="Q442" s="263"/>
      <c r="R442" s="263"/>
      <c r="S442" s="263"/>
      <c r="T442" s="264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5" t="s">
        <v>145</v>
      </c>
      <c r="AU442" s="265" t="s">
        <v>85</v>
      </c>
      <c r="AV442" s="15" t="s">
        <v>83</v>
      </c>
      <c r="AW442" s="15" t="s">
        <v>31</v>
      </c>
      <c r="AX442" s="15" t="s">
        <v>75</v>
      </c>
      <c r="AY442" s="265" t="s">
        <v>130</v>
      </c>
    </row>
    <row r="443" s="13" customFormat="1">
      <c r="A443" s="13"/>
      <c r="B443" s="233"/>
      <c r="C443" s="234"/>
      <c r="D443" s="235" t="s">
        <v>145</v>
      </c>
      <c r="E443" s="236" t="s">
        <v>1</v>
      </c>
      <c r="F443" s="237" t="s">
        <v>455</v>
      </c>
      <c r="G443" s="234"/>
      <c r="H443" s="238">
        <v>12.5</v>
      </c>
      <c r="I443" s="239"/>
      <c r="J443" s="234"/>
      <c r="K443" s="234"/>
      <c r="L443" s="240"/>
      <c r="M443" s="241"/>
      <c r="N443" s="242"/>
      <c r="O443" s="242"/>
      <c r="P443" s="242"/>
      <c r="Q443" s="242"/>
      <c r="R443" s="242"/>
      <c r="S443" s="242"/>
      <c r="T443" s="24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4" t="s">
        <v>145</v>
      </c>
      <c r="AU443" s="244" t="s">
        <v>85</v>
      </c>
      <c r="AV443" s="13" t="s">
        <v>85</v>
      </c>
      <c r="AW443" s="13" t="s">
        <v>31</v>
      </c>
      <c r="AX443" s="13" t="s">
        <v>83</v>
      </c>
      <c r="AY443" s="244" t="s">
        <v>130</v>
      </c>
    </row>
    <row r="444" s="2" customFormat="1" ht="21.75" customHeight="1">
      <c r="A444" s="39"/>
      <c r="B444" s="40"/>
      <c r="C444" s="220" t="s">
        <v>525</v>
      </c>
      <c r="D444" s="220" t="s">
        <v>133</v>
      </c>
      <c r="E444" s="221" t="s">
        <v>526</v>
      </c>
      <c r="F444" s="222" t="s">
        <v>527</v>
      </c>
      <c r="G444" s="223" t="s">
        <v>184</v>
      </c>
      <c r="H444" s="224">
        <v>40</v>
      </c>
      <c r="I444" s="225"/>
      <c r="J444" s="224">
        <f>ROUND(I444*H444,2)</f>
        <v>0</v>
      </c>
      <c r="K444" s="226"/>
      <c r="L444" s="45"/>
      <c r="M444" s="227" t="s">
        <v>1</v>
      </c>
      <c r="N444" s="228" t="s">
        <v>40</v>
      </c>
      <c r="O444" s="92"/>
      <c r="P444" s="229">
        <f>O444*H444</f>
        <v>0</v>
      </c>
      <c r="Q444" s="229">
        <v>0.00092000000000000003</v>
      </c>
      <c r="R444" s="229">
        <f>Q444*H444</f>
        <v>0.036799999999999999</v>
      </c>
      <c r="S444" s="229">
        <v>0</v>
      </c>
      <c r="T444" s="230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1" t="s">
        <v>215</v>
      </c>
      <c r="AT444" s="231" t="s">
        <v>133</v>
      </c>
      <c r="AU444" s="231" t="s">
        <v>85</v>
      </c>
      <c r="AY444" s="18" t="s">
        <v>130</v>
      </c>
      <c r="BE444" s="232">
        <f>IF(N444="základní",J444,0)</f>
        <v>0</v>
      </c>
      <c r="BF444" s="232">
        <f>IF(N444="snížená",J444,0)</f>
        <v>0</v>
      </c>
      <c r="BG444" s="232">
        <f>IF(N444="zákl. přenesená",J444,0)</f>
        <v>0</v>
      </c>
      <c r="BH444" s="232">
        <f>IF(N444="sníž. přenesená",J444,0)</f>
        <v>0</v>
      </c>
      <c r="BI444" s="232">
        <f>IF(N444="nulová",J444,0)</f>
        <v>0</v>
      </c>
      <c r="BJ444" s="18" t="s">
        <v>83</v>
      </c>
      <c r="BK444" s="232">
        <f>ROUND(I444*H444,2)</f>
        <v>0</v>
      </c>
      <c r="BL444" s="18" t="s">
        <v>215</v>
      </c>
      <c r="BM444" s="231" t="s">
        <v>528</v>
      </c>
    </row>
    <row r="445" s="2" customFormat="1">
      <c r="A445" s="39"/>
      <c r="B445" s="40"/>
      <c r="C445" s="41"/>
      <c r="D445" s="235" t="s">
        <v>174</v>
      </c>
      <c r="E445" s="41"/>
      <c r="F445" s="266" t="s">
        <v>523</v>
      </c>
      <c r="G445" s="41"/>
      <c r="H445" s="41"/>
      <c r="I445" s="267"/>
      <c r="J445" s="41"/>
      <c r="K445" s="41"/>
      <c r="L445" s="45"/>
      <c r="M445" s="268"/>
      <c r="N445" s="269"/>
      <c r="O445" s="92"/>
      <c r="P445" s="92"/>
      <c r="Q445" s="92"/>
      <c r="R445" s="92"/>
      <c r="S445" s="92"/>
      <c r="T445" s="93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174</v>
      </c>
      <c r="AU445" s="18" t="s">
        <v>85</v>
      </c>
    </row>
    <row r="446" s="15" customFormat="1">
      <c r="A446" s="15"/>
      <c r="B446" s="256"/>
      <c r="C446" s="257"/>
      <c r="D446" s="235" t="s">
        <v>145</v>
      </c>
      <c r="E446" s="258" t="s">
        <v>1</v>
      </c>
      <c r="F446" s="259" t="s">
        <v>529</v>
      </c>
      <c r="G446" s="257"/>
      <c r="H446" s="258" t="s">
        <v>1</v>
      </c>
      <c r="I446" s="260"/>
      <c r="J446" s="257"/>
      <c r="K446" s="257"/>
      <c r="L446" s="261"/>
      <c r="M446" s="262"/>
      <c r="N446" s="263"/>
      <c r="O446" s="263"/>
      <c r="P446" s="263"/>
      <c r="Q446" s="263"/>
      <c r="R446" s="263"/>
      <c r="S446" s="263"/>
      <c r="T446" s="264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65" t="s">
        <v>145</v>
      </c>
      <c r="AU446" s="265" t="s">
        <v>85</v>
      </c>
      <c r="AV446" s="15" t="s">
        <v>83</v>
      </c>
      <c r="AW446" s="15" t="s">
        <v>31</v>
      </c>
      <c r="AX446" s="15" t="s">
        <v>75</v>
      </c>
      <c r="AY446" s="265" t="s">
        <v>130</v>
      </c>
    </row>
    <row r="447" s="13" customFormat="1">
      <c r="A447" s="13"/>
      <c r="B447" s="233"/>
      <c r="C447" s="234"/>
      <c r="D447" s="235" t="s">
        <v>145</v>
      </c>
      <c r="E447" s="236" t="s">
        <v>1</v>
      </c>
      <c r="F447" s="237" t="s">
        <v>410</v>
      </c>
      <c r="G447" s="234"/>
      <c r="H447" s="238">
        <v>40</v>
      </c>
      <c r="I447" s="239"/>
      <c r="J447" s="234"/>
      <c r="K447" s="234"/>
      <c r="L447" s="240"/>
      <c r="M447" s="241"/>
      <c r="N447" s="242"/>
      <c r="O447" s="242"/>
      <c r="P447" s="242"/>
      <c r="Q447" s="242"/>
      <c r="R447" s="242"/>
      <c r="S447" s="242"/>
      <c r="T447" s="24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4" t="s">
        <v>145</v>
      </c>
      <c r="AU447" s="244" t="s">
        <v>85</v>
      </c>
      <c r="AV447" s="13" t="s">
        <v>85</v>
      </c>
      <c r="AW447" s="13" t="s">
        <v>31</v>
      </c>
      <c r="AX447" s="13" t="s">
        <v>83</v>
      </c>
      <c r="AY447" s="244" t="s">
        <v>130</v>
      </c>
    </row>
    <row r="448" s="2" customFormat="1" ht="24.15" customHeight="1">
      <c r="A448" s="39"/>
      <c r="B448" s="40"/>
      <c r="C448" s="220" t="s">
        <v>530</v>
      </c>
      <c r="D448" s="220" t="s">
        <v>133</v>
      </c>
      <c r="E448" s="221" t="s">
        <v>531</v>
      </c>
      <c r="F448" s="222" t="s">
        <v>532</v>
      </c>
      <c r="G448" s="223" t="s">
        <v>491</v>
      </c>
      <c r="H448" s="224">
        <v>3</v>
      </c>
      <c r="I448" s="225"/>
      <c r="J448" s="224">
        <f>ROUND(I448*H448,2)</f>
        <v>0</v>
      </c>
      <c r="K448" s="226"/>
      <c r="L448" s="45"/>
      <c r="M448" s="227" t="s">
        <v>1</v>
      </c>
      <c r="N448" s="228" t="s">
        <v>40</v>
      </c>
      <c r="O448" s="92"/>
      <c r="P448" s="229">
        <f>O448*H448</f>
        <v>0</v>
      </c>
      <c r="Q448" s="229">
        <v>0.00019000000000000001</v>
      </c>
      <c r="R448" s="229">
        <f>Q448*H448</f>
        <v>0.00056999999999999998</v>
      </c>
      <c r="S448" s="229">
        <v>0</v>
      </c>
      <c r="T448" s="230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1" t="s">
        <v>215</v>
      </c>
      <c r="AT448" s="231" t="s">
        <v>133</v>
      </c>
      <c r="AU448" s="231" t="s">
        <v>85</v>
      </c>
      <c r="AY448" s="18" t="s">
        <v>130</v>
      </c>
      <c r="BE448" s="232">
        <f>IF(N448="základní",J448,0)</f>
        <v>0</v>
      </c>
      <c r="BF448" s="232">
        <f>IF(N448="snížená",J448,0)</f>
        <v>0</v>
      </c>
      <c r="BG448" s="232">
        <f>IF(N448="zákl. přenesená",J448,0)</f>
        <v>0</v>
      </c>
      <c r="BH448" s="232">
        <f>IF(N448="sníž. přenesená",J448,0)</f>
        <v>0</v>
      </c>
      <c r="BI448" s="232">
        <f>IF(N448="nulová",J448,0)</f>
        <v>0</v>
      </c>
      <c r="BJ448" s="18" t="s">
        <v>83</v>
      </c>
      <c r="BK448" s="232">
        <f>ROUND(I448*H448,2)</f>
        <v>0</v>
      </c>
      <c r="BL448" s="18" t="s">
        <v>215</v>
      </c>
      <c r="BM448" s="231" t="s">
        <v>533</v>
      </c>
    </row>
    <row r="449" s="2" customFormat="1" ht="24.15" customHeight="1">
      <c r="A449" s="39"/>
      <c r="B449" s="40"/>
      <c r="C449" s="220" t="s">
        <v>534</v>
      </c>
      <c r="D449" s="220" t="s">
        <v>133</v>
      </c>
      <c r="E449" s="221" t="s">
        <v>535</v>
      </c>
      <c r="F449" s="222" t="s">
        <v>536</v>
      </c>
      <c r="G449" s="223" t="s">
        <v>491</v>
      </c>
      <c r="H449" s="224">
        <v>2</v>
      </c>
      <c r="I449" s="225"/>
      <c r="J449" s="224">
        <f>ROUND(I449*H449,2)</f>
        <v>0</v>
      </c>
      <c r="K449" s="226"/>
      <c r="L449" s="45"/>
      <c r="M449" s="227" t="s">
        <v>1</v>
      </c>
      <c r="N449" s="228" t="s">
        <v>40</v>
      </c>
      <c r="O449" s="92"/>
      <c r="P449" s="229">
        <f>O449*H449</f>
        <v>0</v>
      </c>
      <c r="Q449" s="229">
        <v>0.00019000000000000001</v>
      </c>
      <c r="R449" s="229">
        <f>Q449*H449</f>
        <v>0.00038000000000000002</v>
      </c>
      <c r="S449" s="229">
        <v>0</v>
      </c>
      <c r="T449" s="230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1" t="s">
        <v>215</v>
      </c>
      <c r="AT449" s="231" t="s">
        <v>133</v>
      </c>
      <c r="AU449" s="231" t="s">
        <v>85</v>
      </c>
      <c r="AY449" s="18" t="s">
        <v>130</v>
      </c>
      <c r="BE449" s="232">
        <f>IF(N449="základní",J449,0)</f>
        <v>0</v>
      </c>
      <c r="BF449" s="232">
        <f>IF(N449="snížená",J449,0)</f>
        <v>0</v>
      </c>
      <c r="BG449" s="232">
        <f>IF(N449="zákl. přenesená",J449,0)</f>
        <v>0</v>
      </c>
      <c r="BH449" s="232">
        <f>IF(N449="sníž. přenesená",J449,0)</f>
        <v>0</v>
      </c>
      <c r="BI449" s="232">
        <f>IF(N449="nulová",J449,0)</f>
        <v>0</v>
      </c>
      <c r="BJ449" s="18" t="s">
        <v>83</v>
      </c>
      <c r="BK449" s="232">
        <f>ROUND(I449*H449,2)</f>
        <v>0</v>
      </c>
      <c r="BL449" s="18" t="s">
        <v>215</v>
      </c>
      <c r="BM449" s="231" t="s">
        <v>537</v>
      </c>
    </row>
    <row r="450" s="2" customFormat="1" ht="24.15" customHeight="1">
      <c r="A450" s="39"/>
      <c r="B450" s="40"/>
      <c r="C450" s="220" t="s">
        <v>538</v>
      </c>
      <c r="D450" s="220" t="s">
        <v>133</v>
      </c>
      <c r="E450" s="221" t="s">
        <v>539</v>
      </c>
      <c r="F450" s="222" t="s">
        <v>540</v>
      </c>
      <c r="G450" s="223" t="s">
        <v>184</v>
      </c>
      <c r="H450" s="224">
        <v>4.5</v>
      </c>
      <c r="I450" s="225"/>
      <c r="J450" s="224">
        <f>ROUND(I450*H450,2)</f>
        <v>0</v>
      </c>
      <c r="K450" s="226"/>
      <c r="L450" s="45"/>
      <c r="M450" s="227" t="s">
        <v>1</v>
      </c>
      <c r="N450" s="228" t="s">
        <v>40</v>
      </c>
      <c r="O450" s="92"/>
      <c r="P450" s="229">
        <f>O450*H450</f>
        <v>0</v>
      </c>
      <c r="Q450" s="229">
        <v>0.0010300000000000001</v>
      </c>
      <c r="R450" s="229">
        <f>Q450*H450</f>
        <v>0.0046350000000000002</v>
      </c>
      <c r="S450" s="229">
        <v>0</v>
      </c>
      <c r="T450" s="230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31" t="s">
        <v>215</v>
      </c>
      <c r="AT450" s="231" t="s">
        <v>133</v>
      </c>
      <c r="AU450" s="231" t="s">
        <v>85</v>
      </c>
      <c r="AY450" s="18" t="s">
        <v>130</v>
      </c>
      <c r="BE450" s="232">
        <f>IF(N450="základní",J450,0)</f>
        <v>0</v>
      </c>
      <c r="BF450" s="232">
        <f>IF(N450="snížená",J450,0)</f>
        <v>0</v>
      </c>
      <c r="BG450" s="232">
        <f>IF(N450="zákl. přenesená",J450,0)</f>
        <v>0</v>
      </c>
      <c r="BH450" s="232">
        <f>IF(N450="sníž. přenesená",J450,0)</f>
        <v>0</v>
      </c>
      <c r="BI450" s="232">
        <f>IF(N450="nulová",J450,0)</f>
        <v>0</v>
      </c>
      <c r="BJ450" s="18" t="s">
        <v>83</v>
      </c>
      <c r="BK450" s="232">
        <f>ROUND(I450*H450,2)</f>
        <v>0</v>
      </c>
      <c r="BL450" s="18" t="s">
        <v>215</v>
      </c>
      <c r="BM450" s="231" t="s">
        <v>541</v>
      </c>
    </row>
    <row r="451" s="2" customFormat="1">
      <c r="A451" s="39"/>
      <c r="B451" s="40"/>
      <c r="C451" s="41"/>
      <c r="D451" s="235" t="s">
        <v>174</v>
      </c>
      <c r="E451" s="41"/>
      <c r="F451" s="266" t="s">
        <v>435</v>
      </c>
      <c r="G451" s="41"/>
      <c r="H451" s="41"/>
      <c r="I451" s="267"/>
      <c r="J451" s="41"/>
      <c r="K451" s="41"/>
      <c r="L451" s="45"/>
      <c r="M451" s="268"/>
      <c r="N451" s="269"/>
      <c r="O451" s="92"/>
      <c r="P451" s="92"/>
      <c r="Q451" s="92"/>
      <c r="R451" s="92"/>
      <c r="S451" s="92"/>
      <c r="T451" s="93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174</v>
      </c>
      <c r="AU451" s="18" t="s">
        <v>85</v>
      </c>
    </row>
    <row r="452" s="15" customFormat="1">
      <c r="A452" s="15"/>
      <c r="B452" s="256"/>
      <c r="C452" s="257"/>
      <c r="D452" s="235" t="s">
        <v>145</v>
      </c>
      <c r="E452" s="258" t="s">
        <v>1</v>
      </c>
      <c r="F452" s="259" t="s">
        <v>542</v>
      </c>
      <c r="G452" s="257"/>
      <c r="H452" s="258" t="s">
        <v>1</v>
      </c>
      <c r="I452" s="260"/>
      <c r="J452" s="257"/>
      <c r="K452" s="257"/>
      <c r="L452" s="261"/>
      <c r="M452" s="262"/>
      <c r="N452" s="263"/>
      <c r="O452" s="263"/>
      <c r="P452" s="263"/>
      <c r="Q452" s="263"/>
      <c r="R452" s="263"/>
      <c r="S452" s="263"/>
      <c r="T452" s="264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65" t="s">
        <v>145</v>
      </c>
      <c r="AU452" s="265" t="s">
        <v>85</v>
      </c>
      <c r="AV452" s="15" t="s">
        <v>83</v>
      </c>
      <c r="AW452" s="15" t="s">
        <v>31</v>
      </c>
      <c r="AX452" s="15" t="s">
        <v>75</v>
      </c>
      <c r="AY452" s="265" t="s">
        <v>130</v>
      </c>
    </row>
    <row r="453" s="13" customFormat="1">
      <c r="A453" s="13"/>
      <c r="B453" s="233"/>
      <c r="C453" s="234"/>
      <c r="D453" s="235" t="s">
        <v>145</v>
      </c>
      <c r="E453" s="236" t="s">
        <v>1</v>
      </c>
      <c r="F453" s="237" t="s">
        <v>187</v>
      </c>
      <c r="G453" s="234"/>
      <c r="H453" s="238">
        <v>4.5</v>
      </c>
      <c r="I453" s="239"/>
      <c r="J453" s="234"/>
      <c r="K453" s="234"/>
      <c r="L453" s="240"/>
      <c r="M453" s="241"/>
      <c r="N453" s="242"/>
      <c r="O453" s="242"/>
      <c r="P453" s="242"/>
      <c r="Q453" s="242"/>
      <c r="R453" s="242"/>
      <c r="S453" s="242"/>
      <c r="T453" s="24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4" t="s">
        <v>145</v>
      </c>
      <c r="AU453" s="244" t="s">
        <v>85</v>
      </c>
      <c r="AV453" s="13" t="s">
        <v>85</v>
      </c>
      <c r="AW453" s="13" t="s">
        <v>31</v>
      </c>
      <c r="AX453" s="13" t="s">
        <v>83</v>
      </c>
      <c r="AY453" s="244" t="s">
        <v>130</v>
      </c>
    </row>
    <row r="454" s="2" customFormat="1" ht="24.15" customHeight="1">
      <c r="A454" s="39"/>
      <c r="B454" s="40"/>
      <c r="C454" s="220" t="s">
        <v>543</v>
      </c>
      <c r="D454" s="220" t="s">
        <v>133</v>
      </c>
      <c r="E454" s="221" t="s">
        <v>544</v>
      </c>
      <c r="F454" s="222" t="s">
        <v>545</v>
      </c>
      <c r="G454" s="223" t="s">
        <v>184</v>
      </c>
      <c r="H454" s="224">
        <v>18</v>
      </c>
      <c r="I454" s="225"/>
      <c r="J454" s="224">
        <f>ROUND(I454*H454,2)</f>
        <v>0</v>
      </c>
      <c r="K454" s="226"/>
      <c r="L454" s="45"/>
      <c r="M454" s="227" t="s">
        <v>1</v>
      </c>
      <c r="N454" s="228" t="s">
        <v>40</v>
      </c>
      <c r="O454" s="92"/>
      <c r="P454" s="229">
        <f>O454*H454</f>
        <v>0</v>
      </c>
      <c r="Q454" s="229">
        <v>0.0014300000000000001</v>
      </c>
      <c r="R454" s="229">
        <f>Q454*H454</f>
        <v>0.025740000000000002</v>
      </c>
      <c r="S454" s="229">
        <v>0</v>
      </c>
      <c r="T454" s="230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1" t="s">
        <v>215</v>
      </c>
      <c r="AT454" s="231" t="s">
        <v>133</v>
      </c>
      <c r="AU454" s="231" t="s">
        <v>85</v>
      </c>
      <c r="AY454" s="18" t="s">
        <v>130</v>
      </c>
      <c r="BE454" s="232">
        <f>IF(N454="základní",J454,0)</f>
        <v>0</v>
      </c>
      <c r="BF454" s="232">
        <f>IF(N454="snížená",J454,0)</f>
        <v>0</v>
      </c>
      <c r="BG454" s="232">
        <f>IF(N454="zákl. přenesená",J454,0)</f>
        <v>0</v>
      </c>
      <c r="BH454" s="232">
        <f>IF(N454="sníž. přenesená",J454,0)</f>
        <v>0</v>
      </c>
      <c r="BI454" s="232">
        <f>IF(N454="nulová",J454,0)</f>
        <v>0</v>
      </c>
      <c r="BJ454" s="18" t="s">
        <v>83</v>
      </c>
      <c r="BK454" s="232">
        <f>ROUND(I454*H454,2)</f>
        <v>0</v>
      </c>
      <c r="BL454" s="18" t="s">
        <v>215</v>
      </c>
      <c r="BM454" s="231" t="s">
        <v>546</v>
      </c>
    </row>
    <row r="455" s="2" customFormat="1">
      <c r="A455" s="39"/>
      <c r="B455" s="40"/>
      <c r="C455" s="41"/>
      <c r="D455" s="235" t="s">
        <v>174</v>
      </c>
      <c r="E455" s="41"/>
      <c r="F455" s="266" t="s">
        <v>435</v>
      </c>
      <c r="G455" s="41"/>
      <c r="H455" s="41"/>
      <c r="I455" s="267"/>
      <c r="J455" s="41"/>
      <c r="K455" s="41"/>
      <c r="L455" s="45"/>
      <c r="M455" s="268"/>
      <c r="N455" s="269"/>
      <c r="O455" s="92"/>
      <c r="P455" s="92"/>
      <c r="Q455" s="92"/>
      <c r="R455" s="92"/>
      <c r="S455" s="92"/>
      <c r="T455" s="93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174</v>
      </c>
      <c r="AU455" s="18" t="s">
        <v>85</v>
      </c>
    </row>
    <row r="456" s="15" customFormat="1">
      <c r="A456" s="15"/>
      <c r="B456" s="256"/>
      <c r="C456" s="257"/>
      <c r="D456" s="235" t="s">
        <v>145</v>
      </c>
      <c r="E456" s="258" t="s">
        <v>1</v>
      </c>
      <c r="F456" s="259" t="s">
        <v>547</v>
      </c>
      <c r="G456" s="257"/>
      <c r="H456" s="258" t="s">
        <v>1</v>
      </c>
      <c r="I456" s="260"/>
      <c r="J456" s="257"/>
      <c r="K456" s="257"/>
      <c r="L456" s="261"/>
      <c r="M456" s="262"/>
      <c r="N456" s="263"/>
      <c r="O456" s="263"/>
      <c r="P456" s="263"/>
      <c r="Q456" s="263"/>
      <c r="R456" s="263"/>
      <c r="S456" s="263"/>
      <c r="T456" s="264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65" t="s">
        <v>145</v>
      </c>
      <c r="AU456" s="265" t="s">
        <v>85</v>
      </c>
      <c r="AV456" s="15" t="s">
        <v>83</v>
      </c>
      <c r="AW456" s="15" t="s">
        <v>31</v>
      </c>
      <c r="AX456" s="15" t="s">
        <v>75</v>
      </c>
      <c r="AY456" s="265" t="s">
        <v>130</v>
      </c>
    </row>
    <row r="457" s="13" customFormat="1">
      <c r="A457" s="13"/>
      <c r="B457" s="233"/>
      <c r="C457" s="234"/>
      <c r="D457" s="235" t="s">
        <v>145</v>
      </c>
      <c r="E457" s="236" t="s">
        <v>1</v>
      </c>
      <c r="F457" s="237" t="s">
        <v>251</v>
      </c>
      <c r="G457" s="234"/>
      <c r="H457" s="238">
        <v>18</v>
      </c>
      <c r="I457" s="239"/>
      <c r="J457" s="234"/>
      <c r="K457" s="234"/>
      <c r="L457" s="240"/>
      <c r="M457" s="241"/>
      <c r="N457" s="242"/>
      <c r="O457" s="242"/>
      <c r="P457" s="242"/>
      <c r="Q457" s="242"/>
      <c r="R457" s="242"/>
      <c r="S457" s="242"/>
      <c r="T457" s="24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4" t="s">
        <v>145</v>
      </c>
      <c r="AU457" s="244" t="s">
        <v>85</v>
      </c>
      <c r="AV457" s="13" t="s">
        <v>85</v>
      </c>
      <c r="AW457" s="13" t="s">
        <v>31</v>
      </c>
      <c r="AX457" s="13" t="s">
        <v>83</v>
      </c>
      <c r="AY457" s="244" t="s">
        <v>130</v>
      </c>
    </row>
    <row r="458" s="2" customFormat="1" ht="33" customHeight="1">
      <c r="A458" s="39"/>
      <c r="B458" s="40"/>
      <c r="C458" s="220" t="s">
        <v>548</v>
      </c>
      <c r="D458" s="220" t="s">
        <v>133</v>
      </c>
      <c r="E458" s="221" t="s">
        <v>549</v>
      </c>
      <c r="F458" s="222" t="s">
        <v>550</v>
      </c>
      <c r="G458" s="223" t="s">
        <v>193</v>
      </c>
      <c r="H458" s="224">
        <v>1.1699999999999999</v>
      </c>
      <c r="I458" s="225"/>
      <c r="J458" s="224">
        <f>ROUND(I458*H458,2)</f>
        <v>0</v>
      </c>
      <c r="K458" s="226"/>
      <c r="L458" s="45"/>
      <c r="M458" s="227" t="s">
        <v>1</v>
      </c>
      <c r="N458" s="228" t="s">
        <v>40</v>
      </c>
      <c r="O458" s="92"/>
      <c r="P458" s="229">
        <f>O458*H458</f>
        <v>0</v>
      </c>
      <c r="Q458" s="229">
        <v>0</v>
      </c>
      <c r="R458" s="229">
        <f>Q458*H458</f>
        <v>0</v>
      </c>
      <c r="S458" s="229">
        <v>0</v>
      </c>
      <c r="T458" s="230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1" t="s">
        <v>215</v>
      </c>
      <c r="AT458" s="231" t="s">
        <v>133</v>
      </c>
      <c r="AU458" s="231" t="s">
        <v>85</v>
      </c>
      <c r="AY458" s="18" t="s">
        <v>130</v>
      </c>
      <c r="BE458" s="232">
        <f>IF(N458="základní",J458,0)</f>
        <v>0</v>
      </c>
      <c r="BF458" s="232">
        <f>IF(N458="snížená",J458,0)</f>
        <v>0</v>
      </c>
      <c r="BG458" s="232">
        <f>IF(N458="zákl. přenesená",J458,0)</f>
        <v>0</v>
      </c>
      <c r="BH458" s="232">
        <f>IF(N458="sníž. přenesená",J458,0)</f>
        <v>0</v>
      </c>
      <c r="BI458" s="232">
        <f>IF(N458="nulová",J458,0)</f>
        <v>0</v>
      </c>
      <c r="BJ458" s="18" t="s">
        <v>83</v>
      </c>
      <c r="BK458" s="232">
        <f>ROUND(I458*H458,2)</f>
        <v>0</v>
      </c>
      <c r="BL458" s="18" t="s">
        <v>215</v>
      </c>
      <c r="BM458" s="231" t="s">
        <v>551</v>
      </c>
    </row>
    <row r="459" s="12" customFormat="1" ht="22.8" customHeight="1">
      <c r="A459" s="12"/>
      <c r="B459" s="204"/>
      <c r="C459" s="205"/>
      <c r="D459" s="206" t="s">
        <v>74</v>
      </c>
      <c r="E459" s="218" t="s">
        <v>552</v>
      </c>
      <c r="F459" s="218" t="s">
        <v>553</v>
      </c>
      <c r="G459" s="205"/>
      <c r="H459" s="205"/>
      <c r="I459" s="208"/>
      <c r="J459" s="219">
        <f>BK459</f>
        <v>0</v>
      </c>
      <c r="K459" s="205"/>
      <c r="L459" s="210"/>
      <c r="M459" s="211"/>
      <c r="N459" s="212"/>
      <c r="O459" s="212"/>
      <c r="P459" s="213">
        <f>SUM(P460:P466)</f>
        <v>0</v>
      </c>
      <c r="Q459" s="212"/>
      <c r="R459" s="213">
        <f>SUM(R460:R466)</f>
        <v>0.0065799999999999999</v>
      </c>
      <c r="S459" s="212"/>
      <c r="T459" s="214">
        <f>SUM(T460:T466)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15" t="s">
        <v>85</v>
      </c>
      <c r="AT459" s="216" t="s">
        <v>74</v>
      </c>
      <c r="AU459" s="216" t="s">
        <v>83</v>
      </c>
      <c r="AY459" s="215" t="s">
        <v>130</v>
      </c>
      <c r="BK459" s="217">
        <f>SUM(BK460:BK466)</f>
        <v>0</v>
      </c>
    </row>
    <row r="460" s="2" customFormat="1" ht="33" customHeight="1">
      <c r="A460" s="39"/>
      <c r="B460" s="40"/>
      <c r="C460" s="220" t="s">
        <v>554</v>
      </c>
      <c r="D460" s="220" t="s">
        <v>133</v>
      </c>
      <c r="E460" s="221" t="s">
        <v>555</v>
      </c>
      <c r="F460" s="222" t="s">
        <v>556</v>
      </c>
      <c r="G460" s="223" t="s">
        <v>184</v>
      </c>
      <c r="H460" s="224">
        <v>71.5</v>
      </c>
      <c r="I460" s="225"/>
      <c r="J460" s="224">
        <f>ROUND(I460*H460,2)</f>
        <v>0</v>
      </c>
      <c r="K460" s="226"/>
      <c r="L460" s="45"/>
      <c r="M460" s="227" t="s">
        <v>1</v>
      </c>
      <c r="N460" s="228" t="s">
        <v>40</v>
      </c>
      <c r="O460" s="92"/>
      <c r="P460" s="229">
        <f>O460*H460</f>
        <v>0</v>
      </c>
      <c r="Q460" s="229">
        <v>0</v>
      </c>
      <c r="R460" s="229">
        <f>Q460*H460</f>
        <v>0</v>
      </c>
      <c r="S460" s="229">
        <v>0</v>
      </c>
      <c r="T460" s="230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1" t="s">
        <v>215</v>
      </c>
      <c r="AT460" s="231" t="s">
        <v>133</v>
      </c>
      <c r="AU460" s="231" t="s">
        <v>85</v>
      </c>
      <c r="AY460" s="18" t="s">
        <v>130</v>
      </c>
      <c r="BE460" s="232">
        <f>IF(N460="základní",J460,0)</f>
        <v>0</v>
      </c>
      <c r="BF460" s="232">
        <f>IF(N460="snížená",J460,0)</f>
        <v>0</v>
      </c>
      <c r="BG460" s="232">
        <f>IF(N460="zákl. přenesená",J460,0)</f>
        <v>0</v>
      </c>
      <c r="BH460" s="232">
        <f>IF(N460="sníž. přenesená",J460,0)</f>
        <v>0</v>
      </c>
      <c r="BI460" s="232">
        <f>IF(N460="nulová",J460,0)</f>
        <v>0</v>
      </c>
      <c r="BJ460" s="18" t="s">
        <v>83</v>
      </c>
      <c r="BK460" s="232">
        <f>ROUND(I460*H460,2)</f>
        <v>0</v>
      </c>
      <c r="BL460" s="18" t="s">
        <v>215</v>
      </c>
      <c r="BM460" s="231" t="s">
        <v>557</v>
      </c>
    </row>
    <row r="461" s="13" customFormat="1">
      <c r="A461" s="13"/>
      <c r="B461" s="233"/>
      <c r="C461" s="234"/>
      <c r="D461" s="235" t="s">
        <v>145</v>
      </c>
      <c r="E461" s="236" t="s">
        <v>1</v>
      </c>
      <c r="F461" s="237" t="s">
        <v>558</v>
      </c>
      <c r="G461" s="234"/>
      <c r="H461" s="238">
        <v>71.5</v>
      </c>
      <c r="I461" s="239"/>
      <c r="J461" s="234"/>
      <c r="K461" s="234"/>
      <c r="L461" s="240"/>
      <c r="M461" s="241"/>
      <c r="N461" s="242"/>
      <c r="O461" s="242"/>
      <c r="P461" s="242"/>
      <c r="Q461" s="242"/>
      <c r="R461" s="242"/>
      <c r="S461" s="242"/>
      <c r="T461" s="24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4" t="s">
        <v>145</v>
      </c>
      <c r="AU461" s="244" t="s">
        <v>85</v>
      </c>
      <c r="AV461" s="13" t="s">
        <v>85</v>
      </c>
      <c r="AW461" s="13" t="s">
        <v>31</v>
      </c>
      <c r="AX461" s="13" t="s">
        <v>83</v>
      </c>
      <c r="AY461" s="244" t="s">
        <v>130</v>
      </c>
    </row>
    <row r="462" s="2" customFormat="1" ht="16.5" customHeight="1">
      <c r="A462" s="39"/>
      <c r="B462" s="40"/>
      <c r="C462" s="220" t="s">
        <v>559</v>
      </c>
      <c r="D462" s="220" t="s">
        <v>133</v>
      </c>
      <c r="E462" s="221" t="s">
        <v>560</v>
      </c>
      <c r="F462" s="222" t="s">
        <v>561</v>
      </c>
      <c r="G462" s="223" t="s">
        <v>491</v>
      </c>
      <c r="H462" s="224">
        <v>1</v>
      </c>
      <c r="I462" s="225"/>
      <c r="J462" s="224">
        <f>ROUND(I462*H462,2)</f>
        <v>0</v>
      </c>
      <c r="K462" s="226"/>
      <c r="L462" s="45"/>
      <c r="M462" s="227" t="s">
        <v>1</v>
      </c>
      <c r="N462" s="228" t="s">
        <v>40</v>
      </c>
      <c r="O462" s="92"/>
      <c r="P462" s="229">
        <f>O462*H462</f>
        <v>0</v>
      </c>
      <c r="Q462" s="229">
        <v>0</v>
      </c>
      <c r="R462" s="229">
        <f>Q462*H462</f>
        <v>0</v>
      </c>
      <c r="S462" s="229">
        <v>0</v>
      </c>
      <c r="T462" s="230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1" t="s">
        <v>215</v>
      </c>
      <c r="AT462" s="231" t="s">
        <v>133</v>
      </c>
      <c r="AU462" s="231" t="s">
        <v>85</v>
      </c>
      <c r="AY462" s="18" t="s">
        <v>130</v>
      </c>
      <c r="BE462" s="232">
        <f>IF(N462="základní",J462,0)</f>
        <v>0</v>
      </c>
      <c r="BF462" s="232">
        <f>IF(N462="snížená",J462,0)</f>
        <v>0</v>
      </c>
      <c r="BG462" s="232">
        <f>IF(N462="zákl. přenesená",J462,0)</f>
        <v>0</v>
      </c>
      <c r="BH462" s="232">
        <f>IF(N462="sníž. přenesená",J462,0)</f>
        <v>0</v>
      </c>
      <c r="BI462" s="232">
        <f>IF(N462="nulová",J462,0)</f>
        <v>0</v>
      </c>
      <c r="BJ462" s="18" t="s">
        <v>83</v>
      </c>
      <c r="BK462" s="232">
        <f>ROUND(I462*H462,2)</f>
        <v>0</v>
      </c>
      <c r="BL462" s="18" t="s">
        <v>215</v>
      </c>
      <c r="BM462" s="231" t="s">
        <v>562</v>
      </c>
    </row>
    <row r="463" s="15" customFormat="1">
      <c r="A463" s="15"/>
      <c r="B463" s="256"/>
      <c r="C463" s="257"/>
      <c r="D463" s="235" t="s">
        <v>145</v>
      </c>
      <c r="E463" s="258" t="s">
        <v>1</v>
      </c>
      <c r="F463" s="259" t="s">
        <v>563</v>
      </c>
      <c r="G463" s="257"/>
      <c r="H463" s="258" t="s">
        <v>1</v>
      </c>
      <c r="I463" s="260"/>
      <c r="J463" s="257"/>
      <c r="K463" s="257"/>
      <c r="L463" s="261"/>
      <c r="M463" s="262"/>
      <c r="N463" s="263"/>
      <c r="O463" s="263"/>
      <c r="P463" s="263"/>
      <c r="Q463" s="263"/>
      <c r="R463" s="263"/>
      <c r="S463" s="263"/>
      <c r="T463" s="264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5" t="s">
        <v>145</v>
      </c>
      <c r="AU463" s="265" t="s">
        <v>85</v>
      </c>
      <c r="AV463" s="15" t="s">
        <v>83</v>
      </c>
      <c r="AW463" s="15" t="s">
        <v>31</v>
      </c>
      <c r="AX463" s="15" t="s">
        <v>75</v>
      </c>
      <c r="AY463" s="265" t="s">
        <v>130</v>
      </c>
    </row>
    <row r="464" s="13" customFormat="1">
      <c r="A464" s="13"/>
      <c r="B464" s="233"/>
      <c r="C464" s="234"/>
      <c r="D464" s="235" t="s">
        <v>145</v>
      </c>
      <c r="E464" s="236" t="s">
        <v>1</v>
      </c>
      <c r="F464" s="237" t="s">
        <v>83</v>
      </c>
      <c r="G464" s="234"/>
      <c r="H464" s="238">
        <v>1</v>
      </c>
      <c r="I464" s="239"/>
      <c r="J464" s="234"/>
      <c r="K464" s="234"/>
      <c r="L464" s="240"/>
      <c r="M464" s="241"/>
      <c r="N464" s="242"/>
      <c r="O464" s="242"/>
      <c r="P464" s="242"/>
      <c r="Q464" s="242"/>
      <c r="R464" s="242"/>
      <c r="S464" s="242"/>
      <c r="T464" s="24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4" t="s">
        <v>145</v>
      </c>
      <c r="AU464" s="244" t="s">
        <v>85</v>
      </c>
      <c r="AV464" s="13" t="s">
        <v>85</v>
      </c>
      <c r="AW464" s="13" t="s">
        <v>31</v>
      </c>
      <c r="AX464" s="13" t="s">
        <v>83</v>
      </c>
      <c r="AY464" s="244" t="s">
        <v>130</v>
      </c>
    </row>
    <row r="465" s="2" customFormat="1" ht="24.15" customHeight="1">
      <c r="A465" s="39"/>
      <c r="B465" s="40"/>
      <c r="C465" s="270" t="s">
        <v>564</v>
      </c>
      <c r="D465" s="270" t="s">
        <v>229</v>
      </c>
      <c r="E465" s="271" t="s">
        <v>565</v>
      </c>
      <c r="F465" s="272" t="s">
        <v>566</v>
      </c>
      <c r="G465" s="273" t="s">
        <v>491</v>
      </c>
      <c r="H465" s="274">
        <v>1</v>
      </c>
      <c r="I465" s="275"/>
      <c r="J465" s="274">
        <f>ROUND(I465*H465,2)</f>
        <v>0</v>
      </c>
      <c r="K465" s="276"/>
      <c r="L465" s="277"/>
      <c r="M465" s="278" t="s">
        <v>1</v>
      </c>
      <c r="N465" s="279" t="s">
        <v>40</v>
      </c>
      <c r="O465" s="92"/>
      <c r="P465" s="229">
        <f>O465*H465</f>
        <v>0</v>
      </c>
      <c r="Q465" s="229">
        <v>0.0033</v>
      </c>
      <c r="R465" s="229">
        <f>Q465*H465</f>
        <v>0.0033</v>
      </c>
      <c r="S465" s="229">
        <v>0</v>
      </c>
      <c r="T465" s="230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1" t="s">
        <v>232</v>
      </c>
      <c r="AT465" s="231" t="s">
        <v>229</v>
      </c>
      <c r="AU465" s="231" t="s">
        <v>85</v>
      </c>
      <c r="AY465" s="18" t="s">
        <v>130</v>
      </c>
      <c r="BE465" s="232">
        <f>IF(N465="základní",J465,0)</f>
        <v>0</v>
      </c>
      <c r="BF465" s="232">
        <f>IF(N465="snížená",J465,0)</f>
        <v>0</v>
      </c>
      <c r="BG465" s="232">
        <f>IF(N465="zákl. přenesená",J465,0)</f>
        <v>0</v>
      </c>
      <c r="BH465" s="232">
        <f>IF(N465="sníž. přenesená",J465,0)</f>
        <v>0</v>
      </c>
      <c r="BI465" s="232">
        <f>IF(N465="nulová",J465,0)</f>
        <v>0</v>
      </c>
      <c r="BJ465" s="18" t="s">
        <v>83</v>
      </c>
      <c r="BK465" s="232">
        <f>ROUND(I465*H465,2)</f>
        <v>0</v>
      </c>
      <c r="BL465" s="18" t="s">
        <v>215</v>
      </c>
      <c r="BM465" s="231" t="s">
        <v>567</v>
      </c>
    </row>
    <row r="466" s="2" customFormat="1" ht="24.15" customHeight="1">
      <c r="A466" s="39"/>
      <c r="B466" s="40"/>
      <c r="C466" s="270" t="s">
        <v>568</v>
      </c>
      <c r="D466" s="270" t="s">
        <v>229</v>
      </c>
      <c r="E466" s="271" t="s">
        <v>569</v>
      </c>
      <c r="F466" s="272" t="s">
        <v>570</v>
      </c>
      <c r="G466" s="273" t="s">
        <v>491</v>
      </c>
      <c r="H466" s="274">
        <v>2</v>
      </c>
      <c r="I466" s="275"/>
      <c r="J466" s="274">
        <f>ROUND(I466*H466,2)</f>
        <v>0</v>
      </c>
      <c r="K466" s="276"/>
      <c r="L466" s="277"/>
      <c r="M466" s="278" t="s">
        <v>1</v>
      </c>
      <c r="N466" s="279" t="s">
        <v>40</v>
      </c>
      <c r="O466" s="92"/>
      <c r="P466" s="229">
        <f>O466*H466</f>
        <v>0</v>
      </c>
      <c r="Q466" s="229">
        <v>0.00164</v>
      </c>
      <c r="R466" s="229">
        <f>Q466*H466</f>
        <v>0.0032799999999999999</v>
      </c>
      <c r="S466" s="229">
        <v>0</v>
      </c>
      <c r="T466" s="230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1" t="s">
        <v>232</v>
      </c>
      <c r="AT466" s="231" t="s">
        <v>229</v>
      </c>
      <c r="AU466" s="231" t="s">
        <v>85</v>
      </c>
      <c r="AY466" s="18" t="s">
        <v>130</v>
      </c>
      <c r="BE466" s="232">
        <f>IF(N466="základní",J466,0)</f>
        <v>0</v>
      </c>
      <c r="BF466" s="232">
        <f>IF(N466="snížená",J466,0)</f>
        <v>0</v>
      </c>
      <c r="BG466" s="232">
        <f>IF(N466="zákl. přenesená",J466,0)</f>
        <v>0</v>
      </c>
      <c r="BH466" s="232">
        <f>IF(N466="sníž. přenesená",J466,0)</f>
        <v>0</v>
      </c>
      <c r="BI466" s="232">
        <f>IF(N466="nulová",J466,0)</f>
        <v>0</v>
      </c>
      <c r="BJ466" s="18" t="s">
        <v>83</v>
      </c>
      <c r="BK466" s="232">
        <f>ROUND(I466*H466,2)</f>
        <v>0</v>
      </c>
      <c r="BL466" s="18" t="s">
        <v>215</v>
      </c>
      <c r="BM466" s="231" t="s">
        <v>571</v>
      </c>
    </row>
    <row r="467" s="12" customFormat="1" ht="22.8" customHeight="1">
      <c r="A467" s="12"/>
      <c r="B467" s="204"/>
      <c r="C467" s="205"/>
      <c r="D467" s="206" t="s">
        <v>74</v>
      </c>
      <c r="E467" s="218" t="s">
        <v>572</v>
      </c>
      <c r="F467" s="218" t="s">
        <v>573</v>
      </c>
      <c r="G467" s="205"/>
      <c r="H467" s="205"/>
      <c r="I467" s="208"/>
      <c r="J467" s="219">
        <f>BK467</f>
        <v>0</v>
      </c>
      <c r="K467" s="205"/>
      <c r="L467" s="210"/>
      <c r="M467" s="211"/>
      <c r="N467" s="212"/>
      <c r="O467" s="212"/>
      <c r="P467" s="213">
        <f>SUM(P468:P470)</f>
        <v>0</v>
      </c>
      <c r="Q467" s="212"/>
      <c r="R467" s="213">
        <f>SUM(R468:R470)</f>
        <v>0.0081600000000000006</v>
      </c>
      <c r="S467" s="212"/>
      <c r="T467" s="214">
        <f>SUM(T468:T470)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15" t="s">
        <v>85</v>
      </c>
      <c r="AT467" s="216" t="s">
        <v>74</v>
      </c>
      <c r="AU467" s="216" t="s">
        <v>83</v>
      </c>
      <c r="AY467" s="215" t="s">
        <v>130</v>
      </c>
      <c r="BK467" s="217">
        <f>SUM(BK468:BK470)</f>
        <v>0</v>
      </c>
    </row>
    <row r="468" s="2" customFormat="1" ht="24.15" customHeight="1">
      <c r="A468" s="39"/>
      <c r="B468" s="40"/>
      <c r="C468" s="220" t="s">
        <v>574</v>
      </c>
      <c r="D468" s="220" t="s">
        <v>133</v>
      </c>
      <c r="E468" s="221" t="s">
        <v>575</v>
      </c>
      <c r="F468" s="222" t="s">
        <v>576</v>
      </c>
      <c r="G468" s="223" t="s">
        <v>491</v>
      </c>
      <c r="H468" s="224">
        <v>12</v>
      </c>
      <c r="I468" s="225"/>
      <c r="J468" s="224">
        <f>ROUND(I468*H468,2)</f>
        <v>0</v>
      </c>
      <c r="K468" s="226"/>
      <c r="L468" s="45"/>
      <c r="M468" s="227" t="s">
        <v>1</v>
      </c>
      <c r="N468" s="228" t="s">
        <v>40</v>
      </c>
      <c r="O468" s="92"/>
      <c r="P468" s="229">
        <f>O468*H468</f>
        <v>0</v>
      </c>
      <c r="Q468" s="229">
        <v>0</v>
      </c>
      <c r="R468" s="229">
        <f>Q468*H468</f>
        <v>0</v>
      </c>
      <c r="S468" s="229">
        <v>0</v>
      </c>
      <c r="T468" s="230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31" t="s">
        <v>215</v>
      </c>
      <c r="AT468" s="231" t="s">
        <v>133</v>
      </c>
      <c r="AU468" s="231" t="s">
        <v>85</v>
      </c>
      <c r="AY468" s="18" t="s">
        <v>130</v>
      </c>
      <c r="BE468" s="232">
        <f>IF(N468="základní",J468,0)</f>
        <v>0</v>
      </c>
      <c r="BF468" s="232">
        <f>IF(N468="snížená",J468,0)</f>
        <v>0</v>
      </c>
      <c r="BG468" s="232">
        <f>IF(N468="zákl. přenesená",J468,0)</f>
        <v>0</v>
      </c>
      <c r="BH468" s="232">
        <f>IF(N468="sníž. přenesená",J468,0)</f>
        <v>0</v>
      </c>
      <c r="BI468" s="232">
        <f>IF(N468="nulová",J468,0)</f>
        <v>0</v>
      </c>
      <c r="BJ468" s="18" t="s">
        <v>83</v>
      </c>
      <c r="BK468" s="232">
        <f>ROUND(I468*H468,2)</f>
        <v>0</v>
      </c>
      <c r="BL468" s="18" t="s">
        <v>215</v>
      </c>
      <c r="BM468" s="231" t="s">
        <v>577</v>
      </c>
    </row>
    <row r="469" s="2" customFormat="1" ht="21.75" customHeight="1">
      <c r="A469" s="39"/>
      <c r="B469" s="40"/>
      <c r="C469" s="270" t="s">
        <v>578</v>
      </c>
      <c r="D469" s="270" t="s">
        <v>229</v>
      </c>
      <c r="E469" s="271" t="s">
        <v>579</v>
      </c>
      <c r="F469" s="272" t="s">
        <v>580</v>
      </c>
      <c r="G469" s="273" t="s">
        <v>491</v>
      </c>
      <c r="H469" s="274">
        <v>12</v>
      </c>
      <c r="I469" s="275"/>
      <c r="J469" s="274">
        <f>ROUND(I469*H469,2)</f>
        <v>0</v>
      </c>
      <c r="K469" s="276"/>
      <c r="L469" s="277"/>
      <c r="M469" s="278" t="s">
        <v>1</v>
      </c>
      <c r="N469" s="279" t="s">
        <v>40</v>
      </c>
      <c r="O469" s="92"/>
      <c r="P469" s="229">
        <f>O469*H469</f>
        <v>0</v>
      </c>
      <c r="Q469" s="229">
        <v>0.00068000000000000005</v>
      </c>
      <c r="R469" s="229">
        <f>Q469*H469</f>
        <v>0.0081600000000000006</v>
      </c>
      <c r="S469" s="229">
        <v>0</v>
      </c>
      <c r="T469" s="230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1" t="s">
        <v>232</v>
      </c>
      <c r="AT469" s="231" t="s">
        <v>229</v>
      </c>
      <c r="AU469" s="231" t="s">
        <v>85</v>
      </c>
      <c r="AY469" s="18" t="s">
        <v>130</v>
      </c>
      <c r="BE469" s="232">
        <f>IF(N469="základní",J469,0)</f>
        <v>0</v>
      </c>
      <c r="BF469" s="232">
        <f>IF(N469="snížená",J469,0)</f>
        <v>0</v>
      </c>
      <c r="BG469" s="232">
        <f>IF(N469="zákl. přenesená",J469,0)</f>
        <v>0</v>
      </c>
      <c r="BH469" s="232">
        <f>IF(N469="sníž. přenesená",J469,0)</f>
        <v>0</v>
      </c>
      <c r="BI469" s="232">
        <f>IF(N469="nulová",J469,0)</f>
        <v>0</v>
      </c>
      <c r="BJ469" s="18" t="s">
        <v>83</v>
      </c>
      <c r="BK469" s="232">
        <f>ROUND(I469*H469,2)</f>
        <v>0</v>
      </c>
      <c r="BL469" s="18" t="s">
        <v>215</v>
      </c>
      <c r="BM469" s="231" t="s">
        <v>581</v>
      </c>
    </row>
    <row r="470" s="2" customFormat="1" ht="33" customHeight="1">
      <c r="A470" s="39"/>
      <c r="B470" s="40"/>
      <c r="C470" s="220" t="s">
        <v>582</v>
      </c>
      <c r="D470" s="220" t="s">
        <v>133</v>
      </c>
      <c r="E470" s="221" t="s">
        <v>583</v>
      </c>
      <c r="F470" s="222" t="s">
        <v>584</v>
      </c>
      <c r="G470" s="223" t="s">
        <v>585</v>
      </c>
      <c r="H470" s="224">
        <v>30</v>
      </c>
      <c r="I470" s="225"/>
      <c r="J470" s="224">
        <f>ROUND(I470*H470,2)</f>
        <v>0</v>
      </c>
      <c r="K470" s="226"/>
      <c r="L470" s="45"/>
      <c r="M470" s="227" t="s">
        <v>1</v>
      </c>
      <c r="N470" s="228" t="s">
        <v>40</v>
      </c>
      <c r="O470" s="92"/>
      <c r="P470" s="229">
        <f>O470*H470</f>
        <v>0</v>
      </c>
      <c r="Q470" s="229">
        <v>0</v>
      </c>
      <c r="R470" s="229">
        <f>Q470*H470</f>
        <v>0</v>
      </c>
      <c r="S470" s="229">
        <v>0</v>
      </c>
      <c r="T470" s="230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1" t="s">
        <v>215</v>
      </c>
      <c r="AT470" s="231" t="s">
        <v>133</v>
      </c>
      <c r="AU470" s="231" t="s">
        <v>85</v>
      </c>
      <c r="AY470" s="18" t="s">
        <v>130</v>
      </c>
      <c r="BE470" s="232">
        <f>IF(N470="základní",J470,0)</f>
        <v>0</v>
      </c>
      <c r="BF470" s="232">
        <f>IF(N470="snížená",J470,0)</f>
        <v>0</v>
      </c>
      <c r="BG470" s="232">
        <f>IF(N470="zákl. přenesená",J470,0)</f>
        <v>0</v>
      </c>
      <c r="BH470" s="232">
        <f>IF(N470="sníž. přenesená",J470,0)</f>
        <v>0</v>
      </c>
      <c r="BI470" s="232">
        <f>IF(N470="nulová",J470,0)</f>
        <v>0</v>
      </c>
      <c r="BJ470" s="18" t="s">
        <v>83</v>
      </c>
      <c r="BK470" s="232">
        <f>ROUND(I470*H470,2)</f>
        <v>0</v>
      </c>
      <c r="BL470" s="18" t="s">
        <v>215</v>
      </c>
      <c r="BM470" s="231" t="s">
        <v>586</v>
      </c>
    </row>
    <row r="471" s="12" customFormat="1" ht="22.8" customHeight="1">
      <c r="A471" s="12"/>
      <c r="B471" s="204"/>
      <c r="C471" s="205"/>
      <c r="D471" s="206" t="s">
        <v>74</v>
      </c>
      <c r="E471" s="218" t="s">
        <v>587</v>
      </c>
      <c r="F471" s="218" t="s">
        <v>588</v>
      </c>
      <c r="G471" s="205"/>
      <c r="H471" s="205"/>
      <c r="I471" s="208"/>
      <c r="J471" s="219">
        <f>BK471</f>
        <v>0</v>
      </c>
      <c r="K471" s="205"/>
      <c r="L471" s="210"/>
      <c r="M471" s="211"/>
      <c r="N471" s="212"/>
      <c r="O471" s="212"/>
      <c r="P471" s="213">
        <f>SUM(P472:P502)</f>
        <v>0</v>
      </c>
      <c r="Q471" s="212"/>
      <c r="R471" s="213">
        <f>SUM(R472:R502)</f>
        <v>0</v>
      </c>
      <c r="S471" s="212"/>
      <c r="T471" s="214">
        <f>SUM(T472:T502)</f>
        <v>7.0312999999999999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215" t="s">
        <v>85</v>
      </c>
      <c r="AT471" s="216" t="s">
        <v>74</v>
      </c>
      <c r="AU471" s="216" t="s">
        <v>83</v>
      </c>
      <c r="AY471" s="215" t="s">
        <v>130</v>
      </c>
      <c r="BK471" s="217">
        <f>SUM(BK472:BK502)</f>
        <v>0</v>
      </c>
    </row>
    <row r="472" s="2" customFormat="1" ht="24.15" customHeight="1">
      <c r="A472" s="39"/>
      <c r="B472" s="40"/>
      <c r="C472" s="220" t="s">
        <v>589</v>
      </c>
      <c r="D472" s="220" t="s">
        <v>133</v>
      </c>
      <c r="E472" s="221" t="s">
        <v>590</v>
      </c>
      <c r="F472" s="222" t="s">
        <v>591</v>
      </c>
      <c r="G472" s="223" t="s">
        <v>143</v>
      </c>
      <c r="H472" s="224">
        <v>265</v>
      </c>
      <c r="I472" s="225"/>
      <c r="J472" s="224">
        <f>ROUND(I472*H472,2)</f>
        <v>0</v>
      </c>
      <c r="K472" s="226"/>
      <c r="L472" s="45"/>
      <c r="M472" s="227" t="s">
        <v>1</v>
      </c>
      <c r="N472" s="228" t="s">
        <v>40</v>
      </c>
      <c r="O472" s="92"/>
      <c r="P472" s="229">
        <f>O472*H472</f>
        <v>0</v>
      </c>
      <c r="Q472" s="229">
        <v>0</v>
      </c>
      <c r="R472" s="229">
        <f>Q472*H472</f>
        <v>0</v>
      </c>
      <c r="S472" s="229">
        <v>0.0041000000000000003</v>
      </c>
      <c r="T472" s="230">
        <f>S472*H472</f>
        <v>1.0865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1" t="s">
        <v>215</v>
      </c>
      <c r="AT472" s="231" t="s">
        <v>133</v>
      </c>
      <c r="AU472" s="231" t="s">
        <v>85</v>
      </c>
      <c r="AY472" s="18" t="s">
        <v>130</v>
      </c>
      <c r="BE472" s="232">
        <f>IF(N472="základní",J472,0)</f>
        <v>0</v>
      </c>
      <c r="BF472" s="232">
        <f>IF(N472="snížená",J472,0)</f>
        <v>0</v>
      </c>
      <c r="BG472" s="232">
        <f>IF(N472="zákl. přenesená",J472,0)</f>
        <v>0</v>
      </c>
      <c r="BH472" s="232">
        <f>IF(N472="sníž. přenesená",J472,0)</f>
        <v>0</v>
      </c>
      <c r="BI472" s="232">
        <f>IF(N472="nulová",J472,0)</f>
        <v>0</v>
      </c>
      <c r="BJ472" s="18" t="s">
        <v>83</v>
      </c>
      <c r="BK472" s="232">
        <f>ROUND(I472*H472,2)</f>
        <v>0</v>
      </c>
      <c r="BL472" s="18" t="s">
        <v>215</v>
      </c>
      <c r="BM472" s="231" t="s">
        <v>592</v>
      </c>
    </row>
    <row r="473" s="15" customFormat="1">
      <c r="A473" s="15"/>
      <c r="B473" s="256"/>
      <c r="C473" s="257"/>
      <c r="D473" s="235" t="s">
        <v>145</v>
      </c>
      <c r="E473" s="258" t="s">
        <v>1</v>
      </c>
      <c r="F473" s="259" t="s">
        <v>593</v>
      </c>
      <c r="G473" s="257"/>
      <c r="H473" s="258" t="s">
        <v>1</v>
      </c>
      <c r="I473" s="260"/>
      <c r="J473" s="257"/>
      <c r="K473" s="257"/>
      <c r="L473" s="261"/>
      <c r="M473" s="262"/>
      <c r="N473" s="263"/>
      <c r="O473" s="263"/>
      <c r="P473" s="263"/>
      <c r="Q473" s="263"/>
      <c r="R473" s="263"/>
      <c r="S473" s="263"/>
      <c r="T473" s="264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65" t="s">
        <v>145</v>
      </c>
      <c r="AU473" s="265" t="s">
        <v>85</v>
      </c>
      <c r="AV473" s="15" t="s">
        <v>83</v>
      </c>
      <c r="AW473" s="15" t="s">
        <v>31</v>
      </c>
      <c r="AX473" s="15" t="s">
        <v>75</v>
      </c>
      <c r="AY473" s="265" t="s">
        <v>130</v>
      </c>
    </row>
    <row r="474" s="15" customFormat="1">
      <c r="A474" s="15"/>
      <c r="B474" s="256"/>
      <c r="C474" s="257"/>
      <c r="D474" s="235" t="s">
        <v>145</v>
      </c>
      <c r="E474" s="258" t="s">
        <v>1</v>
      </c>
      <c r="F474" s="259" t="s">
        <v>594</v>
      </c>
      <c r="G474" s="257"/>
      <c r="H474" s="258" t="s">
        <v>1</v>
      </c>
      <c r="I474" s="260"/>
      <c r="J474" s="257"/>
      <c r="K474" s="257"/>
      <c r="L474" s="261"/>
      <c r="M474" s="262"/>
      <c r="N474" s="263"/>
      <c r="O474" s="263"/>
      <c r="P474" s="263"/>
      <c r="Q474" s="263"/>
      <c r="R474" s="263"/>
      <c r="S474" s="263"/>
      <c r="T474" s="264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65" t="s">
        <v>145</v>
      </c>
      <c r="AU474" s="265" t="s">
        <v>85</v>
      </c>
      <c r="AV474" s="15" t="s">
        <v>83</v>
      </c>
      <c r="AW474" s="15" t="s">
        <v>31</v>
      </c>
      <c r="AX474" s="15" t="s">
        <v>75</v>
      </c>
      <c r="AY474" s="265" t="s">
        <v>130</v>
      </c>
    </row>
    <row r="475" s="13" customFormat="1">
      <c r="A475" s="13"/>
      <c r="B475" s="233"/>
      <c r="C475" s="234"/>
      <c r="D475" s="235" t="s">
        <v>145</v>
      </c>
      <c r="E475" s="236" t="s">
        <v>1</v>
      </c>
      <c r="F475" s="237" t="s">
        <v>595</v>
      </c>
      <c r="G475" s="234"/>
      <c r="H475" s="238">
        <v>265</v>
      </c>
      <c r="I475" s="239"/>
      <c r="J475" s="234"/>
      <c r="K475" s="234"/>
      <c r="L475" s="240"/>
      <c r="M475" s="241"/>
      <c r="N475" s="242"/>
      <c r="O475" s="242"/>
      <c r="P475" s="242"/>
      <c r="Q475" s="242"/>
      <c r="R475" s="242"/>
      <c r="S475" s="242"/>
      <c r="T475" s="24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4" t="s">
        <v>145</v>
      </c>
      <c r="AU475" s="244" t="s">
        <v>85</v>
      </c>
      <c r="AV475" s="13" t="s">
        <v>85</v>
      </c>
      <c r="AW475" s="13" t="s">
        <v>31</v>
      </c>
      <c r="AX475" s="13" t="s">
        <v>83</v>
      </c>
      <c r="AY475" s="244" t="s">
        <v>130</v>
      </c>
    </row>
    <row r="476" s="2" customFormat="1" ht="37.8" customHeight="1">
      <c r="A476" s="39"/>
      <c r="B476" s="40"/>
      <c r="C476" s="220" t="s">
        <v>596</v>
      </c>
      <c r="D476" s="220" t="s">
        <v>133</v>
      </c>
      <c r="E476" s="221" t="s">
        <v>597</v>
      </c>
      <c r="F476" s="222" t="s">
        <v>598</v>
      </c>
      <c r="G476" s="223" t="s">
        <v>143</v>
      </c>
      <c r="H476" s="224">
        <v>25</v>
      </c>
      <c r="I476" s="225"/>
      <c r="J476" s="224">
        <f>ROUND(I476*H476,2)</f>
        <v>0</v>
      </c>
      <c r="K476" s="226"/>
      <c r="L476" s="45"/>
      <c r="M476" s="227" t="s">
        <v>1</v>
      </c>
      <c r="N476" s="228" t="s">
        <v>40</v>
      </c>
      <c r="O476" s="92"/>
      <c r="P476" s="229">
        <f>O476*H476</f>
        <v>0</v>
      </c>
      <c r="Q476" s="229">
        <v>0</v>
      </c>
      <c r="R476" s="229">
        <f>Q476*H476</f>
        <v>0</v>
      </c>
      <c r="S476" s="229">
        <v>0.035000000000000003</v>
      </c>
      <c r="T476" s="230">
        <f>S476*H476</f>
        <v>0.87500000000000011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31" t="s">
        <v>215</v>
      </c>
      <c r="AT476" s="231" t="s">
        <v>133</v>
      </c>
      <c r="AU476" s="231" t="s">
        <v>85</v>
      </c>
      <c r="AY476" s="18" t="s">
        <v>130</v>
      </c>
      <c r="BE476" s="232">
        <f>IF(N476="základní",J476,0)</f>
        <v>0</v>
      </c>
      <c r="BF476" s="232">
        <f>IF(N476="snížená",J476,0)</f>
        <v>0</v>
      </c>
      <c r="BG476" s="232">
        <f>IF(N476="zákl. přenesená",J476,0)</f>
        <v>0</v>
      </c>
      <c r="BH476" s="232">
        <f>IF(N476="sníž. přenesená",J476,0)</f>
        <v>0</v>
      </c>
      <c r="BI476" s="232">
        <f>IF(N476="nulová",J476,0)</f>
        <v>0</v>
      </c>
      <c r="BJ476" s="18" t="s">
        <v>83</v>
      </c>
      <c r="BK476" s="232">
        <f>ROUND(I476*H476,2)</f>
        <v>0</v>
      </c>
      <c r="BL476" s="18" t="s">
        <v>215</v>
      </c>
      <c r="BM476" s="231" t="s">
        <v>599</v>
      </c>
    </row>
    <row r="477" s="15" customFormat="1">
      <c r="A477" s="15"/>
      <c r="B477" s="256"/>
      <c r="C477" s="257"/>
      <c r="D477" s="235" t="s">
        <v>145</v>
      </c>
      <c r="E477" s="258" t="s">
        <v>1</v>
      </c>
      <c r="F477" s="259" t="s">
        <v>600</v>
      </c>
      <c r="G477" s="257"/>
      <c r="H477" s="258" t="s">
        <v>1</v>
      </c>
      <c r="I477" s="260"/>
      <c r="J477" s="257"/>
      <c r="K477" s="257"/>
      <c r="L477" s="261"/>
      <c r="M477" s="262"/>
      <c r="N477" s="263"/>
      <c r="O477" s="263"/>
      <c r="P477" s="263"/>
      <c r="Q477" s="263"/>
      <c r="R477" s="263"/>
      <c r="S477" s="263"/>
      <c r="T477" s="264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65" t="s">
        <v>145</v>
      </c>
      <c r="AU477" s="265" t="s">
        <v>85</v>
      </c>
      <c r="AV477" s="15" t="s">
        <v>83</v>
      </c>
      <c r="AW477" s="15" t="s">
        <v>31</v>
      </c>
      <c r="AX477" s="15" t="s">
        <v>75</v>
      </c>
      <c r="AY477" s="265" t="s">
        <v>130</v>
      </c>
    </row>
    <row r="478" s="15" customFormat="1">
      <c r="A478" s="15"/>
      <c r="B478" s="256"/>
      <c r="C478" s="257"/>
      <c r="D478" s="235" t="s">
        <v>145</v>
      </c>
      <c r="E478" s="258" t="s">
        <v>1</v>
      </c>
      <c r="F478" s="259" t="s">
        <v>286</v>
      </c>
      <c r="G478" s="257"/>
      <c r="H478" s="258" t="s">
        <v>1</v>
      </c>
      <c r="I478" s="260"/>
      <c r="J478" s="257"/>
      <c r="K478" s="257"/>
      <c r="L478" s="261"/>
      <c r="M478" s="262"/>
      <c r="N478" s="263"/>
      <c r="O478" s="263"/>
      <c r="P478" s="263"/>
      <c r="Q478" s="263"/>
      <c r="R478" s="263"/>
      <c r="S478" s="263"/>
      <c r="T478" s="264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5" t="s">
        <v>145</v>
      </c>
      <c r="AU478" s="265" t="s">
        <v>85</v>
      </c>
      <c r="AV478" s="15" t="s">
        <v>83</v>
      </c>
      <c r="AW478" s="15" t="s">
        <v>31</v>
      </c>
      <c r="AX478" s="15" t="s">
        <v>75</v>
      </c>
      <c r="AY478" s="265" t="s">
        <v>130</v>
      </c>
    </row>
    <row r="479" s="15" customFormat="1">
      <c r="A479" s="15"/>
      <c r="B479" s="256"/>
      <c r="C479" s="257"/>
      <c r="D479" s="235" t="s">
        <v>145</v>
      </c>
      <c r="E479" s="258" t="s">
        <v>1</v>
      </c>
      <c r="F479" s="259" t="s">
        <v>287</v>
      </c>
      <c r="G479" s="257"/>
      <c r="H479" s="258" t="s">
        <v>1</v>
      </c>
      <c r="I479" s="260"/>
      <c r="J479" s="257"/>
      <c r="K479" s="257"/>
      <c r="L479" s="261"/>
      <c r="M479" s="262"/>
      <c r="N479" s="263"/>
      <c r="O479" s="263"/>
      <c r="P479" s="263"/>
      <c r="Q479" s="263"/>
      <c r="R479" s="263"/>
      <c r="S479" s="263"/>
      <c r="T479" s="264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5" t="s">
        <v>145</v>
      </c>
      <c r="AU479" s="265" t="s">
        <v>85</v>
      </c>
      <c r="AV479" s="15" t="s">
        <v>83</v>
      </c>
      <c r="AW479" s="15" t="s">
        <v>31</v>
      </c>
      <c r="AX479" s="15" t="s">
        <v>75</v>
      </c>
      <c r="AY479" s="265" t="s">
        <v>130</v>
      </c>
    </row>
    <row r="480" s="13" customFormat="1">
      <c r="A480" s="13"/>
      <c r="B480" s="233"/>
      <c r="C480" s="234"/>
      <c r="D480" s="235" t="s">
        <v>145</v>
      </c>
      <c r="E480" s="236" t="s">
        <v>1</v>
      </c>
      <c r="F480" s="237" t="s">
        <v>288</v>
      </c>
      <c r="G480" s="234"/>
      <c r="H480" s="238">
        <v>25</v>
      </c>
      <c r="I480" s="239"/>
      <c r="J480" s="234"/>
      <c r="K480" s="234"/>
      <c r="L480" s="240"/>
      <c r="M480" s="241"/>
      <c r="N480" s="242"/>
      <c r="O480" s="242"/>
      <c r="P480" s="242"/>
      <c r="Q480" s="242"/>
      <c r="R480" s="242"/>
      <c r="S480" s="242"/>
      <c r="T480" s="24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4" t="s">
        <v>145</v>
      </c>
      <c r="AU480" s="244" t="s">
        <v>85</v>
      </c>
      <c r="AV480" s="13" t="s">
        <v>85</v>
      </c>
      <c r="AW480" s="13" t="s">
        <v>31</v>
      </c>
      <c r="AX480" s="13" t="s">
        <v>83</v>
      </c>
      <c r="AY480" s="244" t="s">
        <v>130</v>
      </c>
    </row>
    <row r="481" s="2" customFormat="1" ht="24.15" customHeight="1">
      <c r="A481" s="39"/>
      <c r="B481" s="40"/>
      <c r="C481" s="220" t="s">
        <v>601</v>
      </c>
      <c r="D481" s="220" t="s">
        <v>133</v>
      </c>
      <c r="E481" s="221" t="s">
        <v>602</v>
      </c>
      <c r="F481" s="222" t="s">
        <v>603</v>
      </c>
      <c r="G481" s="223" t="s">
        <v>143</v>
      </c>
      <c r="H481" s="224">
        <v>265</v>
      </c>
      <c r="I481" s="225"/>
      <c r="J481" s="224">
        <f>ROUND(I481*H481,2)</f>
        <v>0</v>
      </c>
      <c r="K481" s="226"/>
      <c r="L481" s="45"/>
      <c r="M481" s="227" t="s">
        <v>1</v>
      </c>
      <c r="N481" s="228" t="s">
        <v>40</v>
      </c>
      <c r="O481" s="92"/>
      <c r="P481" s="229">
        <f>O481*H481</f>
        <v>0</v>
      </c>
      <c r="Q481" s="229">
        <v>0</v>
      </c>
      <c r="R481" s="229">
        <f>Q481*H481</f>
        <v>0</v>
      </c>
      <c r="S481" s="229">
        <v>0.0089999999999999993</v>
      </c>
      <c r="T481" s="230">
        <f>S481*H481</f>
        <v>2.3849999999999998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1" t="s">
        <v>215</v>
      </c>
      <c r="AT481" s="231" t="s">
        <v>133</v>
      </c>
      <c r="AU481" s="231" t="s">
        <v>85</v>
      </c>
      <c r="AY481" s="18" t="s">
        <v>130</v>
      </c>
      <c r="BE481" s="232">
        <f>IF(N481="základní",J481,0)</f>
        <v>0</v>
      </c>
      <c r="BF481" s="232">
        <f>IF(N481="snížená",J481,0)</f>
        <v>0</v>
      </c>
      <c r="BG481" s="232">
        <f>IF(N481="zákl. přenesená",J481,0)</f>
        <v>0</v>
      </c>
      <c r="BH481" s="232">
        <f>IF(N481="sníž. přenesená",J481,0)</f>
        <v>0</v>
      </c>
      <c r="BI481" s="232">
        <f>IF(N481="nulová",J481,0)</f>
        <v>0</v>
      </c>
      <c r="BJ481" s="18" t="s">
        <v>83</v>
      </c>
      <c r="BK481" s="232">
        <f>ROUND(I481*H481,2)</f>
        <v>0</v>
      </c>
      <c r="BL481" s="18" t="s">
        <v>215</v>
      </c>
      <c r="BM481" s="231" t="s">
        <v>604</v>
      </c>
    </row>
    <row r="482" s="15" customFormat="1">
      <c r="A482" s="15"/>
      <c r="B482" s="256"/>
      <c r="C482" s="257"/>
      <c r="D482" s="235" t="s">
        <v>145</v>
      </c>
      <c r="E482" s="258" t="s">
        <v>1</v>
      </c>
      <c r="F482" s="259" t="s">
        <v>605</v>
      </c>
      <c r="G482" s="257"/>
      <c r="H482" s="258" t="s">
        <v>1</v>
      </c>
      <c r="I482" s="260"/>
      <c r="J482" s="257"/>
      <c r="K482" s="257"/>
      <c r="L482" s="261"/>
      <c r="M482" s="262"/>
      <c r="N482" s="263"/>
      <c r="O482" s="263"/>
      <c r="P482" s="263"/>
      <c r="Q482" s="263"/>
      <c r="R482" s="263"/>
      <c r="S482" s="263"/>
      <c r="T482" s="264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5" t="s">
        <v>145</v>
      </c>
      <c r="AU482" s="265" t="s">
        <v>85</v>
      </c>
      <c r="AV482" s="15" t="s">
        <v>83</v>
      </c>
      <c r="AW482" s="15" t="s">
        <v>31</v>
      </c>
      <c r="AX482" s="15" t="s">
        <v>75</v>
      </c>
      <c r="AY482" s="265" t="s">
        <v>130</v>
      </c>
    </row>
    <row r="483" s="15" customFormat="1">
      <c r="A483" s="15"/>
      <c r="B483" s="256"/>
      <c r="C483" s="257"/>
      <c r="D483" s="235" t="s">
        <v>145</v>
      </c>
      <c r="E483" s="258" t="s">
        <v>1</v>
      </c>
      <c r="F483" s="259" t="s">
        <v>606</v>
      </c>
      <c r="G483" s="257"/>
      <c r="H483" s="258" t="s">
        <v>1</v>
      </c>
      <c r="I483" s="260"/>
      <c r="J483" s="257"/>
      <c r="K483" s="257"/>
      <c r="L483" s="261"/>
      <c r="M483" s="262"/>
      <c r="N483" s="263"/>
      <c r="O483" s="263"/>
      <c r="P483" s="263"/>
      <c r="Q483" s="263"/>
      <c r="R483" s="263"/>
      <c r="S483" s="263"/>
      <c r="T483" s="264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65" t="s">
        <v>145</v>
      </c>
      <c r="AU483" s="265" t="s">
        <v>85</v>
      </c>
      <c r="AV483" s="15" t="s">
        <v>83</v>
      </c>
      <c r="AW483" s="15" t="s">
        <v>31</v>
      </c>
      <c r="AX483" s="15" t="s">
        <v>75</v>
      </c>
      <c r="AY483" s="265" t="s">
        <v>130</v>
      </c>
    </row>
    <row r="484" s="15" customFormat="1">
      <c r="A484" s="15"/>
      <c r="B484" s="256"/>
      <c r="C484" s="257"/>
      <c r="D484" s="235" t="s">
        <v>145</v>
      </c>
      <c r="E484" s="258" t="s">
        <v>1</v>
      </c>
      <c r="F484" s="259" t="s">
        <v>607</v>
      </c>
      <c r="G484" s="257"/>
      <c r="H484" s="258" t="s">
        <v>1</v>
      </c>
      <c r="I484" s="260"/>
      <c r="J484" s="257"/>
      <c r="K484" s="257"/>
      <c r="L484" s="261"/>
      <c r="M484" s="262"/>
      <c r="N484" s="263"/>
      <c r="O484" s="263"/>
      <c r="P484" s="263"/>
      <c r="Q484" s="263"/>
      <c r="R484" s="263"/>
      <c r="S484" s="263"/>
      <c r="T484" s="264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65" t="s">
        <v>145</v>
      </c>
      <c r="AU484" s="265" t="s">
        <v>85</v>
      </c>
      <c r="AV484" s="15" t="s">
        <v>83</v>
      </c>
      <c r="AW484" s="15" t="s">
        <v>31</v>
      </c>
      <c r="AX484" s="15" t="s">
        <v>75</v>
      </c>
      <c r="AY484" s="265" t="s">
        <v>130</v>
      </c>
    </row>
    <row r="485" s="15" customFormat="1">
      <c r="A485" s="15"/>
      <c r="B485" s="256"/>
      <c r="C485" s="257"/>
      <c r="D485" s="235" t="s">
        <v>145</v>
      </c>
      <c r="E485" s="258" t="s">
        <v>1</v>
      </c>
      <c r="F485" s="259" t="s">
        <v>594</v>
      </c>
      <c r="G485" s="257"/>
      <c r="H485" s="258" t="s">
        <v>1</v>
      </c>
      <c r="I485" s="260"/>
      <c r="J485" s="257"/>
      <c r="K485" s="257"/>
      <c r="L485" s="261"/>
      <c r="M485" s="262"/>
      <c r="N485" s="263"/>
      <c r="O485" s="263"/>
      <c r="P485" s="263"/>
      <c r="Q485" s="263"/>
      <c r="R485" s="263"/>
      <c r="S485" s="263"/>
      <c r="T485" s="264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5" t="s">
        <v>145</v>
      </c>
      <c r="AU485" s="265" t="s">
        <v>85</v>
      </c>
      <c r="AV485" s="15" t="s">
        <v>83</v>
      </c>
      <c r="AW485" s="15" t="s">
        <v>31</v>
      </c>
      <c r="AX485" s="15" t="s">
        <v>75</v>
      </c>
      <c r="AY485" s="265" t="s">
        <v>130</v>
      </c>
    </row>
    <row r="486" s="13" customFormat="1">
      <c r="A486" s="13"/>
      <c r="B486" s="233"/>
      <c r="C486" s="234"/>
      <c r="D486" s="235" t="s">
        <v>145</v>
      </c>
      <c r="E486" s="236" t="s">
        <v>1</v>
      </c>
      <c r="F486" s="237" t="s">
        <v>595</v>
      </c>
      <c r="G486" s="234"/>
      <c r="H486" s="238">
        <v>265</v>
      </c>
      <c r="I486" s="239"/>
      <c r="J486" s="234"/>
      <c r="K486" s="234"/>
      <c r="L486" s="240"/>
      <c r="M486" s="241"/>
      <c r="N486" s="242"/>
      <c r="O486" s="242"/>
      <c r="P486" s="242"/>
      <c r="Q486" s="242"/>
      <c r="R486" s="242"/>
      <c r="S486" s="242"/>
      <c r="T486" s="24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4" t="s">
        <v>145</v>
      </c>
      <c r="AU486" s="244" t="s">
        <v>85</v>
      </c>
      <c r="AV486" s="13" t="s">
        <v>85</v>
      </c>
      <c r="AW486" s="13" t="s">
        <v>31</v>
      </c>
      <c r="AX486" s="13" t="s">
        <v>83</v>
      </c>
      <c r="AY486" s="244" t="s">
        <v>130</v>
      </c>
    </row>
    <row r="487" s="2" customFormat="1" ht="24.15" customHeight="1">
      <c r="A487" s="39"/>
      <c r="B487" s="40"/>
      <c r="C487" s="220" t="s">
        <v>608</v>
      </c>
      <c r="D487" s="220" t="s">
        <v>133</v>
      </c>
      <c r="E487" s="221" t="s">
        <v>609</v>
      </c>
      <c r="F487" s="222" t="s">
        <v>610</v>
      </c>
      <c r="G487" s="223" t="s">
        <v>143</v>
      </c>
      <c r="H487" s="224">
        <v>132.5</v>
      </c>
      <c r="I487" s="225"/>
      <c r="J487" s="224">
        <f>ROUND(I487*H487,2)</f>
        <v>0</v>
      </c>
      <c r="K487" s="226"/>
      <c r="L487" s="45"/>
      <c r="M487" s="227" t="s">
        <v>1</v>
      </c>
      <c r="N487" s="228" t="s">
        <v>40</v>
      </c>
      <c r="O487" s="92"/>
      <c r="P487" s="229">
        <f>O487*H487</f>
        <v>0</v>
      </c>
      <c r="Q487" s="229">
        <v>0</v>
      </c>
      <c r="R487" s="229">
        <f>Q487*H487</f>
        <v>0</v>
      </c>
      <c r="S487" s="229">
        <v>0</v>
      </c>
      <c r="T487" s="230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31" t="s">
        <v>215</v>
      </c>
      <c r="AT487" s="231" t="s">
        <v>133</v>
      </c>
      <c r="AU487" s="231" t="s">
        <v>85</v>
      </c>
      <c r="AY487" s="18" t="s">
        <v>130</v>
      </c>
      <c r="BE487" s="232">
        <f>IF(N487="základní",J487,0)</f>
        <v>0</v>
      </c>
      <c r="BF487" s="232">
        <f>IF(N487="snížená",J487,0)</f>
        <v>0</v>
      </c>
      <c r="BG487" s="232">
        <f>IF(N487="zákl. přenesená",J487,0)</f>
        <v>0</v>
      </c>
      <c r="BH487" s="232">
        <f>IF(N487="sníž. přenesená",J487,0)</f>
        <v>0</v>
      </c>
      <c r="BI487" s="232">
        <f>IF(N487="nulová",J487,0)</f>
        <v>0</v>
      </c>
      <c r="BJ487" s="18" t="s">
        <v>83</v>
      </c>
      <c r="BK487" s="232">
        <f>ROUND(I487*H487,2)</f>
        <v>0</v>
      </c>
      <c r="BL487" s="18" t="s">
        <v>215</v>
      </c>
      <c r="BM487" s="231" t="s">
        <v>611</v>
      </c>
    </row>
    <row r="488" s="13" customFormat="1">
      <c r="A488" s="13"/>
      <c r="B488" s="233"/>
      <c r="C488" s="234"/>
      <c r="D488" s="235" t="s">
        <v>145</v>
      </c>
      <c r="E488" s="236" t="s">
        <v>1</v>
      </c>
      <c r="F488" s="237" t="s">
        <v>612</v>
      </c>
      <c r="G488" s="234"/>
      <c r="H488" s="238">
        <v>132.5</v>
      </c>
      <c r="I488" s="239"/>
      <c r="J488" s="234"/>
      <c r="K488" s="234"/>
      <c r="L488" s="240"/>
      <c r="M488" s="241"/>
      <c r="N488" s="242"/>
      <c r="O488" s="242"/>
      <c r="P488" s="242"/>
      <c r="Q488" s="242"/>
      <c r="R488" s="242"/>
      <c r="S488" s="242"/>
      <c r="T488" s="24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4" t="s">
        <v>145</v>
      </c>
      <c r="AU488" s="244" t="s">
        <v>85</v>
      </c>
      <c r="AV488" s="13" t="s">
        <v>85</v>
      </c>
      <c r="AW488" s="13" t="s">
        <v>31</v>
      </c>
      <c r="AX488" s="13" t="s">
        <v>83</v>
      </c>
      <c r="AY488" s="244" t="s">
        <v>130</v>
      </c>
    </row>
    <row r="489" s="2" customFormat="1" ht="16.5" customHeight="1">
      <c r="A489" s="39"/>
      <c r="B489" s="40"/>
      <c r="C489" s="220" t="s">
        <v>613</v>
      </c>
      <c r="D489" s="220" t="s">
        <v>133</v>
      </c>
      <c r="E489" s="221" t="s">
        <v>614</v>
      </c>
      <c r="F489" s="222" t="s">
        <v>615</v>
      </c>
      <c r="G489" s="223" t="s">
        <v>143</v>
      </c>
      <c r="H489" s="224">
        <v>35</v>
      </c>
      <c r="I489" s="225"/>
      <c r="J489" s="224">
        <f>ROUND(I489*H489,2)</f>
        <v>0</v>
      </c>
      <c r="K489" s="226"/>
      <c r="L489" s="45"/>
      <c r="M489" s="227" t="s">
        <v>1</v>
      </c>
      <c r="N489" s="228" t="s">
        <v>40</v>
      </c>
      <c r="O489" s="92"/>
      <c r="P489" s="229">
        <f>O489*H489</f>
        <v>0</v>
      </c>
      <c r="Q489" s="229">
        <v>0</v>
      </c>
      <c r="R489" s="229">
        <f>Q489*H489</f>
        <v>0</v>
      </c>
      <c r="S489" s="229">
        <v>0.00594</v>
      </c>
      <c r="T489" s="230">
        <f>S489*H489</f>
        <v>0.2079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1" t="s">
        <v>215</v>
      </c>
      <c r="AT489" s="231" t="s">
        <v>133</v>
      </c>
      <c r="AU489" s="231" t="s">
        <v>85</v>
      </c>
      <c r="AY489" s="18" t="s">
        <v>130</v>
      </c>
      <c r="BE489" s="232">
        <f>IF(N489="základní",J489,0)</f>
        <v>0</v>
      </c>
      <c r="BF489" s="232">
        <f>IF(N489="snížená",J489,0)</f>
        <v>0</v>
      </c>
      <c r="BG489" s="232">
        <f>IF(N489="zákl. přenesená",J489,0)</f>
        <v>0</v>
      </c>
      <c r="BH489" s="232">
        <f>IF(N489="sníž. přenesená",J489,0)</f>
        <v>0</v>
      </c>
      <c r="BI489" s="232">
        <f>IF(N489="nulová",J489,0)</f>
        <v>0</v>
      </c>
      <c r="BJ489" s="18" t="s">
        <v>83</v>
      </c>
      <c r="BK489" s="232">
        <f>ROUND(I489*H489,2)</f>
        <v>0</v>
      </c>
      <c r="BL489" s="18" t="s">
        <v>215</v>
      </c>
      <c r="BM489" s="231" t="s">
        <v>616</v>
      </c>
    </row>
    <row r="490" s="15" customFormat="1">
      <c r="A490" s="15"/>
      <c r="B490" s="256"/>
      <c r="C490" s="257"/>
      <c r="D490" s="235" t="s">
        <v>145</v>
      </c>
      <c r="E490" s="258" t="s">
        <v>1</v>
      </c>
      <c r="F490" s="259" t="s">
        <v>594</v>
      </c>
      <c r="G490" s="257"/>
      <c r="H490" s="258" t="s">
        <v>1</v>
      </c>
      <c r="I490" s="260"/>
      <c r="J490" s="257"/>
      <c r="K490" s="257"/>
      <c r="L490" s="261"/>
      <c r="M490" s="262"/>
      <c r="N490" s="263"/>
      <c r="O490" s="263"/>
      <c r="P490" s="263"/>
      <c r="Q490" s="263"/>
      <c r="R490" s="263"/>
      <c r="S490" s="263"/>
      <c r="T490" s="264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65" t="s">
        <v>145</v>
      </c>
      <c r="AU490" s="265" t="s">
        <v>85</v>
      </c>
      <c r="AV490" s="15" t="s">
        <v>83</v>
      </c>
      <c r="AW490" s="15" t="s">
        <v>31</v>
      </c>
      <c r="AX490" s="15" t="s">
        <v>75</v>
      </c>
      <c r="AY490" s="265" t="s">
        <v>130</v>
      </c>
    </row>
    <row r="491" s="15" customFormat="1">
      <c r="A491" s="15"/>
      <c r="B491" s="256"/>
      <c r="C491" s="257"/>
      <c r="D491" s="235" t="s">
        <v>145</v>
      </c>
      <c r="E491" s="258" t="s">
        <v>1</v>
      </c>
      <c r="F491" s="259" t="s">
        <v>617</v>
      </c>
      <c r="G491" s="257"/>
      <c r="H491" s="258" t="s">
        <v>1</v>
      </c>
      <c r="I491" s="260"/>
      <c r="J491" s="257"/>
      <c r="K491" s="257"/>
      <c r="L491" s="261"/>
      <c r="M491" s="262"/>
      <c r="N491" s="263"/>
      <c r="O491" s="263"/>
      <c r="P491" s="263"/>
      <c r="Q491" s="263"/>
      <c r="R491" s="263"/>
      <c r="S491" s="263"/>
      <c r="T491" s="264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65" t="s">
        <v>145</v>
      </c>
      <c r="AU491" s="265" t="s">
        <v>85</v>
      </c>
      <c r="AV491" s="15" t="s">
        <v>83</v>
      </c>
      <c r="AW491" s="15" t="s">
        <v>31</v>
      </c>
      <c r="AX491" s="15" t="s">
        <v>75</v>
      </c>
      <c r="AY491" s="265" t="s">
        <v>130</v>
      </c>
    </row>
    <row r="492" s="13" customFormat="1">
      <c r="A492" s="13"/>
      <c r="B492" s="233"/>
      <c r="C492" s="234"/>
      <c r="D492" s="235" t="s">
        <v>145</v>
      </c>
      <c r="E492" s="236" t="s">
        <v>1</v>
      </c>
      <c r="F492" s="237" t="s">
        <v>226</v>
      </c>
      <c r="G492" s="234"/>
      <c r="H492" s="238">
        <v>35</v>
      </c>
      <c r="I492" s="239"/>
      <c r="J492" s="234"/>
      <c r="K492" s="234"/>
      <c r="L492" s="240"/>
      <c r="M492" s="241"/>
      <c r="N492" s="242"/>
      <c r="O492" s="242"/>
      <c r="P492" s="242"/>
      <c r="Q492" s="242"/>
      <c r="R492" s="242"/>
      <c r="S492" s="242"/>
      <c r="T492" s="24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4" t="s">
        <v>145</v>
      </c>
      <c r="AU492" s="244" t="s">
        <v>85</v>
      </c>
      <c r="AV492" s="13" t="s">
        <v>85</v>
      </c>
      <c r="AW492" s="13" t="s">
        <v>31</v>
      </c>
      <c r="AX492" s="13" t="s">
        <v>83</v>
      </c>
      <c r="AY492" s="244" t="s">
        <v>130</v>
      </c>
    </row>
    <row r="493" s="2" customFormat="1" ht="16.5" customHeight="1">
      <c r="A493" s="39"/>
      <c r="B493" s="40"/>
      <c r="C493" s="220" t="s">
        <v>618</v>
      </c>
      <c r="D493" s="220" t="s">
        <v>133</v>
      </c>
      <c r="E493" s="221" t="s">
        <v>619</v>
      </c>
      <c r="F493" s="222" t="s">
        <v>620</v>
      </c>
      <c r="G493" s="223" t="s">
        <v>143</v>
      </c>
      <c r="H493" s="224">
        <v>230</v>
      </c>
      <c r="I493" s="225"/>
      <c r="J493" s="224">
        <f>ROUND(I493*H493,2)</f>
        <v>0</v>
      </c>
      <c r="K493" s="226"/>
      <c r="L493" s="45"/>
      <c r="M493" s="227" t="s">
        <v>1</v>
      </c>
      <c r="N493" s="228" t="s">
        <v>40</v>
      </c>
      <c r="O493" s="92"/>
      <c r="P493" s="229">
        <f>O493*H493</f>
        <v>0</v>
      </c>
      <c r="Q493" s="229">
        <v>0</v>
      </c>
      <c r="R493" s="229">
        <f>Q493*H493</f>
        <v>0</v>
      </c>
      <c r="S493" s="229">
        <v>0.0094999999999999998</v>
      </c>
      <c r="T493" s="230">
        <f>S493*H493</f>
        <v>2.1850000000000001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1" t="s">
        <v>215</v>
      </c>
      <c r="AT493" s="231" t="s">
        <v>133</v>
      </c>
      <c r="AU493" s="231" t="s">
        <v>85</v>
      </c>
      <c r="AY493" s="18" t="s">
        <v>130</v>
      </c>
      <c r="BE493" s="232">
        <f>IF(N493="základní",J493,0)</f>
        <v>0</v>
      </c>
      <c r="BF493" s="232">
        <f>IF(N493="snížená",J493,0)</f>
        <v>0</v>
      </c>
      <c r="BG493" s="232">
        <f>IF(N493="zákl. přenesená",J493,0)</f>
        <v>0</v>
      </c>
      <c r="BH493" s="232">
        <f>IF(N493="sníž. přenesená",J493,0)</f>
        <v>0</v>
      </c>
      <c r="BI493" s="232">
        <f>IF(N493="nulová",J493,0)</f>
        <v>0</v>
      </c>
      <c r="BJ493" s="18" t="s">
        <v>83</v>
      </c>
      <c r="BK493" s="232">
        <f>ROUND(I493*H493,2)</f>
        <v>0</v>
      </c>
      <c r="BL493" s="18" t="s">
        <v>215</v>
      </c>
      <c r="BM493" s="231" t="s">
        <v>621</v>
      </c>
    </row>
    <row r="494" s="15" customFormat="1">
      <c r="A494" s="15"/>
      <c r="B494" s="256"/>
      <c r="C494" s="257"/>
      <c r="D494" s="235" t="s">
        <v>145</v>
      </c>
      <c r="E494" s="258" t="s">
        <v>1</v>
      </c>
      <c r="F494" s="259" t="s">
        <v>622</v>
      </c>
      <c r="G494" s="257"/>
      <c r="H494" s="258" t="s">
        <v>1</v>
      </c>
      <c r="I494" s="260"/>
      <c r="J494" s="257"/>
      <c r="K494" s="257"/>
      <c r="L494" s="261"/>
      <c r="M494" s="262"/>
      <c r="N494" s="263"/>
      <c r="O494" s="263"/>
      <c r="P494" s="263"/>
      <c r="Q494" s="263"/>
      <c r="R494" s="263"/>
      <c r="S494" s="263"/>
      <c r="T494" s="264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5" t="s">
        <v>145</v>
      </c>
      <c r="AU494" s="265" t="s">
        <v>85</v>
      </c>
      <c r="AV494" s="15" t="s">
        <v>83</v>
      </c>
      <c r="AW494" s="15" t="s">
        <v>31</v>
      </c>
      <c r="AX494" s="15" t="s">
        <v>75</v>
      </c>
      <c r="AY494" s="265" t="s">
        <v>130</v>
      </c>
    </row>
    <row r="495" s="13" customFormat="1">
      <c r="A495" s="13"/>
      <c r="B495" s="233"/>
      <c r="C495" s="234"/>
      <c r="D495" s="235" t="s">
        <v>145</v>
      </c>
      <c r="E495" s="236" t="s">
        <v>1</v>
      </c>
      <c r="F495" s="237" t="s">
        <v>623</v>
      </c>
      <c r="G495" s="234"/>
      <c r="H495" s="238">
        <v>230</v>
      </c>
      <c r="I495" s="239"/>
      <c r="J495" s="234"/>
      <c r="K495" s="234"/>
      <c r="L495" s="240"/>
      <c r="M495" s="241"/>
      <c r="N495" s="242"/>
      <c r="O495" s="242"/>
      <c r="P495" s="242"/>
      <c r="Q495" s="242"/>
      <c r="R495" s="242"/>
      <c r="S495" s="242"/>
      <c r="T495" s="24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4" t="s">
        <v>145</v>
      </c>
      <c r="AU495" s="244" t="s">
        <v>85</v>
      </c>
      <c r="AV495" s="13" t="s">
        <v>85</v>
      </c>
      <c r="AW495" s="13" t="s">
        <v>31</v>
      </c>
      <c r="AX495" s="13" t="s">
        <v>83</v>
      </c>
      <c r="AY495" s="244" t="s">
        <v>130</v>
      </c>
    </row>
    <row r="496" s="2" customFormat="1" ht="24.15" customHeight="1">
      <c r="A496" s="39"/>
      <c r="B496" s="40"/>
      <c r="C496" s="220" t="s">
        <v>624</v>
      </c>
      <c r="D496" s="220" t="s">
        <v>133</v>
      </c>
      <c r="E496" s="221" t="s">
        <v>625</v>
      </c>
      <c r="F496" s="222" t="s">
        <v>626</v>
      </c>
      <c r="G496" s="223" t="s">
        <v>143</v>
      </c>
      <c r="H496" s="224">
        <v>230</v>
      </c>
      <c r="I496" s="225"/>
      <c r="J496" s="224">
        <f>ROUND(I496*H496,2)</f>
        <v>0</v>
      </c>
      <c r="K496" s="226"/>
      <c r="L496" s="45"/>
      <c r="M496" s="227" t="s">
        <v>1</v>
      </c>
      <c r="N496" s="228" t="s">
        <v>40</v>
      </c>
      <c r="O496" s="92"/>
      <c r="P496" s="229">
        <f>O496*H496</f>
        <v>0</v>
      </c>
      <c r="Q496" s="229">
        <v>0</v>
      </c>
      <c r="R496" s="229">
        <f>Q496*H496</f>
        <v>0</v>
      </c>
      <c r="S496" s="229">
        <v>0</v>
      </c>
      <c r="T496" s="230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1" t="s">
        <v>215</v>
      </c>
      <c r="AT496" s="231" t="s">
        <v>133</v>
      </c>
      <c r="AU496" s="231" t="s">
        <v>85</v>
      </c>
      <c r="AY496" s="18" t="s">
        <v>130</v>
      </c>
      <c r="BE496" s="232">
        <f>IF(N496="základní",J496,0)</f>
        <v>0</v>
      </c>
      <c r="BF496" s="232">
        <f>IF(N496="snížená",J496,0)</f>
        <v>0</v>
      </c>
      <c r="BG496" s="232">
        <f>IF(N496="zákl. přenesená",J496,0)</f>
        <v>0</v>
      </c>
      <c r="BH496" s="232">
        <f>IF(N496="sníž. přenesená",J496,0)</f>
        <v>0</v>
      </c>
      <c r="BI496" s="232">
        <f>IF(N496="nulová",J496,0)</f>
        <v>0</v>
      </c>
      <c r="BJ496" s="18" t="s">
        <v>83</v>
      </c>
      <c r="BK496" s="232">
        <f>ROUND(I496*H496,2)</f>
        <v>0</v>
      </c>
      <c r="BL496" s="18" t="s">
        <v>215</v>
      </c>
      <c r="BM496" s="231" t="s">
        <v>627</v>
      </c>
    </row>
    <row r="497" s="13" customFormat="1">
      <c r="A497" s="13"/>
      <c r="B497" s="233"/>
      <c r="C497" s="234"/>
      <c r="D497" s="235" t="s">
        <v>145</v>
      </c>
      <c r="E497" s="236" t="s">
        <v>1</v>
      </c>
      <c r="F497" s="237" t="s">
        <v>623</v>
      </c>
      <c r="G497" s="234"/>
      <c r="H497" s="238">
        <v>230</v>
      </c>
      <c r="I497" s="239"/>
      <c r="J497" s="234"/>
      <c r="K497" s="234"/>
      <c r="L497" s="240"/>
      <c r="M497" s="241"/>
      <c r="N497" s="242"/>
      <c r="O497" s="242"/>
      <c r="P497" s="242"/>
      <c r="Q497" s="242"/>
      <c r="R497" s="242"/>
      <c r="S497" s="242"/>
      <c r="T497" s="24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4" t="s">
        <v>145</v>
      </c>
      <c r="AU497" s="244" t="s">
        <v>85</v>
      </c>
      <c r="AV497" s="13" t="s">
        <v>85</v>
      </c>
      <c r="AW497" s="13" t="s">
        <v>31</v>
      </c>
      <c r="AX497" s="13" t="s">
        <v>83</v>
      </c>
      <c r="AY497" s="244" t="s">
        <v>130</v>
      </c>
    </row>
    <row r="498" s="2" customFormat="1" ht="24.15" customHeight="1">
      <c r="A498" s="39"/>
      <c r="B498" s="40"/>
      <c r="C498" s="220" t="s">
        <v>628</v>
      </c>
      <c r="D498" s="220" t="s">
        <v>133</v>
      </c>
      <c r="E498" s="221" t="s">
        <v>629</v>
      </c>
      <c r="F498" s="222" t="s">
        <v>630</v>
      </c>
      <c r="G498" s="223" t="s">
        <v>184</v>
      </c>
      <c r="H498" s="224">
        <v>20</v>
      </c>
      <c r="I498" s="225"/>
      <c r="J498" s="224">
        <f>ROUND(I498*H498,2)</f>
        <v>0</v>
      </c>
      <c r="K498" s="226"/>
      <c r="L498" s="45"/>
      <c r="M498" s="227" t="s">
        <v>1</v>
      </c>
      <c r="N498" s="228" t="s">
        <v>40</v>
      </c>
      <c r="O498" s="92"/>
      <c r="P498" s="229">
        <f>O498*H498</f>
        <v>0</v>
      </c>
      <c r="Q498" s="229">
        <v>0</v>
      </c>
      <c r="R498" s="229">
        <f>Q498*H498</f>
        <v>0</v>
      </c>
      <c r="S498" s="229">
        <v>0</v>
      </c>
      <c r="T498" s="230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1" t="s">
        <v>215</v>
      </c>
      <c r="AT498" s="231" t="s">
        <v>133</v>
      </c>
      <c r="AU498" s="231" t="s">
        <v>85</v>
      </c>
      <c r="AY498" s="18" t="s">
        <v>130</v>
      </c>
      <c r="BE498" s="232">
        <f>IF(N498="základní",J498,0)</f>
        <v>0</v>
      </c>
      <c r="BF498" s="232">
        <f>IF(N498="snížená",J498,0)</f>
        <v>0</v>
      </c>
      <c r="BG498" s="232">
        <f>IF(N498="zákl. přenesená",J498,0)</f>
        <v>0</v>
      </c>
      <c r="BH498" s="232">
        <f>IF(N498="sníž. přenesená",J498,0)</f>
        <v>0</v>
      </c>
      <c r="BI498" s="232">
        <f>IF(N498="nulová",J498,0)</f>
        <v>0</v>
      </c>
      <c r="BJ498" s="18" t="s">
        <v>83</v>
      </c>
      <c r="BK498" s="232">
        <f>ROUND(I498*H498,2)</f>
        <v>0</v>
      </c>
      <c r="BL498" s="18" t="s">
        <v>215</v>
      </c>
      <c r="BM498" s="231" t="s">
        <v>631</v>
      </c>
    </row>
    <row r="499" s="2" customFormat="1" ht="24.15" customHeight="1">
      <c r="A499" s="39"/>
      <c r="B499" s="40"/>
      <c r="C499" s="220" t="s">
        <v>632</v>
      </c>
      <c r="D499" s="220" t="s">
        <v>133</v>
      </c>
      <c r="E499" s="221" t="s">
        <v>633</v>
      </c>
      <c r="F499" s="222" t="s">
        <v>634</v>
      </c>
      <c r="G499" s="223" t="s">
        <v>184</v>
      </c>
      <c r="H499" s="224">
        <v>20</v>
      </c>
      <c r="I499" s="225"/>
      <c r="J499" s="224">
        <f>ROUND(I499*H499,2)</f>
        <v>0</v>
      </c>
      <c r="K499" s="226"/>
      <c r="L499" s="45"/>
      <c r="M499" s="227" t="s">
        <v>1</v>
      </c>
      <c r="N499" s="228" t="s">
        <v>40</v>
      </c>
      <c r="O499" s="92"/>
      <c r="P499" s="229">
        <f>O499*H499</f>
        <v>0</v>
      </c>
      <c r="Q499" s="229">
        <v>0</v>
      </c>
      <c r="R499" s="229">
        <f>Q499*H499</f>
        <v>0</v>
      </c>
      <c r="S499" s="229">
        <v>0</v>
      </c>
      <c r="T499" s="230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1" t="s">
        <v>215</v>
      </c>
      <c r="AT499" s="231" t="s">
        <v>133</v>
      </c>
      <c r="AU499" s="231" t="s">
        <v>85</v>
      </c>
      <c r="AY499" s="18" t="s">
        <v>130</v>
      </c>
      <c r="BE499" s="232">
        <f>IF(N499="základní",J499,0)</f>
        <v>0</v>
      </c>
      <c r="BF499" s="232">
        <f>IF(N499="snížená",J499,0)</f>
        <v>0</v>
      </c>
      <c r="BG499" s="232">
        <f>IF(N499="zákl. přenesená",J499,0)</f>
        <v>0</v>
      </c>
      <c r="BH499" s="232">
        <f>IF(N499="sníž. přenesená",J499,0)</f>
        <v>0</v>
      </c>
      <c r="BI499" s="232">
        <f>IF(N499="nulová",J499,0)</f>
        <v>0</v>
      </c>
      <c r="BJ499" s="18" t="s">
        <v>83</v>
      </c>
      <c r="BK499" s="232">
        <f>ROUND(I499*H499,2)</f>
        <v>0</v>
      </c>
      <c r="BL499" s="18" t="s">
        <v>215</v>
      </c>
      <c r="BM499" s="231" t="s">
        <v>635</v>
      </c>
    </row>
    <row r="500" s="2" customFormat="1" ht="24.15" customHeight="1">
      <c r="A500" s="39"/>
      <c r="B500" s="40"/>
      <c r="C500" s="220" t="s">
        <v>636</v>
      </c>
      <c r="D500" s="220" t="s">
        <v>133</v>
      </c>
      <c r="E500" s="221" t="s">
        <v>637</v>
      </c>
      <c r="F500" s="222" t="s">
        <v>638</v>
      </c>
      <c r="G500" s="223" t="s">
        <v>136</v>
      </c>
      <c r="H500" s="224">
        <v>1</v>
      </c>
      <c r="I500" s="225"/>
      <c r="J500" s="224">
        <f>ROUND(I500*H500,2)</f>
        <v>0</v>
      </c>
      <c r="K500" s="226"/>
      <c r="L500" s="45"/>
      <c r="M500" s="227" t="s">
        <v>1</v>
      </c>
      <c r="N500" s="228" t="s">
        <v>40</v>
      </c>
      <c r="O500" s="92"/>
      <c r="P500" s="229">
        <f>O500*H500</f>
        <v>0</v>
      </c>
      <c r="Q500" s="229">
        <v>0</v>
      </c>
      <c r="R500" s="229">
        <f>Q500*H500</f>
        <v>0</v>
      </c>
      <c r="S500" s="229">
        <v>0</v>
      </c>
      <c r="T500" s="230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31" t="s">
        <v>215</v>
      </c>
      <c r="AT500" s="231" t="s">
        <v>133</v>
      </c>
      <c r="AU500" s="231" t="s">
        <v>85</v>
      </c>
      <c r="AY500" s="18" t="s">
        <v>130</v>
      </c>
      <c r="BE500" s="232">
        <f>IF(N500="základní",J500,0)</f>
        <v>0</v>
      </c>
      <c r="BF500" s="232">
        <f>IF(N500="snížená",J500,0)</f>
        <v>0</v>
      </c>
      <c r="BG500" s="232">
        <f>IF(N500="zákl. přenesená",J500,0)</f>
        <v>0</v>
      </c>
      <c r="BH500" s="232">
        <f>IF(N500="sníž. přenesená",J500,0)</f>
        <v>0</v>
      </c>
      <c r="BI500" s="232">
        <f>IF(N500="nulová",J500,0)</f>
        <v>0</v>
      </c>
      <c r="BJ500" s="18" t="s">
        <v>83</v>
      </c>
      <c r="BK500" s="232">
        <f>ROUND(I500*H500,2)</f>
        <v>0</v>
      </c>
      <c r="BL500" s="18" t="s">
        <v>215</v>
      </c>
      <c r="BM500" s="231" t="s">
        <v>639</v>
      </c>
    </row>
    <row r="501" s="2" customFormat="1" ht="24.15" customHeight="1">
      <c r="A501" s="39"/>
      <c r="B501" s="40"/>
      <c r="C501" s="220" t="s">
        <v>640</v>
      </c>
      <c r="D501" s="220" t="s">
        <v>133</v>
      </c>
      <c r="E501" s="221" t="s">
        <v>641</v>
      </c>
      <c r="F501" s="222" t="s">
        <v>642</v>
      </c>
      <c r="G501" s="223" t="s">
        <v>491</v>
      </c>
      <c r="H501" s="224">
        <v>7</v>
      </c>
      <c r="I501" s="225"/>
      <c r="J501" s="224">
        <f>ROUND(I501*H501,2)</f>
        <v>0</v>
      </c>
      <c r="K501" s="226"/>
      <c r="L501" s="45"/>
      <c r="M501" s="227" t="s">
        <v>1</v>
      </c>
      <c r="N501" s="228" t="s">
        <v>40</v>
      </c>
      <c r="O501" s="92"/>
      <c r="P501" s="229">
        <f>O501*H501</f>
        <v>0</v>
      </c>
      <c r="Q501" s="229">
        <v>0</v>
      </c>
      <c r="R501" s="229">
        <f>Q501*H501</f>
        <v>0</v>
      </c>
      <c r="S501" s="229">
        <v>0.041700000000000001</v>
      </c>
      <c r="T501" s="230">
        <f>S501*H501</f>
        <v>0.29189999999999999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1" t="s">
        <v>215</v>
      </c>
      <c r="AT501" s="231" t="s">
        <v>133</v>
      </c>
      <c r="AU501" s="231" t="s">
        <v>85</v>
      </c>
      <c r="AY501" s="18" t="s">
        <v>130</v>
      </c>
      <c r="BE501" s="232">
        <f>IF(N501="základní",J501,0)</f>
        <v>0</v>
      </c>
      <c r="BF501" s="232">
        <f>IF(N501="snížená",J501,0)</f>
        <v>0</v>
      </c>
      <c r="BG501" s="232">
        <f>IF(N501="zákl. přenesená",J501,0)</f>
        <v>0</v>
      </c>
      <c r="BH501" s="232">
        <f>IF(N501="sníž. přenesená",J501,0)</f>
        <v>0</v>
      </c>
      <c r="BI501" s="232">
        <f>IF(N501="nulová",J501,0)</f>
        <v>0</v>
      </c>
      <c r="BJ501" s="18" t="s">
        <v>83</v>
      </c>
      <c r="BK501" s="232">
        <f>ROUND(I501*H501,2)</f>
        <v>0</v>
      </c>
      <c r="BL501" s="18" t="s">
        <v>215</v>
      </c>
      <c r="BM501" s="231" t="s">
        <v>643</v>
      </c>
    </row>
    <row r="502" s="2" customFormat="1">
      <c r="A502" s="39"/>
      <c r="B502" s="40"/>
      <c r="C502" s="41"/>
      <c r="D502" s="235" t="s">
        <v>174</v>
      </c>
      <c r="E502" s="41"/>
      <c r="F502" s="266" t="s">
        <v>644</v>
      </c>
      <c r="G502" s="41"/>
      <c r="H502" s="41"/>
      <c r="I502" s="267"/>
      <c r="J502" s="41"/>
      <c r="K502" s="41"/>
      <c r="L502" s="45"/>
      <c r="M502" s="268"/>
      <c r="N502" s="269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174</v>
      </c>
      <c r="AU502" s="18" t="s">
        <v>85</v>
      </c>
    </row>
    <row r="503" s="12" customFormat="1" ht="22.8" customHeight="1">
      <c r="A503" s="12"/>
      <c r="B503" s="204"/>
      <c r="C503" s="205"/>
      <c r="D503" s="206" t="s">
        <v>74</v>
      </c>
      <c r="E503" s="218" t="s">
        <v>645</v>
      </c>
      <c r="F503" s="218" t="s">
        <v>646</v>
      </c>
      <c r="G503" s="205"/>
      <c r="H503" s="205"/>
      <c r="I503" s="208"/>
      <c r="J503" s="219">
        <f>BK503</f>
        <v>0</v>
      </c>
      <c r="K503" s="205"/>
      <c r="L503" s="210"/>
      <c r="M503" s="211"/>
      <c r="N503" s="212"/>
      <c r="O503" s="212"/>
      <c r="P503" s="213">
        <f>SUM(P504:P509)</f>
        <v>0</v>
      </c>
      <c r="Q503" s="212"/>
      <c r="R503" s="213">
        <f>SUM(R504:R509)</f>
        <v>0</v>
      </c>
      <c r="S503" s="212"/>
      <c r="T503" s="214">
        <f>SUM(T504:T509)</f>
        <v>0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215" t="s">
        <v>85</v>
      </c>
      <c r="AT503" s="216" t="s">
        <v>74</v>
      </c>
      <c r="AU503" s="216" t="s">
        <v>83</v>
      </c>
      <c r="AY503" s="215" t="s">
        <v>130</v>
      </c>
      <c r="BK503" s="217">
        <f>SUM(BK504:BK509)</f>
        <v>0</v>
      </c>
    </row>
    <row r="504" s="2" customFormat="1" ht="44.25" customHeight="1">
      <c r="A504" s="39"/>
      <c r="B504" s="40"/>
      <c r="C504" s="220" t="s">
        <v>647</v>
      </c>
      <c r="D504" s="220" t="s">
        <v>133</v>
      </c>
      <c r="E504" s="221" t="s">
        <v>648</v>
      </c>
      <c r="F504" s="222" t="s">
        <v>649</v>
      </c>
      <c r="G504" s="223" t="s">
        <v>491</v>
      </c>
      <c r="H504" s="224">
        <v>3</v>
      </c>
      <c r="I504" s="225"/>
      <c r="J504" s="224">
        <f>ROUND(I504*H504,2)</f>
        <v>0</v>
      </c>
      <c r="K504" s="226"/>
      <c r="L504" s="45"/>
      <c r="M504" s="227" t="s">
        <v>1</v>
      </c>
      <c r="N504" s="228" t="s">
        <v>40</v>
      </c>
      <c r="O504" s="92"/>
      <c r="P504" s="229">
        <f>O504*H504</f>
        <v>0</v>
      </c>
      <c r="Q504" s="229">
        <v>0</v>
      </c>
      <c r="R504" s="229">
        <f>Q504*H504</f>
        <v>0</v>
      </c>
      <c r="S504" s="229">
        <v>0</v>
      </c>
      <c r="T504" s="230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1" t="s">
        <v>215</v>
      </c>
      <c r="AT504" s="231" t="s">
        <v>133</v>
      </c>
      <c r="AU504" s="231" t="s">
        <v>85</v>
      </c>
      <c r="AY504" s="18" t="s">
        <v>130</v>
      </c>
      <c r="BE504" s="232">
        <f>IF(N504="základní",J504,0)</f>
        <v>0</v>
      </c>
      <c r="BF504" s="232">
        <f>IF(N504="snížená",J504,0)</f>
        <v>0</v>
      </c>
      <c r="BG504" s="232">
        <f>IF(N504="zákl. přenesená",J504,0)</f>
        <v>0</v>
      </c>
      <c r="BH504" s="232">
        <f>IF(N504="sníž. přenesená",J504,0)</f>
        <v>0</v>
      </c>
      <c r="BI504" s="232">
        <f>IF(N504="nulová",J504,0)</f>
        <v>0</v>
      </c>
      <c r="BJ504" s="18" t="s">
        <v>83</v>
      </c>
      <c r="BK504" s="232">
        <f>ROUND(I504*H504,2)</f>
        <v>0</v>
      </c>
      <c r="BL504" s="18" t="s">
        <v>215</v>
      </c>
      <c r="BM504" s="231" t="s">
        <v>650</v>
      </c>
    </row>
    <row r="505" s="2" customFormat="1">
      <c r="A505" s="39"/>
      <c r="B505" s="40"/>
      <c r="C505" s="41"/>
      <c r="D505" s="235" t="s">
        <v>174</v>
      </c>
      <c r="E505" s="41"/>
      <c r="F505" s="266" t="s">
        <v>651</v>
      </c>
      <c r="G505" s="41"/>
      <c r="H505" s="41"/>
      <c r="I505" s="267"/>
      <c r="J505" s="41"/>
      <c r="K505" s="41"/>
      <c r="L505" s="45"/>
      <c r="M505" s="268"/>
      <c r="N505" s="269"/>
      <c r="O505" s="92"/>
      <c r="P505" s="92"/>
      <c r="Q505" s="92"/>
      <c r="R505" s="92"/>
      <c r="S505" s="92"/>
      <c r="T505" s="93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174</v>
      </c>
      <c r="AU505" s="18" t="s">
        <v>85</v>
      </c>
    </row>
    <row r="506" s="2" customFormat="1" ht="44.25" customHeight="1">
      <c r="A506" s="39"/>
      <c r="B506" s="40"/>
      <c r="C506" s="220" t="s">
        <v>652</v>
      </c>
      <c r="D506" s="220" t="s">
        <v>133</v>
      </c>
      <c r="E506" s="221" t="s">
        <v>653</v>
      </c>
      <c r="F506" s="222" t="s">
        <v>654</v>
      </c>
      <c r="G506" s="223" t="s">
        <v>491</v>
      </c>
      <c r="H506" s="224">
        <v>2</v>
      </c>
      <c r="I506" s="225"/>
      <c r="J506" s="224">
        <f>ROUND(I506*H506,2)</f>
        <v>0</v>
      </c>
      <c r="K506" s="226"/>
      <c r="L506" s="45"/>
      <c r="M506" s="227" t="s">
        <v>1</v>
      </c>
      <c r="N506" s="228" t="s">
        <v>40</v>
      </c>
      <c r="O506" s="92"/>
      <c r="P506" s="229">
        <f>O506*H506</f>
        <v>0</v>
      </c>
      <c r="Q506" s="229">
        <v>0</v>
      </c>
      <c r="R506" s="229">
        <f>Q506*H506</f>
        <v>0</v>
      </c>
      <c r="S506" s="229">
        <v>0</v>
      </c>
      <c r="T506" s="230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31" t="s">
        <v>215</v>
      </c>
      <c r="AT506" s="231" t="s">
        <v>133</v>
      </c>
      <c r="AU506" s="231" t="s">
        <v>85</v>
      </c>
      <c r="AY506" s="18" t="s">
        <v>130</v>
      </c>
      <c r="BE506" s="232">
        <f>IF(N506="základní",J506,0)</f>
        <v>0</v>
      </c>
      <c r="BF506" s="232">
        <f>IF(N506="snížená",J506,0)</f>
        <v>0</v>
      </c>
      <c r="BG506" s="232">
        <f>IF(N506="zákl. přenesená",J506,0)</f>
        <v>0</v>
      </c>
      <c r="BH506" s="232">
        <f>IF(N506="sníž. přenesená",J506,0)</f>
        <v>0</v>
      </c>
      <c r="BI506" s="232">
        <f>IF(N506="nulová",J506,0)</f>
        <v>0</v>
      </c>
      <c r="BJ506" s="18" t="s">
        <v>83</v>
      </c>
      <c r="BK506" s="232">
        <f>ROUND(I506*H506,2)</f>
        <v>0</v>
      </c>
      <c r="BL506" s="18" t="s">
        <v>215</v>
      </c>
      <c r="BM506" s="231" t="s">
        <v>655</v>
      </c>
    </row>
    <row r="507" s="2" customFormat="1">
      <c r="A507" s="39"/>
      <c r="B507" s="40"/>
      <c r="C507" s="41"/>
      <c r="D507" s="235" t="s">
        <v>174</v>
      </c>
      <c r="E507" s="41"/>
      <c r="F507" s="266" t="s">
        <v>651</v>
      </c>
      <c r="G507" s="41"/>
      <c r="H507" s="41"/>
      <c r="I507" s="267"/>
      <c r="J507" s="41"/>
      <c r="K507" s="41"/>
      <c r="L507" s="45"/>
      <c r="M507" s="268"/>
      <c r="N507" s="269"/>
      <c r="O507" s="92"/>
      <c r="P507" s="92"/>
      <c r="Q507" s="92"/>
      <c r="R507" s="92"/>
      <c r="S507" s="92"/>
      <c r="T507" s="93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174</v>
      </c>
      <c r="AU507" s="18" t="s">
        <v>85</v>
      </c>
    </row>
    <row r="508" s="2" customFormat="1" ht="44.25" customHeight="1">
      <c r="A508" s="39"/>
      <c r="B508" s="40"/>
      <c r="C508" s="220" t="s">
        <v>656</v>
      </c>
      <c r="D508" s="220" t="s">
        <v>133</v>
      </c>
      <c r="E508" s="221" t="s">
        <v>657</v>
      </c>
      <c r="F508" s="222" t="s">
        <v>658</v>
      </c>
      <c r="G508" s="223" t="s">
        <v>491</v>
      </c>
      <c r="H508" s="224">
        <v>1</v>
      </c>
      <c r="I508" s="225"/>
      <c r="J508" s="224">
        <f>ROUND(I508*H508,2)</f>
        <v>0</v>
      </c>
      <c r="K508" s="226"/>
      <c r="L508" s="45"/>
      <c r="M508" s="227" t="s">
        <v>1</v>
      </c>
      <c r="N508" s="228" t="s">
        <v>40</v>
      </c>
      <c r="O508" s="92"/>
      <c r="P508" s="229">
        <f>O508*H508</f>
        <v>0</v>
      </c>
      <c r="Q508" s="229">
        <v>0</v>
      </c>
      <c r="R508" s="229">
        <f>Q508*H508</f>
        <v>0</v>
      </c>
      <c r="S508" s="229">
        <v>0</v>
      </c>
      <c r="T508" s="230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1" t="s">
        <v>215</v>
      </c>
      <c r="AT508" s="231" t="s">
        <v>133</v>
      </c>
      <c r="AU508" s="231" t="s">
        <v>85</v>
      </c>
      <c r="AY508" s="18" t="s">
        <v>130</v>
      </c>
      <c r="BE508" s="232">
        <f>IF(N508="základní",J508,0)</f>
        <v>0</v>
      </c>
      <c r="BF508" s="232">
        <f>IF(N508="snížená",J508,0)</f>
        <v>0</v>
      </c>
      <c r="BG508" s="232">
        <f>IF(N508="zákl. přenesená",J508,0)</f>
        <v>0</v>
      </c>
      <c r="BH508" s="232">
        <f>IF(N508="sníž. přenesená",J508,0)</f>
        <v>0</v>
      </c>
      <c r="BI508" s="232">
        <f>IF(N508="nulová",J508,0)</f>
        <v>0</v>
      </c>
      <c r="BJ508" s="18" t="s">
        <v>83</v>
      </c>
      <c r="BK508" s="232">
        <f>ROUND(I508*H508,2)</f>
        <v>0</v>
      </c>
      <c r="BL508" s="18" t="s">
        <v>215</v>
      </c>
      <c r="BM508" s="231" t="s">
        <v>659</v>
      </c>
    </row>
    <row r="509" s="2" customFormat="1">
      <c r="A509" s="39"/>
      <c r="B509" s="40"/>
      <c r="C509" s="41"/>
      <c r="D509" s="235" t="s">
        <v>174</v>
      </c>
      <c r="E509" s="41"/>
      <c r="F509" s="266" t="s">
        <v>651</v>
      </c>
      <c r="G509" s="41"/>
      <c r="H509" s="41"/>
      <c r="I509" s="267"/>
      <c r="J509" s="41"/>
      <c r="K509" s="41"/>
      <c r="L509" s="45"/>
      <c r="M509" s="291"/>
      <c r="N509" s="292"/>
      <c r="O509" s="293"/>
      <c r="P509" s="293"/>
      <c r="Q509" s="293"/>
      <c r="R509" s="293"/>
      <c r="S509" s="293"/>
      <c r="T509" s="294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174</v>
      </c>
      <c r="AU509" s="18" t="s">
        <v>85</v>
      </c>
    </row>
    <row r="510" s="2" customFormat="1" ht="6.96" customHeight="1">
      <c r="A510" s="39"/>
      <c r="B510" s="67"/>
      <c r="C510" s="68"/>
      <c r="D510" s="68"/>
      <c r="E510" s="68"/>
      <c r="F510" s="68"/>
      <c r="G510" s="68"/>
      <c r="H510" s="68"/>
      <c r="I510" s="68"/>
      <c r="J510" s="68"/>
      <c r="K510" s="68"/>
      <c r="L510" s="45"/>
      <c r="M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</row>
  </sheetData>
  <sheetProtection sheet="1" autoFilter="0" formatColumns="0" formatRows="0" objects="1" scenarios="1" spinCount="100000" saltValue="oMBJEbkPp72zPhR2mUnIZuInC4jPX73JX5XIGFxab7PtaSTPs/DeMcBoVPHiXtsnBsFlECtazC0xed2zfVUwvQ==" hashValue="pUAZ7UJideoWJGH6JNNlZbmifcC3gi1aGtYzSxu96BYuPajL/3kCJaBiVver19HMM9AeAT0oximV9LdYrH4vAg==" algorithmName="SHA-512" password="CC35"/>
  <autoFilter ref="C130:K509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92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K.Vary, rekonstrukce střechy MŠ Javorová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660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5. 2. 2025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20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20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20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ROUND((SUM(BE121:BE155)),  2)</f>
        <v>0</v>
      </c>
      <c r="G33" s="39"/>
      <c r="H33" s="39"/>
      <c r="I33" s="156">
        <v>0.20999999999999999</v>
      </c>
      <c r="J33" s="155">
        <f>ROUND(((SUM(BE121:BE155))*I33),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ROUND((SUM(BF121:BF155)),  2)</f>
        <v>0</v>
      </c>
      <c r="G34" s="39"/>
      <c r="H34" s="39"/>
      <c r="I34" s="156">
        <v>0.12</v>
      </c>
      <c r="J34" s="155">
        <f>ROUND(((SUM(BF121:BF155))*I34),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ROUND((SUM(BG121:BG155)),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ROUND((SUM(BH121:BH155)),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ROUND((SUM(BI121:BI155)),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K.Vary, rekonstrukce střechy MŠ Javorová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Silnoproudá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5. 2. 2025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96</v>
      </c>
      <c r="D94" s="177"/>
      <c r="E94" s="177"/>
      <c r="F94" s="177"/>
      <c r="G94" s="177"/>
      <c r="H94" s="177"/>
      <c r="I94" s="177"/>
      <c r="J94" s="178" t="s">
        <v>97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98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99</v>
      </c>
    </row>
    <row r="97" s="9" customFormat="1" ht="24.96" customHeight="1">
      <c r="A97" s="9"/>
      <c r="B97" s="180"/>
      <c r="C97" s="181"/>
      <c r="D97" s="182" t="s">
        <v>105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661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0"/>
      <c r="C99" s="181"/>
      <c r="D99" s="182" t="s">
        <v>662</v>
      </c>
      <c r="E99" s="183"/>
      <c r="F99" s="183"/>
      <c r="G99" s="183"/>
      <c r="H99" s="183"/>
      <c r="I99" s="183"/>
      <c r="J99" s="184">
        <f>J145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6"/>
      <c r="C100" s="187"/>
      <c r="D100" s="188" t="s">
        <v>663</v>
      </c>
      <c r="E100" s="189"/>
      <c r="F100" s="189"/>
      <c r="G100" s="189"/>
      <c r="H100" s="189"/>
      <c r="I100" s="189"/>
      <c r="J100" s="190">
        <f>J146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664</v>
      </c>
      <c r="E101" s="183"/>
      <c r="F101" s="183"/>
      <c r="G101" s="183"/>
      <c r="H101" s="183"/>
      <c r="I101" s="183"/>
      <c r="J101" s="184">
        <f>J154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115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15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K.Vary, rekonstrukce střechy MŠ Javorová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93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02 - Silnoproudá elektroinstalace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19</v>
      </c>
      <c r="D115" s="41"/>
      <c r="E115" s="41"/>
      <c r="F115" s="28" t="str">
        <f>F12</f>
        <v xml:space="preserve"> </v>
      </c>
      <c r="G115" s="41"/>
      <c r="H115" s="41"/>
      <c r="I115" s="33" t="s">
        <v>21</v>
      </c>
      <c r="J115" s="80" t="str">
        <f>IF(J12="","",J12)</f>
        <v>5. 2. 2025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23</v>
      </c>
      <c r="D117" s="41"/>
      <c r="E117" s="41"/>
      <c r="F117" s="28" t="str">
        <f>E15</f>
        <v xml:space="preserve"> </v>
      </c>
      <c r="G117" s="41"/>
      <c r="H117" s="41"/>
      <c r="I117" s="33" t="s">
        <v>29</v>
      </c>
      <c r="J117" s="37" t="str">
        <f>E21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27</v>
      </c>
      <c r="D118" s="41"/>
      <c r="E118" s="41"/>
      <c r="F118" s="28" t="str">
        <f>IF(E18="","",E18)</f>
        <v>Vyplň údaj</v>
      </c>
      <c r="G118" s="41"/>
      <c r="H118" s="41"/>
      <c r="I118" s="33" t="s">
        <v>32</v>
      </c>
      <c r="J118" s="37" t="str">
        <f>E24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116</v>
      </c>
      <c r="D120" s="195" t="s">
        <v>60</v>
      </c>
      <c r="E120" s="195" t="s">
        <v>56</v>
      </c>
      <c r="F120" s="195" t="s">
        <v>57</v>
      </c>
      <c r="G120" s="195" t="s">
        <v>117</v>
      </c>
      <c r="H120" s="195" t="s">
        <v>118</v>
      </c>
      <c r="I120" s="195" t="s">
        <v>119</v>
      </c>
      <c r="J120" s="196" t="s">
        <v>97</v>
      </c>
      <c r="K120" s="197" t="s">
        <v>120</v>
      </c>
      <c r="L120" s="198"/>
      <c r="M120" s="101" t="s">
        <v>1</v>
      </c>
      <c r="N120" s="102" t="s">
        <v>39</v>
      </c>
      <c r="O120" s="102" t="s">
        <v>121</v>
      </c>
      <c r="P120" s="102" t="s">
        <v>122</v>
      </c>
      <c r="Q120" s="102" t="s">
        <v>123</v>
      </c>
      <c r="R120" s="102" t="s">
        <v>124</v>
      </c>
      <c r="S120" s="102" t="s">
        <v>125</v>
      </c>
      <c r="T120" s="103" t="s">
        <v>126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127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P122+P145+P154</f>
        <v>0</v>
      </c>
      <c r="Q121" s="105"/>
      <c r="R121" s="201">
        <f>R122+R145+R154</f>
        <v>0.051869999999999999</v>
      </c>
      <c r="S121" s="105"/>
      <c r="T121" s="202">
        <f>T122+T145+T154</f>
        <v>0.078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74</v>
      </c>
      <c r="AU121" s="18" t="s">
        <v>99</v>
      </c>
      <c r="BK121" s="203">
        <f>BK122+BK145+BK154</f>
        <v>0</v>
      </c>
    </row>
    <row r="122" s="12" customFormat="1" ht="25.92" customHeight="1">
      <c r="A122" s="12"/>
      <c r="B122" s="204"/>
      <c r="C122" s="205"/>
      <c r="D122" s="206" t="s">
        <v>74</v>
      </c>
      <c r="E122" s="207" t="s">
        <v>208</v>
      </c>
      <c r="F122" s="207" t="s">
        <v>209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</f>
        <v>0</v>
      </c>
      <c r="Q122" s="212"/>
      <c r="R122" s="213">
        <f>R123</f>
        <v>0.051869999999999999</v>
      </c>
      <c r="S122" s="212"/>
      <c r="T122" s="214">
        <f>T123</f>
        <v>0.078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85</v>
      </c>
      <c r="AT122" s="216" t="s">
        <v>74</v>
      </c>
      <c r="AU122" s="216" t="s">
        <v>75</v>
      </c>
      <c r="AY122" s="215" t="s">
        <v>130</v>
      </c>
      <c r="BK122" s="217">
        <f>BK123</f>
        <v>0</v>
      </c>
    </row>
    <row r="123" s="12" customFormat="1" ht="22.8" customHeight="1">
      <c r="A123" s="12"/>
      <c r="B123" s="204"/>
      <c r="C123" s="205"/>
      <c r="D123" s="206" t="s">
        <v>74</v>
      </c>
      <c r="E123" s="218" t="s">
        <v>665</v>
      </c>
      <c r="F123" s="218" t="s">
        <v>666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SUM(P124:P144)</f>
        <v>0</v>
      </c>
      <c r="Q123" s="212"/>
      <c r="R123" s="213">
        <f>SUM(R124:R144)</f>
        <v>0.051869999999999999</v>
      </c>
      <c r="S123" s="212"/>
      <c r="T123" s="214">
        <f>SUM(T124:T144)</f>
        <v>0.078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85</v>
      </c>
      <c r="AT123" s="216" t="s">
        <v>74</v>
      </c>
      <c r="AU123" s="216" t="s">
        <v>83</v>
      </c>
      <c r="AY123" s="215" t="s">
        <v>130</v>
      </c>
      <c r="BK123" s="217">
        <f>SUM(BK124:BK144)</f>
        <v>0</v>
      </c>
    </row>
    <row r="124" s="2" customFormat="1" ht="24.15" customHeight="1">
      <c r="A124" s="39"/>
      <c r="B124" s="40"/>
      <c r="C124" s="220" t="s">
        <v>83</v>
      </c>
      <c r="D124" s="220" t="s">
        <v>133</v>
      </c>
      <c r="E124" s="221" t="s">
        <v>667</v>
      </c>
      <c r="F124" s="222" t="s">
        <v>668</v>
      </c>
      <c r="G124" s="223" t="s">
        <v>184</v>
      </c>
      <c r="H124" s="224">
        <v>100</v>
      </c>
      <c r="I124" s="225"/>
      <c r="J124" s="224">
        <f>ROUND(I124*H124,2)</f>
        <v>0</v>
      </c>
      <c r="K124" s="226"/>
      <c r="L124" s="45"/>
      <c r="M124" s="227" t="s">
        <v>1</v>
      </c>
      <c r="N124" s="228" t="s">
        <v>40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215</v>
      </c>
      <c r="AT124" s="231" t="s">
        <v>133</v>
      </c>
      <c r="AU124" s="231" t="s">
        <v>85</v>
      </c>
      <c r="AY124" s="18" t="s">
        <v>130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83</v>
      </c>
      <c r="BK124" s="232">
        <f>ROUND(I124*H124,2)</f>
        <v>0</v>
      </c>
      <c r="BL124" s="18" t="s">
        <v>215</v>
      </c>
      <c r="BM124" s="231" t="s">
        <v>669</v>
      </c>
    </row>
    <row r="125" s="2" customFormat="1" ht="16.5" customHeight="1">
      <c r="A125" s="39"/>
      <c r="B125" s="40"/>
      <c r="C125" s="270" t="s">
        <v>85</v>
      </c>
      <c r="D125" s="270" t="s">
        <v>229</v>
      </c>
      <c r="E125" s="271" t="s">
        <v>670</v>
      </c>
      <c r="F125" s="272" t="s">
        <v>671</v>
      </c>
      <c r="G125" s="273" t="s">
        <v>585</v>
      </c>
      <c r="H125" s="274">
        <v>19</v>
      </c>
      <c r="I125" s="275"/>
      <c r="J125" s="274">
        <f>ROUND(I125*H125,2)</f>
        <v>0</v>
      </c>
      <c r="K125" s="276"/>
      <c r="L125" s="277"/>
      <c r="M125" s="278" t="s">
        <v>1</v>
      </c>
      <c r="N125" s="279" t="s">
        <v>40</v>
      </c>
      <c r="O125" s="92"/>
      <c r="P125" s="229">
        <f>O125*H125</f>
        <v>0</v>
      </c>
      <c r="Q125" s="229">
        <v>0.001</v>
      </c>
      <c r="R125" s="229">
        <f>Q125*H125</f>
        <v>0.019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232</v>
      </c>
      <c r="AT125" s="231" t="s">
        <v>229</v>
      </c>
      <c r="AU125" s="231" t="s">
        <v>85</v>
      </c>
      <c r="AY125" s="18" t="s">
        <v>130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83</v>
      </c>
      <c r="BK125" s="232">
        <f>ROUND(I125*H125,2)</f>
        <v>0</v>
      </c>
      <c r="BL125" s="18" t="s">
        <v>215</v>
      </c>
      <c r="BM125" s="231" t="s">
        <v>672</v>
      </c>
    </row>
    <row r="126" s="13" customFormat="1">
      <c r="A126" s="13"/>
      <c r="B126" s="233"/>
      <c r="C126" s="234"/>
      <c r="D126" s="235" t="s">
        <v>145</v>
      </c>
      <c r="E126" s="236" t="s">
        <v>1</v>
      </c>
      <c r="F126" s="237" t="s">
        <v>673</v>
      </c>
      <c r="G126" s="234"/>
      <c r="H126" s="238">
        <v>19</v>
      </c>
      <c r="I126" s="239"/>
      <c r="J126" s="234"/>
      <c r="K126" s="234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145</v>
      </c>
      <c r="AU126" s="244" t="s">
        <v>85</v>
      </c>
      <c r="AV126" s="13" t="s">
        <v>85</v>
      </c>
      <c r="AW126" s="13" t="s">
        <v>31</v>
      </c>
      <c r="AX126" s="13" t="s">
        <v>83</v>
      </c>
      <c r="AY126" s="244" t="s">
        <v>130</v>
      </c>
    </row>
    <row r="127" s="2" customFormat="1" ht="24.15" customHeight="1">
      <c r="A127" s="39"/>
      <c r="B127" s="40"/>
      <c r="C127" s="270" t="s">
        <v>150</v>
      </c>
      <c r="D127" s="270" t="s">
        <v>229</v>
      </c>
      <c r="E127" s="271" t="s">
        <v>674</v>
      </c>
      <c r="F127" s="272" t="s">
        <v>675</v>
      </c>
      <c r="G127" s="273" t="s">
        <v>491</v>
      </c>
      <c r="H127" s="274">
        <v>80</v>
      </c>
      <c r="I127" s="275"/>
      <c r="J127" s="274">
        <f>ROUND(I127*H127,2)</f>
        <v>0</v>
      </c>
      <c r="K127" s="276"/>
      <c r="L127" s="277"/>
      <c r="M127" s="278" t="s">
        <v>1</v>
      </c>
      <c r="N127" s="279" t="s">
        <v>40</v>
      </c>
      <c r="O127" s="92"/>
      <c r="P127" s="229">
        <f>O127*H127</f>
        <v>0</v>
      </c>
      <c r="Q127" s="229">
        <v>0.00013999999999999999</v>
      </c>
      <c r="R127" s="229">
        <f>Q127*H127</f>
        <v>0.011199999999999998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232</v>
      </c>
      <c r="AT127" s="231" t="s">
        <v>229</v>
      </c>
      <c r="AU127" s="231" t="s">
        <v>85</v>
      </c>
      <c r="AY127" s="18" t="s">
        <v>130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83</v>
      </c>
      <c r="BK127" s="232">
        <f>ROUND(I127*H127,2)</f>
        <v>0</v>
      </c>
      <c r="BL127" s="18" t="s">
        <v>215</v>
      </c>
      <c r="BM127" s="231" t="s">
        <v>676</v>
      </c>
    </row>
    <row r="128" s="2" customFormat="1" ht="24.15" customHeight="1">
      <c r="A128" s="39"/>
      <c r="B128" s="40"/>
      <c r="C128" s="220" t="s">
        <v>137</v>
      </c>
      <c r="D128" s="220" t="s">
        <v>133</v>
      </c>
      <c r="E128" s="221" t="s">
        <v>677</v>
      </c>
      <c r="F128" s="222" t="s">
        <v>678</v>
      </c>
      <c r="G128" s="223" t="s">
        <v>491</v>
      </c>
      <c r="H128" s="224">
        <v>9</v>
      </c>
      <c r="I128" s="225"/>
      <c r="J128" s="224">
        <f>ROUND(I128*H128,2)</f>
        <v>0</v>
      </c>
      <c r="K128" s="226"/>
      <c r="L128" s="45"/>
      <c r="M128" s="227" t="s">
        <v>1</v>
      </c>
      <c r="N128" s="228" t="s">
        <v>40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215</v>
      </c>
      <c r="AT128" s="231" t="s">
        <v>133</v>
      </c>
      <c r="AU128" s="231" t="s">
        <v>85</v>
      </c>
      <c r="AY128" s="18" t="s">
        <v>130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215</v>
      </c>
      <c r="BM128" s="231" t="s">
        <v>679</v>
      </c>
    </row>
    <row r="129" s="2" customFormat="1" ht="16.5" customHeight="1">
      <c r="A129" s="39"/>
      <c r="B129" s="40"/>
      <c r="C129" s="270" t="s">
        <v>159</v>
      </c>
      <c r="D129" s="270" t="s">
        <v>229</v>
      </c>
      <c r="E129" s="271" t="s">
        <v>680</v>
      </c>
      <c r="F129" s="272" t="s">
        <v>681</v>
      </c>
      <c r="G129" s="273" t="s">
        <v>491</v>
      </c>
      <c r="H129" s="274">
        <v>7</v>
      </c>
      <c r="I129" s="275"/>
      <c r="J129" s="274">
        <f>ROUND(I129*H129,2)</f>
        <v>0</v>
      </c>
      <c r="K129" s="276"/>
      <c r="L129" s="277"/>
      <c r="M129" s="278" t="s">
        <v>1</v>
      </c>
      <c r="N129" s="279" t="s">
        <v>40</v>
      </c>
      <c r="O129" s="92"/>
      <c r="P129" s="229">
        <f>O129*H129</f>
        <v>0</v>
      </c>
      <c r="Q129" s="229">
        <v>0.00011</v>
      </c>
      <c r="R129" s="229">
        <f>Q129*H129</f>
        <v>0.00077000000000000007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232</v>
      </c>
      <c r="AT129" s="231" t="s">
        <v>229</v>
      </c>
      <c r="AU129" s="231" t="s">
        <v>85</v>
      </c>
      <c r="AY129" s="18" t="s">
        <v>130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83</v>
      </c>
      <c r="BK129" s="232">
        <f>ROUND(I129*H129,2)</f>
        <v>0</v>
      </c>
      <c r="BL129" s="18" t="s">
        <v>215</v>
      </c>
      <c r="BM129" s="231" t="s">
        <v>682</v>
      </c>
    </row>
    <row r="130" s="2" customFormat="1" ht="16.5" customHeight="1">
      <c r="A130" s="39"/>
      <c r="B130" s="40"/>
      <c r="C130" s="270" t="s">
        <v>163</v>
      </c>
      <c r="D130" s="270" t="s">
        <v>229</v>
      </c>
      <c r="E130" s="271" t="s">
        <v>683</v>
      </c>
      <c r="F130" s="272" t="s">
        <v>684</v>
      </c>
      <c r="G130" s="273" t="s">
        <v>491</v>
      </c>
      <c r="H130" s="274">
        <v>2</v>
      </c>
      <c r="I130" s="275"/>
      <c r="J130" s="274">
        <f>ROUND(I130*H130,2)</f>
        <v>0</v>
      </c>
      <c r="K130" s="276"/>
      <c r="L130" s="277"/>
      <c r="M130" s="278" t="s">
        <v>1</v>
      </c>
      <c r="N130" s="279" t="s">
        <v>40</v>
      </c>
      <c r="O130" s="92"/>
      <c r="P130" s="229">
        <f>O130*H130</f>
        <v>0</v>
      </c>
      <c r="Q130" s="229">
        <v>0.00012999999999999999</v>
      </c>
      <c r="R130" s="229">
        <f>Q130*H130</f>
        <v>0.00025999999999999998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232</v>
      </c>
      <c r="AT130" s="231" t="s">
        <v>229</v>
      </c>
      <c r="AU130" s="231" t="s">
        <v>85</v>
      </c>
      <c r="AY130" s="18" t="s">
        <v>130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215</v>
      </c>
      <c r="BM130" s="231" t="s">
        <v>685</v>
      </c>
    </row>
    <row r="131" s="2" customFormat="1" ht="21.75" customHeight="1">
      <c r="A131" s="39"/>
      <c r="B131" s="40"/>
      <c r="C131" s="220" t="s">
        <v>170</v>
      </c>
      <c r="D131" s="220" t="s">
        <v>133</v>
      </c>
      <c r="E131" s="221" t="s">
        <v>686</v>
      </c>
      <c r="F131" s="222" t="s">
        <v>687</v>
      </c>
      <c r="G131" s="223" t="s">
        <v>491</v>
      </c>
      <c r="H131" s="224">
        <v>9</v>
      </c>
      <c r="I131" s="225"/>
      <c r="J131" s="224">
        <f>ROUND(I131*H131,2)</f>
        <v>0</v>
      </c>
      <c r="K131" s="226"/>
      <c r="L131" s="45"/>
      <c r="M131" s="227" t="s">
        <v>1</v>
      </c>
      <c r="N131" s="228" t="s">
        <v>40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215</v>
      </c>
      <c r="AT131" s="231" t="s">
        <v>133</v>
      </c>
      <c r="AU131" s="231" t="s">
        <v>85</v>
      </c>
      <c r="AY131" s="18" t="s">
        <v>130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215</v>
      </c>
      <c r="BM131" s="231" t="s">
        <v>688</v>
      </c>
    </row>
    <row r="132" s="2" customFormat="1" ht="16.5" customHeight="1">
      <c r="A132" s="39"/>
      <c r="B132" s="40"/>
      <c r="C132" s="270" t="s">
        <v>176</v>
      </c>
      <c r="D132" s="270" t="s">
        <v>229</v>
      </c>
      <c r="E132" s="271" t="s">
        <v>689</v>
      </c>
      <c r="F132" s="272" t="s">
        <v>690</v>
      </c>
      <c r="G132" s="273" t="s">
        <v>491</v>
      </c>
      <c r="H132" s="274">
        <v>9</v>
      </c>
      <c r="I132" s="275"/>
      <c r="J132" s="274">
        <f>ROUND(I132*H132,2)</f>
        <v>0</v>
      </c>
      <c r="K132" s="276"/>
      <c r="L132" s="277"/>
      <c r="M132" s="278" t="s">
        <v>1</v>
      </c>
      <c r="N132" s="279" t="s">
        <v>40</v>
      </c>
      <c r="O132" s="92"/>
      <c r="P132" s="229">
        <f>O132*H132</f>
        <v>0</v>
      </c>
      <c r="Q132" s="229">
        <v>0.00018000000000000001</v>
      </c>
      <c r="R132" s="229">
        <f>Q132*H132</f>
        <v>0.0016200000000000001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232</v>
      </c>
      <c r="AT132" s="231" t="s">
        <v>229</v>
      </c>
      <c r="AU132" s="231" t="s">
        <v>85</v>
      </c>
      <c r="AY132" s="18" t="s">
        <v>130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83</v>
      </c>
      <c r="BK132" s="232">
        <f>ROUND(I132*H132,2)</f>
        <v>0</v>
      </c>
      <c r="BL132" s="18" t="s">
        <v>215</v>
      </c>
      <c r="BM132" s="231" t="s">
        <v>691</v>
      </c>
    </row>
    <row r="133" s="2" customFormat="1" ht="24.15" customHeight="1">
      <c r="A133" s="39"/>
      <c r="B133" s="40"/>
      <c r="C133" s="220" t="s">
        <v>181</v>
      </c>
      <c r="D133" s="220" t="s">
        <v>133</v>
      </c>
      <c r="E133" s="221" t="s">
        <v>692</v>
      </c>
      <c r="F133" s="222" t="s">
        <v>693</v>
      </c>
      <c r="G133" s="223" t="s">
        <v>491</v>
      </c>
      <c r="H133" s="224">
        <v>10</v>
      </c>
      <c r="I133" s="225"/>
      <c r="J133" s="224">
        <f>ROUND(I133*H133,2)</f>
        <v>0</v>
      </c>
      <c r="K133" s="226"/>
      <c r="L133" s="45"/>
      <c r="M133" s="227" t="s">
        <v>1</v>
      </c>
      <c r="N133" s="228" t="s">
        <v>40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215</v>
      </c>
      <c r="AT133" s="231" t="s">
        <v>133</v>
      </c>
      <c r="AU133" s="231" t="s">
        <v>85</v>
      </c>
      <c r="AY133" s="18" t="s">
        <v>130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215</v>
      </c>
      <c r="BM133" s="231" t="s">
        <v>694</v>
      </c>
    </row>
    <row r="134" s="2" customFormat="1" ht="16.5" customHeight="1">
      <c r="A134" s="39"/>
      <c r="B134" s="40"/>
      <c r="C134" s="270" t="s">
        <v>190</v>
      </c>
      <c r="D134" s="270" t="s">
        <v>229</v>
      </c>
      <c r="E134" s="271" t="s">
        <v>695</v>
      </c>
      <c r="F134" s="272" t="s">
        <v>696</v>
      </c>
      <c r="G134" s="273" t="s">
        <v>491</v>
      </c>
      <c r="H134" s="274">
        <v>10</v>
      </c>
      <c r="I134" s="275"/>
      <c r="J134" s="274">
        <f>ROUND(I134*H134,2)</f>
        <v>0</v>
      </c>
      <c r="K134" s="276"/>
      <c r="L134" s="277"/>
      <c r="M134" s="278" t="s">
        <v>1</v>
      </c>
      <c r="N134" s="279" t="s">
        <v>40</v>
      </c>
      <c r="O134" s="92"/>
      <c r="P134" s="229">
        <f>O134*H134</f>
        <v>0</v>
      </c>
      <c r="Q134" s="229">
        <v>0.00017000000000000001</v>
      </c>
      <c r="R134" s="229">
        <f>Q134*H134</f>
        <v>0.0017000000000000001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232</v>
      </c>
      <c r="AT134" s="231" t="s">
        <v>229</v>
      </c>
      <c r="AU134" s="231" t="s">
        <v>85</v>
      </c>
      <c r="AY134" s="18" t="s">
        <v>130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83</v>
      </c>
      <c r="BK134" s="232">
        <f>ROUND(I134*H134,2)</f>
        <v>0</v>
      </c>
      <c r="BL134" s="18" t="s">
        <v>215</v>
      </c>
      <c r="BM134" s="231" t="s">
        <v>697</v>
      </c>
    </row>
    <row r="135" s="2" customFormat="1" ht="37.8" customHeight="1">
      <c r="A135" s="39"/>
      <c r="B135" s="40"/>
      <c r="C135" s="220" t="s">
        <v>195</v>
      </c>
      <c r="D135" s="220" t="s">
        <v>133</v>
      </c>
      <c r="E135" s="221" t="s">
        <v>698</v>
      </c>
      <c r="F135" s="222" t="s">
        <v>699</v>
      </c>
      <c r="G135" s="223" t="s">
        <v>184</v>
      </c>
      <c r="H135" s="224">
        <v>80</v>
      </c>
      <c r="I135" s="225"/>
      <c r="J135" s="224">
        <f>ROUND(I135*H135,2)</f>
        <v>0</v>
      </c>
      <c r="K135" s="226"/>
      <c r="L135" s="45"/>
      <c r="M135" s="227" t="s">
        <v>1</v>
      </c>
      <c r="N135" s="228" t="s">
        <v>40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0.00040000000000000002</v>
      </c>
      <c r="T135" s="230">
        <f>S135*H135</f>
        <v>0.032000000000000001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215</v>
      </c>
      <c r="AT135" s="231" t="s">
        <v>133</v>
      </c>
      <c r="AU135" s="231" t="s">
        <v>85</v>
      </c>
      <c r="AY135" s="18" t="s">
        <v>130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83</v>
      </c>
      <c r="BK135" s="232">
        <f>ROUND(I135*H135,2)</f>
        <v>0</v>
      </c>
      <c r="BL135" s="18" t="s">
        <v>215</v>
      </c>
      <c r="BM135" s="231" t="s">
        <v>700</v>
      </c>
    </row>
    <row r="136" s="2" customFormat="1" ht="24.15" customHeight="1">
      <c r="A136" s="39"/>
      <c r="B136" s="40"/>
      <c r="C136" s="220" t="s">
        <v>8</v>
      </c>
      <c r="D136" s="220" t="s">
        <v>133</v>
      </c>
      <c r="E136" s="221" t="s">
        <v>701</v>
      </c>
      <c r="F136" s="222" t="s">
        <v>702</v>
      </c>
      <c r="G136" s="223" t="s">
        <v>491</v>
      </c>
      <c r="H136" s="224">
        <v>30</v>
      </c>
      <c r="I136" s="225"/>
      <c r="J136" s="224">
        <f>ROUND(I136*H136,2)</f>
        <v>0</v>
      </c>
      <c r="K136" s="226"/>
      <c r="L136" s="45"/>
      <c r="M136" s="227" t="s">
        <v>1</v>
      </c>
      <c r="N136" s="228" t="s">
        <v>40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0.00025000000000000001</v>
      </c>
      <c r="T136" s="230">
        <f>S136*H136</f>
        <v>0.0074999999999999997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215</v>
      </c>
      <c r="AT136" s="231" t="s">
        <v>133</v>
      </c>
      <c r="AU136" s="231" t="s">
        <v>85</v>
      </c>
      <c r="AY136" s="18" t="s">
        <v>130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83</v>
      </c>
      <c r="BK136" s="232">
        <f>ROUND(I136*H136,2)</f>
        <v>0</v>
      </c>
      <c r="BL136" s="18" t="s">
        <v>215</v>
      </c>
      <c r="BM136" s="231" t="s">
        <v>703</v>
      </c>
    </row>
    <row r="137" s="2" customFormat="1" ht="24.15" customHeight="1">
      <c r="A137" s="39"/>
      <c r="B137" s="40"/>
      <c r="C137" s="220" t="s">
        <v>204</v>
      </c>
      <c r="D137" s="220" t="s">
        <v>133</v>
      </c>
      <c r="E137" s="221" t="s">
        <v>704</v>
      </c>
      <c r="F137" s="222" t="s">
        <v>705</v>
      </c>
      <c r="G137" s="223" t="s">
        <v>491</v>
      </c>
      <c r="H137" s="224">
        <v>20</v>
      </c>
      <c r="I137" s="225"/>
      <c r="J137" s="224">
        <f>ROUND(I137*H137,2)</f>
        <v>0</v>
      </c>
      <c r="K137" s="226"/>
      <c r="L137" s="45"/>
      <c r="M137" s="227" t="s">
        <v>1</v>
      </c>
      <c r="N137" s="228" t="s">
        <v>40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0.00055000000000000003</v>
      </c>
      <c r="T137" s="230">
        <f>S137*H137</f>
        <v>0.011000000000000001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215</v>
      </c>
      <c r="AT137" s="231" t="s">
        <v>133</v>
      </c>
      <c r="AU137" s="231" t="s">
        <v>85</v>
      </c>
      <c r="AY137" s="18" t="s">
        <v>130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83</v>
      </c>
      <c r="BK137" s="232">
        <f>ROUND(I137*H137,2)</f>
        <v>0</v>
      </c>
      <c r="BL137" s="18" t="s">
        <v>215</v>
      </c>
      <c r="BM137" s="231" t="s">
        <v>706</v>
      </c>
    </row>
    <row r="138" s="2" customFormat="1" ht="24.15" customHeight="1">
      <c r="A138" s="39"/>
      <c r="B138" s="40"/>
      <c r="C138" s="220" t="s">
        <v>212</v>
      </c>
      <c r="D138" s="220" t="s">
        <v>133</v>
      </c>
      <c r="E138" s="221" t="s">
        <v>707</v>
      </c>
      <c r="F138" s="222" t="s">
        <v>708</v>
      </c>
      <c r="G138" s="223" t="s">
        <v>491</v>
      </c>
      <c r="H138" s="224">
        <v>50</v>
      </c>
      <c r="I138" s="225"/>
      <c r="J138" s="224">
        <f>ROUND(I138*H138,2)</f>
        <v>0</v>
      </c>
      <c r="K138" s="226"/>
      <c r="L138" s="45"/>
      <c r="M138" s="227" t="s">
        <v>1</v>
      </c>
      <c r="N138" s="228" t="s">
        <v>40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0.00055000000000000003</v>
      </c>
      <c r="T138" s="230">
        <f>S138*H138</f>
        <v>0.0275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215</v>
      </c>
      <c r="AT138" s="231" t="s">
        <v>133</v>
      </c>
      <c r="AU138" s="231" t="s">
        <v>85</v>
      </c>
      <c r="AY138" s="18" t="s">
        <v>130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215</v>
      </c>
      <c r="BM138" s="231" t="s">
        <v>709</v>
      </c>
    </row>
    <row r="139" s="2" customFormat="1" ht="21.75" customHeight="1">
      <c r="A139" s="39"/>
      <c r="B139" s="40"/>
      <c r="C139" s="220" t="s">
        <v>228</v>
      </c>
      <c r="D139" s="220" t="s">
        <v>133</v>
      </c>
      <c r="E139" s="221" t="s">
        <v>710</v>
      </c>
      <c r="F139" s="222" t="s">
        <v>711</v>
      </c>
      <c r="G139" s="223" t="s">
        <v>491</v>
      </c>
      <c r="H139" s="224">
        <v>2</v>
      </c>
      <c r="I139" s="225"/>
      <c r="J139" s="224">
        <f>ROUND(I139*H139,2)</f>
        <v>0</v>
      </c>
      <c r="K139" s="226"/>
      <c r="L139" s="45"/>
      <c r="M139" s="227" t="s">
        <v>1</v>
      </c>
      <c r="N139" s="228" t="s">
        <v>40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215</v>
      </c>
      <c r="AT139" s="231" t="s">
        <v>133</v>
      </c>
      <c r="AU139" s="231" t="s">
        <v>85</v>
      </c>
      <c r="AY139" s="18" t="s">
        <v>130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83</v>
      </c>
      <c r="BK139" s="232">
        <f>ROUND(I139*H139,2)</f>
        <v>0</v>
      </c>
      <c r="BL139" s="18" t="s">
        <v>215</v>
      </c>
      <c r="BM139" s="231" t="s">
        <v>712</v>
      </c>
    </row>
    <row r="140" s="2" customFormat="1" ht="16.5" customHeight="1">
      <c r="A140" s="39"/>
      <c r="B140" s="40"/>
      <c r="C140" s="270" t="s">
        <v>215</v>
      </c>
      <c r="D140" s="270" t="s">
        <v>229</v>
      </c>
      <c r="E140" s="271" t="s">
        <v>713</v>
      </c>
      <c r="F140" s="272" t="s">
        <v>714</v>
      </c>
      <c r="G140" s="273" t="s">
        <v>491</v>
      </c>
      <c r="H140" s="274">
        <v>2</v>
      </c>
      <c r="I140" s="275"/>
      <c r="J140" s="274">
        <f>ROUND(I140*H140,2)</f>
        <v>0</v>
      </c>
      <c r="K140" s="276"/>
      <c r="L140" s="277"/>
      <c r="M140" s="278" t="s">
        <v>1</v>
      </c>
      <c r="N140" s="279" t="s">
        <v>40</v>
      </c>
      <c r="O140" s="92"/>
      <c r="P140" s="229">
        <f>O140*H140</f>
        <v>0</v>
      </c>
      <c r="Q140" s="229">
        <v>0.00107</v>
      </c>
      <c r="R140" s="229">
        <f>Q140*H140</f>
        <v>0.00214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232</v>
      </c>
      <c r="AT140" s="231" t="s">
        <v>229</v>
      </c>
      <c r="AU140" s="231" t="s">
        <v>85</v>
      </c>
      <c r="AY140" s="18" t="s">
        <v>130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215</v>
      </c>
      <c r="BM140" s="231" t="s">
        <v>715</v>
      </c>
    </row>
    <row r="141" s="2" customFormat="1" ht="16.5" customHeight="1">
      <c r="A141" s="39"/>
      <c r="B141" s="40"/>
      <c r="C141" s="270" t="s">
        <v>247</v>
      </c>
      <c r="D141" s="270" t="s">
        <v>229</v>
      </c>
      <c r="E141" s="271" t="s">
        <v>716</v>
      </c>
      <c r="F141" s="272" t="s">
        <v>717</v>
      </c>
      <c r="G141" s="273" t="s">
        <v>491</v>
      </c>
      <c r="H141" s="274">
        <v>2</v>
      </c>
      <c r="I141" s="275"/>
      <c r="J141" s="274">
        <f>ROUND(I141*H141,2)</f>
        <v>0</v>
      </c>
      <c r="K141" s="276"/>
      <c r="L141" s="277"/>
      <c r="M141" s="278" t="s">
        <v>1</v>
      </c>
      <c r="N141" s="279" t="s">
        <v>40</v>
      </c>
      <c r="O141" s="92"/>
      <c r="P141" s="229">
        <f>O141*H141</f>
        <v>0</v>
      </c>
      <c r="Q141" s="229">
        <v>0.0075900000000000004</v>
      </c>
      <c r="R141" s="229">
        <f>Q141*H141</f>
        <v>0.015180000000000001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232</v>
      </c>
      <c r="AT141" s="231" t="s">
        <v>229</v>
      </c>
      <c r="AU141" s="231" t="s">
        <v>85</v>
      </c>
      <c r="AY141" s="18" t="s">
        <v>130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215</v>
      </c>
      <c r="BM141" s="231" t="s">
        <v>718</v>
      </c>
    </row>
    <row r="142" s="2" customFormat="1" ht="44.25" customHeight="1">
      <c r="A142" s="39"/>
      <c r="B142" s="40"/>
      <c r="C142" s="220" t="s">
        <v>251</v>
      </c>
      <c r="D142" s="220" t="s">
        <v>133</v>
      </c>
      <c r="E142" s="221" t="s">
        <v>719</v>
      </c>
      <c r="F142" s="222" t="s">
        <v>720</v>
      </c>
      <c r="G142" s="223" t="s">
        <v>491</v>
      </c>
      <c r="H142" s="224">
        <v>1</v>
      </c>
      <c r="I142" s="225"/>
      <c r="J142" s="224">
        <f>ROUND(I142*H142,2)</f>
        <v>0</v>
      </c>
      <c r="K142" s="226"/>
      <c r="L142" s="45"/>
      <c r="M142" s="227" t="s">
        <v>1</v>
      </c>
      <c r="N142" s="228" t="s">
        <v>40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215</v>
      </c>
      <c r="AT142" s="231" t="s">
        <v>133</v>
      </c>
      <c r="AU142" s="231" t="s">
        <v>85</v>
      </c>
      <c r="AY142" s="18" t="s">
        <v>130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215</v>
      </c>
      <c r="BM142" s="231" t="s">
        <v>721</v>
      </c>
    </row>
    <row r="143" s="2" customFormat="1" ht="16.5" customHeight="1">
      <c r="A143" s="39"/>
      <c r="B143" s="40"/>
      <c r="C143" s="220" t="s">
        <v>256</v>
      </c>
      <c r="D143" s="220" t="s">
        <v>133</v>
      </c>
      <c r="E143" s="221" t="s">
        <v>722</v>
      </c>
      <c r="F143" s="222" t="s">
        <v>723</v>
      </c>
      <c r="G143" s="223" t="s">
        <v>491</v>
      </c>
      <c r="H143" s="224">
        <v>4</v>
      </c>
      <c r="I143" s="225"/>
      <c r="J143" s="224">
        <f>ROUND(I143*H143,2)</f>
        <v>0</v>
      </c>
      <c r="K143" s="226"/>
      <c r="L143" s="45"/>
      <c r="M143" s="227" t="s">
        <v>1</v>
      </c>
      <c r="N143" s="228" t="s">
        <v>40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215</v>
      </c>
      <c r="AT143" s="231" t="s">
        <v>133</v>
      </c>
      <c r="AU143" s="231" t="s">
        <v>85</v>
      </c>
      <c r="AY143" s="18" t="s">
        <v>130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83</v>
      </c>
      <c r="BK143" s="232">
        <f>ROUND(I143*H143,2)</f>
        <v>0</v>
      </c>
      <c r="BL143" s="18" t="s">
        <v>215</v>
      </c>
      <c r="BM143" s="231" t="s">
        <v>724</v>
      </c>
    </row>
    <row r="144" s="2" customFormat="1" ht="49.05" customHeight="1">
      <c r="A144" s="39"/>
      <c r="B144" s="40"/>
      <c r="C144" s="220" t="s">
        <v>262</v>
      </c>
      <c r="D144" s="220" t="s">
        <v>133</v>
      </c>
      <c r="E144" s="221" t="s">
        <v>725</v>
      </c>
      <c r="F144" s="222" t="s">
        <v>726</v>
      </c>
      <c r="G144" s="223" t="s">
        <v>193</v>
      </c>
      <c r="H144" s="224">
        <v>0.050000000000000003</v>
      </c>
      <c r="I144" s="225"/>
      <c r="J144" s="224">
        <f>ROUND(I144*H144,2)</f>
        <v>0</v>
      </c>
      <c r="K144" s="226"/>
      <c r="L144" s="45"/>
      <c r="M144" s="227" t="s">
        <v>1</v>
      </c>
      <c r="N144" s="228" t="s">
        <v>40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215</v>
      </c>
      <c r="AT144" s="231" t="s">
        <v>133</v>
      </c>
      <c r="AU144" s="231" t="s">
        <v>85</v>
      </c>
      <c r="AY144" s="18" t="s">
        <v>130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215</v>
      </c>
      <c r="BM144" s="231" t="s">
        <v>727</v>
      </c>
    </row>
    <row r="145" s="12" customFormat="1" ht="25.92" customHeight="1">
      <c r="A145" s="12"/>
      <c r="B145" s="204"/>
      <c r="C145" s="205"/>
      <c r="D145" s="206" t="s">
        <v>74</v>
      </c>
      <c r="E145" s="207" t="s">
        <v>229</v>
      </c>
      <c r="F145" s="207" t="s">
        <v>728</v>
      </c>
      <c r="G145" s="205"/>
      <c r="H145" s="205"/>
      <c r="I145" s="208"/>
      <c r="J145" s="209">
        <f>BK145</f>
        <v>0</v>
      </c>
      <c r="K145" s="205"/>
      <c r="L145" s="210"/>
      <c r="M145" s="211"/>
      <c r="N145" s="212"/>
      <c r="O145" s="212"/>
      <c r="P145" s="213">
        <f>P146</f>
        <v>0</v>
      </c>
      <c r="Q145" s="212"/>
      <c r="R145" s="213">
        <f>R146</f>
        <v>0</v>
      </c>
      <c r="S145" s="212"/>
      <c r="T145" s="214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5" t="s">
        <v>150</v>
      </c>
      <c r="AT145" s="216" t="s">
        <v>74</v>
      </c>
      <c r="AU145" s="216" t="s">
        <v>75</v>
      </c>
      <c r="AY145" s="215" t="s">
        <v>130</v>
      </c>
      <c r="BK145" s="217">
        <f>BK146</f>
        <v>0</v>
      </c>
    </row>
    <row r="146" s="12" customFormat="1" ht="22.8" customHeight="1">
      <c r="A146" s="12"/>
      <c r="B146" s="204"/>
      <c r="C146" s="205"/>
      <c r="D146" s="206" t="s">
        <v>74</v>
      </c>
      <c r="E146" s="218" t="s">
        <v>729</v>
      </c>
      <c r="F146" s="218" t="s">
        <v>730</v>
      </c>
      <c r="G146" s="205"/>
      <c r="H146" s="205"/>
      <c r="I146" s="208"/>
      <c r="J146" s="219">
        <f>BK146</f>
        <v>0</v>
      </c>
      <c r="K146" s="205"/>
      <c r="L146" s="210"/>
      <c r="M146" s="211"/>
      <c r="N146" s="212"/>
      <c r="O146" s="212"/>
      <c r="P146" s="213">
        <f>SUM(P147:P153)</f>
        <v>0</v>
      </c>
      <c r="Q146" s="212"/>
      <c r="R146" s="213">
        <f>SUM(R147:R153)</f>
        <v>0</v>
      </c>
      <c r="S146" s="212"/>
      <c r="T146" s="214">
        <f>SUM(T147:T153)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5" t="s">
        <v>150</v>
      </c>
      <c r="AT146" s="216" t="s">
        <v>74</v>
      </c>
      <c r="AU146" s="216" t="s">
        <v>83</v>
      </c>
      <c r="AY146" s="215" t="s">
        <v>130</v>
      </c>
      <c r="BK146" s="217">
        <f>SUM(BK147:BK153)</f>
        <v>0</v>
      </c>
    </row>
    <row r="147" s="2" customFormat="1" ht="24.15" customHeight="1">
      <c r="A147" s="39"/>
      <c r="B147" s="40"/>
      <c r="C147" s="220" t="s">
        <v>7</v>
      </c>
      <c r="D147" s="220" t="s">
        <v>133</v>
      </c>
      <c r="E147" s="221" t="s">
        <v>731</v>
      </c>
      <c r="F147" s="222" t="s">
        <v>732</v>
      </c>
      <c r="G147" s="223" t="s">
        <v>193</v>
      </c>
      <c r="H147" s="224">
        <v>0.10000000000000001</v>
      </c>
      <c r="I147" s="225"/>
      <c r="J147" s="224">
        <f>ROUND(I147*H147,2)</f>
        <v>0</v>
      </c>
      <c r="K147" s="226"/>
      <c r="L147" s="45"/>
      <c r="M147" s="227" t="s">
        <v>1</v>
      </c>
      <c r="N147" s="228" t="s">
        <v>40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538</v>
      </c>
      <c r="AT147" s="231" t="s">
        <v>133</v>
      </c>
      <c r="AU147" s="231" t="s">
        <v>85</v>
      </c>
      <c r="AY147" s="18" t="s">
        <v>130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538</v>
      </c>
      <c r="BM147" s="231" t="s">
        <v>733</v>
      </c>
    </row>
    <row r="148" s="2" customFormat="1" ht="37.8" customHeight="1">
      <c r="A148" s="39"/>
      <c r="B148" s="40"/>
      <c r="C148" s="220" t="s">
        <v>274</v>
      </c>
      <c r="D148" s="220" t="s">
        <v>133</v>
      </c>
      <c r="E148" s="221" t="s">
        <v>734</v>
      </c>
      <c r="F148" s="222" t="s">
        <v>735</v>
      </c>
      <c r="G148" s="223" t="s">
        <v>193</v>
      </c>
      <c r="H148" s="224">
        <v>0.29999999999999999</v>
      </c>
      <c r="I148" s="225"/>
      <c r="J148" s="224">
        <f>ROUND(I148*H148,2)</f>
        <v>0</v>
      </c>
      <c r="K148" s="226"/>
      <c r="L148" s="45"/>
      <c r="M148" s="227" t="s">
        <v>1</v>
      </c>
      <c r="N148" s="228" t="s">
        <v>40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538</v>
      </c>
      <c r="AT148" s="231" t="s">
        <v>133</v>
      </c>
      <c r="AU148" s="231" t="s">
        <v>85</v>
      </c>
      <c r="AY148" s="18" t="s">
        <v>130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83</v>
      </c>
      <c r="BK148" s="232">
        <f>ROUND(I148*H148,2)</f>
        <v>0</v>
      </c>
      <c r="BL148" s="18" t="s">
        <v>538</v>
      </c>
      <c r="BM148" s="231" t="s">
        <v>736</v>
      </c>
    </row>
    <row r="149" s="13" customFormat="1">
      <c r="A149" s="13"/>
      <c r="B149" s="233"/>
      <c r="C149" s="234"/>
      <c r="D149" s="235" t="s">
        <v>145</v>
      </c>
      <c r="E149" s="236" t="s">
        <v>1</v>
      </c>
      <c r="F149" s="237" t="s">
        <v>737</v>
      </c>
      <c r="G149" s="234"/>
      <c r="H149" s="238">
        <v>0.29999999999999999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145</v>
      </c>
      <c r="AU149" s="244" t="s">
        <v>85</v>
      </c>
      <c r="AV149" s="13" t="s">
        <v>85</v>
      </c>
      <c r="AW149" s="13" t="s">
        <v>31</v>
      </c>
      <c r="AX149" s="13" t="s">
        <v>83</v>
      </c>
      <c r="AY149" s="244" t="s">
        <v>130</v>
      </c>
    </row>
    <row r="150" s="2" customFormat="1" ht="24.15" customHeight="1">
      <c r="A150" s="39"/>
      <c r="B150" s="40"/>
      <c r="C150" s="220" t="s">
        <v>282</v>
      </c>
      <c r="D150" s="220" t="s">
        <v>133</v>
      </c>
      <c r="E150" s="221" t="s">
        <v>738</v>
      </c>
      <c r="F150" s="222" t="s">
        <v>739</v>
      </c>
      <c r="G150" s="223" t="s">
        <v>193</v>
      </c>
      <c r="H150" s="224">
        <v>0.10000000000000001</v>
      </c>
      <c r="I150" s="225"/>
      <c r="J150" s="224">
        <f>ROUND(I150*H150,2)</f>
        <v>0</v>
      </c>
      <c r="K150" s="226"/>
      <c r="L150" s="45"/>
      <c r="M150" s="227" t="s">
        <v>1</v>
      </c>
      <c r="N150" s="228" t="s">
        <v>40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538</v>
      </c>
      <c r="AT150" s="231" t="s">
        <v>133</v>
      </c>
      <c r="AU150" s="231" t="s">
        <v>85</v>
      </c>
      <c r="AY150" s="18" t="s">
        <v>130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538</v>
      </c>
      <c r="BM150" s="231" t="s">
        <v>740</v>
      </c>
    </row>
    <row r="151" s="2" customFormat="1" ht="37.8" customHeight="1">
      <c r="A151" s="39"/>
      <c r="B151" s="40"/>
      <c r="C151" s="220" t="s">
        <v>289</v>
      </c>
      <c r="D151" s="220" t="s">
        <v>133</v>
      </c>
      <c r="E151" s="221" t="s">
        <v>741</v>
      </c>
      <c r="F151" s="222" t="s">
        <v>742</v>
      </c>
      <c r="G151" s="223" t="s">
        <v>193</v>
      </c>
      <c r="H151" s="224">
        <v>1</v>
      </c>
      <c r="I151" s="225"/>
      <c r="J151" s="224">
        <f>ROUND(I151*H151,2)</f>
        <v>0</v>
      </c>
      <c r="K151" s="226"/>
      <c r="L151" s="45"/>
      <c r="M151" s="227" t="s">
        <v>1</v>
      </c>
      <c r="N151" s="228" t="s">
        <v>40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538</v>
      </c>
      <c r="AT151" s="231" t="s">
        <v>133</v>
      </c>
      <c r="AU151" s="231" t="s">
        <v>85</v>
      </c>
      <c r="AY151" s="18" t="s">
        <v>130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538</v>
      </c>
      <c r="BM151" s="231" t="s">
        <v>743</v>
      </c>
    </row>
    <row r="152" s="13" customFormat="1">
      <c r="A152" s="13"/>
      <c r="B152" s="233"/>
      <c r="C152" s="234"/>
      <c r="D152" s="235" t="s">
        <v>145</v>
      </c>
      <c r="E152" s="236" t="s">
        <v>1</v>
      </c>
      <c r="F152" s="237" t="s">
        <v>744</v>
      </c>
      <c r="G152" s="234"/>
      <c r="H152" s="238">
        <v>1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145</v>
      </c>
      <c r="AU152" s="244" t="s">
        <v>85</v>
      </c>
      <c r="AV152" s="13" t="s">
        <v>85</v>
      </c>
      <c r="AW152" s="13" t="s">
        <v>31</v>
      </c>
      <c r="AX152" s="13" t="s">
        <v>83</v>
      </c>
      <c r="AY152" s="244" t="s">
        <v>130</v>
      </c>
    </row>
    <row r="153" s="2" customFormat="1" ht="44.25" customHeight="1">
      <c r="A153" s="39"/>
      <c r="B153" s="40"/>
      <c r="C153" s="220" t="s">
        <v>294</v>
      </c>
      <c r="D153" s="220" t="s">
        <v>133</v>
      </c>
      <c r="E153" s="221" t="s">
        <v>745</v>
      </c>
      <c r="F153" s="222" t="s">
        <v>746</v>
      </c>
      <c r="G153" s="223" t="s">
        <v>193</v>
      </c>
      <c r="H153" s="224">
        <v>0.10000000000000001</v>
      </c>
      <c r="I153" s="225"/>
      <c r="J153" s="224">
        <f>ROUND(I153*H153,2)</f>
        <v>0</v>
      </c>
      <c r="K153" s="226"/>
      <c r="L153" s="45"/>
      <c r="M153" s="227" t="s">
        <v>1</v>
      </c>
      <c r="N153" s="228" t="s">
        <v>40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538</v>
      </c>
      <c r="AT153" s="231" t="s">
        <v>133</v>
      </c>
      <c r="AU153" s="231" t="s">
        <v>85</v>
      </c>
      <c r="AY153" s="18" t="s">
        <v>130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538</v>
      </c>
      <c r="BM153" s="231" t="s">
        <v>747</v>
      </c>
    </row>
    <row r="154" s="12" customFormat="1" ht="25.92" customHeight="1">
      <c r="A154" s="12"/>
      <c r="B154" s="204"/>
      <c r="C154" s="205"/>
      <c r="D154" s="206" t="s">
        <v>74</v>
      </c>
      <c r="E154" s="207" t="s">
        <v>748</v>
      </c>
      <c r="F154" s="207" t="s">
        <v>749</v>
      </c>
      <c r="G154" s="205"/>
      <c r="H154" s="205"/>
      <c r="I154" s="208"/>
      <c r="J154" s="209">
        <f>BK154</f>
        <v>0</v>
      </c>
      <c r="K154" s="205"/>
      <c r="L154" s="210"/>
      <c r="M154" s="211"/>
      <c r="N154" s="212"/>
      <c r="O154" s="212"/>
      <c r="P154" s="213">
        <f>P155</f>
        <v>0</v>
      </c>
      <c r="Q154" s="212"/>
      <c r="R154" s="213">
        <f>R155</f>
        <v>0</v>
      </c>
      <c r="S154" s="212"/>
      <c r="T154" s="214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5" t="s">
        <v>137</v>
      </c>
      <c r="AT154" s="216" t="s">
        <v>74</v>
      </c>
      <c r="AU154" s="216" t="s">
        <v>75</v>
      </c>
      <c r="AY154" s="215" t="s">
        <v>130</v>
      </c>
      <c r="BK154" s="217">
        <f>BK155</f>
        <v>0</v>
      </c>
    </row>
    <row r="155" s="2" customFormat="1" ht="33" customHeight="1">
      <c r="A155" s="39"/>
      <c r="B155" s="40"/>
      <c r="C155" s="220" t="s">
        <v>300</v>
      </c>
      <c r="D155" s="220" t="s">
        <v>133</v>
      </c>
      <c r="E155" s="221" t="s">
        <v>750</v>
      </c>
      <c r="F155" s="222" t="s">
        <v>751</v>
      </c>
      <c r="G155" s="223" t="s">
        <v>752</v>
      </c>
      <c r="H155" s="224">
        <v>6</v>
      </c>
      <c r="I155" s="225"/>
      <c r="J155" s="224">
        <f>ROUND(I155*H155,2)</f>
        <v>0</v>
      </c>
      <c r="K155" s="226"/>
      <c r="L155" s="45"/>
      <c r="M155" s="295" t="s">
        <v>1</v>
      </c>
      <c r="N155" s="296" t="s">
        <v>40</v>
      </c>
      <c r="O155" s="293"/>
      <c r="P155" s="297">
        <f>O155*H155</f>
        <v>0</v>
      </c>
      <c r="Q155" s="297">
        <v>0</v>
      </c>
      <c r="R155" s="297">
        <f>Q155*H155</f>
        <v>0</v>
      </c>
      <c r="S155" s="297">
        <v>0</v>
      </c>
      <c r="T155" s="29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753</v>
      </c>
      <c r="AT155" s="231" t="s">
        <v>133</v>
      </c>
      <c r="AU155" s="231" t="s">
        <v>83</v>
      </c>
      <c r="AY155" s="18" t="s">
        <v>130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753</v>
      </c>
      <c r="BM155" s="231" t="s">
        <v>754</v>
      </c>
    </row>
    <row r="156" s="2" customFormat="1" ht="6.96" customHeight="1">
      <c r="A156" s="39"/>
      <c r="B156" s="67"/>
      <c r="C156" s="68"/>
      <c r="D156" s="68"/>
      <c r="E156" s="68"/>
      <c r="F156" s="68"/>
      <c r="G156" s="68"/>
      <c r="H156" s="68"/>
      <c r="I156" s="68"/>
      <c r="J156" s="68"/>
      <c r="K156" s="68"/>
      <c r="L156" s="45"/>
      <c r="M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</sheetData>
  <sheetProtection sheet="1" autoFilter="0" formatColumns="0" formatRows="0" objects="1" scenarios="1" spinCount="100000" saltValue="no8qBRzHn5H2TBcXgzAvM66vvvaCyh7IPP/Hm4OLVKY1PkxR7sn0VgV5A3uRuG3EWB0QATbtD/sUUxrI+ILf4A==" hashValue="uOVyxF+igjibSE7dDvl0aPs1dWbJXRc0BGpFTkOMsqL1jgS34kyZylsMkWtduWir8vT2DUpWWXf2GynaDZEDPw==" algorithmName="SHA-512" password="CC35"/>
  <autoFilter ref="C120:K15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92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K.Vary, rekonstrukce střechy MŠ Javorová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755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5. 2. 2025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ROUND((SUM(BE117:BE131)),  2)</f>
        <v>0</v>
      </c>
      <c r="G33" s="39"/>
      <c r="H33" s="39"/>
      <c r="I33" s="156">
        <v>0.20999999999999999</v>
      </c>
      <c r="J33" s="155">
        <f>ROUND(((SUM(BE117:BE131))*I33),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ROUND((SUM(BF117:BF131)),  2)</f>
        <v>0</v>
      </c>
      <c r="G34" s="39"/>
      <c r="H34" s="39"/>
      <c r="I34" s="156">
        <v>0.12</v>
      </c>
      <c r="J34" s="155">
        <f>ROUND(((SUM(BF117:BF131))*I34),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ROUND((SUM(BG117:BG131)),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ROUND((SUM(BH117:BH131)),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ROUND((SUM(BI117:BI131)),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K.Vary, rekonstrukce střechy MŠ Javorová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Vedlejší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5. 2. 2025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96</v>
      </c>
      <c r="D94" s="177"/>
      <c r="E94" s="177"/>
      <c r="F94" s="177"/>
      <c r="G94" s="177"/>
      <c r="H94" s="177"/>
      <c r="I94" s="177"/>
      <c r="J94" s="178" t="s">
        <v>97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98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99</v>
      </c>
    </row>
    <row r="97" s="9" customFormat="1" ht="24.96" customHeight="1">
      <c r="A97" s="9"/>
      <c r="B97" s="180"/>
      <c r="C97" s="181"/>
      <c r="D97" s="182" t="s">
        <v>756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115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15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>K.Vary, rekonstrukce střechy MŠ Javorová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93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03 - Vedlejší náklady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19</v>
      </c>
      <c r="D111" s="41"/>
      <c r="E111" s="41"/>
      <c r="F111" s="28" t="str">
        <f>F12</f>
        <v xml:space="preserve"> </v>
      </c>
      <c r="G111" s="41"/>
      <c r="H111" s="41"/>
      <c r="I111" s="33" t="s">
        <v>21</v>
      </c>
      <c r="J111" s="80" t="str">
        <f>IF(J12="","",J12)</f>
        <v>5. 2. 2025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23</v>
      </c>
      <c r="D113" s="41"/>
      <c r="E113" s="41"/>
      <c r="F113" s="28" t="str">
        <f>E15</f>
        <v>Statutární město Karlovy Vary</v>
      </c>
      <c r="G113" s="41"/>
      <c r="H113" s="41"/>
      <c r="I113" s="33" t="s">
        <v>29</v>
      </c>
      <c r="J113" s="37" t="str">
        <f>E21</f>
        <v>DPT s.r.o.Ostrov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5.6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32</v>
      </c>
      <c r="J114" s="37" t="str">
        <f>E24</f>
        <v>Neubauerová Soňa, SK-Projekt Ostrov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116</v>
      </c>
      <c r="D116" s="195" t="s">
        <v>60</v>
      </c>
      <c r="E116" s="195" t="s">
        <v>56</v>
      </c>
      <c r="F116" s="195" t="s">
        <v>57</v>
      </c>
      <c r="G116" s="195" t="s">
        <v>117</v>
      </c>
      <c r="H116" s="195" t="s">
        <v>118</v>
      </c>
      <c r="I116" s="195" t="s">
        <v>119</v>
      </c>
      <c r="J116" s="196" t="s">
        <v>97</v>
      </c>
      <c r="K116" s="197" t="s">
        <v>120</v>
      </c>
      <c r="L116" s="198"/>
      <c r="M116" s="101" t="s">
        <v>1</v>
      </c>
      <c r="N116" s="102" t="s">
        <v>39</v>
      </c>
      <c r="O116" s="102" t="s">
        <v>121</v>
      </c>
      <c r="P116" s="102" t="s">
        <v>122</v>
      </c>
      <c r="Q116" s="102" t="s">
        <v>123</v>
      </c>
      <c r="R116" s="102" t="s">
        <v>124</v>
      </c>
      <c r="S116" s="102" t="s">
        <v>125</v>
      </c>
      <c r="T116" s="103" t="s">
        <v>126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127</v>
      </c>
      <c r="D117" s="41"/>
      <c r="E117" s="41"/>
      <c r="F117" s="41"/>
      <c r="G117" s="41"/>
      <c r="H117" s="41"/>
      <c r="I117" s="41"/>
      <c r="J117" s="199">
        <f>BK117</f>
        <v>0</v>
      </c>
      <c r="K117" s="41"/>
      <c r="L117" s="45"/>
      <c r="M117" s="104"/>
      <c r="N117" s="200"/>
      <c r="O117" s="105"/>
      <c r="P117" s="201">
        <f>P118</f>
        <v>0</v>
      </c>
      <c r="Q117" s="105"/>
      <c r="R117" s="201">
        <f>R118</f>
        <v>0</v>
      </c>
      <c r="S117" s="105"/>
      <c r="T117" s="20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74</v>
      </c>
      <c r="AU117" s="18" t="s">
        <v>99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74</v>
      </c>
      <c r="E118" s="207" t="s">
        <v>757</v>
      </c>
      <c r="F118" s="207" t="s">
        <v>758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SUM(P119:P131)</f>
        <v>0</v>
      </c>
      <c r="Q118" s="212"/>
      <c r="R118" s="213">
        <f>SUM(R119:R131)</f>
        <v>0</v>
      </c>
      <c r="S118" s="212"/>
      <c r="T118" s="214">
        <f>SUM(T119:T131)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159</v>
      </c>
      <c r="AT118" s="216" t="s">
        <v>74</v>
      </c>
      <c r="AU118" s="216" t="s">
        <v>75</v>
      </c>
      <c r="AY118" s="215" t="s">
        <v>130</v>
      </c>
      <c r="BK118" s="217">
        <f>SUM(BK119:BK131)</f>
        <v>0</v>
      </c>
    </row>
    <row r="119" s="2" customFormat="1" ht="24.15" customHeight="1">
      <c r="A119" s="39"/>
      <c r="B119" s="40"/>
      <c r="C119" s="220" t="s">
        <v>83</v>
      </c>
      <c r="D119" s="220" t="s">
        <v>133</v>
      </c>
      <c r="E119" s="221" t="s">
        <v>759</v>
      </c>
      <c r="F119" s="222" t="s">
        <v>760</v>
      </c>
      <c r="G119" s="223" t="s">
        <v>136</v>
      </c>
      <c r="H119" s="224">
        <v>1</v>
      </c>
      <c r="I119" s="225"/>
      <c r="J119" s="224">
        <f>ROUND(I119*H119,2)</f>
        <v>0</v>
      </c>
      <c r="K119" s="226"/>
      <c r="L119" s="45"/>
      <c r="M119" s="227" t="s">
        <v>1</v>
      </c>
      <c r="N119" s="228" t="s">
        <v>40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761</v>
      </c>
      <c r="AT119" s="231" t="s">
        <v>133</v>
      </c>
      <c r="AU119" s="231" t="s">
        <v>83</v>
      </c>
      <c r="AY119" s="18" t="s">
        <v>130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83</v>
      </c>
      <c r="BK119" s="232">
        <f>ROUND(I119*H119,2)</f>
        <v>0</v>
      </c>
      <c r="BL119" s="18" t="s">
        <v>761</v>
      </c>
      <c r="BM119" s="231" t="s">
        <v>762</v>
      </c>
    </row>
    <row r="120" s="2" customFormat="1">
      <c r="A120" s="39"/>
      <c r="B120" s="40"/>
      <c r="C120" s="41"/>
      <c r="D120" s="235" t="s">
        <v>174</v>
      </c>
      <c r="E120" s="41"/>
      <c r="F120" s="266" t="s">
        <v>763</v>
      </c>
      <c r="G120" s="41"/>
      <c r="H120" s="41"/>
      <c r="I120" s="267"/>
      <c r="J120" s="41"/>
      <c r="K120" s="41"/>
      <c r="L120" s="45"/>
      <c r="M120" s="268"/>
      <c r="N120" s="269"/>
      <c r="O120" s="92"/>
      <c r="P120" s="92"/>
      <c r="Q120" s="92"/>
      <c r="R120" s="92"/>
      <c r="S120" s="92"/>
      <c r="T120" s="93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174</v>
      </c>
      <c r="AU120" s="18" t="s">
        <v>83</v>
      </c>
    </row>
    <row r="121" s="2" customFormat="1" ht="16.5" customHeight="1">
      <c r="A121" s="39"/>
      <c r="B121" s="40"/>
      <c r="C121" s="220" t="s">
        <v>85</v>
      </c>
      <c r="D121" s="220" t="s">
        <v>133</v>
      </c>
      <c r="E121" s="221" t="s">
        <v>764</v>
      </c>
      <c r="F121" s="222" t="s">
        <v>765</v>
      </c>
      <c r="G121" s="223" t="s">
        <v>136</v>
      </c>
      <c r="H121" s="224">
        <v>1</v>
      </c>
      <c r="I121" s="225"/>
      <c r="J121" s="224">
        <f>ROUND(I121*H121,2)</f>
        <v>0</v>
      </c>
      <c r="K121" s="226"/>
      <c r="L121" s="45"/>
      <c r="M121" s="227" t="s">
        <v>1</v>
      </c>
      <c r="N121" s="228" t="s">
        <v>40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761</v>
      </c>
      <c r="AT121" s="231" t="s">
        <v>133</v>
      </c>
      <c r="AU121" s="231" t="s">
        <v>83</v>
      </c>
      <c r="AY121" s="18" t="s">
        <v>130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83</v>
      </c>
      <c r="BK121" s="232">
        <f>ROUND(I121*H121,2)</f>
        <v>0</v>
      </c>
      <c r="BL121" s="18" t="s">
        <v>761</v>
      </c>
      <c r="BM121" s="231" t="s">
        <v>766</v>
      </c>
    </row>
    <row r="122" s="2" customFormat="1">
      <c r="A122" s="39"/>
      <c r="B122" s="40"/>
      <c r="C122" s="41"/>
      <c r="D122" s="235" t="s">
        <v>174</v>
      </c>
      <c r="E122" s="41"/>
      <c r="F122" s="266" t="s">
        <v>767</v>
      </c>
      <c r="G122" s="41"/>
      <c r="H122" s="41"/>
      <c r="I122" s="267"/>
      <c r="J122" s="41"/>
      <c r="K122" s="41"/>
      <c r="L122" s="45"/>
      <c r="M122" s="268"/>
      <c r="N122" s="269"/>
      <c r="O122" s="92"/>
      <c r="P122" s="92"/>
      <c r="Q122" s="92"/>
      <c r="R122" s="92"/>
      <c r="S122" s="92"/>
      <c r="T122" s="93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174</v>
      </c>
      <c r="AU122" s="18" t="s">
        <v>83</v>
      </c>
    </row>
    <row r="123" s="2" customFormat="1" ht="16.5" customHeight="1">
      <c r="A123" s="39"/>
      <c r="B123" s="40"/>
      <c r="C123" s="220" t="s">
        <v>150</v>
      </c>
      <c r="D123" s="220" t="s">
        <v>133</v>
      </c>
      <c r="E123" s="221" t="s">
        <v>768</v>
      </c>
      <c r="F123" s="222" t="s">
        <v>769</v>
      </c>
      <c r="G123" s="223" t="s">
        <v>136</v>
      </c>
      <c r="H123" s="224">
        <v>1</v>
      </c>
      <c r="I123" s="225"/>
      <c r="J123" s="224">
        <f>ROUND(I123*H123,2)</f>
        <v>0</v>
      </c>
      <c r="K123" s="226"/>
      <c r="L123" s="45"/>
      <c r="M123" s="227" t="s">
        <v>1</v>
      </c>
      <c r="N123" s="228" t="s">
        <v>40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761</v>
      </c>
      <c r="AT123" s="231" t="s">
        <v>133</v>
      </c>
      <c r="AU123" s="231" t="s">
        <v>83</v>
      </c>
      <c r="AY123" s="18" t="s">
        <v>130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83</v>
      </c>
      <c r="BK123" s="232">
        <f>ROUND(I123*H123,2)</f>
        <v>0</v>
      </c>
      <c r="BL123" s="18" t="s">
        <v>761</v>
      </c>
      <c r="BM123" s="231" t="s">
        <v>770</v>
      </c>
    </row>
    <row r="124" s="2" customFormat="1" ht="16.5" customHeight="1">
      <c r="A124" s="39"/>
      <c r="B124" s="40"/>
      <c r="C124" s="220" t="s">
        <v>137</v>
      </c>
      <c r="D124" s="220" t="s">
        <v>133</v>
      </c>
      <c r="E124" s="221" t="s">
        <v>771</v>
      </c>
      <c r="F124" s="222" t="s">
        <v>772</v>
      </c>
      <c r="G124" s="223" t="s">
        <v>136</v>
      </c>
      <c r="H124" s="224">
        <v>1</v>
      </c>
      <c r="I124" s="225"/>
      <c r="J124" s="224">
        <f>ROUND(I124*H124,2)</f>
        <v>0</v>
      </c>
      <c r="K124" s="226"/>
      <c r="L124" s="45"/>
      <c r="M124" s="227" t="s">
        <v>1</v>
      </c>
      <c r="N124" s="228" t="s">
        <v>40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761</v>
      </c>
      <c r="AT124" s="231" t="s">
        <v>133</v>
      </c>
      <c r="AU124" s="231" t="s">
        <v>83</v>
      </c>
      <c r="AY124" s="18" t="s">
        <v>130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83</v>
      </c>
      <c r="BK124" s="232">
        <f>ROUND(I124*H124,2)</f>
        <v>0</v>
      </c>
      <c r="BL124" s="18" t="s">
        <v>761</v>
      </c>
      <c r="BM124" s="231" t="s">
        <v>773</v>
      </c>
    </row>
    <row r="125" s="2" customFormat="1" ht="21.75" customHeight="1">
      <c r="A125" s="39"/>
      <c r="B125" s="40"/>
      <c r="C125" s="220" t="s">
        <v>159</v>
      </c>
      <c r="D125" s="220" t="s">
        <v>133</v>
      </c>
      <c r="E125" s="221" t="s">
        <v>774</v>
      </c>
      <c r="F125" s="222" t="s">
        <v>775</v>
      </c>
      <c r="G125" s="223" t="s">
        <v>136</v>
      </c>
      <c r="H125" s="224">
        <v>1</v>
      </c>
      <c r="I125" s="225"/>
      <c r="J125" s="224">
        <f>ROUND(I125*H125,2)</f>
        <v>0</v>
      </c>
      <c r="K125" s="226"/>
      <c r="L125" s="45"/>
      <c r="M125" s="227" t="s">
        <v>1</v>
      </c>
      <c r="N125" s="228" t="s">
        <v>40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761</v>
      </c>
      <c r="AT125" s="231" t="s">
        <v>133</v>
      </c>
      <c r="AU125" s="231" t="s">
        <v>83</v>
      </c>
      <c r="AY125" s="18" t="s">
        <v>130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83</v>
      </c>
      <c r="BK125" s="232">
        <f>ROUND(I125*H125,2)</f>
        <v>0</v>
      </c>
      <c r="BL125" s="18" t="s">
        <v>761</v>
      </c>
      <c r="BM125" s="231" t="s">
        <v>776</v>
      </c>
    </row>
    <row r="126" s="2" customFormat="1">
      <c r="A126" s="39"/>
      <c r="B126" s="40"/>
      <c r="C126" s="41"/>
      <c r="D126" s="235" t="s">
        <v>174</v>
      </c>
      <c r="E126" s="41"/>
      <c r="F126" s="266" t="s">
        <v>767</v>
      </c>
      <c r="G126" s="41"/>
      <c r="H126" s="41"/>
      <c r="I126" s="267"/>
      <c r="J126" s="41"/>
      <c r="K126" s="41"/>
      <c r="L126" s="45"/>
      <c r="M126" s="268"/>
      <c r="N126" s="269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174</v>
      </c>
      <c r="AU126" s="18" t="s">
        <v>83</v>
      </c>
    </row>
    <row r="127" s="2" customFormat="1" ht="16.5" customHeight="1">
      <c r="A127" s="39"/>
      <c r="B127" s="40"/>
      <c r="C127" s="220" t="s">
        <v>163</v>
      </c>
      <c r="D127" s="220" t="s">
        <v>133</v>
      </c>
      <c r="E127" s="221" t="s">
        <v>777</v>
      </c>
      <c r="F127" s="222" t="s">
        <v>778</v>
      </c>
      <c r="G127" s="223" t="s">
        <v>136</v>
      </c>
      <c r="H127" s="224">
        <v>1</v>
      </c>
      <c r="I127" s="225"/>
      <c r="J127" s="224">
        <f>ROUND(I127*H127,2)</f>
        <v>0</v>
      </c>
      <c r="K127" s="226"/>
      <c r="L127" s="45"/>
      <c r="M127" s="227" t="s">
        <v>1</v>
      </c>
      <c r="N127" s="228" t="s">
        <v>40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761</v>
      </c>
      <c r="AT127" s="231" t="s">
        <v>133</v>
      </c>
      <c r="AU127" s="231" t="s">
        <v>83</v>
      </c>
      <c r="AY127" s="18" t="s">
        <v>130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83</v>
      </c>
      <c r="BK127" s="232">
        <f>ROUND(I127*H127,2)</f>
        <v>0</v>
      </c>
      <c r="BL127" s="18" t="s">
        <v>761</v>
      </c>
      <c r="BM127" s="231" t="s">
        <v>779</v>
      </c>
    </row>
    <row r="128" s="2" customFormat="1" ht="24.15" customHeight="1">
      <c r="A128" s="39"/>
      <c r="B128" s="40"/>
      <c r="C128" s="220" t="s">
        <v>170</v>
      </c>
      <c r="D128" s="220" t="s">
        <v>133</v>
      </c>
      <c r="E128" s="221" t="s">
        <v>780</v>
      </c>
      <c r="F128" s="222" t="s">
        <v>781</v>
      </c>
      <c r="G128" s="223" t="s">
        <v>136</v>
      </c>
      <c r="H128" s="224">
        <v>1</v>
      </c>
      <c r="I128" s="225"/>
      <c r="J128" s="224">
        <f>ROUND(I128*H128,2)</f>
        <v>0</v>
      </c>
      <c r="K128" s="226"/>
      <c r="L128" s="45"/>
      <c r="M128" s="227" t="s">
        <v>1</v>
      </c>
      <c r="N128" s="228" t="s">
        <v>40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761</v>
      </c>
      <c r="AT128" s="231" t="s">
        <v>133</v>
      </c>
      <c r="AU128" s="231" t="s">
        <v>83</v>
      </c>
      <c r="AY128" s="18" t="s">
        <v>130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761</v>
      </c>
      <c r="BM128" s="231" t="s">
        <v>782</v>
      </c>
    </row>
    <row r="129" s="2" customFormat="1" ht="16.5" customHeight="1">
      <c r="A129" s="39"/>
      <c r="B129" s="40"/>
      <c r="C129" s="220" t="s">
        <v>176</v>
      </c>
      <c r="D129" s="220" t="s">
        <v>133</v>
      </c>
      <c r="E129" s="221" t="s">
        <v>783</v>
      </c>
      <c r="F129" s="222" t="s">
        <v>784</v>
      </c>
      <c r="G129" s="223" t="s">
        <v>136</v>
      </c>
      <c r="H129" s="224">
        <v>1</v>
      </c>
      <c r="I129" s="225"/>
      <c r="J129" s="224">
        <f>ROUND(I129*H129,2)</f>
        <v>0</v>
      </c>
      <c r="K129" s="226"/>
      <c r="L129" s="45"/>
      <c r="M129" s="227" t="s">
        <v>1</v>
      </c>
      <c r="N129" s="228" t="s">
        <v>40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761</v>
      </c>
      <c r="AT129" s="231" t="s">
        <v>133</v>
      </c>
      <c r="AU129" s="231" t="s">
        <v>83</v>
      </c>
      <c r="AY129" s="18" t="s">
        <v>130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83</v>
      </c>
      <c r="BK129" s="232">
        <f>ROUND(I129*H129,2)</f>
        <v>0</v>
      </c>
      <c r="BL129" s="18" t="s">
        <v>761</v>
      </c>
      <c r="BM129" s="231" t="s">
        <v>785</v>
      </c>
    </row>
    <row r="130" s="2" customFormat="1" ht="16.5" customHeight="1">
      <c r="A130" s="39"/>
      <c r="B130" s="40"/>
      <c r="C130" s="220" t="s">
        <v>181</v>
      </c>
      <c r="D130" s="220" t="s">
        <v>133</v>
      </c>
      <c r="E130" s="221" t="s">
        <v>786</v>
      </c>
      <c r="F130" s="222" t="s">
        <v>787</v>
      </c>
      <c r="G130" s="223" t="s">
        <v>136</v>
      </c>
      <c r="H130" s="224">
        <v>1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761</v>
      </c>
      <c r="AT130" s="231" t="s">
        <v>133</v>
      </c>
      <c r="AU130" s="231" t="s">
        <v>83</v>
      </c>
      <c r="AY130" s="18" t="s">
        <v>130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761</v>
      </c>
      <c r="BM130" s="231" t="s">
        <v>788</v>
      </c>
    </row>
    <row r="131" s="2" customFormat="1" ht="16.5" customHeight="1">
      <c r="A131" s="39"/>
      <c r="B131" s="40"/>
      <c r="C131" s="220" t="s">
        <v>190</v>
      </c>
      <c r="D131" s="220" t="s">
        <v>133</v>
      </c>
      <c r="E131" s="221" t="s">
        <v>789</v>
      </c>
      <c r="F131" s="222" t="s">
        <v>790</v>
      </c>
      <c r="G131" s="223" t="s">
        <v>136</v>
      </c>
      <c r="H131" s="224">
        <v>1</v>
      </c>
      <c r="I131" s="225"/>
      <c r="J131" s="224">
        <f>ROUND(I131*H131,2)</f>
        <v>0</v>
      </c>
      <c r="K131" s="226"/>
      <c r="L131" s="45"/>
      <c r="M131" s="295" t="s">
        <v>1</v>
      </c>
      <c r="N131" s="296" t="s">
        <v>40</v>
      </c>
      <c r="O131" s="293"/>
      <c r="P131" s="297">
        <f>O131*H131</f>
        <v>0</v>
      </c>
      <c r="Q131" s="297">
        <v>0</v>
      </c>
      <c r="R131" s="297">
        <f>Q131*H131</f>
        <v>0</v>
      </c>
      <c r="S131" s="297">
        <v>0</v>
      </c>
      <c r="T131" s="298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761</v>
      </c>
      <c r="AT131" s="231" t="s">
        <v>133</v>
      </c>
      <c r="AU131" s="231" t="s">
        <v>83</v>
      </c>
      <c r="AY131" s="18" t="s">
        <v>130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761</v>
      </c>
      <c r="BM131" s="231" t="s">
        <v>791</v>
      </c>
    </row>
    <row r="132" s="2" customFormat="1" ht="6.96" customHeight="1">
      <c r="A132" s="39"/>
      <c r="B132" s="67"/>
      <c r="C132" s="68"/>
      <c r="D132" s="68"/>
      <c r="E132" s="68"/>
      <c r="F132" s="68"/>
      <c r="G132" s="68"/>
      <c r="H132" s="68"/>
      <c r="I132" s="68"/>
      <c r="J132" s="68"/>
      <c r="K132" s="68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92EteCJ740TQfEnsDot0TWOKYSawnt2782XIlu74uA0PrlX/VDNhbuHa8fy/k/PfFAI0hRrYWxM1Wx3cy270mw==" hashValue="4+8dQ5rdjRR1ZbJXrsidQsCgVFDmIn+jQNynZgTU1vqzcPQowaIYKryQxGT+/4ju1pC0NRXmxqj1WFd8yejtMg==" algorithmName="SHA-512" password="CC35"/>
  <autoFilter ref="C116:K131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SN-PC\SN</dc:creator>
  <cp:lastModifiedBy>SN-PC\SN</cp:lastModifiedBy>
  <dcterms:created xsi:type="dcterms:W3CDTF">2025-02-13T08:24:38Z</dcterms:created>
  <dcterms:modified xsi:type="dcterms:W3CDTF">2025-02-13T08:24:43Z</dcterms:modified>
</cp:coreProperties>
</file>