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Rozpocty\2022\Ing. Dušek\Sedlec - chodník\"/>
    </mc:Choice>
  </mc:AlternateContent>
  <bookViews>
    <workbookView xWindow="0" yWindow="0" windowWidth="0" windowHeight="0"/>
  </bookViews>
  <sheets>
    <sheet name="Rekapitulace stavby" sheetId="1" r:id="rId1"/>
    <sheet name="SO 01 - Chodník ul. Rosnická" sheetId="2" r:id="rId2"/>
    <sheet name="SO 02 - Přeložení veřejné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'SO 01 - Chodník ul. Rosnická'!$C$89:$K$316</definedName>
    <definedName name="_xlnm.Print_Area" localSheetId="1">'SO 01 - Chodník ul. Rosnická'!$C$4:$J$39,'SO 01 - Chodník ul. Rosnická'!$C$45:$J$71,'SO 01 - Chodník ul. Rosnická'!$C$77:$K$316</definedName>
    <definedName name="_xlnm.Print_Titles" localSheetId="1">'SO 01 - Chodník ul. Rosnická'!$89:$89</definedName>
    <definedName name="_xlnm._FilterDatabase" localSheetId="2" hidden="1">'SO 02 - Přeložení veřejné...'!$C$81:$K$132</definedName>
    <definedName name="_xlnm.Print_Area" localSheetId="2">'SO 02 - Přeložení veřejné...'!$C$4:$J$39,'SO 02 - Přeložení veřejné...'!$C$45:$J$63,'SO 02 - Přeložení veřejné...'!$C$69:$K$132</definedName>
    <definedName name="_xlnm.Print_Titles" localSheetId="2">'SO 02 - Přeložení veřejné...'!$81:$81</definedName>
    <definedName name="_xlnm.Print_Area" localSheetId="3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3" l="1" r="J37"/>
  <c r="J36"/>
  <c i="1" r="AY56"/>
  <c i="3" r="J35"/>
  <c i="1" r="AX56"/>
  <c i="3" r="BI129"/>
  <c r="BH129"/>
  <c r="BG129"/>
  <c r="BF129"/>
  <c r="T129"/>
  <c r="R129"/>
  <c r="P129"/>
  <c r="BI126"/>
  <c r="BH126"/>
  <c r="BG126"/>
  <c r="BF126"/>
  <c r="T126"/>
  <c r="R126"/>
  <c r="P126"/>
  <c r="BI122"/>
  <c r="BH122"/>
  <c r="BG122"/>
  <c r="BF122"/>
  <c r="T122"/>
  <c r="R122"/>
  <c r="P122"/>
  <c r="BI119"/>
  <c r="BH119"/>
  <c r="BG119"/>
  <c r="BF119"/>
  <c r="T119"/>
  <c r="R119"/>
  <c r="P119"/>
  <c r="BI115"/>
  <c r="BH115"/>
  <c r="BG115"/>
  <c r="BF115"/>
  <c r="T115"/>
  <c r="R115"/>
  <c r="P115"/>
  <c r="BI111"/>
  <c r="BH111"/>
  <c r="BG111"/>
  <c r="BF111"/>
  <c r="T111"/>
  <c r="R111"/>
  <c r="P111"/>
  <c r="BI108"/>
  <c r="BH108"/>
  <c r="BG108"/>
  <c r="BF108"/>
  <c r="T108"/>
  <c r="R108"/>
  <c r="P108"/>
  <c r="BI105"/>
  <c r="BH105"/>
  <c r="BG105"/>
  <c r="BF105"/>
  <c r="T105"/>
  <c r="R105"/>
  <c r="P105"/>
  <c r="BI102"/>
  <c r="BH102"/>
  <c r="BG102"/>
  <c r="BF102"/>
  <c r="T102"/>
  <c r="R102"/>
  <c r="P102"/>
  <c r="BI98"/>
  <c r="BH98"/>
  <c r="BG98"/>
  <c r="BF98"/>
  <c r="T98"/>
  <c r="R98"/>
  <c r="P98"/>
  <c r="BI95"/>
  <c r="BH95"/>
  <c r="BG95"/>
  <c r="BF95"/>
  <c r="T95"/>
  <c r="R95"/>
  <c r="P95"/>
  <c r="BI92"/>
  <c r="BH92"/>
  <c r="BG92"/>
  <c r="BF92"/>
  <c r="T92"/>
  <c r="R92"/>
  <c r="P92"/>
  <c r="BI89"/>
  <c r="BH89"/>
  <c r="BG89"/>
  <c r="BF89"/>
  <c r="T89"/>
  <c r="R89"/>
  <c r="P89"/>
  <c r="BI85"/>
  <c r="BH85"/>
  <c r="BG85"/>
  <c r="BF85"/>
  <c r="T85"/>
  <c r="R85"/>
  <c r="P85"/>
  <c r="J78"/>
  <c r="F76"/>
  <c r="E74"/>
  <c r="J54"/>
  <c r="F52"/>
  <c r="E50"/>
  <c r="J24"/>
  <c r="E24"/>
  <c r="J79"/>
  <c r="J23"/>
  <c r="J18"/>
  <c r="E18"/>
  <c r="F79"/>
  <c r="J17"/>
  <c r="J15"/>
  <c r="E15"/>
  <c r="F78"/>
  <c r="J14"/>
  <c r="J12"/>
  <c r="J76"/>
  <c r="E7"/>
  <c r="E72"/>
  <c i="2" r="J37"/>
  <c r="J36"/>
  <c i="1" r="AY55"/>
  <c i="2" r="J35"/>
  <c i="1" r="AX55"/>
  <c i="2" r="BI313"/>
  <c r="BH313"/>
  <c r="BG313"/>
  <c r="BF313"/>
  <c r="T313"/>
  <c r="T312"/>
  <c r="R313"/>
  <c r="R312"/>
  <c r="P313"/>
  <c r="P312"/>
  <c r="BI308"/>
  <c r="BH308"/>
  <c r="BG308"/>
  <c r="BF308"/>
  <c r="T308"/>
  <c r="T307"/>
  <c r="R308"/>
  <c r="R307"/>
  <c r="P308"/>
  <c r="P307"/>
  <c r="BI304"/>
  <c r="BH304"/>
  <c r="BG304"/>
  <c r="BF304"/>
  <c r="T304"/>
  <c r="R304"/>
  <c r="P304"/>
  <c r="BI301"/>
  <c r="BH301"/>
  <c r="BG301"/>
  <c r="BF301"/>
  <c r="T301"/>
  <c r="R301"/>
  <c r="P301"/>
  <c r="BI296"/>
  <c r="BH296"/>
  <c r="BG296"/>
  <c r="BF296"/>
  <c r="T296"/>
  <c r="T295"/>
  <c r="R296"/>
  <c r="R295"/>
  <c r="P296"/>
  <c r="P295"/>
  <c r="BI291"/>
  <c r="BH291"/>
  <c r="BG291"/>
  <c r="BF291"/>
  <c r="T291"/>
  <c r="T290"/>
  <c r="R291"/>
  <c r="R290"/>
  <c r="P291"/>
  <c r="P290"/>
  <c r="BI285"/>
  <c r="BH285"/>
  <c r="BG285"/>
  <c r="BF285"/>
  <c r="T285"/>
  <c r="R285"/>
  <c r="P285"/>
  <c r="BI281"/>
  <c r="BH281"/>
  <c r="BG281"/>
  <c r="BF281"/>
  <c r="T281"/>
  <c r="R281"/>
  <c r="P281"/>
  <c r="BI278"/>
  <c r="BH278"/>
  <c r="BG278"/>
  <c r="BF278"/>
  <c r="T278"/>
  <c r="R278"/>
  <c r="P278"/>
  <c r="BI274"/>
  <c r="BH274"/>
  <c r="BG274"/>
  <c r="BF274"/>
  <c r="T274"/>
  <c r="R274"/>
  <c r="P274"/>
  <c r="BI271"/>
  <c r="BH271"/>
  <c r="BG271"/>
  <c r="BF271"/>
  <c r="T271"/>
  <c r="R271"/>
  <c r="P271"/>
  <c r="BI266"/>
  <c r="BH266"/>
  <c r="BG266"/>
  <c r="BF266"/>
  <c r="T266"/>
  <c r="R266"/>
  <c r="P266"/>
  <c r="BI262"/>
  <c r="BH262"/>
  <c r="BG262"/>
  <c r="BF262"/>
  <c r="T262"/>
  <c r="R262"/>
  <c r="P262"/>
  <c r="BI258"/>
  <c r="BH258"/>
  <c r="BG258"/>
  <c r="BF258"/>
  <c r="T258"/>
  <c r="R258"/>
  <c r="P258"/>
  <c r="BI254"/>
  <c r="BH254"/>
  <c r="BG254"/>
  <c r="BF254"/>
  <c r="T254"/>
  <c r="R254"/>
  <c r="P254"/>
  <c r="BI251"/>
  <c r="BH251"/>
  <c r="BG251"/>
  <c r="BF251"/>
  <c r="T251"/>
  <c r="R251"/>
  <c r="P251"/>
  <c r="BI248"/>
  <c r="BH248"/>
  <c r="BG248"/>
  <c r="BF248"/>
  <c r="T248"/>
  <c r="R248"/>
  <c r="P248"/>
  <c r="BI245"/>
  <c r="BH245"/>
  <c r="BG245"/>
  <c r="BF245"/>
  <c r="T245"/>
  <c r="R245"/>
  <c r="P245"/>
  <c r="BI242"/>
  <c r="BH242"/>
  <c r="BG242"/>
  <c r="BF242"/>
  <c r="T242"/>
  <c r="R242"/>
  <c r="P242"/>
  <c r="BI239"/>
  <c r="BH239"/>
  <c r="BG239"/>
  <c r="BF239"/>
  <c r="T239"/>
  <c r="R239"/>
  <c r="P239"/>
  <c r="BI236"/>
  <c r="BH236"/>
  <c r="BG236"/>
  <c r="BF236"/>
  <c r="T236"/>
  <c r="R236"/>
  <c r="P236"/>
  <c r="BI233"/>
  <c r="BH233"/>
  <c r="BG233"/>
  <c r="BF233"/>
  <c r="T233"/>
  <c r="R233"/>
  <c r="P233"/>
  <c r="BI228"/>
  <c r="BH228"/>
  <c r="BG228"/>
  <c r="BF228"/>
  <c r="T228"/>
  <c r="R228"/>
  <c r="P228"/>
  <c r="BI224"/>
  <c r="BH224"/>
  <c r="BG224"/>
  <c r="BF224"/>
  <c r="T224"/>
  <c r="R224"/>
  <c r="P224"/>
  <c r="BI219"/>
  <c r="BH219"/>
  <c r="BG219"/>
  <c r="BF219"/>
  <c r="T219"/>
  <c r="R219"/>
  <c r="P219"/>
  <c r="BI215"/>
  <c r="BH215"/>
  <c r="BG215"/>
  <c r="BF215"/>
  <c r="T215"/>
  <c r="R215"/>
  <c r="P215"/>
  <c r="BI210"/>
  <c r="BH210"/>
  <c r="BG210"/>
  <c r="BF210"/>
  <c r="T210"/>
  <c r="R210"/>
  <c r="P210"/>
  <c r="BI205"/>
  <c r="BH205"/>
  <c r="BG205"/>
  <c r="BF205"/>
  <c r="T205"/>
  <c r="R205"/>
  <c r="P205"/>
  <c r="BI201"/>
  <c r="BH201"/>
  <c r="BG201"/>
  <c r="BF201"/>
  <c r="T201"/>
  <c r="R201"/>
  <c r="P201"/>
  <c r="BI197"/>
  <c r="BH197"/>
  <c r="BG197"/>
  <c r="BF197"/>
  <c r="T197"/>
  <c r="R197"/>
  <c r="P197"/>
  <c r="BI193"/>
  <c r="BH193"/>
  <c r="BG193"/>
  <c r="BF193"/>
  <c r="T193"/>
  <c r="R193"/>
  <c r="P193"/>
  <c r="BI188"/>
  <c r="BH188"/>
  <c r="BG188"/>
  <c r="BF188"/>
  <c r="T188"/>
  <c r="R188"/>
  <c r="P188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4"/>
  <c r="BH174"/>
  <c r="BG174"/>
  <c r="BF174"/>
  <c r="T174"/>
  <c r="R174"/>
  <c r="P174"/>
  <c r="BI170"/>
  <c r="BH170"/>
  <c r="BG170"/>
  <c r="BF170"/>
  <c r="T170"/>
  <c r="R170"/>
  <c r="P170"/>
  <c r="BI167"/>
  <c r="BH167"/>
  <c r="BG167"/>
  <c r="BF167"/>
  <c r="T167"/>
  <c r="R167"/>
  <c r="P167"/>
  <c r="BI163"/>
  <c r="BH163"/>
  <c r="BG163"/>
  <c r="BF163"/>
  <c r="T163"/>
  <c r="R163"/>
  <c r="P163"/>
  <c r="BI159"/>
  <c r="BH159"/>
  <c r="BG159"/>
  <c r="BF159"/>
  <c r="T159"/>
  <c r="R159"/>
  <c r="P159"/>
  <c r="BI156"/>
  <c r="BH156"/>
  <c r="BG156"/>
  <c r="BF156"/>
  <c r="T156"/>
  <c r="R156"/>
  <c r="P156"/>
  <c r="BI153"/>
  <c r="BH153"/>
  <c r="BG153"/>
  <c r="BF153"/>
  <c r="T153"/>
  <c r="R153"/>
  <c r="P153"/>
  <c r="BI149"/>
  <c r="BH149"/>
  <c r="BG149"/>
  <c r="BF149"/>
  <c r="T149"/>
  <c r="R149"/>
  <c r="P149"/>
  <c r="BI141"/>
  <c r="BH141"/>
  <c r="BG141"/>
  <c r="BF141"/>
  <c r="T141"/>
  <c r="R141"/>
  <c r="P141"/>
  <c r="BI137"/>
  <c r="BH137"/>
  <c r="BG137"/>
  <c r="BF137"/>
  <c r="T137"/>
  <c r="R137"/>
  <c r="P137"/>
  <c r="BI134"/>
  <c r="BH134"/>
  <c r="BG134"/>
  <c r="BF134"/>
  <c r="T134"/>
  <c r="R134"/>
  <c r="P134"/>
  <c r="BI129"/>
  <c r="BH129"/>
  <c r="BG129"/>
  <c r="BF129"/>
  <c r="T129"/>
  <c r="R129"/>
  <c r="P129"/>
  <c r="BI126"/>
  <c r="BH126"/>
  <c r="BG126"/>
  <c r="BF126"/>
  <c r="T126"/>
  <c r="R126"/>
  <c r="P126"/>
  <c r="BI122"/>
  <c r="BH122"/>
  <c r="BG122"/>
  <c r="BF122"/>
  <c r="T122"/>
  <c r="R122"/>
  <c r="P122"/>
  <c r="BI118"/>
  <c r="BH118"/>
  <c r="BG118"/>
  <c r="BF118"/>
  <c r="T118"/>
  <c r="R118"/>
  <c r="P118"/>
  <c r="BI115"/>
  <c r="BH115"/>
  <c r="BG115"/>
  <c r="BF115"/>
  <c r="T115"/>
  <c r="R115"/>
  <c r="P115"/>
  <c r="BI112"/>
  <c r="BH112"/>
  <c r="BG112"/>
  <c r="BF112"/>
  <c r="T112"/>
  <c r="R112"/>
  <c r="P112"/>
  <c r="BI109"/>
  <c r="BH109"/>
  <c r="BG109"/>
  <c r="BF109"/>
  <c r="T109"/>
  <c r="R109"/>
  <c r="P109"/>
  <c r="BI105"/>
  <c r="BH105"/>
  <c r="BG105"/>
  <c r="BF105"/>
  <c r="T105"/>
  <c r="R105"/>
  <c r="P105"/>
  <c r="BI100"/>
  <c r="BH100"/>
  <c r="BG100"/>
  <c r="BF100"/>
  <c r="T100"/>
  <c r="R100"/>
  <c r="P100"/>
  <c r="BI97"/>
  <c r="BH97"/>
  <c r="BG97"/>
  <c r="BF97"/>
  <c r="T97"/>
  <c r="R97"/>
  <c r="P97"/>
  <c r="BI93"/>
  <c r="BH93"/>
  <c r="BG93"/>
  <c r="BF93"/>
  <c r="T93"/>
  <c r="R93"/>
  <c r="P93"/>
  <c r="J86"/>
  <c r="F84"/>
  <c r="E82"/>
  <c r="J54"/>
  <c r="F52"/>
  <c r="E50"/>
  <c r="J24"/>
  <c r="E24"/>
  <c r="J87"/>
  <c r="J23"/>
  <c r="J18"/>
  <c r="E18"/>
  <c r="F87"/>
  <c r="J17"/>
  <c r="J15"/>
  <c r="E15"/>
  <c r="F54"/>
  <c r="J14"/>
  <c r="J12"/>
  <c r="J84"/>
  <c r="E7"/>
  <c r="E80"/>
  <c i="1" r="L50"/>
  <c r="AM50"/>
  <c r="AM49"/>
  <c r="L49"/>
  <c r="AM47"/>
  <c r="L47"/>
  <c r="L45"/>
  <c r="L44"/>
  <c i="2" r="J228"/>
  <c r="J134"/>
  <c r="J205"/>
  <c r="BK100"/>
  <c r="BK228"/>
  <c r="BK308"/>
  <c r="BK201"/>
  <c i="3" r="J122"/>
  <c r="BK111"/>
  <c r="BK89"/>
  <c i="2" r="BK180"/>
  <c r="J105"/>
  <c r="J219"/>
  <c r="BK93"/>
  <c r="J180"/>
  <c r="J271"/>
  <c r="J129"/>
  <c i="3" r="J89"/>
  <c r="BK115"/>
  <c r="BK85"/>
  <c i="2" r="BK210"/>
  <c i="1" r="AS54"/>
  <c i="2" r="J210"/>
  <c r="J304"/>
  <c r="BK193"/>
  <c r="BK109"/>
  <c i="3" r="BK102"/>
  <c i="2" r="J266"/>
  <c r="J141"/>
  <c r="BK224"/>
  <c r="J109"/>
  <c r="BK215"/>
  <c r="BK291"/>
  <c r="BK167"/>
  <c i="3" r="J102"/>
  <c i="2" r="J291"/>
  <c r="J153"/>
  <c r="BK266"/>
  <c r="BK149"/>
  <c r="J201"/>
  <c r="BK278"/>
  <c r="J159"/>
  <c i="3" r="J92"/>
  <c r="J111"/>
  <c i="2" r="BK285"/>
  <c r="J224"/>
  <c r="J281"/>
  <c r="J118"/>
  <c r="BK239"/>
  <c r="J112"/>
  <c r="J197"/>
  <c i="3" r="J119"/>
  <c r="J108"/>
  <c i="2" r="J296"/>
  <c r="BK177"/>
  <c r="BK242"/>
  <c r="BK129"/>
  <c r="J251"/>
  <c r="BK174"/>
  <c r="BK274"/>
  <c r="J137"/>
  <c i="3" r="BK108"/>
  <c r="BK105"/>
  <c i="2" r="J233"/>
  <c r="J122"/>
  <c r="BK254"/>
  <c r="BK126"/>
  <c r="J245"/>
  <c r="BK97"/>
  <c r="J242"/>
  <c r="BK134"/>
  <c i="3" r="BK95"/>
  <c i="2" r="J262"/>
  <c r="BK118"/>
  <c r="BK245"/>
  <c r="BK122"/>
  <c r="J248"/>
  <c r="J177"/>
  <c r="BK258"/>
  <c i="3" r="J105"/>
  <c r="J115"/>
  <c i="2" r="J254"/>
  <c r="BK137"/>
  <c r="J258"/>
  <c r="BK159"/>
  <c r="BK205"/>
  <c r="J301"/>
  <c r="J163"/>
  <c i="3" r="BK98"/>
  <c r="J129"/>
  <c i="2" r="J239"/>
  <c r="J126"/>
  <c r="J156"/>
  <c r="J285"/>
  <c r="BK233"/>
  <c r="BK115"/>
  <c r="BK251"/>
  <c r="J97"/>
  <c i="3" r="BK129"/>
  <c r="J98"/>
  <c i="2" r="BK188"/>
  <c r="J308"/>
  <c r="J188"/>
  <c r="J274"/>
  <c r="BK156"/>
  <c r="J215"/>
  <c r="BK105"/>
  <c i="3" r="J126"/>
  <c i="2" r="BK183"/>
  <c r="BK301"/>
  <c r="J174"/>
  <c r="BK296"/>
  <c r="BK163"/>
  <c r="J236"/>
  <c r="BK112"/>
  <c i="3" r="BK126"/>
  <c i="2" r="J313"/>
  <c r="J167"/>
  <c r="BK236"/>
  <c r="BK141"/>
  <c r="BK281"/>
  <c r="BK170"/>
  <c r="BK248"/>
  <c r="J100"/>
  <c i="3" r="BK119"/>
  <c r="J85"/>
  <c i="2" r="J278"/>
  <c r="J149"/>
  <c r="BK197"/>
  <c r="J115"/>
  <c r="J193"/>
  <c r="BK219"/>
  <c i="3" r="J95"/>
  <c r="BK122"/>
  <c i="2" r="BK313"/>
  <c r="J170"/>
  <c r="BK271"/>
  <c r="BK153"/>
  <c r="BK304"/>
  <c r="J183"/>
  <c r="BK262"/>
  <c r="J93"/>
  <c i="3" r="BK92"/>
  <c i="2" l="1" r="T92"/>
  <c r="BK162"/>
  <c r="J162"/>
  <c r="J62"/>
  <c r="BK232"/>
  <c r="J232"/>
  <c r="J63"/>
  <c r="R270"/>
  <c r="R300"/>
  <c r="R294"/>
  <c i="3" r="R84"/>
  <c r="BK114"/>
  <c r="J114"/>
  <c r="J62"/>
  <c i="2" r="R92"/>
  <c r="P162"/>
  <c r="P232"/>
  <c r="BK270"/>
  <c r="J270"/>
  <c r="J64"/>
  <c r="T300"/>
  <c r="T294"/>
  <c i="3" r="T84"/>
  <c r="T83"/>
  <c r="T82"/>
  <c r="T114"/>
  <c i="2" r="P92"/>
  <c r="R162"/>
  <c r="T232"/>
  <c r="T270"/>
  <c r="BK300"/>
  <c r="J300"/>
  <c r="J68"/>
  <c i="3" r="P84"/>
  <c r="P83"/>
  <c r="P82"/>
  <c i="1" r="AU56"/>
  <c i="3" r="P114"/>
  <c i="2" r="BK92"/>
  <c r="J92"/>
  <c r="J61"/>
  <c r="T162"/>
  <c r="R232"/>
  <c r="P270"/>
  <c r="P300"/>
  <c r="P294"/>
  <c i="3" r="BK84"/>
  <c r="J84"/>
  <c r="J61"/>
  <c r="R114"/>
  <c i="2" r="BK295"/>
  <c r="J295"/>
  <c r="J67"/>
  <c r="BK290"/>
  <c r="J290"/>
  <c r="J65"/>
  <c r="BK307"/>
  <c r="J307"/>
  <c r="J69"/>
  <c r="BK312"/>
  <c r="J312"/>
  <c r="J70"/>
  <c i="3" r="E48"/>
  <c r="J52"/>
  <c r="J55"/>
  <c r="BE95"/>
  <c r="BE98"/>
  <c r="BE105"/>
  <c r="BE108"/>
  <c r="BE115"/>
  <c r="BE119"/>
  <c r="BE122"/>
  <c r="BE126"/>
  <c r="F54"/>
  <c r="BE89"/>
  <c r="F55"/>
  <c r="BE92"/>
  <c r="BE85"/>
  <c r="BE102"/>
  <c r="BE111"/>
  <c r="BE129"/>
  <c i="2" r="E48"/>
  <c r="J55"/>
  <c r="BE115"/>
  <c r="BE118"/>
  <c r="BE141"/>
  <c r="BE149"/>
  <c r="BE153"/>
  <c r="BE170"/>
  <c r="BE174"/>
  <c r="BE180"/>
  <c r="BE183"/>
  <c r="BE205"/>
  <c r="BE228"/>
  <c r="BE242"/>
  <c r="BE281"/>
  <c r="BE285"/>
  <c r="BE296"/>
  <c r="J52"/>
  <c r="F55"/>
  <c r="BE100"/>
  <c r="BE105"/>
  <c r="BE126"/>
  <c r="BE129"/>
  <c r="BE137"/>
  <c r="BE156"/>
  <c r="BE159"/>
  <c r="BE193"/>
  <c r="BE197"/>
  <c r="BE236"/>
  <c r="BE251"/>
  <c r="BE254"/>
  <c r="BE291"/>
  <c r="BE301"/>
  <c r="F86"/>
  <c r="BE112"/>
  <c r="BE122"/>
  <c r="BE134"/>
  <c r="BE163"/>
  <c r="BE167"/>
  <c r="BE177"/>
  <c r="BE188"/>
  <c r="BE210"/>
  <c r="BE239"/>
  <c r="BE248"/>
  <c r="BE262"/>
  <c r="BE274"/>
  <c r="BE304"/>
  <c r="BE93"/>
  <c r="BE97"/>
  <c r="BE109"/>
  <c r="BE201"/>
  <c r="BE215"/>
  <c r="BE219"/>
  <c r="BE224"/>
  <c r="BE233"/>
  <c r="BE245"/>
  <c r="BE258"/>
  <c r="BE266"/>
  <c r="BE271"/>
  <c r="BE278"/>
  <c r="BE308"/>
  <c r="BE313"/>
  <c r="F36"/>
  <c i="1" r="BC55"/>
  <c i="3" r="J34"/>
  <c i="1" r="AW56"/>
  <c i="2" r="F34"/>
  <c i="1" r="BA55"/>
  <c i="2" r="F37"/>
  <c i="1" r="BD55"/>
  <c i="2" r="J34"/>
  <c i="1" r="AW55"/>
  <c i="3" r="F35"/>
  <c i="1" r="BB56"/>
  <c i="3" r="F37"/>
  <c i="1" r="BD56"/>
  <c i="3" r="F36"/>
  <c i="1" r="BC56"/>
  <c i="3" r="F34"/>
  <c i="1" r="BA56"/>
  <c i="2" r="F35"/>
  <c i="1" r="BB55"/>
  <c i="2" l="1" r="P91"/>
  <c r="P90"/>
  <c i="1" r="AU55"/>
  <c i="3" r="R83"/>
  <c r="R82"/>
  <c i="2" r="R91"/>
  <c r="R90"/>
  <c r="T91"/>
  <c r="T90"/>
  <c i="3" r="BK83"/>
  <c r="BK82"/>
  <c r="J82"/>
  <c r="J59"/>
  <c i="2" r="BK91"/>
  <c r="J91"/>
  <c r="J60"/>
  <c r="BK294"/>
  <c r="J294"/>
  <c r="J66"/>
  <c i="1" r="AU54"/>
  <c r="BA54"/>
  <c r="W30"/>
  <c r="BB54"/>
  <c r="W31"/>
  <c i="3" r="F33"/>
  <c i="1" r="AZ56"/>
  <c r="BD54"/>
  <c r="W33"/>
  <c r="BC54"/>
  <c r="W32"/>
  <c i="3" r="J33"/>
  <c i="1" r="AV56"/>
  <c r="AT56"/>
  <c i="2" r="J33"/>
  <c i="1" r="AV55"/>
  <c r="AT55"/>
  <c i="2" r="F33"/>
  <c i="1" r="AZ55"/>
  <c i="2" l="1" r="BK90"/>
  <c r="J90"/>
  <c i="3" r="J83"/>
  <c r="J60"/>
  <c r="J30"/>
  <c i="1" r="AG56"/>
  <c r="AY54"/>
  <c r="AW54"/>
  <c r="AK30"/>
  <c i="2" r="J30"/>
  <c i="1" r="AG55"/>
  <c r="AZ54"/>
  <c r="W29"/>
  <c r="AX54"/>
  <c i="2" l="1" r="J39"/>
  <c i="3" r="J39"/>
  <c i="2" r="J59"/>
  <c i="1" r="AN55"/>
  <c r="AN56"/>
  <c r="AV54"/>
  <c r="AK29"/>
  <c r="AG54"/>
  <c r="AK26"/>
  <c l="1" r="AK35"/>
  <c r="AT54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<sst xmlns="http://schemas.openxmlformats.org/spreadsheetml/2006/main">
  <si>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</si>
  <si>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</si>
  <si>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</si>
  <si>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</si>
  <si>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</si>
  <si>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{dfbc737a-a9c0-48b9-a760-ad7f65a1c519}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</si>
  <si>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</si>
  <si>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</si>
  <si>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</si>
  <si>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</si>
  <si>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</si>
  <si>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</si>
  <si>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</si>
  <si>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</si>
  <si>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2022071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</si>
  <si>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</si>
  <si>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</si>
  <si>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Sedlec, chodník podél silnice II/2201</t>
  </si>
  <si>
    <t>KSO:</t>
  </si>
  <si>
    <t/>
  </si>
  <si>
    <t>CC-CZ:</t>
  </si>
  <si>
    <t>Místo:</t>
  </si>
  <si>
    <t>Sedlec</t>
  </si>
  <si>
    <t>Datum:</t>
  </si>
  <si>
    <t>8. 12. 2022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</si>
  <si>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</si>
  <si>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</si>
  <si>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</si>
  <si>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</si>
  <si>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</si>
  <si>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</si>
  <si>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</si>
  <si>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Jan Dušek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</si>
  <si>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</si>
  <si>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</si>
  <si>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</si>
  <si>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</si>
  <si>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</si>
  <si>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</si>
  <si>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</si>
  <si>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</si>
  <si>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</si>
  <si>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</si>
  <si>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</si>
  <si>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</si>
  <si>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</si>
  <si>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</si>
  <si>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</si>
  <si>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</si>
  <si>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</si>
  <si>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</si>
  <si>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</si>
  <si>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</si>
  <si>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</si>
  <si>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</si>
  <si>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</si>
  <si>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</si>
  <si>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</si>
  <si>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</si>
  <si>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</si>
  <si>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</si>
  <si>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</si>
  <si>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</si>
  <si>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</si>
  <si>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</si>
  <si>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</si>
  <si>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</si>
  <si>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</si>
  <si>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</si>
  <si>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</si>
  <si>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</si>
  <si>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</si>
  <si>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</si>
  <si>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</si>
  <si>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</si>
  <si>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</si>
  <si>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</si>
  <si>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Chodník ul. Rosnická</t>
  </si>
  <si>
    <t>STA</t>
  </si>
  <si>
    <t>1</t>
  </si>
  <si>
    <t>{b570b0a9-1103-49d4-b43f-f2fa1e999117}</t>
  </si>
  <si>
    <t>2</t>
  </si>
  <si>
    <t>SO 02</t>
  </si>
  <si>
    <t>Přeložení veřejného osvětlení</t>
  </si>
  <si>
    <t>{e65ffe30-e733-4290-b558-bc14194886b1}</t>
  </si>
  <si>
    <t>KRYCÍ LIST SOUPISU PRACÍ</t>
  </si>
  <si>
    <t>Objekt:</t>
  </si>
  <si>
    <t>SO 01 - Chodník ul. Rosnická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</si>
  <si>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</si>
  <si>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</si>
  <si>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</si>
  <si>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</si>
  <si>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</si>
  <si>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</si>
  <si>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</si>
  <si>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</si>
  <si>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</si>
  <si>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</si>
  <si>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</si>
  <si>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</si>
  <si>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</si>
  <si>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</si>
  <si>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</si>
  <si>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</si>
  <si>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</si>
  <si>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</si>
  <si>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</si>
  <si>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</si>
  <si>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</si>
  <si>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</si>
  <si>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</si>
  <si>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</si>
  <si>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</si>
  <si>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</si>
  <si>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</si>
  <si>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</si>
  <si>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</si>
  <si>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</si>
  <si>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</si>
  <si>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</si>
  <si>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</si>
  <si>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</si>
  <si>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</si>
  <si>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</si>
  <si>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CS ÚRS 2022 02</t>
  </si>
  <si>
    <t>4</t>
  </si>
  <si>
    <t>1023586769</t>
  </si>
  <si>
    <t>PP</t>
  </si>
  <si>
    <t>Odstranění křovin a stromů s odstraněním kořenů strojně průměru kmene do 100 mm v rovině nebo ve svahu sklonu terénu do 1:5, při celkové ploše do 100 m2</t>
  </si>
  <si>
    <t>Online PSC</t>
  </si>
  <si>
    <t>https://podminky.urs.cz/item/CS_URS_2022_02/111251101</t>
  </si>
  <si>
    <t>VV</t>
  </si>
  <si>
    <t>"odstranění keřů" 25,0</t>
  </si>
  <si>
    <t>111209111</t>
  </si>
  <si>
    <t>Spálení proutí a klestu</t>
  </si>
  <si>
    <t>1348031113</t>
  </si>
  <si>
    <t>Spálení proutí, klestu z prořezávek a odstraněných křovin pro jakoukoliv dřevinu</t>
  </si>
  <si>
    <t>https://podminky.urs.cz/item/CS_URS_2022_02/111209111</t>
  </si>
  <si>
    <t>3</t>
  </si>
  <si>
    <t>113106136</t>
  </si>
  <si>
    <t>Rozebrání dlažeb z vegetačních dlaždic betonových komunikací pro pěší strojně pl do 50 m2</t>
  </si>
  <si>
    <t>-682105378</t>
  </si>
  <si>
    <t>Rozebrání dlažeb komunikací pro pěší s přemístěním hmot na skládku na vzdálenost do 3 m nebo s naložením na dopravní prostředek s ložem z kameniva nebo živice a s jakoukoliv výplní spár strojně plochy jednotlivě do 50 m2 z vegetační dlažby betonové</t>
  </si>
  <si>
    <t>https://podminky.urs.cz/item/CS_URS_2022_02/113106136</t>
  </si>
  <si>
    <t>*sjezd v km 0,020</t>
  </si>
  <si>
    <t>"bet.dlažba tl.100mm" 15,0</t>
  </si>
  <si>
    <t>113107142</t>
  </si>
  <si>
    <t>Odstranění podkladu živičného tl přes 50 do 100 mm ručně</t>
  </si>
  <si>
    <t>915160773</t>
  </si>
  <si>
    <t>Odstranění podkladů nebo krytů ručně s přemístěním hmot na skládku na vzdálenost do 3 m nebo s naložením na dopravní prostředek živičných, o tl. vrstvy přes 50 do 100 mm</t>
  </si>
  <si>
    <t>https://podminky.urs.cz/item/CS_URS_2022_02/113107142</t>
  </si>
  <si>
    <t>"kryt živice" 5,0</t>
  </si>
  <si>
    <t>5</t>
  </si>
  <si>
    <t>113201112</t>
  </si>
  <si>
    <t>Vytrhání obrub silničních ležatých</t>
  </si>
  <si>
    <t>m</t>
  </si>
  <si>
    <t>417780464</t>
  </si>
  <si>
    <t>Vytrhání obrub s vybouráním lože, s přemístěním hmot na skládku na vzdálenost do 3 m nebo s naložením na dopravní prostředek silničních ležatých</t>
  </si>
  <si>
    <t>https://podminky.urs.cz/item/CS_URS_2022_02/113201112</t>
  </si>
  <si>
    <t>6</t>
  </si>
  <si>
    <t>122252203</t>
  </si>
  <si>
    <t>Odkopávky a prokopávky nezapažené pro silnice a dálnice v hornině třídy těžitelnosti I objem do 100 m3 strojně</t>
  </si>
  <si>
    <t>m3</t>
  </si>
  <si>
    <t>856524333</t>
  </si>
  <si>
    <t>Odkopávky a prokopávky nezapažené pro silnice a dálnice strojně v hornině třídy těžitelnosti I do 100 m3</t>
  </si>
  <si>
    <t>https://podminky.urs.cz/item/CS_URS_2022_02/122252203</t>
  </si>
  <si>
    <t>7</t>
  </si>
  <si>
    <t>129001101</t>
  </si>
  <si>
    <t>Příplatek za ztížení odkopávky nebo prokopávky v blízkosti inženýrských sítí</t>
  </si>
  <si>
    <t>758842584</t>
  </si>
  <si>
    <t>Příplatek k cenám vykopávek za ztížení vykopávky v blízkosti podzemního vedení nebo výbušnin v horninách jakékoliv třídy</t>
  </si>
  <si>
    <t>https://podminky.urs.cz/item/CS_URS_2022_02/129001101</t>
  </si>
  <si>
    <t>8</t>
  </si>
  <si>
    <t>162351103</t>
  </si>
  <si>
    <t>Vodorovné přemístění přes 50 do 500 m výkopku/sypaniny z horniny třídy těžitelnosti I skupiny 1 až 3</t>
  </si>
  <si>
    <t>-91999177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</si>
  <si>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</si>
  <si>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https://podminky.urs.cz/item/CS_URS_2022_02/162351103</t>
  </si>
  <si>
    <t>"násyp tam a zpět" 15,0*2</t>
  </si>
  <si>
    <t>9</t>
  </si>
  <si>
    <t>167151101</t>
  </si>
  <si>
    <t>Nakládání výkopku z hornin třídy těžitelnosti I skupiny 1 až 3 do 100 m3</t>
  </si>
  <si>
    <t>449947795</t>
  </si>
  <si>
    <t>Nakládání, skládání a překládání neulehlého výkopku nebo sypaniny strojně nakládání, množství do 100 m3, z horniny třídy těžitelnosti I, skupiny 1 až 3</t>
  </si>
  <si>
    <t>https://podminky.urs.cz/item/CS_URS_2022_02/167151101</t>
  </si>
  <si>
    <t>"násyp" 15,0</t>
  </si>
  <si>
    <t>10</t>
  </si>
  <si>
    <t>171152101</t>
  </si>
  <si>
    <t>Uložení sypaniny z hornin soudržných do násypů zhutněných silnic a dálnic</t>
  </si>
  <si>
    <t>-206636174</t>
  </si>
  <si>
    <t>Uložení sypaniny do zhutněných násypů pro silnice, dálnice a letiště s rozprostřením sypaniny ve vrstvách, s hrubým urovnáním a uzavřením povrchu násypu z hornin soudržných</t>
  </si>
  <si>
    <t>https://podminky.urs.cz/item/CS_URS_2022_02/171152101</t>
  </si>
  <si>
    <t>11</t>
  </si>
  <si>
    <t>162651112</t>
  </si>
  <si>
    <t>Vodorovné přemístění přes 4 000 do 5000 m výkopku/sypaniny z horniny třídy těžitelnosti I skupiny 1 až 3</t>
  </si>
  <si>
    <t>1278915603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</si>
  <si>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</si>
  <si>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https://podminky.urs.cz/item/CS_URS_2022_02/162651112</t>
  </si>
  <si>
    <t>"odkop" 50,0</t>
  </si>
  <si>
    <t>"násyp" -15,0</t>
  </si>
  <si>
    <t>12</t>
  </si>
  <si>
    <t>171251201</t>
  </si>
  <si>
    <t>Uložení sypaniny na skládky nebo meziskládky</t>
  </si>
  <si>
    <t>1291954355</t>
  </si>
  <si>
    <t>Uložení sypaniny na skládky nebo meziskládky bez hutnění s upravením uložené sypaniny do předepsaného tvaru</t>
  </si>
  <si>
    <t>https://podminky.urs.cz/item/CS_URS_2022_02/171251201</t>
  </si>
  <si>
    <t>13</t>
  </si>
  <si>
    <t>171201231</t>
  </si>
  <si>
    <t>Poplatek za uložení zeminy a kamení na recyklační skládce (skládkovné) kód odpadu 17 05 04</t>
  </si>
  <si>
    <t>t</t>
  </si>
  <si>
    <t>1377305517</t>
  </si>
  <si>
    <t>Poplatek za uložení stavebního odpadu na recyklační skládce (skládkovné) zeminy a kamení zatříděného do Katalogu odpadů pod kódem 17 05 04</t>
  </si>
  <si>
    <t>https://podminky.urs.cz/item/CS_URS_2022_02/171201231</t>
  </si>
  <si>
    <t>35*1,8</t>
  </si>
  <si>
    <t>14</t>
  </si>
  <si>
    <t>181152302</t>
  </si>
  <si>
    <t>Úprava pláně pro silnice a dálnice v zářezech se zhutněním</t>
  </si>
  <si>
    <t>1364276085</t>
  </si>
  <si>
    <t>Úprava pláně na stavbách silnic a dálnic strojně v zářezech mimo skalních se zhutněním</t>
  </si>
  <si>
    <t>https://podminky.urs.cz/item/CS_URS_2022_02/181152302</t>
  </si>
  <si>
    <t>"reliéfní dlažba tl.60mm" 2,0</t>
  </si>
  <si>
    <t>"reliéfní dlažba tl.80mm" 8,0</t>
  </si>
  <si>
    <t>"asfaltový pás š. 0,5m" 0,5*13,0</t>
  </si>
  <si>
    <t>"chodník" 140,0</t>
  </si>
  <si>
    <t>"chodníkový přejezd" 30,0</t>
  </si>
  <si>
    <t>181252305</t>
  </si>
  <si>
    <t>Úprava pláně pro silnice a dálnice na násypech se zhutněním</t>
  </si>
  <si>
    <t>1888365429</t>
  </si>
  <si>
    <t>Úprava pláně na stavbách silnic a dálnic strojně na násypech se zhutněním</t>
  </si>
  <si>
    <t>https://podminky.urs.cz/item/CS_URS_2022_02/181252305</t>
  </si>
  <si>
    <t>"pro osetí" 130,0</t>
  </si>
  <si>
    <t>16</t>
  </si>
  <si>
    <t>182251101</t>
  </si>
  <si>
    <t>Svahování násypů strojně</t>
  </si>
  <si>
    <t>999766747</t>
  </si>
  <si>
    <t>Svahování trvalých svahů do projektovaných profilů strojně s potřebným přemístěním výkopku při svahování násypů v jakékoliv hornině</t>
  </si>
  <si>
    <t>https://podminky.urs.cz/item/CS_URS_2022_02/182251101</t>
  </si>
  <si>
    <t>17</t>
  </si>
  <si>
    <t>181451312</t>
  </si>
  <si>
    <t>Založení trávníku strojně v jedné operaci ve svahu přes 1:5 do 1:2</t>
  </si>
  <si>
    <t>-1029703661</t>
  </si>
  <si>
    <t>Založení trávníku strojně výsevem včetně utažení na ploše na svahu přes 1:5 do 1:2</t>
  </si>
  <si>
    <t>https://podminky.urs.cz/item/CS_URS_2022_02/181451312</t>
  </si>
  <si>
    <t>18</t>
  </si>
  <si>
    <t>M</t>
  </si>
  <si>
    <t>00572474</t>
  </si>
  <si>
    <t>osivo směs travní krajinná-svahová</t>
  </si>
  <si>
    <t>kg</t>
  </si>
  <si>
    <t>875348915</t>
  </si>
  <si>
    <t>130*0,025 'Přepočtené koeficientem množství</t>
  </si>
  <si>
    <t>Komunikace pozemní</t>
  </si>
  <si>
    <t>19</t>
  </si>
  <si>
    <t>564861011</t>
  </si>
  <si>
    <t>Podklad ze štěrkodrtě ŠD plochy do 100 m2 tl 200 mm</t>
  </si>
  <si>
    <t>470819291</t>
  </si>
  <si>
    <t>Podklad ze štěrkodrti ŠD s rozprostřením a zhutněním plochy jednotlivě do 100 m2, po zhutnění tl. 200 mm</t>
  </si>
  <si>
    <t>https://podminky.urs.cz/item/CS_URS_2022_02/564861011</t>
  </si>
  <si>
    <t>20</t>
  </si>
  <si>
    <t>564952111</t>
  </si>
  <si>
    <t>Podklad z mechanicky zpevněného kameniva MZK tl 150 mm</t>
  </si>
  <si>
    <t>89747847</t>
  </si>
  <si>
    <t>Podklad z mechanicky zpevněného kameniva MZK (minerální beton) s rozprostřením a s hutněním, po zhutnění tl. 150 mm</t>
  </si>
  <si>
    <t>https://podminky.urs.cz/item/CS_URS_2022_02/564952111</t>
  </si>
  <si>
    <t>565145101</t>
  </si>
  <si>
    <t>Asfaltový beton vrstva podkladní ACP 16 (obalované kamenivo OKS) tl 60 mm š do 1,5 m</t>
  </si>
  <si>
    <t>-809421093</t>
  </si>
  <si>
    <t>Asfaltový beton vrstva podkladní ACP 16 (obalované kamenivo střednězrnné - OKS) s rozprostřením a zhutněním v pruhu šířky do 1,5 m, po zhutnění tl. 60 mm</t>
  </si>
  <si>
    <t>https://podminky.urs.cz/item/CS_URS_2022_02/565145101</t>
  </si>
  <si>
    <t>22</t>
  </si>
  <si>
    <t>573111113</t>
  </si>
  <si>
    <t>Postřik živičný infiltrační s posypem z asfaltu množství 1,5 kg/m2</t>
  </si>
  <si>
    <t>-1083969651</t>
  </si>
  <si>
    <t>Postřik infiltrační PI z asfaltu silničního s posypem kamenivem, v množství 1,50 kg/m2</t>
  </si>
  <si>
    <t>https://podminky.urs.cz/item/CS_URS_2022_02/573111113</t>
  </si>
  <si>
    <t>23</t>
  </si>
  <si>
    <t>573231108</t>
  </si>
  <si>
    <t>Postřik živičný spojovací ze silniční emulze v množství 0,50 kg/m2</t>
  </si>
  <si>
    <t>1318861497</t>
  </si>
  <si>
    <t>Postřik spojovací PS bez posypu kamenivem ze silniční emulze, v množství 0,50 kg/m2</t>
  </si>
  <si>
    <t>https://podminky.urs.cz/item/CS_URS_2022_02/573231108</t>
  </si>
  <si>
    <t>24</t>
  </si>
  <si>
    <t>577134111</t>
  </si>
  <si>
    <t>Asfaltový beton vrstva obrusná ACO 11 (ABS) tř. I tl 40 mm š do 3 m z nemodifikovaného asfaltu</t>
  </si>
  <si>
    <t>1452867140</t>
  </si>
  <si>
    <t>Asfaltový beton vrstva obrusná ACO 11 (ABS) s rozprostřením a se zhutněním z nemodifikovaného asfaltu v pruhu šířky do 3 m tř. I, po zhutnění tl. 40 mm</t>
  </si>
  <si>
    <t>https://podminky.urs.cz/item/CS_URS_2022_02/577134111</t>
  </si>
  <si>
    <t>25</t>
  </si>
  <si>
    <t>564861111</t>
  </si>
  <si>
    <t>Podklad ze štěrkodrtě ŠD plochy přes 100 m2 tl 200 mm</t>
  </si>
  <si>
    <t>152906608</t>
  </si>
  <si>
    <t>Podklad ze štěrkodrti ŠD s rozprostřením a zhutněním plochy přes 100 m2, po zhutnění tl. 200 mm</t>
  </si>
  <si>
    <t>https://podminky.urs.cz/item/CS_URS_2022_02/564861111</t>
  </si>
  <si>
    <t>P</t>
  </si>
  <si>
    <t>Poznámka k položce:_x000d_
fakturace dle skutečnosti</t>
  </si>
  <si>
    <t>"sanace" 185,0</t>
  </si>
  <si>
    <t>26</t>
  </si>
  <si>
    <t>564251011</t>
  </si>
  <si>
    <t>Podklad nebo podsyp ze štěrkopísku ŠP plochy do 100 m2 tl 150 mm</t>
  </si>
  <si>
    <t>1989778957</t>
  </si>
  <si>
    <t>Podklad nebo podsyp ze štěrkopísku ŠP s rozprostřením, vlhčením a zhutněním plochy jednotlivě do 100 m2, po zhutnění tl. 150 mm</t>
  </si>
  <si>
    <t>https://podminky.urs.cz/item/CS_URS_2022_02/564251011</t>
  </si>
  <si>
    <t>27</t>
  </si>
  <si>
    <t>596211110</t>
  </si>
  <si>
    <t>Kladení zámkové dlažby komunikací pro pěší ručně tl 60 mm skupiny A pl do 50 m2</t>
  </si>
  <si>
    <t>710842189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</si>
  <si>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</si>
  <si>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https://podminky.urs.cz/item/CS_URS_2022_02/596211110</t>
  </si>
  <si>
    <t>28</t>
  </si>
  <si>
    <t>59245222</t>
  </si>
  <si>
    <t>dlažba zámková tvaru I základní pro nevidomé 196x161x60mm barevná</t>
  </si>
  <si>
    <t>1695728758</t>
  </si>
  <si>
    <t>Poznámka k položce:_x000d_
dle výběru investora</t>
  </si>
  <si>
    <t>2*1,03 'Přepočtené koeficientem množství</t>
  </si>
  <si>
    <t>29</t>
  </si>
  <si>
    <t>596211253</t>
  </si>
  <si>
    <t>Kladení zámkové dlažby komunikací pro pěší strojně tl 60 mm pl do 300 m2</t>
  </si>
  <si>
    <t>-830860859</t>
  </si>
  <si>
    <t>Kladení dlažby z betonových zámkových dlaždic komunikací pro pěší strojně s ložem z kameniva těženého nebo drceného tl. do 40 mm, s vyplněním spár s dvojitým hutněním, vibrováním a se smetením přebytečného materiálu na krajnici tl. 60 mm do 300 m2</t>
  </si>
  <si>
    <t>https://podminky.urs.cz/item/CS_URS_2022_02/596211253</t>
  </si>
  <si>
    <t>30</t>
  </si>
  <si>
    <t>59245015</t>
  </si>
  <si>
    <t>dlažba zámková tvaru I 200x165x60mm přírodní</t>
  </si>
  <si>
    <t>338337912</t>
  </si>
  <si>
    <t>140*1,02 'Přepočtené koeficientem množství</t>
  </si>
  <si>
    <t>31</t>
  </si>
  <si>
    <t>564261011</t>
  </si>
  <si>
    <t>Podklad nebo podsyp ze štěrkopísku ŠP plochy do 100 m2 tl 200 mm</t>
  </si>
  <si>
    <t>794187210</t>
  </si>
  <si>
    <t>Podklad nebo podsyp ze štěrkopísku ŠP s rozprostřením, vlhčením a zhutněním plochy jednotlivě do 100 m2, po zhutnění tl. 200 mm</t>
  </si>
  <si>
    <t>https://podminky.urs.cz/item/CS_URS_2022_02/564261011</t>
  </si>
  <si>
    <t>32</t>
  </si>
  <si>
    <t>596211263</t>
  </si>
  <si>
    <t>Kladení zámkové dlažby komunikací pro pěší strojně tl 80 mm pl do 300 m2</t>
  </si>
  <si>
    <t>-2089999785</t>
  </si>
  <si>
    <t>Kladení dlažby z betonových zámkových dlaždic komunikací pro pěší strojně s ložem z kameniva těženého nebo drceného tl. do 40 mm, s vyplněním spár s dvojitým hutněním, vibrováním a se smetením přebytečného materiálu na krajnici tl. 80 mm do 300 m2</t>
  </si>
  <si>
    <t>https://podminky.urs.cz/item/CS_URS_2022_02/596211263</t>
  </si>
  <si>
    <t>33</t>
  </si>
  <si>
    <t>59245213</t>
  </si>
  <si>
    <t>dlažba zámková tvaru I 196x161x80mm přírodní</t>
  </si>
  <si>
    <t>879792995</t>
  </si>
  <si>
    <t>30*1,02 'Přepočtené koeficientem množství</t>
  </si>
  <si>
    <t>34</t>
  </si>
  <si>
    <t>596211210</t>
  </si>
  <si>
    <t>Kladení zámkové dlažby komunikací pro pěší ručně tl 80 mm skupiny A pl do 50 m2</t>
  </si>
  <si>
    <t>152874049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</si>
  <si>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</si>
  <si>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https://podminky.urs.cz/item/CS_URS_2022_02/596211210</t>
  </si>
  <si>
    <t>35</t>
  </si>
  <si>
    <t>59245224</t>
  </si>
  <si>
    <t>dlažba zámková tvaru I základní pro nevidomé 196x161x80mm barevná</t>
  </si>
  <si>
    <t>1080204484</t>
  </si>
  <si>
    <t>8*1,03 'Přepočtené koeficientem množství</t>
  </si>
  <si>
    <t>Ostatní konstrukce a práce, bourání</t>
  </si>
  <si>
    <t>36</t>
  </si>
  <si>
    <t>919726221</t>
  </si>
  <si>
    <t>Geotextilie pro vyztužení, separaci a filtraci tkaná z polyesteru podélná/příčná pevnost 100/50 kN/m</t>
  </si>
  <si>
    <t>-372972140</t>
  </si>
  <si>
    <t>Geotextilie tkaná pro vyztužení, separaci nebo filtraci z polyesteru, podélná/příčná pevnost v tahu 100/50 kN/m</t>
  </si>
  <si>
    <t>https://podminky.urs.cz/item/CS_URS_2022_02/919726221</t>
  </si>
  <si>
    <t>37</t>
  </si>
  <si>
    <t>916131113</t>
  </si>
  <si>
    <t>Osazení silničního obrubníku betonového ležatého s boční opěrou do lože z betonu prostého</t>
  </si>
  <si>
    <t>1226950538</t>
  </si>
  <si>
    <t>Osazení silničního obrubníku betonového se zřízením lože, s vyplněním a zatřením spár cementovou maltou ležatého s boční opěrou z betonu prostého, do lože z betonu prostého</t>
  </si>
  <si>
    <t>https://podminky.urs.cz/item/CS_URS_2022_02/916131113</t>
  </si>
  <si>
    <t>38</t>
  </si>
  <si>
    <t>59217030</t>
  </si>
  <si>
    <t>obrubník betonový silniční přechodový 1000x150x150-250mm</t>
  </si>
  <si>
    <t>566156346</t>
  </si>
  <si>
    <t>6*1,02 'Přepočtené koeficientem množství</t>
  </si>
  <si>
    <t>39</t>
  </si>
  <si>
    <t>916131213</t>
  </si>
  <si>
    <t>Osazení silničního obrubníku betonového stojatého s boční opěrou do lože z betonu prostého</t>
  </si>
  <si>
    <t>655127004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</si>
  <si>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</si>
  <si>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https://podminky.urs.cz/item/CS_URS_2022_02/916131213</t>
  </si>
  <si>
    <t>40</t>
  </si>
  <si>
    <t>59217034</t>
  </si>
  <si>
    <t>obrubník betonový silniční 1000x150x300mm</t>
  </si>
  <si>
    <t>-262829874</t>
  </si>
  <si>
    <t>80*1,02 'Přepočtené koeficientem množství</t>
  </si>
  <si>
    <t>41</t>
  </si>
  <si>
    <t>916331112</t>
  </si>
  <si>
    <t>Osazení zahradního obrubníku betonového do lože z betonu s boční opěrou</t>
  </si>
  <si>
    <t>187605347</t>
  </si>
  <si>
    <t>Osazení zahradního obrubníku betonového s ložem tl. od 50 do 100 mm z betonu prostého tř. C 12/15 s boční opěrou z betonu prostého tř. C 12/15</t>
  </si>
  <si>
    <t>https://podminky.urs.cz/item/CS_URS_2022_02/916331112</t>
  </si>
  <si>
    <t>42</t>
  </si>
  <si>
    <t>59217011</t>
  </si>
  <si>
    <t>obrubník betonový zahradní 500x50x200mm</t>
  </si>
  <si>
    <t>1799303545</t>
  </si>
  <si>
    <t>95*1,02 'Přepočtené koeficientem množství</t>
  </si>
  <si>
    <t>43</t>
  </si>
  <si>
    <t>916991121</t>
  </si>
  <si>
    <t>Lože pod obrubníky, krajníky nebo obruby z dlažebních kostek z betonu prostého</t>
  </si>
  <si>
    <t>1711167910</t>
  </si>
  <si>
    <t>Lože pod obrubníky, krajníky nebo obruby z dlažebních kostek z betonu prostého</t>
  </si>
  <si>
    <t>https://podminky.urs.cz/item/CS_URS_2022_02/916991121</t>
  </si>
  <si>
    <t>(95,0+80,0+6,0)*0,15*0,15</t>
  </si>
  <si>
    <t>44</t>
  </si>
  <si>
    <t>919121122</t>
  </si>
  <si>
    <t>Těsnění spár zálivkou za studena pro komůrky š 15 mm hl 30 mm s těsnicím profilem</t>
  </si>
  <si>
    <t>-494576228</t>
  </si>
  <si>
    <t>Utěsnění dilatačních spár zálivkou za studena v cementobetonovém nebo živičném krytu včetně adhezního nátěru s těsnicím profilem pod zálivkou, pro komůrky šířky 15 mm, hloubky 30 mm</t>
  </si>
  <si>
    <t>https://podminky.urs.cz/item/CS_URS_2022_02/919121122</t>
  </si>
  <si>
    <t>"napojení na stáv.chodník" 3,0+2,0</t>
  </si>
  <si>
    <t>45</t>
  </si>
  <si>
    <t>919732211</t>
  </si>
  <si>
    <t>Styčná spára napojení nového živičného povrchu na stávající za tepla š 15 mm hl 25 mm s prořezáním</t>
  </si>
  <si>
    <t>806062926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</si>
  <si>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</si>
  <si>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https://podminky.urs.cz/item/CS_URS_2022_02/919732211</t>
  </si>
  <si>
    <t>"asfaltový kryt" 95,0</t>
  </si>
  <si>
    <t>46</t>
  </si>
  <si>
    <t>919735112</t>
  </si>
  <si>
    <t>Řezání stávajícího živičného krytu hl přes 50 do 100 mm</t>
  </si>
  <si>
    <t>264950896</t>
  </si>
  <si>
    <t>Řezání stávajícího živičného krytu nebo podkladu hloubky přes 50 do 100 mm</t>
  </si>
  <si>
    <t>https://podminky.urs.cz/item/CS_URS_2022_02/919735112</t>
  </si>
  <si>
    <t>997</t>
  </si>
  <si>
    <t>Přesun sutě</t>
  </si>
  <si>
    <t>47</t>
  </si>
  <si>
    <t>997221571</t>
  </si>
  <si>
    <t>Vodorovná doprava vybouraných hmot do 1 km</t>
  </si>
  <si>
    <t>1578185428</t>
  </si>
  <si>
    <t>Vodorovná doprava vybouraných hmot bez naložení, ale se složením a s hrubým urovnáním na vzdálenost do 1 km</t>
  </si>
  <si>
    <t>https://podminky.urs.cz/item/CS_URS_2022_02/997221571</t>
  </si>
  <si>
    <t>48</t>
  </si>
  <si>
    <t>997221579</t>
  </si>
  <si>
    <t>Příplatek ZKD 1 km u vodorovné dopravy vybouraných hmot</t>
  </si>
  <si>
    <t>2055535280</t>
  </si>
  <si>
    <t>Vodorovná doprava vybouraných hmot bez naložení, ale se složením a s hrubým urovnáním na vzdálenost Příplatek k ceně za každý další i započatý 1 km přes 1 km</t>
  </si>
  <si>
    <t>https://podminky.urs.cz/item/CS_URS_2022_02/997221579</t>
  </si>
  <si>
    <t>8,825*5 'Přepočtené koeficientem množství</t>
  </si>
  <si>
    <t>49</t>
  </si>
  <si>
    <t>997221612</t>
  </si>
  <si>
    <t>Nakládání vybouraných hmot na dopravní prostředky pro vodorovnou dopravu</t>
  </si>
  <si>
    <t>-707415301</t>
  </si>
  <si>
    <t>Nakládání na dopravní prostředky pro vodorovnou dopravu vybouraných hmot</t>
  </si>
  <si>
    <t>https://podminky.urs.cz/item/CS_URS_2022_02/997221612</t>
  </si>
  <si>
    <t>50</t>
  </si>
  <si>
    <t>997221861</t>
  </si>
  <si>
    <t>Poplatek za uložení stavebního odpadu na recyklační skládce (skládkovné) z prostého betonu pod kódem 17 01 01</t>
  </si>
  <si>
    <t>-929977688</t>
  </si>
  <si>
    <t>Poplatek za uložení stavebního odpadu na recyklační skládce (skládkovné) z prostého betonu zatříděného do Katalogu odpadů pod kódem 17 01 01</t>
  </si>
  <si>
    <t>https://podminky.urs.cz/item/CS_URS_2022_02/997221861</t>
  </si>
  <si>
    <t>"živice" 1,1</t>
  </si>
  <si>
    <t>51</t>
  </si>
  <si>
    <t>997221875</t>
  </si>
  <si>
    <t>Poplatek za uložení stavebního odpadu na recyklační skládce (skládkovné) asfaltového bez obsahu dehtu zatříděného do Katalogu odpadů pod kódem 17 03 02</t>
  </si>
  <si>
    <t>904876253</t>
  </si>
  <si>
    <t>https://podminky.urs.cz/item/CS_URS_2022_02/997221875</t>
  </si>
  <si>
    <t>8,825</t>
  </si>
  <si>
    <t>"živice" -1,1</t>
  </si>
  <si>
    <t>998</t>
  </si>
  <si>
    <t>Přesun hmot</t>
  </si>
  <si>
    <t>52</t>
  </si>
  <si>
    <t>998223011</t>
  </si>
  <si>
    <t>Přesun hmot pro pozemní komunikace s krytem dlážděným</t>
  </si>
  <si>
    <t>2076475567</t>
  </si>
  <si>
    <t>Přesun hmot pro pozemní komunikace s krytem dlážděným dopravní vzdálenost do 200 m jakékoliv délky objektu</t>
  </si>
  <si>
    <t>https://podminky.urs.cz/item/CS_URS_2022_02/998223011</t>
  </si>
  <si>
    <t>VRN</t>
  </si>
  <si>
    <t>Vedlejší rozpočtové náklady</t>
  </si>
  <si>
    <t>VRN1</t>
  </si>
  <si>
    <t>Průzkumné, geodetické a projektové práce</t>
  </si>
  <si>
    <t>53</t>
  </si>
  <si>
    <t>012002000</t>
  </si>
  <si>
    <t>Geodetické práce</t>
  </si>
  <si>
    <t>soubor</t>
  </si>
  <si>
    <t>1024</t>
  </si>
  <si>
    <t>-1181756104</t>
  </si>
  <si>
    <t>https://podminky.urs.cz/item/CS_URS_2022_02/012002000</t>
  </si>
  <si>
    <t>Poznámka k položce:_x000d_
vytýčení sítí před výstavbou _x000d_
zaměření po výstavbě</t>
  </si>
  <si>
    <t>VRN3</t>
  </si>
  <si>
    <t>Zařízení staveniště</t>
  </si>
  <si>
    <t>54</t>
  </si>
  <si>
    <t>030001000</t>
  </si>
  <si>
    <t>1838545149</t>
  </si>
  <si>
    <t>https://podminky.urs.cz/item/CS_URS_2022_02/030001000</t>
  </si>
  <si>
    <t>55</t>
  </si>
  <si>
    <t>034503000</t>
  </si>
  <si>
    <t>Informační tabule na staveništi</t>
  </si>
  <si>
    <t>-275456761</t>
  </si>
  <si>
    <t>https://podminky.urs.cz/item/CS_URS_2022_02/034503000</t>
  </si>
  <si>
    <t>VRN4</t>
  </si>
  <si>
    <t>Inženýrská činnost</t>
  </si>
  <si>
    <t>56</t>
  </si>
  <si>
    <t>043194000</t>
  </si>
  <si>
    <t>Ostatní zkoušky</t>
  </si>
  <si>
    <t>-881998912</t>
  </si>
  <si>
    <t>https://podminky.urs.cz/item/CS_URS_2022_02/043194000</t>
  </si>
  <si>
    <t xml:space="preserve">Poznámka k položce:_x000d_
např. hutnění </t>
  </si>
  <si>
    <t>VRN7</t>
  </si>
  <si>
    <t>Provozní vlivy</t>
  </si>
  <si>
    <t>57</t>
  </si>
  <si>
    <t>072103011</t>
  </si>
  <si>
    <t>Zajištění DIO komunikace II. a III. třídy - jednoduché el. vedení</t>
  </si>
  <si>
    <t>505529013</t>
  </si>
  <si>
    <t>https://podminky.urs.cz/item/CS_URS_2022_02/072103011</t>
  </si>
  <si>
    <t>Poznámka k položce:_x000d_
projednání a zajištění DIO</t>
  </si>
  <si>
    <t>SO 02 - Přeložení veřejného osvětlení</t>
  </si>
  <si>
    <t>M - Práce a dodávky M</t>
  </si>
  <si>
    <t xml:space="preserve">    21-M - Elektromontáže</t>
  </si>
  <si>
    <t xml:space="preserve">    46-M - Zemní práce při extr.mont.pracích</t>
  </si>
  <si>
    <t>Práce a dodávky M</t>
  </si>
  <si>
    <t>21-M</t>
  </si>
  <si>
    <t>Elektromontáže</t>
  </si>
  <si>
    <t>218204011</t>
  </si>
  <si>
    <t>Demontáž stožárů osvětlení ocelových samostatně stojících délky do 12 m</t>
  </si>
  <si>
    <t>kus</t>
  </si>
  <si>
    <t>64</t>
  </si>
  <si>
    <t>903099854</t>
  </si>
  <si>
    <t>Demontáž stožárů osvětlení ocelových samostatně stojících, délky do 12 m</t>
  </si>
  <si>
    <t>https://podminky.urs.cz/item/CS_URS_2022_02/218204011</t>
  </si>
  <si>
    <t>"stáv. lampy VO" 3</t>
  </si>
  <si>
    <t>218204122</t>
  </si>
  <si>
    <t>Demontáž patic stožárů osvětlení betonových</t>
  </si>
  <si>
    <t>-472298543</t>
  </si>
  <si>
    <t>https://podminky.urs.cz/item/CS_URS_2022_02/218204122</t>
  </si>
  <si>
    <t>218204203</t>
  </si>
  <si>
    <t>Demontáž elektrovýzbroje stožárů osvětlení 3 okruhy</t>
  </si>
  <si>
    <t>1713997845</t>
  </si>
  <si>
    <t>https://podminky.urs.cz/item/CS_URS_2022_02/218204203</t>
  </si>
  <si>
    <t>218204211</t>
  </si>
  <si>
    <t>Demontáž spouštěcího zařízení s navijákem pro stožár délky do 12 m</t>
  </si>
  <si>
    <t>-1420398256</t>
  </si>
  <si>
    <t>Demontáž ostatních doplňků osvětlení spouštěcího zařízení s navijákem pro stožáry délky do 12 m</t>
  </si>
  <si>
    <t>https://podminky.urs.cz/item/CS_URS_2022_02/218204211</t>
  </si>
  <si>
    <t>210204011</t>
  </si>
  <si>
    <t>Montáž stožárů osvětlení ocelových samostatně stojících délky do 12 m</t>
  </si>
  <si>
    <t>1882324296</t>
  </si>
  <si>
    <t>Montáž stožárů osvětlení ocelových samostatně stojících, délky do 12 m</t>
  </si>
  <si>
    <t>https://podminky.urs.cz/item/CS_URS_2022_02/210204011</t>
  </si>
  <si>
    <t>"stáv. lampy VO zpět" 3</t>
  </si>
  <si>
    <t>210204122</t>
  </si>
  <si>
    <t>Montáž patic stožárů osvětlení betonových</t>
  </si>
  <si>
    <t>193626697</t>
  </si>
  <si>
    <t>https://podminky.urs.cz/item/CS_URS_2022_02/210204122</t>
  </si>
  <si>
    <t>210204203</t>
  </si>
  <si>
    <t>Montáž elektrovýzbroje stožárů osvětlení 3 okruhy</t>
  </si>
  <si>
    <t>707514965</t>
  </si>
  <si>
    <t>https://podminky.urs.cz/item/CS_URS_2022_02/210204203</t>
  </si>
  <si>
    <t>210204211</t>
  </si>
  <si>
    <t>Montáž spouštěcího zařízení s navijákem pro stožár délky do 12 m</t>
  </si>
  <si>
    <t>-754082036</t>
  </si>
  <si>
    <t>Montáž ostatních doplňků osvětlení spouštěcího zařízení s navijákem pro stožáry délky do 12 m</t>
  </si>
  <si>
    <t>https://podminky.urs.cz/item/CS_URS_2022_02/210204211</t>
  </si>
  <si>
    <t>210280712</t>
  </si>
  <si>
    <t>Měření intenzity osvětlení na pracovišti do 50 svítidel</t>
  </si>
  <si>
    <t>425746960</t>
  </si>
  <si>
    <t>Zkoušky a prohlídky osvětlovacího zařízení měření intenzity osvětlení</t>
  </si>
  <si>
    <t>https://podminky.urs.cz/item/CS_URS_2022_02/210280712</t>
  </si>
  <si>
    <t>46-M</t>
  </si>
  <si>
    <t>Zemní práce při extr.mont.pracích</t>
  </si>
  <si>
    <t>460141112</t>
  </si>
  <si>
    <t>Hloubení nezapažených jam při elektromontážích strojně v hornině tř I skupiny 3</t>
  </si>
  <si>
    <t>-1342305757</t>
  </si>
  <si>
    <t>Hloubení nezapažených jam strojně včetně urovnáním dna s přemístěním výkopku do vzdálenosti 3 m od okraje jámy nebo s naložením na dopravní prostředek v hornině třídy těžitelnosti I skupiny 3</t>
  </si>
  <si>
    <t>https://podminky.urs.cz/item/CS_URS_2022_02/460141112</t>
  </si>
  <si>
    <t>" jámy pro základy stožárů - posunutí 3 ks stožárů " 0,5*0,5*0,8*3</t>
  </si>
  <si>
    <t>460341113</t>
  </si>
  <si>
    <t>Vodorovné přemístění horniny jakékoliv třídy dopravními prostředky při elektromontážích přes 500 do 1000 m</t>
  </si>
  <si>
    <t>15275582</t>
  </si>
  <si>
    <t>Vodorovné přemístění (odvoz) horniny dopravními prostředky včetně složení, bez naložení a rozprostření jakékoliv třídy, na vzdálenost přes 500 do 1000 m</t>
  </si>
  <si>
    <t>https://podminky.urs.cz/item/CS_URS_2022_02/460341113</t>
  </si>
  <si>
    <t>460341121</t>
  </si>
  <si>
    <t>Příplatek k vodorovnému přemístění horniny dopravními prostředky při elektromontážích za každých dalších i započatých 1000 m</t>
  </si>
  <si>
    <t>-1251573656</t>
  </si>
  <si>
    <t>Vodorovné přemístění (odvoz) horniny dopravními prostředky včetně složení, bez naložení a rozprostření jakékoliv třídy, na vzdálenost Příplatek k ceně -1113 za každých dalších i započatých 1000 m</t>
  </si>
  <si>
    <t>https://podminky.urs.cz/item/CS_URS_2022_02/460341121</t>
  </si>
  <si>
    <t>0,6*4 'Přepočtené koeficientem množství</t>
  </si>
  <si>
    <t>460361121</t>
  </si>
  <si>
    <t>Poplatek za uložení zeminy na recyklační skládce (skládkovné) kód odpadu 17 05 04</t>
  </si>
  <si>
    <t>-536976744</t>
  </si>
  <si>
    <t>Poplatek (skládkovné) za uložení zeminy na recyklační skládce zatříděné do Katalogu odpadů pod kódem 17 05 04</t>
  </si>
  <si>
    <t>https://podminky.urs.cz/item/CS_URS_2022_02/460361121</t>
  </si>
  <si>
    <t>460641113</t>
  </si>
  <si>
    <t>Základové konstrukce při elektromontážích z monolitického betonu tř. C 16/20</t>
  </si>
  <si>
    <t>2044440593</t>
  </si>
  <si>
    <t>Základové konstrukce základ bez bednění do rostlé zeminy z monolitického betonu tř. C 16/20</t>
  </si>
  <si>
    <t>https://podminky.urs.cz/item/CS_URS_2022_02/460641113</t>
  </si>
  <si>
    <t>" základy stožárů " 0,5*0,5*0,8*3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</si>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</sst>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11251101" TargetMode="External" /><Relationship Id="rId2" Type="http://schemas.openxmlformats.org/officeDocument/2006/relationships/hyperlink" Target="https://podminky.urs.cz/item/CS_URS_2022_02/111209111" TargetMode="External" /><Relationship Id="rId3" Type="http://schemas.openxmlformats.org/officeDocument/2006/relationships/hyperlink" Target="https://podminky.urs.cz/item/CS_URS_2022_02/113106136" TargetMode="External" /><Relationship Id="rId4" Type="http://schemas.openxmlformats.org/officeDocument/2006/relationships/hyperlink" Target="https://podminky.urs.cz/item/CS_URS_2022_02/113107142" TargetMode="External" /><Relationship Id="rId5" Type="http://schemas.openxmlformats.org/officeDocument/2006/relationships/hyperlink" Target="https://podminky.urs.cz/item/CS_URS_2022_02/113201112" TargetMode="External" /><Relationship Id="rId6" Type="http://schemas.openxmlformats.org/officeDocument/2006/relationships/hyperlink" Target="https://podminky.urs.cz/item/CS_URS_2022_02/122252203" TargetMode="External" /><Relationship Id="rId7" Type="http://schemas.openxmlformats.org/officeDocument/2006/relationships/hyperlink" Target="https://podminky.urs.cz/item/CS_URS_2022_02/129001101" TargetMode="External" /><Relationship Id="rId8" Type="http://schemas.openxmlformats.org/officeDocument/2006/relationships/hyperlink" Target="https://podminky.urs.cz/item/CS_URS_2022_02/162351103" TargetMode="External" /><Relationship Id="rId9" Type="http://schemas.openxmlformats.org/officeDocument/2006/relationships/hyperlink" Target="https://podminky.urs.cz/item/CS_URS_2022_02/167151101" TargetMode="External" /><Relationship Id="rId10" Type="http://schemas.openxmlformats.org/officeDocument/2006/relationships/hyperlink" Target="https://podminky.urs.cz/item/CS_URS_2022_02/171152101" TargetMode="External" /><Relationship Id="rId11" Type="http://schemas.openxmlformats.org/officeDocument/2006/relationships/hyperlink" Target="https://podminky.urs.cz/item/CS_URS_2022_02/162651112" TargetMode="External" /><Relationship Id="rId12" Type="http://schemas.openxmlformats.org/officeDocument/2006/relationships/hyperlink" Target="https://podminky.urs.cz/item/CS_URS_2022_02/171251201" TargetMode="External" /><Relationship Id="rId13" Type="http://schemas.openxmlformats.org/officeDocument/2006/relationships/hyperlink" Target="https://podminky.urs.cz/item/CS_URS_2022_02/171201231" TargetMode="External" /><Relationship Id="rId14" Type="http://schemas.openxmlformats.org/officeDocument/2006/relationships/hyperlink" Target="https://podminky.urs.cz/item/CS_URS_2022_02/181152302" TargetMode="External" /><Relationship Id="rId15" Type="http://schemas.openxmlformats.org/officeDocument/2006/relationships/hyperlink" Target="https://podminky.urs.cz/item/CS_URS_2022_02/181252305" TargetMode="External" /><Relationship Id="rId16" Type="http://schemas.openxmlformats.org/officeDocument/2006/relationships/hyperlink" Target="https://podminky.urs.cz/item/CS_URS_2022_02/182251101" TargetMode="External" /><Relationship Id="rId17" Type="http://schemas.openxmlformats.org/officeDocument/2006/relationships/hyperlink" Target="https://podminky.urs.cz/item/CS_URS_2022_02/181451312" TargetMode="External" /><Relationship Id="rId18" Type="http://schemas.openxmlformats.org/officeDocument/2006/relationships/hyperlink" Target="https://podminky.urs.cz/item/CS_URS_2022_02/564861011" TargetMode="External" /><Relationship Id="rId19" Type="http://schemas.openxmlformats.org/officeDocument/2006/relationships/hyperlink" Target="https://podminky.urs.cz/item/CS_URS_2022_02/564952111" TargetMode="External" /><Relationship Id="rId20" Type="http://schemas.openxmlformats.org/officeDocument/2006/relationships/hyperlink" Target="https://podminky.urs.cz/item/CS_URS_2022_02/565145101" TargetMode="External" /><Relationship Id="rId21" Type="http://schemas.openxmlformats.org/officeDocument/2006/relationships/hyperlink" Target="https://podminky.urs.cz/item/CS_URS_2022_02/573111113" TargetMode="External" /><Relationship Id="rId22" Type="http://schemas.openxmlformats.org/officeDocument/2006/relationships/hyperlink" Target="https://podminky.urs.cz/item/CS_URS_2022_02/573231108" TargetMode="External" /><Relationship Id="rId23" Type="http://schemas.openxmlformats.org/officeDocument/2006/relationships/hyperlink" Target="https://podminky.urs.cz/item/CS_URS_2022_02/577134111" TargetMode="External" /><Relationship Id="rId24" Type="http://schemas.openxmlformats.org/officeDocument/2006/relationships/hyperlink" Target="https://podminky.urs.cz/item/CS_URS_2022_02/564861111" TargetMode="External" /><Relationship Id="rId25" Type="http://schemas.openxmlformats.org/officeDocument/2006/relationships/hyperlink" Target="https://podminky.urs.cz/item/CS_URS_2022_02/564251011" TargetMode="External" /><Relationship Id="rId26" Type="http://schemas.openxmlformats.org/officeDocument/2006/relationships/hyperlink" Target="https://podminky.urs.cz/item/CS_URS_2022_02/596211110" TargetMode="External" /><Relationship Id="rId27" Type="http://schemas.openxmlformats.org/officeDocument/2006/relationships/hyperlink" Target="https://podminky.urs.cz/item/CS_URS_2022_02/596211253" TargetMode="External" /><Relationship Id="rId28" Type="http://schemas.openxmlformats.org/officeDocument/2006/relationships/hyperlink" Target="https://podminky.urs.cz/item/CS_URS_2022_02/564261011" TargetMode="External" /><Relationship Id="rId29" Type="http://schemas.openxmlformats.org/officeDocument/2006/relationships/hyperlink" Target="https://podminky.urs.cz/item/CS_URS_2022_02/596211263" TargetMode="External" /><Relationship Id="rId30" Type="http://schemas.openxmlformats.org/officeDocument/2006/relationships/hyperlink" Target="https://podminky.urs.cz/item/CS_URS_2022_02/596211210" TargetMode="External" /><Relationship Id="rId31" Type="http://schemas.openxmlformats.org/officeDocument/2006/relationships/hyperlink" Target="https://podminky.urs.cz/item/CS_URS_2022_02/919726221" TargetMode="External" /><Relationship Id="rId32" Type="http://schemas.openxmlformats.org/officeDocument/2006/relationships/hyperlink" Target="https://podminky.urs.cz/item/CS_URS_2022_02/916131113" TargetMode="External" /><Relationship Id="rId33" Type="http://schemas.openxmlformats.org/officeDocument/2006/relationships/hyperlink" Target="https://podminky.urs.cz/item/CS_URS_2022_02/916131213" TargetMode="External" /><Relationship Id="rId34" Type="http://schemas.openxmlformats.org/officeDocument/2006/relationships/hyperlink" Target="https://podminky.urs.cz/item/CS_URS_2022_02/916331112" TargetMode="External" /><Relationship Id="rId35" Type="http://schemas.openxmlformats.org/officeDocument/2006/relationships/hyperlink" Target="https://podminky.urs.cz/item/CS_URS_2022_02/916991121" TargetMode="External" /><Relationship Id="rId36" Type="http://schemas.openxmlformats.org/officeDocument/2006/relationships/hyperlink" Target="https://podminky.urs.cz/item/CS_URS_2022_02/919121122" TargetMode="External" /><Relationship Id="rId37" Type="http://schemas.openxmlformats.org/officeDocument/2006/relationships/hyperlink" Target="https://podminky.urs.cz/item/CS_URS_2022_02/919732211" TargetMode="External" /><Relationship Id="rId38" Type="http://schemas.openxmlformats.org/officeDocument/2006/relationships/hyperlink" Target="https://podminky.urs.cz/item/CS_URS_2022_02/919735112" TargetMode="External" /><Relationship Id="rId39" Type="http://schemas.openxmlformats.org/officeDocument/2006/relationships/hyperlink" Target="https://podminky.urs.cz/item/CS_URS_2022_02/997221571" TargetMode="External" /><Relationship Id="rId40" Type="http://schemas.openxmlformats.org/officeDocument/2006/relationships/hyperlink" Target="https://podminky.urs.cz/item/CS_URS_2022_02/997221579" TargetMode="External" /><Relationship Id="rId41" Type="http://schemas.openxmlformats.org/officeDocument/2006/relationships/hyperlink" Target="https://podminky.urs.cz/item/CS_URS_2022_02/997221612" TargetMode="External" /><Relationship Id="rId42" Type="http://schemas.openxmlformats.org/officeDocument/2006/relationships/hyperlink" Target="https://podminky.urs.cz/item/CS_URS_2022_02/997221861" TargetMode="External" /><Relationship Id="rId43" Type="http://schemas.openxmlformats.org/officeDocument/2006/relationships/hyperlink" Target="https://podminky.urs.cz/item/CS_URS_2022_02/997221875" TargetMode="External" /><Relationship Id="rId44" Type="http://schemas.openxmlformats.org/officeDocument/2006/relationships/hyperlink" Target="https://podminky.urs.cz/item/CS_URS_2022_02/998223011" TargetMode="External" /><Relationship Id="rId45" Type="http://schemas.openxmlformats.org/officeDocument/2006/relationships/hyperlink" Target="https://podminky.urs.cz/item/CS_URS_2022_02/012002000" TargetMode="External" /><Relationship Id="rId46" Type="http://schemas.openxmlformats.org/officeDocument/2006/relationships/hyperlink" Target="https://podminky.urs.cz/item/CS_URS_2022_02/030001000" TargetMode="External" /><Relationship Id="rId47" Type="http://schemas.openxmlformats.org/officeDocument/2006/relationships/hyperlink" Target="https://podminky.urs.cz/item/CS_URS_2022_02/034503000" TargetMode="External" /><Relationship Id="rId48" Type="http://schemas.openxmlformats.org/officeDocument/2006/relationships/hyperlink" Target="https://podminky.urs.cz/item/CS_URS_2022_02/043194000" TargetMode="External" /><Relationship Id="rId49" Type="http://schemas.openxmlformats.org/officeDocument/2006/relationships/hyperlink" Target="https://podminky.urs.cz/item/CS_URS_2022_02/072103011" TargetMode="External" /><Relationship Id="rId50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218204011" TargetMode="External" /><Relationship Id="rId2" Type="http://schemas.openxmlformats.org/officeDocument/2006/relationships/hyperlink" Target="https://podminky.urs.cz/item/CS_URS_2022_02/218204122" TargetMode="External" /><Relationship Id="rId3" Type="http://schemas.openxmlformats.org/officeDocument/2006/relationships/hyperlink" Target="https://podminky.urs.cz/item/CS_URS_2022_02/218204203" TargetMode="External" /><Relationship Id="rId4" Type="http://schemas.openxmlformats.org/officeDocument/2006/relationships/hyperlink" Target="https://podminky.urs.cz/item/CS_URS_2022_02/218204211" TargetMode="External" /><Relationship Id="rId5" Type="http://schemas.openxmlformats.org/officeDocument/2006/relationships/hyperlink" Target="https://podminky.urs.cz/item/CS_URS_2022_02/210204011" TargetMode="External" /><Relationship Id="rId6" Type="http://schemas.openxmlformats.org/officeDocument/2006/relationships/hyperlink" Target="https://podminky.urs.cz/item/CS_URS_2022_02/210204122" TargetMode="External" /><Relationship Id="rId7" Type="http://schemas.openxmlformats.org/officeDocument/2006/relationships/hyperlink" Target="https://podminky.urs.cz/item/CS_URS_2022_02/210204203" TargetMode="External" /><Relationship Id="rId8" Type="http://schemas.openxmlformats.org/officeDocument/2006/relationships/hyperlink" Target="https://podminky.urs.cz/item/CS_URS_2022_02/210204211" TargetMode="External" /><Relationship Id="rId9" Type="http://schemas.openxmlformats.org/officeDocument/2006/relationships/hyperlink" Target="https://podminky.urs.cz/item/CS_URS_2022_02/210280712" TargetMode="External" /><Relationship Id="rId10" Type="http://schemas.openxmlformats.org/officeDocument/2006/relationships/hyperlink" Target="https://podminky.urs.cz/item/CS_URS_2022_02/460141112" TargetMode="External" /><Relationship Id="rId11" Type="http://schemas.openxmlformats.org/officeDocument/2006/relationships/hyperlink" Target="https://podminky.urs.cz/item/CS_URS_2022_02/460341113" TargetMode="External" /><Relationship Id="rId12" Type="http://schemas.openxmlformats.org/officeDocument/2006/relationships/hyperlink" Target="https://podminky.urs.cz/item/CS_URS_2022_02/460341121" TargetMode="External" /><Relationship Id="rId13" Type="http://schemas.openxmlformats.org/officeDocument/2006/relationships/hyperlink" Target="https://podminky.urs.cz/item/CS_URS_2022_02/460361121" TargetMode="External" /><Relationship Id="rId14" Type="http://schemas.openxmlformats.org/officeDocument/2006/relationships/hyperlink" Target="https://podminky.urs.cz/item/CS_URS_2022_02/460641113" TargetMode="External" /><Relationship Id="rId15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851563" style="1" customWidth="1"/>
    <col min="2" max="2" width="1.710938" style="1" customWidth="1"/>
    <col min="3" max="3" width="4.421875" style="1" customWidth="1"/>
    <col min="4" max="4" width="2.851563" style="1" customWidth="1"/>
    <col min="5" max="5" width="2.851563" style="1" customWidth="1"/>
    <col min="6" max="6" width="2.851563" style="1" customWidth="1"/>
    <col min="7" max="7" width="2.851563" style="1" customWidth="1"/>
    <col min="8" max="8" width="2.851563" style="1" customWidth="1"/>
    <col min="9" max="9" width="2.851563" style="1" customWidth="1"/>
    <col min="10" max="10" width="2.851563" style="1" customWidth="1"/>
    <col min="11" max="11" width="2.851563" style="1" customWidth="1"/>
    <col min="12" max="12" width="2.851563" style="1" customWidth="1"/>
    <col min="13" max="13" width="2.851563" style="1" customWidth="1"/>
    <col min="14" max="14" width="2.851563" style="1" customWidth="1"/>
    <col min="15" max="15" width="2.851563" style="1" customWidth="1"/>
    <col min="16" max="16" width="2.851563" style="1" customWidth="1"/>
    <col min="17" max="17" width="2.851563" style="1" customWidth="1"/>
    <col min="18" max="18" width="2.851563" style="1" customWidth="1"/>
    <col min="19" max="19" width="2.851563" style="1" customWidth="1"/>
    <col min="20" max="20" width="2.851563" style="1" customWidth="1"/>
    <col min="21" max="21" width="2.851563" style="1" customWidth="1"/>
    <col min="22" max="22" width="2.851563" style="1" customWidth="1"/>
    <col min="23" max="23" width="2.851563" style="1" customWidth="1"/>
    <col min="24" max="24" width="2.851563" style="1" customWidth="1"/>
    <col min="25" max="25" width="2.851563" style="1" customWidth="1"/>
    <col min="26" max="26" width="2.851563" style="1" customWidth="1"/>
    <col min="27" max="27" width="2.851563" style="1" customWidth="1"/>
    <col min="28" max="28" width="2.851563" style="1" customWidth="1"/>
    <col min="29" max="29" width="2.851563" style="1" customWidth="1"/>
    <col min="30" max="30" width="2.851563" style="1" customWidth="1"/>
    <col min="31" max="31" width="2.851563" style="1" customWidth="1"/>
    <col min="32" max="32" width="2.851563" style="1" customWidth="1"/>
    <col min="33" max="33" width="2.851563" style="1" customWidth="1"/>
    <col min="34" max="34" width="3.574219" style="1" customWidth="1"/>
    <col min="35" max="35" width="42.28125" style="1" customWidth="1"/>
    <col min="36" max="36" width="2.574219" style="1" customWidth="1"/>
    <col min="37" max="37" width="2.574219" style="1" customWidth="1"/>
    <col min="38" max="38" width="8.851563" style="1" customWidth="1"/>
    <col min="39" max="39" width="3.574219" style="1" customWidth="1"/>
    <col min="40" max="40" width="14.28125" style="1" customWidth="1"/>
    <col min="41" max="41" width="8.003906" style="1" customWidth="1"/>
    <col min="42" max="42" width="4.421875" style="1" customWidth="1"/>
    <col min="43" max="43" width="16.71094" style="1" customWidth="1"/>
    <col min="44" max="44" width="14.57422" style="1" customWidth="1"/>
    <col min="45" max="45" width="27.71094" style="1" hidden="1" customWidth="1"/>
    <col min="46" max="46" width="27.71094" style="1" hidden="1" customWidth="1"/>
    <col min="47" max="47" width="27.71094" style="1" hidden="1" customWidth="1"/>
    <col min="48" max="48" width="23.14063" style="1" hidden="1" customWidth="1"/>
    <col min="49" max="49" width="23.14063" style="1" hidden="1" customWidth="1"/>
    <col min="50" max="50" width="26.71094" style="1" hidden="1" customWidth="1"/>
    <col min="51" max="51" width="26.71094" style="1" hidden="1" customWidth="1"/>
    <col min="52" max="52" width="23.14063" style="1" hidden="1" customWidth="1"/>
    <col min="53" max="53" width="20.57422" style="1" hidden="1" customWidth="1"/>
    <col min="54" max="54" width="26.71094" style="1" hidden="1" customWidth="1"/>
    <col min="55" max="55" width="23.14063" style="1" hidden="1" customWidth="1"/>
    <col min="56" max="56" width="20.57422" style="1" hidden="1" customWidth="1"/>
    <col min="57" max="57" width="71.14063" style="1" customWidth="1"/>
    <col min="71" max="71" width="9.140625" style="1" hidden="1"/>
    <col min="72" max="72" width="9.140625" style="1" hidden="1"/>
    <col min="73" max="73" width="9.140625" style="1" hidden="1"/>
    <col min="74" max="74" width="9.140625" style="1" hidden="1"/>
    <col min="75" max="75" width="9.140625" style="1" hidden="1"/>
    <col min="76" max="76" width="9.140625" style="1" hidden="1"/>
    <col min="77" max="77" width="9.140625" style="1" hidden="1"/>
    <col min="78" max="78" width="9.140625" style="1" hidden="1"/>
    <col min="79" max="79" width="9.140625" style="1" hidden="1"/>
    <col min="80" max="80" width="9.140625" style="1" hidden="1"/>
    <col min="81" max="81" width="9.140625" style="1" hidden="1"/>
    <col min="82" max="82" width="9.140625" style="1" hidden="1"/>
    <col min="83" max="83" width="9.140625" style="1" hidden="1"/>
    <col min="84" max="84" width="9.140625" style="1" hidden="1"/>
    <col min="85" max="85" width="9.140625" style="1" hidden="1"/>
    <col min="86" max="86" width="9.140625" style="1" hidden="1"/>
    <col min="87" max="87" width="9.140625" style="1" hidden="1"/>
    <col min="88" max="88" width="9.140625" style="1" hidden="1"/>
    <col min="89" max="89" width="9.140625" style="1" hidden="1"/>
    <col min="90" max="90" width="9.140625" style="1" hidden="1"/>
    <col min="91" max="91" width="9.140625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8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2022071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Sedlec, chodník podél silnice II/2201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Sedlec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 "","",AN8)</f>
        <v>8. 12. 2022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Ing. Jan Dušek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="7" customFormat="1" ht="14.4" customHeight="1">
      <c r="A55" s="111" t="s">
        <v>75</v>
      </c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01 - Chodník ul. Rosnická'!J30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ROUND(SUM(AV55:AW55),2)</f>
        <v>0</v>
      </c>
      <c r="AU55" s="121">
        <f>'SO 01 - Chodník ul. Rosnická'!P90</f>
        <v>0</v>
      </c>
      <c r="AV55" s="120">
        <f>'SO 01 - Chodník ul. Rosnická'!J33</f>
        <v>0</v>
      </c>
      <c r="AW55" s="120">
        <f>'SO 01 - Chodník ul. Rosnická'!J34</f>
        <v>0</v>
      </c>
      <c r="AX55" s="120">
        <f>'SO 01 - Chodník ul. Rosnická'!J35</f>
        <v>0</v>
      </c>
      <c r="AY55" s="120">
        <f>'SO 01 - Chodník ul. Rosnická'!J36</f>
        <v>0</v>
      </c>
      <c r="AZ55" s="120">
        <f>'SO 01 - Chodník ul. Rosnická'!F33</f>
        <v>0</v>
      </c>
      <c r="BA55" s="120">
        <f>'SO 01 - Chodník ul. Rosnická'!F34</f>
        <v>0</v>
      </c>
      <c r="BB55" s="120">
        <f>'SO 01 - Chodník ul. Rosnická'!F35</f>
        <v>0</v>
      </c>
      <c r="BC55" s="120">
        <f>'SO 01 - Chodník ul. Rosnická'!F36</f>
        <v>0</v>
      </c>
      <c r="BD55" s="122">
        <f>'SO 01 - Chodník ul. Rosnická'!F37</f>
        <v>0</v>
      </c>
      <c r="BE55" s="7"/>
      <c r="BT55" s="123" t="s">
        <v>79</v>
      </c>
      <c r="BV55" s="123" t="s">
        <v>73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="7" customFormat="1" ht="14.4" customHeight="1">
      <c r="A56" s="111" t="s">
        <v>75</v>
      </c>
      <c r="B56" s="112"/>
      <c r="C56" s="113"/>
      <c r="D56" s="114" t="s">
        <v>82</v>
      </c>
      <c r="E56" s="114"/>
      <c r="F56" s="114"/>
      <c r="G56" s="114"/>
      <c r="H56" s="114"/>
      <c r="I56" s="115"/>
      <c r="J56" s="114" t="s">
        <v>83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02 - Přeložení veřejné...'!J30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78</v>
      </c>
      <c r="AR56" s="118"/>
      <c r="AS56" s="124">
        <v>0</v>
      </c>
      <c r="AT56" s="125">
        <f>ROUND(SUM(AV56:AW56),2)</f>
        <v>0</v>
      </c>
      <c r="AU56" s="126">
        <f>'SO 02 - Přeložení veřejné...'!P82</f>
        <v>0</v>
      </c>
      <c r="AV56" s="125">
        <f>'SO 02 - Přeložení veřejné...'!J33</f>
        <v>0</v>
      </c>
      <c r="AW56" s="125">
        <f>'SO 02 - Přeložení veřejné...'!J34</f>
        <v>0</v>
      </c>
      <c r="AX56" s="125">
        <f>'SO 02 - Přeložení veřejné...'!J35</f>
        <v>0</v>
      </c>
      <c r="AY56" s="125">
        <f>'SO 02 - Přeložení veřejné...'!J36</f>
        <v>0</v>
      </c>
      <c r="AZ56" s="125">
        <f>'SO 02 - Přeložení veřejné...'!F33</f>
        <v>0</v>
      </c>
      <c r="BA56" s="125">
        <f>'SO 02 - Přeložení veřejné...'!F34</f>
        <v>0</v>
      </c>
      <c r="BB56" s="125">
        <f>'SO 02 - Přeložení veřejné...'!F35</f>
        <v>0</v>
      </c>
      <c r="BC56" s="125">
        <f>'SO 02 - Přeložení veřejné...'!F36</f>
        <v>0</v>
      </c>
      <c r="BD56" s="127">
        <f>'SO 02 - Přeložení veřejné...'!F37</f>
        <v>0</v>
      </c>
      <c r="BE56" s="7"/>
      <c r="BT56" s="123" t="s">
        <v>79</v>
      </c>
      <c r="BV56" s="123" t="s">
        <v>73</v>
      </c>
      <c r="BW56" s="123" t="s">
        <v>84</v>
      </c>
      <c r="BX56" s="123" t="s">
        <v>5</v>
      </c>
      <c r="CL56" s="123" t="s">
        <v>19</v>
      </c>
      <c r="CM56" s="123" t="s">
        <v>81</v>
      </c>
    </row>
    <row r="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="2" customFormat="1" ht="6.96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sheet="1" formatColumns="0" formatRows="0" objects="1" scenarios="1" spinCount="100000" saltValue="f5sQN9UtSP5nvqkBsUQDc3Jt576Dx5aMX+6NhvUZhxAzJshJ0z3Z25XED57n5zud/xzBf25hVnJMcnHDtWy+tg==" hashValue="CDmeG1GqkfKoz3MuEMRkh43VQJQHYKZ8Wzikqq//pc13bZXQWxG7vm5sT74NK0OXgdo3gOtOOxuwZe0DkDDucg==" algorithmName="SHA-512" password="CC35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01 - Chodník ul. Rosnická'!C2" display="/"/>
    <hyperlink ref="A56" location="'SO 02 - Přeložení veřejn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80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81</v>
      </c>
    </row>
    <row r="4" s="1" customFormat="1" ht="24.96" customHeight="1">
      <c r="B4" s="20"/>
      <c r="D4" s="130" t="s">
        <v>85</v>
      </c>
      <c r="L4" s="20"/>
      <c r="M4" s="13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2" t="s">
        <v>16</v>
      </c>
      <c r="L6" s="20"/>
    </row>
    <row r="7" s="1" customFormat="1" ht="14.4" customHeight="1">
      <c r="B7" s="20"/>
      <c r="E7" s="133" t="str">
        <f>'Rekapitulace stavby'!K6</f>
        <v>Sedlec, chodník podél silnice II/2201</v>
      </c>
      <c r="F7" s="132"/>
      <c r="G7" s="132"/>
      <c r="H7" s="132"/>
      <c r="L7" s="20"/>
    </row>
    <row r="8" s="2" customFormat="1" ht="12" customHeight="1">
      <c r="A8" s="38"/>
      <c r="B8" s="44"/>
      <c r="C8" s="38"/>
      <c r="D8" s="132" t="s">
        <v>86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5.6" customHeight="1">
      <c r="A9" s="38"/>
      <c r="B9" s="44"/>
      <c r="C9" s="38"/>
      <c r="D9" s="38"/>
      <c r="E9" s="135" t="s">
        <v>87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8. 12. 2022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ROUND(J90,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ROUND((SUM(BE90:BE316)),  2)</f>
        <v>0</v>
      </c>
      <c r="G33" s="38"/>
      <c r="H33" s="38"/>
      <c r="I33" s="148">
        <v>0.20999999999999999</v>
      </c>
      <c r="J33" s="147">
        <f>ROUND(((SUM(BE90:BE316))*I33),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43</v>
      </c>
      <c r="F34" s="147">
        <f>ROUND((SUM(BF90:BF316)),  2)</f>
        <v>0</v>
      </c>
      <c r="G34" s="38"/>
      <c r="H34" s="38"/>
      <c r="I34" s="148">
        <v>0.14999999999999999</v>
      </c>
      <c r="J34" s="147">
        <f>ROUND(((SUM(BF90:BF316))*I34),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44</v>
      </c>
      <c r="F35" s="147">
        <f>ROUND((SUM(BG90:BG316)),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45</v>
      </c>
      <c r="F36" s="147">
        <f>ROUND((SUM(BH90:BH316)),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46</v>
      </c>
      <c r="F37" s="147">
        <f>ROUND((SUM(BI90:BI316)),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88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4.4" customHeight="1">
      <c r="A48" s="38"/>
      <c r="B48" s="39"/>
      <c r="C48" s="40"/>
      <c r="D48" s="40"/>
      <c r="E48" s="160" t="str">
        <f>E7</f>
        <v>Sedlec, chodník podél silnice II/2201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86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5.6" customHeight="1">
      <c r="A50" s="38"/>
      <c r="B50" s="39"/>
      <c r="C50" s="40"/>
      <c r="D50" s="40"/>
      <c r="E50" s="69" t="str">
        <f>E9</f>
        <v>SO 01 - Chodník ul. Rosnická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>Sedlec</v>
      </c>
      <c r="G52" s="40"/>
      <c r="H52" s="40"/>
      <c r="I52" s="32" t="s">
        <v>23</v>
      </c>
      <c r="J52" s="72" t="str">
        <f>IF(J12="","",J12)</f>
        <v>8. 12. 2022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6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>Ing. Jan Dušek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61" t="s">
        <v>89</v>
      </c>
      <c r="D57" s="162"/>
      <c r="E57" s="162"/>
      <c r="F57" s="162"/>
      <c r="G57" s="162"/>
      <c r="H57" s="162"/>
      <c r="I57" s="162"/>
      <c r="J57" s="163" t="s">
        <v>90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J90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91</v>
      </c>
    </row>
    <row r="60" s="9" customFormat="1" ht="24.96" customHeight="1">
      <c r="A60" s="9"/>
      <c r="B60" s="165"/>
      <c r="C60" s="166"/>
      <c r="D60" s="167" t="s">
        <v>92</v>
      </c>
      <c r="E60" s="168"/>
      <c r="F60" s="168"/>
      <c r="G60" s="168"/>
      <c r="H60" s="168"/>
      <c r="I60" s="168"/>
      <c r="J60" s="169">
        <f>J91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1"/>
      <c r="C61" s="172"/>
      <c r="D61" s="173" t="s">
        <v>93</v>
      </c>
      <c r="E61" s="174"/>
      <c r="F61" s="174"/>
      <c r="G61" s="174"/>
      <c r="H61" s="174"/>
      <c r="I61" s="174"/>
      <c r="J61" s="175">
        <f>J92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1"/>
      <c r="C62" s="172"/>
      <c r="D62" s="173" t="s">
        <v>94</v>
      </c>
      <c r="E62" s="174"/>
      <c r="F62" s="174"/>
      <c r="G62" s="174"/>
      <c r="H62" s="174"/>
      <c r="I62" s="174"/>
      <c r="J62" s="175">
        <f>J162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1"/>
      <c r="C63" s="172"/>
      <c r="D63" s="173" t="s">
        <v>95</v>
      </c>
      <c r="E63" s="174"/>
      <c r="F63" s="174"/>
      <c r="G63" s="174"/>
      <c r="H63" s="174"/>
      <c r="I63" s="174"/>
      <c r="J63" s="175">
        <f>J232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1"/>
      <c r="C64" s="172"/>
      <c r="D64" s="173" t="s">
        <v>96</v>
      </c>
      <c r="E64" s="174"/>
      <c r="F64" s="174"/>
      <c r="G64" s="174"/>
      <c r="H64" s="174"/>
      <c r="I64" s="174"/>
      <c r="J64" s="175">
        <f>J270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1"/>
      <c r="C65" s="172"/>
      <c r="D65" s="173" t="s">
        <v>97</v>
      </c>
      <c r="E65" s="174"/>
      <c r="F65" s="174"/>
      <c r="G65" s="174"/>
      <c r="H65" s="174"/>
      <c r="I65" s="174"/>
      <c r="J65" s="175">
        <f>J290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5"/>
      <c r="C66" s="166"/>
      <c r="D66" s="167" t="s">
        <v>98</v>
      </c>
      <c r="E66" s="168"/>
      <c r="F66" s="168"/>
      <c r="G66" s="168"/>
      <c r="H66" s="168"/>
      <c r="I66" s="168"/>
      <c r="J66" s="169">
        <f>J294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1"/>
      <c r="C67" s="172"/>
      <c r="D67" s="173" t="s">
        <v>99</v>
      </c>
      <c r="E67" s="174"/>
      <c r="F67" s="174"/>
      <c r="G67" s="174"/>
      <c r="H67" s="174"/>
      <c r="I67" s="174"/>
      <c r="J67" s="175">
        <f>J295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1"/>
      <c r="C68" s="172"/>
      <c r="D68" s="173" t="s">
        <v>100</v>
      </c>
      <c r="E68" s="174"/>
      <c r="F68" s="174"/>
      <c r="G68" s="174"/>
      <c r="H68" s="174"/>
      <c r="I68" s="174"/>
      <c r="J68" s="175">
        <f>J300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1"/>
      <c r="C69" s="172"/>
      <c r="D69" s="173" t="s">
        <v>101</v>
      </c>
      <c r="E69" s="174"/>
      <c r="F69" s="174"/>
      <c r="G69" s="174"/>
      <c r="H69" s="174"/>
      <c r="I69" s="174"/>
      <c r="J69" s="175">
        <f>J307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1"/>
      <c r="C70" s="172"/>
      <c r="D70" s="173" t="s">
        <v>102</v>
      </c>
      <c r="E70" s="174"/>
      <c r="F70" s="174"/>
      <c r="G70" s="174"/>
      <c r="H70" s="174"/>
      <c r="I70" s="174"/>
      <c r="J70" s="175">
        <f>J312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6.96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="2" customFormat="1" ht="6.96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24.96" customHeight="1">
      <c r="A77" s="38"/>
      <c r="B77" s="39"/>
      <c r="C77" s="23" t="s">
        <v>103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4.4" customHeight="1">
      <c r="A80" s="38"/>
      <c r="B80" s="39"/>
      <c r="C80" s="40"/>
      <c r="D80" s="40"/>
      <c r="E80" s="160" t="str">
        <f>E7</f>
        <v>Sedlec, chodník podél silnice II/2201</v>
      </c>
      <c r="F80" s="32"/>
      <c r="G80" s="32"/>
      <c r="H80" s="32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2" customHeight="1">
      <c r="A81" s="38"/>
      <c r="B81" s="39"/>
      <c r="C81" s="32" t="s">
        <v>86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5.6" customHeight="1">
      <c r="A82" s="38"/>
      <c r="B82" s="39"/>
      <c r="C82" s="40"/>
      <c r="D82" s="40"/>
      <c r="E82" s="69" t="str">
        <f>E9</f>
        <v>SO 01 - Chodník ul. Rosnická</v>
      </c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21</v>
      </c>
      <c r="D84" s="40"/>
      <c r="E84" s="40"/>
      <c r="F84" s="27" t="str">
        <f>F12</f>
        <v>Sedlec</v>
      </c>
      <c r="G84" s="40"/>
      <c r="H84" s="40"/>
      <c r="I84" s="32" t="s">
        <v>23</v>
      </c>
      <c r="J84" s="72" t="str">
        <f>IF(J12="","",J12)</f>
        <v>8. 12. 2022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6.96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5.6" customHeight="1">
      <c r="A86" s="38"/>
      <c r="B86" s="39"/>
      <c r="C86" s="32" t="s">
        <v>25</v>
      </c>
      <c r="D86" s="40"/>
      <c r="E86" s="40"/>
      <c r="F86" s="27" t="str">
        <f>E15</f>
        <v xml:space="preserve"> </v>
      </c>
      <c r="G86" s="40"/>
      <c r="H86" s="40"/>
      <c r="I86" s="32" t="s">
        <v>31</v>
      </c>
      <c r="J86" s="36" t="str">
        <f>E21</f>
        <v>Ing. Jan Dušek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5.6" customHeight="1">
      <c r="A87" s="38"/>
      <c r="B87" s="39"/>
      <c r="C87" s="32" t="s">
        <v>29</v>
      </c>
      <c r="D87" s="40"/>
      <c r="E87" s="40"/>
      <c r="F87" s="27" t="str">
        <f>IF(E18="","",E18)</f>
        <v>Vyplň údaj</v>
      </c>
      <c r="G87" s="40"/>
      <c r="H87" s="40"/>
      <c r="I87" s="32" t="s">
        <v>34</v>
      </c>
      <c r="J87" s="36" t="str">
        <f>E24</f>
        <v xml:space="preserve"> 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0.32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11" customFormat="1" ht="29.28" customHeight="1">
      <c r="A89" s="177"/>
      <c r="B89" s="178"/>
      <c r="C89" s="179" t="s">
        <v>104</v>
      </c>
      <c r="D89" s="180" t="s">
        <v>56</v>
      </c>
      <c r="E89" s="180" t="s">
        <v>52</v>
      </c>
      <c r="F89" s="180" t="s">
        <v>53</v>
      </c>
      <c r="G89" s="180" t="s">
        <v>105</v>
      </c>
      <c r="H89" s="180" t="s">
        <v>106</v>
      </c>
      <c r="I89" s="180" t="s">
        <v>107</v>
      </c>
      <c r="J89" s="180" t="s">
        <v>90</v>
      </c>
      <c r="K89" s="181" t="s">
        <v>108</v>
      </c>
      <c r="L89" s="182"/>
      <c r="M89" s="92" t="s">
        <v>19</v>
      </c>
      <c r="N89" s="93" t="s">
        <v>41</v>
      </c>
      <c r="O89" s="93" t="s">
        <v>109</v>
      </c>
      <c r="P89" s="93" t="s">
        <v>110</v>
      </c>
      <c r="Q89" s="93" t="s">
        <v>111</v>
      </c>
      <c r="R89" s="93" t="s">
        <v>112</v>
      </c>
      <c r="S89" s="93" t="s">
        <v>113</v>
      </c>
      <c r="T89" s="94" t="s">
        <v>114</v>
      </c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</row>
    <row r="90" s="2" customFormat="1" ht="22.8" customHeight="1">
      <c r="A90" s="38"/>
      <c r="B90" s="39"/>
      <c r="C90" s="99" t="s">
        <v>115</v>
      </c>
      <c r="D90" s="40"/>
      <c r="E90" s="40"/>
      <c r="F90" s="40"/>
      <c r="G90" s="40"/>
      <c r="H90" s="40"/>
      <c r="I90" s="40"/>
      <c r="J90" s="183">
        <f>BK90</f>
        <v>0</v>
      </c>
      <c r="K90" s="40"/>
      <c r="L90" s="44"/>
      <c r="M90" s="95"/>
      <c r="N90" s="184"/>
      <c r="O90" s="96"/>
      <c r="P90" s="185">
        <f>P91+P294</f>
        <v>0</v>
      </c>
      <c r="Q90" s="96"/>
      <c r="R90" s="185">
        <f>R91+R294</f>
        <v>89.857348220000006</v>
      </c>
      <c r="S90" s="96"/>
      <c r="T90" s="186">
        <f>T91+T294</f>
        <v>8.8249999999999993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70</v>
      </c>
      <c r="AU90" s="17" t="s">
        <v>91</v>
      </c>
      <c r="BK90" s="187">
        <f>BK91+BK294</f>
        <v>0</v>
      </c>
    </row>
    <row r="91" s="12" customFormat="1" ht="25.92" customHeight="1">
      <c r="A91" s="12"/>
      <c r="B91" s="188"/>
      <c r="C91" s="189"/>
      <c r="D91" s="190" t="s">
        <v>70</v>
      </c>
      <c r="E91" s="191" t="s">
        <v>116</v>
      </c>
      <c r="F91" s="191" t="s">
        <v>117</v>
      </c>
      <c r="G91" s="189"/>
      <c r="H91" s="189"/>
      <c r="I91" s="192"/>
      <c r="J91" s="193">
        <f>BK91</f>
        <v>0</v>
      </c>
      <c r="K91" s="189"/>
      <c r="L91" s="194"/>
      <c r="M91" s="195"/>
      <c r="N91" s="196"/>
      <c r="O91" s="196"/>
      <c r="P91" s="197">
        <f>P92+P162+P232+P270+P290</f>
        <v>0</v>
      </c>
      <c r="Q91" s="196"/>
      <c r="R91" s="197">
        <f>R92+R162+R232+R270+R290</f>
        <v>89.857348220000006</v>
      </c>
      <c r="S91" s="196"/>
      <c r="T91" s="198">
        <f>T92+T162+T232+T270+T290</f>
        <v>8.8249999999999993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79</v>
      </c>
      <c r="AT91" s="200" t="s">
        <v>70</v>
      </c>
      <c r="AU91" s="200" t="s">
        <v>71</v>
      </c>
      <c r="AY91" s="199" t="s">
        <v>118</v>
      </c>
      <c r="BK91" s="201">
        <f>BK92+BK162+BK232+BK270+BK290</f>
        <v>0</v>
      </c>
    </row>
    <row r="92" s="12" customFormat="1" ht="22.8" customHeight="1">
      <c r="A92" s="12"/>
      <c r="B92" s="188"/>
      <c r="C92" s="189"/>
      <c r="D92" s="190" t="s">
        <v>70</v>
      </c>
      <c r="E92" s="202" t="s">
        <v>79</v>
      </c>
      <c r="F92" s="202" t="s">
        <v>119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SUM(P93:P161)</f>
        <v>0</v>
      </c>
      <c r="Q92" s="196"/>
      <c r="R92" s="197">
        <f>SUM(R93:R161)</f>
        <v>0.0040000000000000001</v>
      </c>
      <c r="S92" s="196"/>
      <c r="T92" s="198">
        <f>SUM(T93:T161)</f>
        <v>8.8249999999999993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79</v>
      </c>
      <c r="AT92" s="200" t="s">
        <v>70</v>
      </c>
      <c r="AU92" s="200" t="s">
        <v>79</v>
      </c>
      <c r="AY92" s="199" t="s">
        <v>118</v>
      </c>
      <c r="BK92" s="201">
        <f>SUM(BK93:BK161)</f>
        <v>0</v>
      </c>
    </row>
    <row r="93" s="2" customFormat="1" ht="34.8" customHeight="1">
      <c r="A93" s="38"/>
      <c r="B93" s="39"/>
      <c r="C93" s="204" t="s">
        <v>79</v>
      </c>
      <c r="D93" s="204" t="s">
        <v>120</v>
      </c>
      <c r="E93" s="205" t="s">
        <v>121</v>
      </c>
      <c r="F93" s="206" t="s">
        <v>122</v>
      </c>
      <c r="G93" s="207" t="s">
        <v>123</v>
      </c>
      <c r="H93" s="208">
        <v>25</v>
      </c>
      <c r="I93" s="209"/>
      <c r="J93" s="210">
        <f>ROUND(I93*H93,2)</f>
        <v>0</v>
      </c>
      <c r="K93" s="206" t="s">
        <v>124</v>
      </c>
      <c r="L93" s="44"/>
      <c r="M93" s="211" t="s">
        <v>19</v>
      </c>
      <c r="N93" s="212" t="s">
        <v>42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125</v>
      </c>
      <c r="AT93" s="215" t="s">
        <v>120</v>
      </c>
      <c r="AU93" s="215" t="s">
        <v>81</v>
      </c>
      <c r="AY93" s="17" t="s">
        <v>118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79</v>
      </c>
      <c r="BK93" s="216">
        <f>ROUND(I93*H93,2)</f>
        <v>0</v>
      </c>
      <c r="BL93" s="17" t="s">
        <v>125</v>
      </c>
      <c r="BM93" s="215" t="s">
        <v>126</v>
      </c>
    </row>
    <row r="94" s="2" customFormat="1">
      <c r="A94" s="38"/>
      <c r="B94" s="39"/>
      <c r="C94" s="40"/>
      <c r="D94" s="217" t="s">
        <v>127</v>
      </c>
      <c r="E94" s="40"/>
      <c r="F94" s="218" t="s">
        <v>128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127</v>
      </c>
      <c r="AU94" s="17" t="s">
        <v>81</v>
      </c>
    </row>
    <row r="95" s="2" customFormat="1">
      <c r="A95" s="38"/>
      <c r="B95" s="39"/>
      <c r="C95" s="40"/>
      <c r="D95" s="222" t="s">
        <v>129</v>
      </c>
      <c r="E95" s="40"/>
      <c r="F95" s="223" t="s">
        <v>130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129</v>
      </c>
      <c r="AU95" s="17" t="s">
        <v>81</v>
      </c>
    </row>
    <row r="96" s="13" customFormat="1">
      <c r="A96" s="13"/>
      <c r="B96" s="224"/>
      <c r="C96" s="225"/>
      <c r="D96" s="217" t="s">
        <v>131</v>
      </c>
      <c r="E96" s="226" t="s">
        <v>19</v>
      </c>
      <c r="F96" s="227" t="s">
        <v>132</v>
      </c>
      <c r="G96" s="225"/>
      <c r="H96" s="228">
        <v>25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131</v>
      </c>
      <c r="AU96" s="234" t="s">
        <v>81</v>
      </c>
      <c r="AV96" s="13" t="s">
        <v>81</v>
      </c>
      <c r="AW96" s="13" t="s">
        <v>33</v>
      </c>
      <c r="AX96" s="13" t="s">
        <v>71</v>
      </c>
      <c r="AY96" s="234" t="s">
        <v>118</v>
      </c>
    </row>
    <row r="97" s="2" customFormat="1" ht="14.4" customHeight="1">
      <c r="A97" s="38"/>
      <c r="B97" s="39"/>
      <c r="C97" s="204" t="s">
        <v>81</v>
      </c>
      <c r="D97" s="204" t="s">
        <v>120</v>
      </c>
      <c r="E97" s="205" t="s">
        <v>133</v>
      </c>
      <c r="F97" s="206" t="s">
        <v>134</v>
      </c>
      <c r="G97" s="207" t="s">
        <v>123</v>
      </c>
      <c r="H97" s="208">
        <v>25</v>
      </c>
      <c r="I97" s="209"/>
      <c r="J97" s="210">
        <f>ROUND(I97*H97,2)</f>
        <v>0</v>
      </c>
      <c r="K97" s="206" t="s">
        <v>124</v>
      </c>
      <c r="L97" s="44"/>
      <c r="M97" s="211" t="s">
        <v>19</v>
      </c>
      <c r="N97" s="212" t="s">
        <v>42</v>
      </c>
      <c r="O97" s="84"/>
      <c r="P97" s="213">
        <f>O97*H97</f>
        <v>0</v>
      </c>
      <c r="Q97" s="213">
        <v>3.0000000000000001E-05</v>
      </c>
      <c r="R97" s="213">
        <f>Q97*H97</f>
        <v>0.00075000000000000002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125</v>
      </c>
      <c r="AT97" s="215" t="s">
        <v>120</v>
      </c>
      <c r="AU97" s="215" t="s">
        <v>81</v>
      </c>
      <c r="AY97" s="17" t="s">
        <v>118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79</v>
      </c>
      <c r="BK97" s="216">
        <f>ROUND(I97*H97,2)</f>
        <v>0</v>
      </c>
      <c r="BL97" s="17" t="s">
        <v>125</v>
      </c>
      <c r="BM97" s="215" t="s">
        <v>135</v>
      </c>
    </row>
    <row r="98" s="2" customFormat="1">
      <c r="A98" s="38"/>
      <c r="B98" s="39"/>
      <c r="C98" s="40"/>
      <c r="D98" s="217" t="s">
        <v>127</v>
      </c>
      <c r="E98" s="40"/>
      <c r="F98" s="218" t="s">
        <v>136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127</v>
      </c>
      <c r="AU98" s="17" t="s">
        <v>81</v>
      </c>
    </row>
    <row r="99" s="2" customFormat="1">
      <c r="A99" s="38"/>
      <c r="B99" s="39"/>
      <c r="C99" s="40"/>
      <c r="D99" s="222" t="s">
        <v>129</v>
      </c>
      <c r="E99" s="40"/>
      <c r="F99" s="223" t="s">
        <v>137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129</v>
      </c>
      <c r="AU99" s="17" t="s">
        <v>81</v>
      </c>
    </row>
    <row r="100" s="2" customFormat="1" ht="30" customHeight="1">
      <c r="A100" s="38"/>
      <c r="B100" s="39"/>
      <c r="C100" s="204" t="s">
        <v>138</v>
      </c>
      <c r="D100" s="204" t="s">
        <v>120</v>
      </c>
      <c r="E100" s="205" t="s">
        <v>139</v>
      </c>
      <c r="F100" s="206" t="s">
        <v>140</v>
      </c>
      <c r="G100" s="207" t="s">
        <v>123</v>
      </c>
      <c r="H100" s="208">
        <v>15</v>
      </c>
      <c r="I100" s="209"/>
      <c r="J100" s="210">
        <f>ROUND(I100*H100,2)</f>
        <v>0</v>
      </c>
      <c r="K100" s="206" t="s">
        <v>124</v>
      </c>
      <c r="L100" s="44"/>
      <c r="M100" s="211" t="s">
        <v>19</v>
      </c>
      <c r="N100" s="212" t="s">
        <v>42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0.22500000000000001</v>
      </c>
      <c r="T100" s="214">
        <f>S100*H100</f>
        <v>3.375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125</v>
      </c>
      <c r="AT100" s="215" t="s">
        <v>120</v>
      </c>
      <c r="AU100" s="215" t="s">
        <v>81</v>
      </c>
      <c r="AY100" s="17" t="s">
        <v>118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79</v>
      </c>
      <c r="BK100" s="216">
        <f>ROUND(I100*H100,2)</f>
        <v>0</v>
      </c>
      <c r="BL100" s="17" t="s">
        <v>125</v>
      </c>
      <c r="BM100" s="215" t="s">
        <v>141</v>
      </c>
    </row>
    <row r="101" s="2" customFormat="1">
      <c r="A101" s="38"/>
      <c r="B101" s="39"/>
      <c r="C101" s="40"/>
      <c r="D101" s="217" t="s">
        <v>127</v>
      </c>
      <c r="E101" s="40"/>
      <c r="F101" s="218" t="s">
        <v>142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127</v>
      </c>
      <c r="AU101" s="17" t="s">
        <v>81</v>
      </c>
    </row>
    <row r="102" s="2" customFormat="1">
      <c r="A102" s="38"/>
      <c r="B102" s="39"/>
      <c r="C102" s="40"/>
      <c r="D102" s="222" t="s">
        <v>129</v>
      </c>
      <c r="E102" s="40"/>
      <c r="F102" s="223" t="s">
        <v>143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129</v>
      </c>
      <c r="AU102" s="17" t="s">
        <v>81</v>
      </c>
    </row>
    <row r="103" s="14" customFormat="1">
      <c r="A103" s="14"/>
      <c r="B103" s="235"/>
      <c r="C103" s="236"/>
      <c r="D103" s="217" t="s">
        <v>131</v>
      </c>
      <c r="E103" s="237" t="s">
        <v>19</v>
      </c>
      <c r="F103" s="238" t="s">
        <v>144</v>
      </c>
      <c r="G103" s="236"/>
      <c r="H103" s="237" t="s">
        <v>19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131</v>
      </c>
      <c r="AU103" s="244" t="s">
        <v>81</v>
      </c>
      <c r="AV103" s="14" t="s">
        <v>79</v>
      </c>
      <c r="AW103" s="14" t="s">
        <v>33</v>
      </c>
      <c r="AX103" s="14" t="s">
        <v>71</v>
      </c>
      <c r="AY103" s="244" t="s">
        <v>118</v>
      </c>
    </row>
    <row r="104" s="13" customFormat="1">
      <c r="A104" s="13"/>
      <c r="B104" s="224"/>
      <c r="C104" s="225"/>
      <c r="D104" s="217" t="s">
        <v>131</v>
      </c>
      <c r="E104" s="226" t="s">
        <v>19</v>
      </c>
      <c r="F104" s="227" t="s">
        <v>145</v>
      </c>
      <c r="G104" s="225"/>
      <c r="H104" s="228">
        <v>15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131</v>
      </c>
      <c r="AU104" s="234" t="s">
        <v>81</v>
      </c>
      <c r="AV104" s="13" t="s">
        <v>81</v>
      </c>
      <c r="AW104" s="13" t="s">
        <v>33</v>
      </c>
      <c r="AX104" s="13" t="s">
        <v>71</v>
      </c>
      <c r="AY104" s="234" t="s">
        <v>118</v>
      </c>
    </row>
    <row r="105" s="2" customFormat="1" ht="22.2" customHeight="1">
      <c r="A105" s="38"/>
      <c r="B105" s="39"/>
      <c r="C105" s="204" t="s">
        <v>125</v>
      </c>
      <c r="D105" s="204" t="s">
        <v>120</v>
      </c>
      <c r="E105" s="205" t="s">
        <v>146</v>
      </c>
      <c r="F105" s="206" t="s">
        <v>147</v>
      </c>
      <c r="G105" s="207" t="s">
        <v>123</v>
      </c>
      <c r="H105" s="208">
        <v>5</v>
      </c>
      <c r="I105" s="209"/>
      <c r="J105" s="210">
        <f>ROUND(I105*H105,2)</f>
        <v>0</v>
      </c>
      <c r="K105" s="206" t="s">
        <v>124</v>
      </c>
      <c r="L105" s="44"/>
      <c r="M105" s="211" t="s">
        <v>19</v>
      </c>
      <c r="N105" s="212" t="s">
        <v>42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0.22</v>
      </c>
      <c r="T105" s="214">
        <f>S105*H105</f>
        <v>1.1000000000000001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125</v>
      </c>
      <c r="AT105" s="215" t="s">
        <v>120</v>
      </c>
      <c r="AU105" s="215" t="s">
        <v>81</v>
      </c>
      <c r="AY105" s="17" t="s">
        <v>118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79</v>
      </c>
      <c r="BK105" s="216">
        <f>ROUND(I105*H105,2)</f>
        <v>0</v>
      </c>
      <c r="BL105" s="17" t="s">
        <v>125</v>
      </c>
      <c r="BM105" s="215" t="s">
        <v>148</v>
      </c>
    </row>
    <row r="106" s="2" customFormat="1">
      <c r="A106" s="38"/>
      <c r="B106" s="39"/>
      <c r="C106" s="40"/>
      <c r="D106" s="217" t="s">
        <v>127</v>
      </c>
      <c r="E106" s="40"/>
      <c r="F106" s="218" t="s">
        <v>149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127</v>
      </c>
      <c r="AU106" s="17" t="s">
        <v>81</v>
      </c>
    </row>
    <row r="107" s="2" customFormat="1">
      <c r="A107" s="38"/>
      <c r="B107" s="39"/>
      <c r="C107" s="40"/>
      <c r="D107" s="222" t="s">
        <v>129</v>
      </c>
      <c r="E107" s="40"/>
      <c r="F107" s="223" t="s">
        <v>150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129</v>
      </c>
      <c r="AU107" s="17" t="s">
        <v>81</v>
      </c>
    </row>
    <row r="108" s="13" customFormat="1">
      <c r="A108" s="13"/>
      <c r="B108" s="224"/>
      <c r="C108" s="225"/>
      <c r="D108" s="217" t="s">
        <v>131</v>
      </c>
      <c r="E108" s="226" t="s">
        <v>19</v>
      </c>
      <c r="F108" s="227" t="s">
        <v>151</v>
      </c>
      <c r="G108" s="225"/>
      <c r="H108" s="228">
        <v>5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131</v>
      </c>
      <c r="AU108" s="234" t="s">
        <v>81</v>
      </c>
      <c r="AV108" s="13" t="s">
        <v>81</v>
      </c>
      <c r="AW108" s="13" t="s">
        <v>33</v>
      </c>
      <c r="AX108" s="13" t="s">
        <v>71</v>
      </c>
      <c r="AY108" s="234" t="s">
        <v>118</v>
      </c>
    </row>
    <row r="109" s="2" customFormat="1" ht="14.4" customHeight="1">
      <c r="A109" s="38"/>
      <c r="B109" s="39"/>
      <c r="C109" s="204" t="s">
        <v>152</v>
      </c>
      <c r="D109" s="204" t="s">
        <v>120</v>
      </c>
      <c r="E109" s="205" t="s">
        <v>153</v>
      </c>
      <c r="F109" s="206" t="s">
        <v>154</v>
      </c>
      <c r="G109" s="207" t="s">
        <v>155</v>
      </c>
      <c r="H109" s="208">
        <v>15</v>
      </c>
      <c r="I109" s="209"/>
      <c r="J109" s="210">
        <f>ROUND(I109*H109,2)</f>
        <v>0</v>
      </c>
      <c r="K109" s="206" t="s">
        <v>124</v>
      </c>
      <c r="L109" s="44"/>
      <c r="M109" s="211" t="s">
        <v>19</v>
      </c>
      <c r="N109" s="212" t="s">
        <v>42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0.28999999999999998</v>
      </c>
      <c r="T109" s="214">
        <f>S109*H109</f>
        <v>4.3499999999999996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125</v>
      </c>
      <c r="AT109" s="215" t="s">
        <v>120</v>
      </c>
      <c r="AU109" s="215" t="s">
        <v>81</v>
      </c>
      <c r="AY109" s="17" t="s">
        <v>118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79</v>
      </c>
      <c r="BK109" s="216">
        <f>ROUND(I109*H109,2)</f>
        <v>0</v>
      </c>
      <c r="BL109" s="17" t="s">
        <v>125</v>
      </c>
      <c r="BM109" s="215" t="s">
        <v>156</v>
      </c>
    </row>
    <row r="110" s="2" customFormat="1">
      <c r="A110" s="38"/>
      <c r="B110" s="39"/>
      <c r="C110" s="40"/>
      <c r="D110" s="217" t="s">
        <v>127</v>
      </c>
      <c r="E110" s="40"/>
      <c r="F110" s="218" t="s">
        <v>157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127</v>
      </c>
      <c r="AU110" s="17" t="s">
        <v>81</v>
      </c>
    </row>
    <row r="111" s="2" customFormat="1">
      <c r="A111" s="38"/>
      <c r="B111" s="39"/>
      <c r="C111" s="40"/>
      <c r="D111" s="222" t="s">
        <v>129</v>
      </c>
      <c r="E111" s="40"/>
      <c r="F111" s="223" t="s">
        <v>158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129</v>
      </c>
      <c r="AU111" s="17" t="s">
        <v>81</v>
      </c>
    </row>
    <row r="112" s="2" customFormat="1" ht="34.8" customHeight="1">
      <c r="A112" s="38"/>
      <c r="B112" s="39"/>
      <c r="C112" s="204" t="s">
        <v>159</v>
      </c>
      <c r="D112" s="204" t="s">
        <v>120</v>
      </c>
      <c r="E112" s="205" t="s">
        <v>160</v>
      </c>
      <c r="F112" s="206" t="s">
        <v>161</v>
      </c>
      <c r="G112" s="207" t="s">
        <v>162</v>
      </c>
      <c r="H112" s="208">
        <v>50</v>
      </c>
      <c r="I112" s="209"/>
      <c r="J112" s="210">
        <f>ROUND(I112*H112,2)</f>
        <v>0</v>
      </c>
      <c r="K112" s="206" t="s">
        <v>124</v>
      </c>
      <c r="L112" s="44"/>
      <c r="M112" s="211" t="s">
        <v>19</v>
      </c>
      <c r="N112" s="212" t="s">
        <v>42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125</v>
      </c>
      <c r="AT112" s="215" t="s">
        <v>120</v>
      </c>
      <c r="AU112" s="215" t="s">
        <v>81</v>
      </c>
      <c r="AY112" s="17" t="s">
        <v>118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79</v>
      </c>
      <c r="BK112" s="216">
        <f>ROUND(I112*H112,2)</f>
        <v>0</v>
      </c>
      <c r="BL112" s="17" t="s">
        <v>125</v>
      </c>
      <c r="BM112" s="215" t="s">
        <v>163</v>
      </c>
    </row>
    <row r="113" s="2" customFormat="1">
      <c r="A113" s="38"/>
      <c r="B113" s="39"/>
      <c r="C113" s="40"/>
      <c r="D113" s="217" t="s">
        <v>127</v>
      </c>
      <c r="E113" s="40"/>
      <c r="F113" s="218" t="s">
        <v>164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127</v>
      </c>
      <c r="AU113" s="17" t="s">
        <v>81</v>
      </c>
    </row>
    <row r="114" s="2" customFormat="1">
      <c r="A114" s="38"/>
      <c r="B114" s="39"/>
      <c r="C114" s="40"/>
      <c r="D114" s="222" t="s">
        <v>129</v>
      </c>
      <c r="E114" s="40"/>
      <c r="F114" s="223" t="s">
        <v>165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129</v>
      </c>
      <c r="AU114" s="17" t="s">
        <v>81</v>
      </c>
    </row>
    <row r="115" s="2" customFormat="1" ht="22.2" customHeight="1">
      <c r="A115" s="38"/>
      <c r="B115" s="39"/>
      <c r="C115" s="204" t="s">
        <v>166</v>
      </c>
      <c r="D115" s="204" t="s">
        <v>120</v>
      </c>
      <c r="E115" s="205" t="s">
        <v>167</v>
      </c>
      <c r="F115" s="206" t="s">
        <v>168</v>
      </c>
      <c r="G115" s="207" t="s">
        <v>162</v>
      </c>
      <c r="H115" s="208">
        <v>15</v>
      </c>
      <c r="I115" s="209"/>
      <c r="J115" s="210">
        <f>ROUND(I115*H115,2)</f>
        <v>0</v>
      </c>
      <c r="K115" s="206" t="s">
        <v>124</v>
      </c>
      <c r="L115" s="44"/>
      <c r="M115" s="211" t="s">
        <v>19</v>
      </c>
      <c r="N115" s="212" t="s">
        <v>42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125</v>
      </c>
      <c r="AT115" s="215" t="s">
        <v>120</v>
      </c>
      <c r="AU115" s="215" t="s">
        <v>81</v>
      </c>
      <c r="AY115" s="17" t="s">
        <v>118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79</v>
      </c>
      <c r="BK115" s="216">
        <f>ROUND(I115*H115,2)</f>
        <v>0</v>
      </c>
      <c r="BL115" s="17" t="s">
        <v>125</v>
      </c>
      <c r="BM115" s="215" t="s">
        <v>169</v>
      </c>
    </row>
    <row r="116" s="2" customFormat="1">
      <c r="A116" s="38"/>
      <c r="B116" s="39"/>
      <c r="C116" s="40"/>
      <c r="D116" s="217" t="s">
        <v>127</v>
      </c>
      <c r="E116" s="40"/>
      <c r="F116" s="218" t="s">
        <v>170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127</v>
      </c>
      <c r="AU116" s="17" t="s">
        <v>81</v>
      </c>
    </row>
    <row r="117" s="2" customFormat="1">
      <c r="A117" s="38"/>
      <c r="B117" s="39"/>
      <c r="C117" s="40"/>
      <c r="D117" s="222" t="s">
        <v>129</v>
      </c>
      <c r="E117" s="40"/>
      <c r="F117" s="223" t="s">
        <v>171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129</v>
      </c>
      <c r="AU117" s="17" t="s">
        <v>81</v>
      </c>
    </row>
    <row r="118" s="2" customFormat="1" ht="34.8" customHeight="1">
      <c r="A118" s="38"/>
      <c r="B118" s="39"/>
      <c r="C118" s="204" t="s">
        <v>172</v>
      </c>
      <c r="D118" s="204" t="s">
        <v>120</v>
      </c>
      <c r="E118" s="205" t="s">
        <v>173</v>
      </c>
      <c r="F118" s="206" t="s">
        <v>174</v>
      </c>
      <c r="G118" s="207" t="s">
        <v>162</v>
      </c>
      <c r="H118" s="208">
        <v>30</v>
      </c>
      <c r="I118" s="209"/>
      <c r="J118" s="210">
        <f>ROUND(I118*H118,2)</f>
        <v>0</v>
      </c>
      <c r="K118" s="206" t="s">
        <v>124</v>
      </c>
      <c r="L118" s="44"/>
      <c r="M118" s="211" t="s">
        <v>19</v>
      </c>
      <c r="N118" s="212" t="s">
        <v>42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125</v>
      </c>
      <c r="AT118" s="215" t="s">
        <v>120</v>
      </c>
      <c r="AU118" s="215" t="s">
        <v>81</v>
      </c>
      <c r="AY118" s="17" t="s">
        <v>118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79</v>
      </c>
      <c r="BK118" s="216">
        <f>ROUND(I118*H118,2)</f>
        <v>0</v>
      </c>
      <c r="BL118" s="17" t="s">
        <v>125</v>
      </c>
      <c r="BM118" s="215" t="s">
        <v>175</v>
      </c>
    </row>
    <row r="119" s="2" customFormat="1">
      <c r="A119" s="38"/>
      <c r="B119" s="39"/>
      <c r="C119" s="40"/>
      <c r="D119" s="217" t="s">
        <v>127</v>
      </c>
      <c r="E119" s="40"/>
      <c r="F119" s="218" t="s">
        <v>176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127</v>
      </c>
      <c r="AU119" s="17" t="s">
        <v>81</v>
      </c>
    </row>
    <row r="120" s="2" customFormat="1">
      <c r="A120" s="38"/>
      <c r="B120" s="39"/>
      <c r="C120" s="40"/>
      <c r="D120" s="222" t="s">
        <v>129</v>
      </c>
      <c r="E120" s="40"/>
      <c r="F120" s="223" t="s">
        <v>177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129</v>
      </c>
      <c r="AU120" s="17" t="s">
        <v>81</v>
      </c>
    </row>
    <row r="121" s="13" customFormat="1">
      <c r="A121" s="13"/>
      <c r="B121" s="224"/>
      <c r="C121" s="225"/>
      <c r="D121" s="217" t="s">
        <v>131</v>
      </c>
      <c r="E121" s="226" t="s">
        <v>19</v>
      </c>
      <c r="F121" s="227" t="s">
        <v>178</v>
      </c>
      <c r="G121" s="225"/>
      <c r="H121" s="228">
        <v>30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131</v>
      </c>
      <c r="AU121" s="234" t="s">
        <v>81</v>
      </c>
      <c r="AV121" s="13" t="s">
        <v>81</v>
      </c>
      <c r="AW121" s="13" t="s">
        <v>33</v>
      </c>
      <c r="AX121" s="13" t="s">
        <v>71</v>
      </c>
      <c r="AY121" s="234" t="s">
        <v>118</v>
      </c>
    </row>
    <row r="122" s="2" customFormat="1" ht="22.2" customHeight="1">
      <c r="A122" s="38"/>
      <c r="B122" s="39"/>
      <c r="C122" s="204" t="s">
        <v>179</v>
      </c>
      <c r="D122" s="204" t="s">
        <v>120</v>
      </c>
      <c r="E122" s="205" t="s">
        <v>180</v>
      </c>
      <c r="F122" s="206" t="s">
        <v>181</v>
      </c>
      <c r="G122" s="207" t="s">
        <v>162</v>
      </c>
      <c r="H122" s="208">
        <v>15</v>
      </c>
      <c r="I122" s="209"/>
      <c r="J122" s="210">
        <f>ROUND(I122*H122,2)</f>
        <v>0</v>
      </c>
      <c r="K122" s="206" t="s">
        <v>124</v>
      </c>
      <c r="L122" s="44"/>
      <c r="M122" s="211" t="s">
        <v>19</v>
      </c>
      <c r="N122" s="212" t="s">
        <v>42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125</v>
      </c>
      <c r="AT122" s="215" t="s">
        <v>120</v>
      </c>
      <c r="AU122" s="215" t="s">
        <v>81</v>
      </c>
      <c r="AY122" s="17" t="s">
        <v>118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79</v>
      </c>
      <c r="BK122" s="216">
        <f>ROUND(I122*H122,2)</f>
        <v>0</v>
      </c>
      <c r="BL122" s="17" t="s">
        <v>125</v>
      </c>
      <c r="BM122" s="215" t="s">
        <v>182</v>
      </c>
    </row>
    <row r="123" s="2" customFormat="1">
      <c r="A123" s="38"/>
      <c r="B123" s="39"/>
      <c r="C123" s="40"/>
      <c r="D123" s="217" t="s">
        <v>127</v>
      </c>
      <c r="E123" s="40"/>
      <c r="F123" s="218" t="s">
        <v>183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127</v>
      </c>
      <c r="AU123" s="17" t="s">
        <v>81</v>
      </c>
    </row>
    <row r="124" s="2" customFormat="1">
      <c r="A124" s="38"/>
      <c r="B124" s="39"/>
      <c r="C124" s="40"/>
      <c r="D124" s="222" t="s">
        <v>129</v>
      </c>
      <c r="E124" s="40"/>
      <c r="F124" s="223" t="s">
        <v>184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129</v>
      </c>
      <c r="AU124" s="17" t="s">
        <v>81</v>
      </c>
    </row>
    <row r="125" s="13" customFormat="1">
      <c r="A125" s="13"/>
      <c r="B125" s="224"/>
      <c r="C125" s="225"/>
      <c r="D125" s="217" t="s">
        <v>131</v>
      </c>
      <c r="E125" s="226" t="s">
        <v>19</v>
      </c>
      <c r="F125" s="227" t="s">
        <v>185</v>
      </c>
      <c r="G125" s="225"/>
      <c r="H125" s="228">
        <v>15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131</v>
      </c>
      <c r="AU125" s="234" t="s">
        <v>81</v>
      </c>
      <c r="AV125" s="13" t="s">
        <v>81</v>
      </c>
      <c r="AW125" s="13" t="s">
        <v>33</v>
      </c>
      <c r="AX125" s="13" t="s">
        <v>71</v>
      </c>
      <c r="AY125" s="234" t="s">
        <v>118</v>
      </c>
    </row>
    <row r="126" s="2" customFormat="1" ht="22.2" customHeight="1">
      <c r="A126" s="38"/>
      <c r="B126" s="39"/>
      <c r="C126" s="204" t="s">
        <v>186</v>
      </c>
      <c r="D126" s="204" t="s">
        <v>120</v>
      </c>
      <c r="E126" s="205" t="s">
        <v>187</v>
      </c>
      <c r="F126" s="206" t="s">
        <v>188</v>
      </c>
      <c r="G126" s="207" t="s">
        <v>162</v>
      </c>
      <c r="H126" s="208">
        <v>15</v>
      </c>
      <c r="I126" s="209"/>
      <c r="J126" s="210">
        <f>ROUND(I126*H126,2)</f>
        <v>0</v>
      </c>
      <c r="K126" s="206" t="s">
        <v>124</v>
      </c>
      <c r="L126" s="44"/>
      <c r="M126" s="211" t="s">
        <v>19</v>
      </c>
      <c r="N126" s="212" t="s">
        <v>42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125</v>
      </c>
      <c r="AT126" s="215" t="s">
        <v>120</v>
      </c>
      <c r="AU126" s="215" t="s">
        <v>81</v>
      </c>
      <c r="AY126" s="17" t="s">
        <v>118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79</v>
      </c>
      <c r="BK126" s="216">
        <f>ROUND(I126*H126,2)</f>
        <v>0</v>
      </c>
      <c r="BL126" s="17" t="s">
        <v>125</v>
      </c>
      <c r="BM126" s="215" t="s">
        <v>189</v>
      </c>
    </row>
    <row r="127" s="2" customFormat="1">
      <c r="A127" s="38"/>
      <c r="B127" s="39"/>
      <c r="C127" s="40"/>
      <c r="D127" s="217" t="s">
        <v>127</v>
      </c>
      <c r="E127" s="40"/>
      <c r="F127" s="218" t="s">
        <v>190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127</v>
      </c>
      <c r="AU127" s="17" t="s">
        <v>81</v>
      </c>
    </row>
    <row r="128" s="2" customFormat="1">
      <c r="A128" s="38"/>
      <c r="B128" s="39"/>
      <c r="C128" s="40"/>
      <c r="D128" s="222" t="s">
        <v>129</v>
      </c>
      <c r="E128" s="40"/>
      <c r="F128" s="223" t="s">
        <v>191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129</v>
      </c>
      <c r="AU128" s="17" t="s">
        <v>81</v>
      </c>
    </row>
    <row r="129" s="2" customFormat="1" ht="34.8" customHeight="1">
      <c r="A129" s="38"/>
      <c r="B129" s="39"/>
      <c r="C129" s="204" t="s">
        <v>192</v>
      </c>
      <c r="D129" s="204" t="s">
        <v>120</v>
      </c>
      <c r="E129" s="205" t="s">
        <v>193</v>
      </c>
      <c r="F129" s="206" t="s">
        <v>194</v>
      </c>
      <c r="G129" s="207" t="s">
        <v>162</v>
      </c>
      <c r="H129" s="208">
        <v>35</v>
      </c>
      <c r="I129" s="209"/>
      <c r="J129" s="210">
        <f>ROUND(I129*H129,2)</f>
        <v>0</v>
      </c>
      <c r="K129" s="206" t="s">
        <v>124</v>
      </c>
      <c r="L129" s="44"/>
      <c r="M129" s="211" t="s">
        <v>19</v>
      </c>
      <c r="N129" s="212" t="s">
        <v>42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125</v>
      </c>
      <c r="AT129" s="215" t="s">
        <v>120</v>
      </c>
      <c r="AU129" s="215" t="s">
        <v>81</v>
      </c>
      <c r="AY129" s="17" t="s">
        <v>118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79</v>
      </c>
      <c r="BK129" s="216">
        <f>ROUND(I129*H129,2)</f>
        <v>0</v>
      </c>
      <c r="BL129" s="17" t="s">
        <v>125</v>
      </c>
      <c r="BM129" s="215" t="s">
        <v>195</v>
      </c>
    </row>
    <row r="130" s="2" customFormat="1">
      <c r="A130" s="38"/>
      <c r="B130" s="39"/>
      <c r="C130" s="40"/>
      <c r="D130" s="217" t="s">
        <v>127</v>
      </c>
      <c r="E130" s="40"/>
      <c r="F130" s="218" t="s">
        <v>196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127</v>
      </c>
      <c r="AU130" s="17" t="s">
        <v>81</v>
      </c>
    </row>
    <row r="131" s="2" customFormat="1">
      <c r="A131" s="38"/>
      <c r="B131" s="39"/>
      <c r="C131" s="40"/>
      <c r="D131" s="222" t="s">
        <v>129</v>
      </c>
      <c r="E131" s="40"/>
      <c r="F131" s="223" t="s">
        <v>197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129</v>
      </c>
      <c r="AU131" s="17" t="s">
        <v>81</v>
      </c>
    </row>
    <row r="132" s="13" customFormat="1">
      <c r="A132" s="13"/>
      <c r="B132" s="224"/>
      <c r="C132" s="225"/>
      <c r="D132" s="217" t="s">
        <v>131</v>
      </c>
      <c r="E132" s="226" t="s">
        <v>19</v>
      </c>
      <c r="F132" s="227" t="s">
        <v>198</v>
      </c>
      <c r="G132" s="225"/>
      <c r="H132" s="228">
        <v>50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131</v>
      </c>
      <c r="AU132" s="234" t="s">
        <v>81</v>
      </c>
      <c r="AV132" s="13" t="s">
        <v>81</v>
      </c>
      <c r="AW132" s="13" t="s">
        <v>33</v>
      </c>
      <c r="AX132" s="13" t="s">
        <v>71</v>
      </c>
      <c r="AY132" s="234" t="s">
        <v>118</v>
      </c>
    </row>
    <row r="133" s="13" customFormat="1">
      <c r="A133" s="13"/>
      <c r="B133" s="224"/>
      <c r="C133" s="225"/>
      <c r="D133" s="217" t="s">
        <v>131</v>
      </c>
      <c r="E133" s="226" t="s">
        <v>19</v>
      </c>
      <c r="F133" s="227" t="s">
        <v>199</v>
      </c>
      <c r="G133" s="225"/>
      <c r="H133" s="228">
        <v>-15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131</v>
      </c>
      <c r="AU133" s="234" t="s">
        <v>81</v>
      </c>
      <c r="AV133" s="13" t="s">
        <v>81</v>
      </c>
      <c r="AW133" s="13" t="s">
        <v>33</v>
      </c>
      <c r="AX133" s="13" t="s">
        <v>71</v>
      </c>
      <c r="AY133" s="234" t="s">
        <v>118</v>
      </c>
    </row>
    <row r="134" s="2" customFormat="1" ht="14.4" customHeight="1">
      <c r="A134" s="38"/>
      <c r="B134" s="39"/>
      <c r="C134" s="204" t="s">
        <v>200</v>
      </c>
      <c r="D134" s="204" t="s">
        <v>120</v>
      </c>
      <c r="E134" s="205" t="s">
        <v>201</v>
      </c>
      <c r="F134" s="206" t="s">
        <v>202</v>
      </c>
      <c r="G134" s="207" t="s">
        <v>162</v>
      </c>
      <c r="H134" s="208">
        <v>35</v>
      </c>
      <c r="I134" s="209"/>
      <c r="J134" s="210">
        <f>ROUND(I134*H134,2)</f>
        <v>0</v>
      </c>
      <c r="K134" s="206" t="s">
        <v>124</v>
      </c>
      <c r="L134" s="44"/>
      <c r="M134" s="211" t="s">
        <v>19</v>
      </c>
      <c r="N134" s="212" t="s">
        <v>42</v>
      </c>
      <c r="O134" s="8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125</v>
      </c>
      <c r="AT134" s="215" t="s">
        <v>120</v>
      </c>
      <c r="AU134" s="215" t="s">
        <v>81</v>
      </c>
      <c r="AY134" s="17" t="s">
        <v>118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79</v>
      </c>
      <c r="BK134" s="216">
        <f>ROUND(I134*H134,2)</f>
        <v>0</v>
      </c>
      <c r="BL134" s="17" t="s">
        <v>125</v>
      </c>
      <c r="BM134" s="215" t="s">
        <v>203</v>
      </c>
    </row>
    <row r="135" s="2" customFormat="1">
      <c r="A135" s="38"/>
      <c r="B135" s="39"/>
      <c r="C135" s="40"/>
      <c r="D135" s="217" t="s">
        <v>127</v>
      </c>
      <c r="E135" s="40"/>
      <c r="F135" s="218" t="s">
        <v>204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127</v>
      </c>
      <c r="AU135" s="17" t="s">
        <v>81</v>
      </c>
    </row>
    <row r="136" s="2" customFormat="1">
      <c r="A136" s="38"/>
      <c r="B136" s="39"/>
      <c r="C136" s="40"/>
      <c r="D136" s="222" t="s">
        <v>129</v>
      </c>
      <c r="E136" s="40"/>
      <c r="F136" s="223" t="s">
        <v>205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129</v>
      </c>
      <c r="AU136" s="17" t="s">
        <v>81</v>
      </c>
    </row>
    <row r="137" s="2" customFormat="1" ht="30" customHeight="1">
      <c r="A137" s="38"/>
      <c r="B137" s="39"/>
      <c r="C137" s="204" t="s">
        <v>206</v>
      </c>
      <c r="D137" s="204" t="s">
        <v>120</v>
      </c>
      <c r="E137" s="205" t="s">
        <v>207</v>
      </c>
      <c r="F137" s="206" t="s">
        <v>208</v>
      </c>
      <c r="G137" s="207" t="s">
        <v>209</v>
      </c>
      <c r="H137" s="208">
        <v>63</v>
      </c>
      <c r="I137" s="209"/>
      <c r="J137" s="210">
        <f>ROUND(I137*H137,2)</f>
        <v>0</v>
      </c>
      <c r="K137" s="206" t="s">
        <v>124</v>
      </c>
      <c r="L137" s="44"/>
      <c r="M137" s="211" t="s">
        <v>19</v>
      </c>
      <c r="N137" s="212" t="s">
        <v>42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125</v>
      </c>
      <c r="AT137" s="215" t="s">
        <v>120</v>
      </c>
      <c r="AU137" s="215" t="s">
        <v>81</v>
      </c>
      <c r="AY137" s="17" t="s">
        <v>118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79</v>
      </c>
      <c r="BK137" s="216">
        <f>ROUND(I137*H137,2)</f>
        <v>0</v>
      </c>
      <c r="BL137" s="17" t="s">
        <v>125</v>
      </c>
      <c r="BM137" s="215" t="s">
        <v>210</v>
      </c>
    </row>
    <row r="138" s="2" customFormat="1">
      <c r="A138" s="38"/>
      <c r="B138" s="39"/>
      <c r="C138" s="40"/>
      <c r="D138" s="217" t="s">
        <v>127</v>
      </c>
      <c r="E138" s="40"/>
      <c r="F138" s="218" t="s">
        <v>211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127</v>
      </c>
      <c r="AU138" s="17" t="s">
        <v>81</v>
      </c>
    </row>
    <row r="139" s="2" customFormat="1">
      <c r="A139" s="38"/>
      <c r="B139" s="39"/>
      <c r="C139" s="40"/>
      <c r="D139" s="222" t="s">
        <v>129</v>
      </c>
      <c r="E139" s="40"/>
      <c r="F139" s="223" t="s">
        <v>212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129</v>
      </c>
      <c r="AU139" s="17" t="s">
        <v>81</v>
      </c>
    </row>
    <row r="140" s="13" customFormat="1">
      <c r="A140" s="13"/>
      <c r="B140" s="224"/>
      <c r="C140" s="225"/>
      <c r="D140" s="217" t="s">
        <v>131</v>
      </c>
      <c r="E140" s="226" t="s">
        <v>19</v>
      </c>
      <c r="F140" s="227" t="s">
        <v>213</v>
      </c>
      <c r="G140" s="225"/>
      <c r="H140" s="228">
        <v>63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131</v>
      </c>
      <c r="AU140" s="234" t="s">
        <v>81</v>
      </c>
      <c r="AV140" s="13" t="s">
        <v>81</v>
      </c>
      <c r="AW140" s="13" t="s">
        <v>33</v>
      </c>
      <c r="AX140" s="13" t="s">
        <v>71</v>
      </c>
      <c r="AY140" s="234" t="s">
        <v>118</v>
      </c>
    </row>
    <row r="141" s="2" customFormat="1" ht="22.2" customHeight="1">
      <c r="A141" s="38"/>
      <c r="B141" s="39"/>
      <c r="C141" s="204" t="s">
        <v>214</v>
      </c>
      <c r="D141" s="204" t="s">
        <v>120</v>
      </c>
      <c r="E141" s="205" t="s">
        <v>215</v>
      </c>
      <c r="F141" s="206" t="s">
        <v>216</v>
      </c>
      <c r="G141" s="207" t="s">
        <v>123</v>
      </c>
      <c r="H141" s="208">
        <v>186.5</v>
      </c>
      <c r="I141" s="209"/>
      <c r="J141" s="210">
        <f>ROUND(I141*H141,2)</f>
        <v>0</v>
      </c>
      <c r="K141" s="206" t="s">
        <v>124</v>
      </c>
      <c r="L141" s="44"/>
      <c r="M141" s="211" t="s">
        <v>19</v>
      </c>
      <c r="N141" s="212" t="s">
        <v>42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125</v>
      </c>
      <c r="AT141" s="215" t="s">
        <v>120</v>
      </c>
      <c r="AU141" s="215" t="s">
        <v>81</v>
      </c>
      <c r="AY141" s="17" t="s">
        <v>118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79</v>
      </c>
      <c r="BK141" s="216">
        <f>ROUND(I141*H141,2)</f>
        <v>0</v>
      </c>
      <c r="BL141" s="17" t="s">
        <v>125</v>
      </c>
      <c r="BM141" s="215" t="s">
        <v>217</v>
      </c>
    </row>
    <row r="142" s="2" customFormat="1">
      <c r="A142" s="38"/>
      <c r="B142" s="39"/>
      <c r="C142" s="40"/>
      <c r="D142" s="217" t="s">
        <v>127</v>
      </c>
      <c r="E142" s="40"/>
      <c r="F142" s="218" t="s">
        <v>218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127</v>
      </c>
      <c r="AU142" s="17" t="s">
        <v>81</v>
      </c>
    </row>
    <row r="143" s="2" customFormat="1">
      <c r="A143" s="38"/>
      <c r="B143" s="39"/>
      <c r="C143" s="40"/>
      <c r="D143" s="222" t="s">
        <v>129</v>
      </c>
      <c r="E143" s="40"/>
      <c r="F143" s="223" t="s">
        <v>219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129</v>
      </c>
      <c r="AU143" s="17" t="s">
        <v>81</v>
      </c>
    </row>
    <row r="144" s="13" customFormat="1">
      <c r="A144" s="13"/>
      <c r="B144" s="224"/>
      <c r="C144" s="225"/>
      <c r="D144" s="217" t="s">
        <v>131</v>
      </c>
      <c r="E144" s="226" t="s">
        <v>19</v>
      </c>
      <c r="F144" s="227" t="s">
        <v>220</v>
      </c>
      <c r="G144" s="225"/>
      <c r="H144" s="228">
        <v>2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131</v>
      </c>
      <c r="AU144" s="234" t="s">
        <v>81</v>
      </c>
      <c r="AV144" s="13" t="s">
        <v>81</v>
      </c>
      <c r="AW144" s="13" t="s">
        <v>33</v>
      </c>
      <c r="AX144" s="13" t="s">
        <v>71</v>
      </c>
      <c r="AY144" s="234" t="s">
        <v>118</v>
      </c>
    </row>
    <row r="145" s="13" customFormat="1">
      <c r="A145" s="13"/>
      <c r="B145" s="224"/>
      <c r="C145" s="225"/>
      <c r="D145" s="217" t="s">
        <v>131</v>
      </c>
      <c r="E145" s="226" t="s">
        <v>19</v>
      </c>
      <c r="F145" s="227" t="s">
        <v>221</v>
      </c>
      <c r="G145" s="225"/>
      <c r="H145" s="228">
        <v>8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131</v>
      </c>
      <c r="AU145" s="234" t="s">
        <v>81</v>
      </c>
      <c r="AV145" s="13" t="s">
        <v>81</v>
      </c>
      <c r="AW145" s="13" t="s">
        <v>33</v>
      </c>
      <c r="AX145" s="13" t="s">
        <v>71</v>
      </c>
      <c r="AY145" s="234" t="s">
        <v>118</v>
      </c>
    </row>
    <row r="146" s="13" customFormat="1">
      <c r="A146" s="13"/>
      <c r="B146" s="224"/>
      <c r="C146" s="225"/>
      <c r="D146" s="217" t="s">
        <v>131</v>
      </c>
      <c r="E146" s="226" t="s">
        <v>19</v>
      </c>
      <c r="F146" s="227" t="s">
        <v>222</v>
      </c>
      <c r="G146" s="225"/>
      <c r="H146" s="228">
        <v>6.5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131</v>
      </c>
      <c r="AU146" s="234" t="s">
        <v>81</v>
      </c>
      <c r="AV146" s="13" t="s">
        <v>81</v>
      </c>
      <c r="AW146" s="13" t="s">
        <v>33</v>
      </c>
      <c r="AX146" s="13" t="s">
        <v>71</v>
      </c>
      <c r="AY146" s="234" t="s">
        <v>118</v>
      </c>
    </row>
    <row r="147" s="13" customFormat="1">
      <c r="A147" s="13"/>
      <c r="B147" s="224"/>
      <c r="C147" s="225"/>
      <c r="D147" s="217" t="s">
        <v>131</v>
      </c>
      <c r="E147" s="226" t="s">
        <v>19</v>
      </c>
      <c r="F147" s="227" t="s">
        <v>223</v>
      </c>
      <c r="G147" s="225"/>
      <c r="H147" s="228">
        <v>140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131</v>
      </c>
      <c r="AU147" s="234" t="s">
        <v>81</v>
      </c>
      <c r="AV147" s="13" t="s">
        <v>81</v>
      </c>
      <c r="AW147" s="13" t="s">
        <v>33</v>
      </c>
      <c r="AX147" s="13" t="s">
        <v>71</v>
      </c>
      <c r="AY147" s="234" t="s">
        <v>118</v>
      </c>
    </row>
    <row r="148" s="13" customFormat="1">
      <c r="A148" s="13"/>
      <c r="B148" s="224"/>
      <c r="C148" s="225"/>
      <c r="D148" s="217" t="s">
        <v>131</v>
      </c>
      <c r="E148" s="226" t="s">
        <v>19</v>
      </c>
      <c r="F148" s="227" t="s">
        <v>224</v>
      </c>
      <c r="G148" s="225"/>
      <c r="H148" s="228">
        <v>30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131</v>
      </c>
      <c r="AU148" s="234" t="s">
        <v>81</v>
      </c>
      <c r="AV148" s="13" t="s">
        <v>81</v>
      </c>
      <c r="AW148" s="13" t="s">
        <v>33</v>
      </c>
      <c r="AX148" s="13" t="s">
        <v>71</v>
      </c>
      <c r="AY148" s="234" t="s">
        <v>118</v>
      </c>
    </row>
    <row r="149" s="2" customFormat="1" ht="22.2" customHeight="1">
      <c r="A149" s="38"/>
      <c r="B149" s="39"/>
      <c r="C149" s="204" t="s">
        <v>8</v>
      </c>
      <c r="D149" s="204" t="s">
        <v>120</v>
      </c>
      <c r="E149" s="205" t="s">
        <v>225</v>
      </c>
      <c r="F149" s="206" t="s">
        <v>226</v>
      </c>
      <c r="G149" s="207" t="s">
        <v>123</v>
      </c>
      <c r="H149" s="208">
        <v>130</v>
      </c>
      <c r="I149" s="209"/>
      <c r="J149" s="210">
        <f>ROUND(I149*H149,2)</f>
        <v>0</v>
      </c>
      <c r="K149" s="206" t="s">
        <v>124</v>
      </c>
      <c r="L149" s="44"/>
      <c r="M149" s="211" t="s">
        <v>19</v>
      </c>
      <c r="N149" s="212" t="s">
        <v>42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125</v>
      </c>
      <c r="AT149" s="215" t="s">
        <v>120</v>
      </c>
      <c r="AU149" s="215" t="s">
        <v>81</v>
      </c>
      <c r="AY149" s="17" t="s">
        <v>118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79</v>
      </c>
      <c r="BK149" s="216">
        <f>ROUND(I149*H149,2)</f>
        <v>0</v>
      </c>
      <c r="BL149" s="17" t="s">
        <v>125</v>
      </c>
      <c r="BM149" s="215" t="s">
        <v>227</v>
      </c>
    </row>
    <row r="150" s="2" customFormat="1">
      <c r="A150" s="38"/>
      <c r="B150" s="39"/>
      <c r="C150" s="40"/>
      <c r="D150" s="217" t="s">
        <v>127</v>
      </c>
      <c r="E150" s="40"/>
      <c r="F150" s="218" t="s">
        <v>228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127</v>
      </c>
      <c r="AU150" s="17" t="s">
        <v>81</v>
      </c>
    </row>
    <row r="151" s="2" customFormat="1">
      <c r="A151" s="38"/>
      <c r="B151" s="39"/>
      <c r="C151" s="40"/>
      <c r="D151" s="222" t="s">
        <v>129</v>
      </c>
      <c r="E151" s="40"/>
      <c r="F151" s="223" t="s">
        <v>229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129</v>
      </c>
      <c r="AU151" s="17" t="s">
        <v>81</v>
      </c>
    </row>
    <row r="152" s="13" customFormat="1">
      <c r="A152" s="13"/>
      <c r="B152" s="224"/>
      <c r="C152" s="225"/>
      <c r="D152" s="217" t="s">
        <v>131</v>
      </c>
      <c r="E152" s="226" t="s">
        <v>19</v>
      </c>
      <c r="F152" s="227" t="s">
        <v>230</v>
      </c>
      <c r="G152" s="225"/>
      <c r="H152" s="228">
        <v>130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131</v>
      </c>
      <c r="AU152" s="234" t="s">
        <v>81</v>
      </c>
      <c r="AV152" s="13" t="s">
        <v>81</v>
      </c>
      <c r="AW152" s="13" t="s">
        <v>33</v>
      </c>
      <c r="AX152" s="13" t="s">
        <v>71</v>
      </c>
      <c r="AY152" s="234" t="s">
        <v>118</v>
      </c>
    </row>
    <row r="153" s="2" customFormat="1" ht="14.4" customHeight="1">
      <c r="A153" s="38"/>
      <c r="B153" s="39"/>
      <c r="C153" s="204" t="s">
        <v>231</v>
      </c>
      <c r="D153" s="204" t="s">
        <v>120</v>
      </c>
      <c r="E153" s="205" t="s">
        <v>232</v>
      </c>
      <c r="F153" s="206" t="s">
        <v>233</v>
      </c>
      <c r="G153" s="207" t="s">
        <v>123</v>
      </c>
      <c r="H153" s="208">
        <v>130</v>
      </c>
      <c r="I153" s="209"/>
      <c r="J153" s="210">
        <f>ROUND(I153*H153,2)</f>
        <v>0</v>
      </c>
      <c r="K153" s="206" t="s">
        <v>124</v>
      </c>
      <c r="L153" s="44"/>
      <c r="M153" s="211" t="s">
        <v>19</v>
      </c>
      <c r="N153" s="212" t="s">
        <v>42</v>
      </c>
      <c r="O153" s="84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125</v>
      </c>
      <c r="AT153" s="215" t="s">
        <v>120</v>
      </c>
      <c r="AU153" s="215" t="s">
        <v>81</v>
      </c>
      <c r="AY153" s="17" t="s">
        <v>118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79</v>
      </c>
      <c r="BK153" s="216">
        <f>ROUND(I153*H153,2)</f>
        <v>0</v>
      </c>
      <c r="BL153" s="17" t="s">
        <v>125</v>
      </c>
      <c r="BM153" s="215" t="s">
        <v>234</v>
      </c>
    </row>
    <row r="154" s="2" customFormat="1">
      <c r="A154" s="38"/>
      <c r="B154" s="39"/>
      <c r="C154" s="40"/>
      <c r="D154" s="217" t="s">
        <v>127</v>
      </c>
      <c r="E154" s="40"/>
      <c r="F154" s="218" t="s">
        <v>235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127</v>
      </c>
      <c r="AU154" s="17" t="s">
        <v>81</v>
      </c>
    </row>
    <row r="155" s="2" customFormat="1">
      <c r="A155" s="38"/>
      <c r="B155" s="39"/>
      <c r="C155" s="40"/>
      <c r="D155" s="222" t="s">
        <v>129</v>
      </c>
      <c r="E155" s="40"/>
      <c r="F155" s="223" t="s">
        <v>236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129</v>
      </c>
      <c r="AU155" s="17" t="s">
        <v>81</v>
      </c>
    </row>
    <row r="156" s="2" customFormat="1" ht="22.2" customHeight="1">
      <c r="A156" s="38"/>
      <c r="B156" s="39"/>
      <c r="C156" s="204" t="s">
        <v>237</v>
      </c>
      <c r="D156" s="204" t="s">
        <v>120</v>
      </c>
      <c r="E156" s="205" t="s">
        <v>238</v>
      </c>
      <c r="F156" s="206" t="s">
        <v>239</v>
      </c>
      <c r="G156" s="207" t="s">
        <v>123</v>
      </c>
      <c r="H156" s="208">
        <v>130</v>
      </c>
      <c r="I156" s="209"/>
      <c r="J156" s="210">
        <f>ROUND(I156*H156,2)</f>
        <v>0</v>
      </c>
      <c r="K156" s="206" t="s">
        <v>124</v>
      </c>
      <c r="L156" s="44"/>
      <c r="M156" s="211" t="s">
        <v>19</v>
      </c>
      <c r="N156" s="212" t="s">
        <v>42</v>
      </c>
      <c r="O156" s="8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125</v>
      </c>
      <c r="AT156" s="215" t="s">
        <v>120</v>
      </c>
      <c r="AU156" s="215" t="s">
        <v>81</v>
      </c>
      <c r="AY156" s="17" t="s">
        <v>118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79</v>
      </c>
      <c r="BK156" s="216">
        <f>ROUND(I156*H156,2)</f>
        <v>0</v>
      </c>
      <c r="BL156" s="17" t="s">
        <v>125</v>
      </c>
      <c r="BM156" s="215" t="s">
        <v>240</v>
      </c>
    </row>
    <row r="157" s="2" customFormat="1">
      <c r="A157" s="38"/>
      <c r="B157" s="39"/>
      <c r="C157" s="40"/>
      <c r="D157" s="217" t="s">
        <v>127</v>
      </c>
      <c r="E157" s="40"/>
      <c r="F157" s="218" t="s">
        <v>241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127</v>
      </c>
      <c r="AU157" s="17" t="s">
        <v>81</v>
      </c>
    </row>
    <row r="158" s="2" customFormat="1">
      <c r="A158" s="38"/>
      <c r="B158" s="39"/>
      <c r="C158" s="40"/>
      <c r="D158" s="222" t="s">
        <v>129</v>
      </c>
      <c r="E158" s="40"/>
      <c r="F158" s="223" t="s">
        <v>242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129</v>
      </c>
      <c r="AU158" s="17" t="s">
        <v>81</v>
      </c>
    </row>
    <row r="159" s="2" customFormat="1" ht="14.4" customHeight="1">
      <c r="A159" s="38"/>
      <c r="B159" s="39"/>
      <c r="C159" s="245" t="s">
        <v>243</v>
      </c>
      <c r="D159" s="245" t="s">
        <v>244</v>
      </c>
      <c r="E159" s="246" t="s">
        <v>245</v>
      </c>
      <c r="F159" s="247" t="s">
        <v>246</v>
      </c>
      <c r="G159" s="248" t="s">
        <v>247</v>
      </c>
      <c r="H159" s="249">
        <v>3.25</v>
      </c>
      <c r="I159" s="250"/>
      <c r="J159" s="251">
        <f>ROUND(I159*H159,2)</f>
        <v>0</v>
      </c>
      <c r="K159" s="247" t="s">
        <v>124</v>
      </c>
      <c r="L159" s="252"/>
      <c r="M159" s="253" t="s">
        <v>19</v>
      </c>
      <c r="N159" s="254" t="s">
        <v>42</v>
      </c>
      <c r="O159" s="84"/>
      <c r="P159" s="213">
        <f>O159*H159</f>
        <v>0</v>
      </c>
      <c r="Q159" s="213">
        <v>0.001</v>
      </c>
      <c r="R159" s="213">
        <f>Q159*H159</f>
        <v>0.0032500000000000003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172</v>
      </c>
      <c r="AT159" s="215" t="s">
        <v>244</v>
      </c>
      <c r="AU159" s="215" t="s">
        <v>81</v>
      </c>
      <c r="AY159" s="17" t="s">
        <v>118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79</v>
      </c>
      <c r="BK159" s="216">
        <f>ROUND(I159*H159,2)</f>
        <v>0</v>
      </c>
      <c r="BL159" s="17" t="s">
        <v>125</v>
      </c>
      <c r="BM159" s="215" t="s">
        <v>248</v>
      </c>
    </row>
    <row r="160" s="2" customFormat="1">
      <c r="A160" s="38"/>
      <c r="B160" s="39"/>
      <c r="C160" s="40"/>
      <c r="D160" s="217" t="s">
        <v>127</v>
      </c>
      <c r="E160" s="40"/>
      <c r="F160" s="218" t="s">
        <v>246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127</v>
      </c>
      <c r="AU160" s="17" t="s">
        <v>81</v>
      </c>
    </row>
    <row r="161" s="13" customFormat="1">
      <c r="A161" s="13"/>
      <c r="B161" s="224"/>
      <c r="C161" s="225"/>
      <c r="D161" s="217" t="s">
        <v>131</v>
      </c>
      <c r="E161" s="225"/>
      <c r="F161" s="227" t="s">
        <v>249</v>
      </c>
      <c r="G161" s="225"/>
      <c r="H161" s="228">
        <v>3.25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131</v>
      </c>
      <c r="AU161" s="234" t="s">
        <v>81</v>
      </c>
      <c r="AV161" s="13" t="s">
        <v>81</v>
      </c>
      <c r="AW161" s="13" t="s">
        <v>4</v>
      </c>
      <c r="AX161" s="13" t="s">
        <v>79</v>
      </c>
      <c r="AY161" s="234" t="s">
        <v>118</v>
      </c>
    </row>
    <row r="162" s="12" customFormat="1" ht="22.8" customHeight="1">
      <c r="A162" s="12"/>
      <c r="B162" s="188"/>
      <c r="C162" s="189"/>
      <c r="D162" s="190" t="s">
        <v>70</v>
      </c>
      <c r="E162" s="202" t="s">
        <v>152</v>
      </c>
      <c r="F162" s="202" t="s">
        <v>250</v>
      </c>
      <c r="G162" s="189"/>
      <c r="H162" s="189"/>
      <c r="I162" s="192"/>
      <c r="J162" s="203">
        <f>BK162</f>
        <v>0</v>
      </c>
      <c r="K162" s="189"/>
      <c r="L162" s="194"/>
      <c r="M162" s="195"/>
      <c r="N162" s="196"/>
      <c r="O162" s="196"/>
      <c r="P162" s="197">
        <f>SUM(P163:P231)</f>
        <v>0</v>
      </c>
      <c r="Q162" s="196"/>
      <c r="R162" s="197">
        <f>SUM(R163:R231)</f>
        <v>46.508820000000007</v>
      </c>
      <c r="S162" s="196"/>
      <c r="T162" s="198">
        <f>SUM(T163:T231)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99" t="s">
        <v>79</v>
      </c>
      <c r="AT162" s="200" t="s">
        <v>70</v>
      </c>
      <c r="AU162" s="200" t="s">
        <v>79</v>
      </c>
      <c r="AY162" s="199" t="s">
        <v>118</v>
      </c>
      <c r="BK162" s="201">
        <f>SUM(BK163:BK231)</f>
        <v>0</v>
      </c>
    </row>
    <row r="163" s="2" customFormat="1" ht="19.8" customHeight="1">
      <c r="A163" s="38"/>
      <c r="B163" s="39"/>
      <c r="C163" s="204" t="s">
        <v>251</v>
      </c>
      <c r="D163" s="204" t="s">
        <v>120</v>
      </c>
      <c r="E163" s="205" t="s">
        <v>252</v>
      </c>
      <c r="F163" s="206" t="s">
        <v>253</v>
      </c>
      <c r="G163" s="207" t="s">
        <v>123</v>
      </c>
      <c r="H163" s="208">
        <v>6.5</v>
      </c>
      <c r="I163" s="209"/>
      <c r="J163" s="210">
        <f>ROUND(I163*H163,2)</f>
        <v>0</v>
      </c>
      <c r="K163" s="206" t="s">
        <v>124</v>
      </c>
      <c r="L163" s="44"/>
      <c r="M163" s="211" t="s">
        <v>19</v>
      </c>
      <c r="N163" s="212" t="s">
        <v>42</v>
      </c>
      <c r="O163" s="84"/>
      <c r="P163" s="213">
        <f>O163*H163</f>
        <v>0</v>
      </c>
      <c r="Q163" s="213">
        <v>0.46000000000000002</v>
      </c>
      <c r="R163" s="213">
        <f>Q163*H163</f>
        <v>2.9900000000000002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125</v>
      </c>
      <c r="AT163" s="215" t="s">
        <v>120</v>
      </c>
      <c r="AU163" s="215" t="s">
        <v>81</v>
      </c>
      <c r="AY163" s="17" t="s">
        <v>118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79</v>
      </c>
      <c r="BK163" s="216">
        <f>ROUND(I163*H163,2)</f>
        <v>0</v>
      </c>
      <c r="BL163" s="17" t="s">
        <v>125</v>
      </c>
      <c r="BM163" s="215" t="s">
        <v>254</v>
      </c>
    </row>
    <row r="164" s="2" customFormat="1">
      <c r="A164" s="38"/>
      <c r="B164" s="39"/>
      <c r="C164" s="40"/>
      <c r="D164" s="217" t="s">
        <v>127</v>
      </c>
      <c r="E164" s="40"/>
      <c r="F164" s="218" t="s">
        <v>255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127</v>
      </c>
      <c r="AU164" s="17" t="s">
        <v>81</v>
      </c>
    </row>
    <row r="165" s="2" customFormat="1">
      <c r="A165" s="38"/>
      <c r="B165" s="39"/>
      <c r="C165" s="40"/>
      <c r="D165" s="222" t="s">
        <v>129</v>
      </c>
      <c r="E165" s="40"/>
      <c r="F165" s="223" t="s">
        <v>256</v>
      </c>
      <c r="G165" s="40"/>
      <c r="H165" s="40"/>
      <c r="I165" s="219"/>
      <c r="J165" s="40"/>
      <c r="K165" s="40"/>
      <c r="L165" s="44"/>
      <c r="M165" s="220"/>
      <c r="N165" s="221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129</v>
      </c>
      <c r="AU165" s="17" t="s">
        <v>81</v>
      </c>
    </row>
    <row r="166" s="13" customFormat="1">
      <c r="A166" s="13"/>
      <c r="B166" s="224"/>
      <c r="C166" s="225"/>
      <c r="D166" s="217" t="s">
        <v>131</v>
      </c>
      <c r="E166" s="226" t="s">
        <v>19</v>
      </c>
      <c r="F166" s="227" t="s">
        <v>222</v>
      </c>
      <c r="G166" s="225"/>
      <c r="H166" s="228">
        <v>6.5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131</v>
      </c>
      <c r="AU166" s="234" t="s">
        <v>81</v>
      </c>
      <c r="AV166" s="13" t="s">
        <v>81</v>
      </c>
      <c r="AW166" s="13" t="s">
        <v>33</v>
      </c>
      <c r="AX166" s="13" t="s">
        <v>71</v>
      </c>
      <c r="AY166" s="234" t="s">
        <v>118</v>
      </c>
    </row>
    <row r="167" s="2" customFormat="1" ht="22.2" customHeight="1">
      <c r="A167" s="38"/>
      <c r="B167" s="39"/>
      <c r="C167" s="204" t="s">
        <v>257</v>
      </c>
      <c r="D167" s="204" t="s">
        <v>120</v>
      </c>
      <c r="E167" s="205" t="s">
        <v>258</v>
      </c>
      <c r="F167" s="206" t="s">
        <v>259</v>
      </c>
      <c r="G167" s="207" t="s">
        <v>123</v>
      </c>
      <c r="H167" s="208">
        <v>6.5</v>
      </c>
      <c r="I167" s="209"/>
      <c r="J167" s="210">
        <f>ROUND(I167*H167,2)</f>
        <v>0</v>
      </c>
      <c r="K167" s="206" t="s">
        <v>124</v>
      </c>
      <c r="L167" s="44"/>
      <c r="M167" s="211" t="s">
        <v>19</v>
      </c>
      <c r="N167" s="212" t="s">
        <v>42</v>
      </c>
      <c r="O167" s="84"/>
      <c r="P167" s="213">
        <f>O167*H167</f>
        <v>0</v>
      </c>
      <c r="Q167" s="213">
        <v>0.37190000000000001</v>
      </c>
      <c r="R167" s="213">
        <f>Q167*H167</f>
        <v>2.4173499999999999</v>
      </c>
      <c r="S167" s="213">
        <v>0</v>
      </c>
      <c r="T167" s="21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125</v>
      </c>
      <c r="AT167" s="215" t="s">
        <v>120</v>
      </c>
      <c r="AU167" s="215" t="s">
        <v>81</v>
      </c>
      <c r="AY167" s="17" t="s">
        <v>118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79</v>
      </c>
      <c r="BK167" s="216">
        <f>ROUND(I167*H167,2)</f>
        <v>0</v>
      </c>
      <c r="BL167" s="17" t="s">
        <v>125</v>
      </c>
      <c r="BM167" s="215" t="s">
        <v>260</v>
      </c>
    </row>
    <row r="168" s="2" customFormat="1">
      <c r="A168" s="38"/>
      <c r="B168" s="39"/>
      <c r="C168" s="40"/>
      <c r="D168" s="217" t="s">
        <v>127</v>
      </c>
      <c r="E168" s="40"/>
      <c r="F168" s="218" t="s">
        <v>261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127</v>
      </c>
      <c r="AU168" s="17" t="s">
        <v>81</v>
      </c>
    </row>
    <row r="169" s="2" customFormat="1">
      <c r="A169" s="38"/>
      <c r="B169" s="39"/>
      <c r="C169" s="40"/>
      <c r="D169" s="222" t="s">
        <v>129</v>
      </c>
      <c r="E169" s="40"/>
      <c r="F169" s="223" t="s">
        <v>262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129</v>
      </c>
      <c r="AU169" s="17" t="s">
        <v>81</v>
      </c>
    </row>
    <row r="170" s="2" customFormat="1" ht="30" customHeight="1">
      <c r="A170" s="38"/>
      <c r="B170" s="39"/>
      <c r="C170" s="204" t="s">
        <v>7</v>
      </c>
      <c r="D170" s="204" t="s">
        <v>120</v>
      </c>
      <c r="E170" s="205" t="s">
        <v>263</v>
      </c>
      <c r="F170" s="206" t="s">
        <v>264</v>
      </c>
      <c r="G170" s="207" t="s">
        <v>123</v>
      </c>
      <c r="H170" s="208">
        <v>6.5</v>
      </c>
      <c r="I170" s="209"/>
      <c r="J170" s="210">
        <f>ROUND(I170*H170,2)</f>
        <v>0</v>
      </c>
      <c r="K170" s="206" t="s">
        <v>124</v>
      </c>
      <c r="L170" s="44"/>
      <c r="M170" s="211" t="s">
        <v>19</v>
      </c>
      <c r="N170" s="212" t="s">
        <v>42</v>
      </c>
      <c r="O170" s="84"/>
      <c r="P170" s="213">
        <f>O170*H170</f>
        <v>0</v>
      </c>
      <c r="Q170" s="213">
        <v>0.15826000000000001</v>
      </c>
      <c r="R170" s="213">
        <f>Q170*H170</f>
        <v>1.0286900000000001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125</v>
      </c>
      <c r="AT170" s="215" t="s">
        <v>120</v>
      </c>
      <c r="AU170" s="215" t="s">
        <v>81</v>
      </c>
      <c r="AY170" s="17" t="s">
        <v>118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79</v>
      </c>
      <c r="BK170" s="216">
        <f>ROUND(I170*H170,2)</f>
        <v>0</v>
      </c>
      <c r="BL170" s="17" t="s">
        <v>125</v>
      </c>
      <c r="BM170" s="215" t="s">
        <v>265</v>
      </c>
    </row>
    <row r="171" s="2" customFormat="1">
      <c r="A171" s="38"/>
      <c r="B171" s="39"/>
      <c r="C171" s="40"/>
      <c r="D171" s="217" t="s">
        <v>127</v>
      </c>
      <c r="E171" s="40"/>
      <c r="F171" s="218" t="s">
        <v>266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127</v>
      </c>
      <c r="AU171" s="17" t="s">
        <v>81</v>
      </c>
    </row>
    <row r="172" s="2" customFormat="1">
      <c r="A172" s="38"/>
      <c r="B172" s="39"/>
      <c r="C172" s="40"/>
      <c r="D172" s="222" t="s">
        <v>129</v>
      </c>
      <c r="E172" s="40"/>
      <c r="F172" s="223" t="s">
        <v>267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129</v>
      </c>
      <c r="AU172" s="17" t="s">
        <v>81</v>
      </c>
    </row>
    <row r="173" s="13" customFormat="1">
      <c r="A173" s="13"/>
      <c r="B173" s="224"/>
      <c r="C173" s="225"/>
      <c r="D173" s="217" t="s">
        <v>131</v>
      </c>
      <c r="E173" s="226" t="s">
        <v>19</v>
      </c>
      <c r="F173" s="227" t="s">
        <v>222</v>
      </c>
      <c r="G173" s="225"/>
      <c r="H173" s="228">
        <v>6.5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131</v>
      </c>
      <c r="AU173" s="234" t="s">
        <v>81</v>
      </c>
      <c r="AV173" s="13" t="s">
        <v>81</v>
      </c>
      <c r="AW173" s="13" t="s">
        <v>33</v>
      </c>
      <c r="AX173" s="13" t="s">
        <v>71</v>
      </c>
      <c r="AY173" s="234" t="s">
        <v>118</v>
      </c>
    </row>
    <row r="174" s="2" customFormat="1" ht="22.2" customHeight="1">
      <c r="A174" s="38"/>
      <c r="B174" s="39"/>
      <c r="C174" s="204" t="s">
        <v>268</v>
      </c>
      <c r="D174" s="204" t="s">
        <v>120</v>
      </c>
      <c r="E174" s="205" t="s">
        <v>269</v>
      </c>
      <c r="F174" s="206" t="s">
        <v>270</v>
      </c>
      <c r="G174" s="207" t="s">
        <v>123</v>
      </c>
      <c r="H174" s="208">
        <v>6.5</v>
      </c>
      <c r="I174" s="209"/>
      <c r="J174" s="210">
        <f>ROUND(I174*H174,2)</f>
        <v>0</v>
      </c>
      <c r="K174" s="206" t="s">
        <v>124</v>
      </c>
      <c r="L174" s="44"/>
      <c r="M174" s="211" t="s">
        <v>19</v>
      </c>
      <c r="N174" s="212" t="s">
        <v>42</v>
      </c>
      <c r="O174" s="84"/>
      <c r="P174" s="213">
        <f>O174*H174</f>
        <v>0</v>
      </c>
      <c r="Q174" s="213">
        <v>0.0065199999999999998</v>
      </c>
      <c r="R174" s="213">
        <f>Q174*H174</f>
        <v>0.042380000000000001</v>
      </c>
      <c r="S174" s="213">
        <v>0</v>
      </c>
      <c r="T174" s="21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125</v>
      </c>
      <c r="AT174" s="215" t="s">
        <v>120</v>
      </c>
      <c r="AU174" s="215" t="s">
        <v>81</v>
      </c>
      <c r="AY174" s="17" t="s">
        <v>118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79</v>
      </c>
      <c r="BK174" s="216">
        <f>ROUND(I174*H174,2)</f>
        <v>0</v>
      </c>
      <c r="BL174" s="17" t="s">
        <v>125</v>
      </c>
      <c r="BM174" s="215" t="s">
        <v>271</v>
      </c>
    </row>
    <row r="175" s="2" customFormat="1">
      <c r="A175" s="38"/>
      <c r="B175" s="39"/>
      <c r="C175" s="40"/>
      <c r="D175" s="217" t="s">
        <v>127</v>
      </c>
      <c r="E175" s="40"/>
      <c r="F175" s="218" t="s">
        <v>272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127</v>
      </c>
      <c r="AU175" s="17" t="s">
        <v>81</v>
      </c>
    </row>
    <row r="176" s="2" customFormat="1">
      <c r="A176" s="38"/>
      <c r="B176" s="39"/>
      <c r="C176" s="40"/>
      <c r="D176" s="222" t="s">
        <v>129</v>
      </c>
      <c r="E176" s="40"/>
      <c r="F176" s="223" t="s">
        <v>273</v>
      </c>
      <c r="G176" s="40"/>
      <c r="H176" s="40"/>
      <c r="I176" s="219"/>
      <c r="J176" s="40"/>
      <c r="K176" s="40"/>
      <c r="L176" s="44"/>
      <c r="M176" s="220"/>
      <c r="N176" s="221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129</v>
      </c>
      <c r="AU176" s="17" t="s">
        <v>81</v>
      </c>
    </row>
    <row r="177" s="2" customFormat="1" ht="22.2" customHeight="1">
      <c r="A177" s="38"/>
      <c r="B177" s="39"/>
      <c r="C177" s="204" t="s">
        <v>274</v>
      </c>
      <c r="D177" s="204" t="s">
        <v>120</v>
      </c>
      <c r="E177" s="205" t="s">
        <v>275</v>
      </c>
      <c r="F177" s="206" t="s">
        <v>276</v>
      </c>
      <c r="G177" s="207" t="s">
        <v>123</v>
      </c>
      <c r="H177" s="208">
        <v>6.5</v>
      </c>
      <c r="I177" s="209"/>
      <c r="J177" s="210">
        <f>ROUND(I177*H177,2)</f>
        <v>0</v>
      </c>
      <c r="K177" s="206" t="s">
        <v>124</v>
      </c>
      <c r="L177" s="44"/>
      <c r="M177" s="211" t="s">
        <v>19</v>
      </c>
      <c r="N177" s="212" t="s">
        <v>42</v>
      </c>
      <c r="O177" s="84"/>
      <c r="P177" s="213">
        <f>O177*H177</f>
        <v>0</v>
      </c>
      <c r="Q177" s="213">
        <v>0.00051000000000000004</v>
      </c>
      <c r="R177" s="213">
        <f>Q177*H177</f>
        <v>0.0033150000000000002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125</v>
      </c>
      <c r="AT177" s="215" t="s">
        <v>120</v>
      </c>
      <c r="AU177" s="215" t="s">
        <v>81</v>
      </c>
      <c r="AY177" s="17" t="s">
        <v>118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79</v>
      </c>
      <c r="BK177" s="216">
        <f>ROUND(I177*H177,2)</f>
        <v>0</v>
      </c>
      <c r="BL177" s="17" t="s">
        <v>125</v>
      </c>
      <c r="BM177" s="215" t="s">
        <v>277</v>
      </c>
    </row>
    <row r="178" s="2" customFormat="1">
      <c r="A178" s="38"/>
      <c r="B178" s="39"/>
      <c r="C178" s="40"/>
      <c r="D178" s="217" t="s">
        <v>127</v>
      </c>
      <c r="E178" s="40"/>
      <c r="F178" s="218" t="s">
        <v>278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127</v>
      </c>
      <c r="AU178" s="17" t="s">
        <v>81</v>
      </c>
    </row>
    <row r="179" s="2" customFormat="1">
      <c r="A179" s="38"/>
      <c r="B179" s="39"/>
      <c r="C179" s="40"/>
      <c r="D179" s="222" t="s">
        <v>129</v>
      </c>
      <c r="E179" s="40"/>
      <c r="F179" s="223" t="s">
        <v>279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129</v>
      </c>
      <c r="AU179" s="17" t="s">
        <v>81</v>
      </c>
    </row>
    <row r="180" s="2" customFormat="1" ht="30" customHeight="1">
      <c r="A180" s="38"/>
      <c r="B180" s="39"/>
      <c r="C180" s="204" t="s">
        <v>280</v>
      </c>
      <c r="D180" s="204" t="s">
        <v>120</v>
      </c>
      <c r="E180" s="205" t="s">
        <v>281</v>
      </c>
      <c r="F180" s="206" t="s">
        <v>282</v>
      </c>
      <c r="G180" s="207" t="s">
        <v>123</v>
      </c>
      <c r="H180" s="208">
        <v>6.5</v>
      </c>
      <c r="I180" s="209"/>
      <c r="J180" s="210">
        <f>ROUND(I180*H180,2)</f>
        <v>0</v>
      </c>
      <c r="K180" s="206" t="s">
        <v>124</v>
      </c>
      <c r="L180" s="44"/>
      <c r="M180" s="211" t="s">
        <v>19</v>
      </c>
      <c r="N180" s="212" t="s">
        <v>42</v>
      </c>
      <c r="O180" s="84"/>
      <c r="P180" s="213">
        <f>O180*H180</f>
        <v>0</v>
      </c>
      <c r="Q180" s="213">
        <v>0.10373</v>
      </c>
      <c r="R180" s="213">
        <f>Q180*H180</f>
        <v>0.67424499999999998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125</v>
      </c>
      <c r="AT180" s="215" t="s">
        <v>120</v>
      </c>
      <c r="AU180" s="215" t="s">
        <v>81</v>
      </c>
      <c r="AY180" s="17" t="s">
        <v>118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79</v>
      </c>
      <c r="BK180" s="216">
        <f>ROUND(I180*H180,2)</f>
        <v>0</v>
      </c>
      <c r="BL180" s="17" t="s">
        <v>125</v>
      </c>
      <c r="BM180" s="215" t="s">
        <v>283</v>
      </c>
    </row>
    <row r="181" s="2" customFormat="1">
      <c r="A181" s="38"/>
      <c r="B181" s="39"/>
      <c r="C181" s="40"/>
      <c r="D181" s="217" t="s">
        <v>127</v>
      </c>
      <c r="E181" s="40"/>
      <c r="F181" s="218" t="s">
        <v>284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127</v>
      </c>
      <c r="AU181" s="17" t="s">
        <v>81</v>
      </c>
    </row>
    <row r="182" s="2" customFormat="1">
      <c r="A182" s="38"/>
      <c r="B182" s="39"/>
      <c r="C182" s="40"/>
      <c r="D182" s="222" t="s">
        <v>129</v>
      </c>
      <c r="E182" s="40"/>
      <c r="F182" s="223" t="s">
        <v>285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129</v>
      </c>
      <c r="AU182" s="17" t="s">
        <v>81</v>
      </c>
    </row>
    <row r="183" s="2" customFormat="1" ht="19.8" customHeight="1">
      <c r="A183" s="38"/>
      <c r="B183" s="39"/>
      <c r="C183" s="204" t="s">
        <v>286</v>
      </c>
      <c r="D183" s="204" t="s">
        <v>120</v>
      </c>
      <c r="E183" s="205" t="s">
        <v>287</v>
      </c>
      <c r="F183" s="206" t="s">
        <v>288</v>
      </c>
      <c r="G183" s="207" t="s">
        <v>123</v>
      </c>
      <c r="H183" s="208">
        <v>185</v>
      </c>
      <c r="I183" s="209"/>
      <c r="J183" s="210">
        <f>ROUND(I183*H183,2)</f>
        <v>0</v>
      </c>
      <c r="K183" s="206" t="s">
        <v>124</v>
      </c>
      <c r="L183" s="44"/>
      <c r="M183" s="211" t="s">
        <v>19</v>
      </c>
      <c r="N183" s="212" t="s">
        <v>42</v>
      </c>
      <c r="O183" s="84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5" t="s">
        <v>125</v>
      </c>
      <c r="AT183" s="215" t="s">
        <v>120</v>
      </c>
      <c r="AU183" s="215" t="s">
        <v>81</v>
      </c>
      <c r="AY183" s="17" t="s">
        <v>118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7" t="s">
        <v>79</v>
      </c>
      <c r="BK183" s="216">
        <f>ROUND(I183*H183,2)</f>
        <v>0</v>
      </c>
      <c r="BL183" s="17" t="s">
        <v>125</v>
      </c>
      <c r="BM183" s="215" t="s">
        <v>289</v>
      </c>
    </row>
    <row r="184" s="2" customFormat="1">
      <c r="A184" s="38"/>
      <c r="B184" s="39"/>
      <c r="C184" s="40"/>
      <c r="D184" s="217" t="s">
        <v>127</v>
      </c>
      <c r="E184" s="40"/>
      <c r="F184" s="218" t="s">
        <v>290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127</v>
      </c>
      <c r="AU184" s="17" t="s">
        <v>81</v>
      </c>
    </row>
    <row r="185" s="2" customFormat="1">
      <c r="A185" s="38"/>
      <c r="B185" s="39"/>
      <c r="C185" s="40"/>
      <c r="D185" s="222" t="s">
        <v>129</v>
      </c>
      <c r="E185" s="40"/>
      <c r="F185" s="223" t="s">
        <v>291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129</v>
      </c>
      <c r="AU185" s="17" t="s">
        <v>81</v>
      </c>
    </row>
    <row r="186" s="2" customFormat="1">
      <c r="A186" s="38"/>
      <c r="B186" s="39"/>
      <c r="C186" s="40"/>
      <c r="D186" s="217" t="s">
        <v>292</v>
      </c>
      <c r="E186" s="40"/>
      <c r="F186" s="255" t="s">
        <v>293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292</v>
      </c>
      <c r="AU186" s="17" t="s">
        <v>81</v>
      </c>
    </row>
    <row r="187" s="13" customFormat="1">
      <c r="A187" s="13"/>
      <c r="B187" s="224"/>
      <c r="C187" s="225"/>
      <c r="D187" s="217" t="s">
        <v>131</v>
      </c>
      <c r="E187" s="226" t="s">
        <v>19</v>
      </c>
      <c r="F187" s="227" t="s">
        <v>294</v>
      </c>
      <c r="G187" s="225"/>
      <c r="H187" s="228">
        <v>185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131</v>
      </c>
      <c r="AU187" s="234" t="s">
        <v>81</v>
      </c>
      <c r="AV187" s="13" t="s">
        <v>81</v>
      </c>
      <c r="AW187" s="13" t="s">
        <v>33</v>
      </c>
      <c r="AX187" s="13" t="s">
        <v>71</v>
      </c>
      <c r="AY187" s="234" t="s">
        <v>118</v>
      </c>
    </row>
    <row r="188" s="2" customFormat="1" ht="22.2" customHeight="1">
      <c r="A188" s="38"/>
      <c r="B188" s="39"/>
      <c r="C188" s="204" t="s">
        <v>295</v>
      </c>
      <c r="D188" s="204" t="s">
        <v>120</v>
      </c>
      <c r="E188" s="205" t="s">
        <v>296</v>
      </c>
      <c r="F188" s="206" t="s">
        <v>297</v>
      </c>
      <c r="G188" s="207" t="s">
        <v>123</v>
      </c>
      <c r="H188" s="208">
        <v>142</v>
      </c>
      <c r="I188" s="209"/>
      <c r="J188" s="210">
        <f>ROUND(I188*H188,2)</f>
        <v>0</v>
      </c>
      <c r="K188" s="206" t="s">
        <v>124</v>
      </c>
      <c r="L188" s="44"/>
      <c r="M188" s="211" t="s">
        <v>19</v>
      </c>
      <c r="N188" s="212" t="s">
        <v>42</v>
      </c>
      <c r="O188" s="84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5" t="s">
        <v>125</v>
      </c>
      <c r="AT188" s="215" t="s">
        <v>120</v>
      </c>
      <c r="AU188" s="215" t="s">
        <v>81</v>
      </c>
      <c r="AY188" s="17" t="s">
        <v>118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79</v>
      </c>
      <c r="BK188" s="216">
        <f>ROUND(I188*H188,2)</f>
        <v>0</v>
      </c>
      <c r="BL188" s="17" t="s">
        <v>125</v>
      </c>
      <c r="BM188" s="215" t="s">
        <v>298</v>
      </c>
    </row>
    <row r="189" s="2" customFormat="1">
      <c r="A189" s="38"/>
      <c r="B189" s="39"/>
      <c r="C189" s="40"/>
      <c r="D189" s="217" t="s">
        <v>127</v>
      </c>
      <c r="E189" s="40"/>
      <c r="F189" s="218" t="s">
        <v>299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127</v>
      </c>
      <c r="AU189" s="17" t="s">
        <v>81</v>
      </c>
    </row>
    <row r="190" s="2" customFormat="1">
      <c r="A190" s="38"/>
      <c r="B190" s="39"/>
      <c r="C190" s="40"/>
      <c r="D190" s="222" t="s">
        <v>129</v>
      </c>
      <c r="E190" s="40"/>
      <c r="F190" s="223" t="s">
        <v>300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129</v>
      </c>
      <c r="AU190" s="17" t="s">
        <v>81</v>
      </c>
    </row>
    <row r="191" s="13" customFormat="1">
      <c r="A191" s="13"/>
      <c r="B191" s="224"/>
      <c r="C191" s="225"/>
      <c r="D191" s="217" t="s">
        <v>131</v>
      </c>
      <c r="E191" s="226" t="s">
        <v>19</v>
      </c>
      <c r="F191" s="227" t="s">
        <v>223</v>
      </c>
      <c r="G191" s="225"/>
      <c r="H191" s="228">
        <v>140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131</v>
      </c>
      <c r="AU191" s="234" t="s">
        <v>81</v>
      </c>
      <c r="AV191" s="13" t="s">
        <v>81</v>
      </c>
      <c r="AW191" s="13" t="s">
        <v>33</v>
      </c>
      <c r="AX191" s="13" t="s">
        <v>71</v>
      </c>
      <c r="AY191" s="234" t="s">
        <v>118</v>
      </c>
    </row>
    <row r="192" s="13" customFormat="1">
      <c r="A192" s="13"/>
      <c r="B192" s="224"/>
      <c r="C192" s="225"/>
      <c r="D192" s="217" t="s">
        <v>131</v>
      </c>
      <c r="E192" s="226" t="s">
        <v>19</v>
      </c>
      <c r="F192" s="227" t="s">
        <v>220</v>
      </c>
      <c r="G192" s="225"/>
      <c r="H192" s="228">
        <v>2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131</v>
      </c>
      <c r="AU192" s="234" t="s">
        <v>81</v>
      </c>
      <c r="AV192" s="13" t="s">
        <v>81</v>
      </c>
      <c r="AW192" s="13" t="s">
        <v>33</v>
      </c>
      <c r="AX192" s="13" t="s">
        <v>71</v>
      </c>
      <c r="AY192" s="234" t="s">
        <v>118</v>
      </c>
    </row>
    <row r="193" s="2" customFormat="1" ht="22.2" customHeight="1">
      <c r="A193" s="38"/>
      <c r="B193" s="39"/>
      <c r="C193" s="204" t="s">
        <v>301</v>
      </c>
      <c r="D193" s="204" t="s">
        <v>120</v>
      </c>
      <c r="E193" s="205" t="s">
        <v>302</v>
      </c>
      <c r="F193" s="206" t="s">
        <v>303</v>
      </c>
      <c r="G193" s="207" t="s">
        <v>123</v>
      </c>
      <c r="H193" s="208">
        <v>2</v>
      </c>
      <c r="I193" s="209"/>
      <c r="J193" s="210">
        <f>ROUND(I193*H193,2)</f>
        <v>0</v>
      </c>
      <c r="K193" s="206" t="s">
        <v>124</v>
      </c>
      <c r="L193" s="44"/>
      <c r="M193" s="211" t="s">
        <v>19</v>
      </c>
      <c r="N193" s="212" t="s">
        <v>42</v>
      </c>
      <c r="O193" s="84"/>
      <c r="P193" s="213">
        <f>O193*H193</f>
        <v>0</v>
      </c>
      <c r="Q193" s="213">
        <v>0.089219999999999994</v>
      </c>
      <c r="R193" s="213">
        <f>Q193*H193</f>
        <v>0.17843999999999999</v>
      </c>
      <c r="S193" s="213">
        <v>0</v>
      </c>
      <c r="T193" s="21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5" t="s">
        <v>125</v>
      </c>
      <c r="AT193" s="215" t="s">
        <v>120</v>
      </c>
      <c r="AU193" s="215" t="s">
        <v>81</v>
      </c>
      <c r="AY193" s="17" t="s">
        <v>118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79</v>
      </c>
      <c r="BK193" s="216">
        <f>ROUND(I193*H193,2)</f>
        <v>0</v>
      </c>
      <c r="BL193" s="17" t="s">
        <v>125</v>
      </c>
      <c r="BM193" s="215" t="s">
        <v>304</v>
      </c>
    </row>
    <row r="194" s="2" customFormat="1">
      <c r="A194" s="38"/>
      <c r="B194" s="39"/>
      <c r="C194" s="40"/>
      <c r="D194" s="217" t="s">
        <v>127</v>
      </c>
      <c r="E194" s="40"/>
      <c r="F194" s="218" t="s">
        <v>305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127</v>
      </c>
      <c r="AU194" s="17" t="s">
        <v>81</v>
      </c>
    </row>
    <row r="195" s="2" customFormat="1">
      <c r="A195" s="38"/>
      <c r="B195" s="39"/>
      <c r="C195" s="40"/>
      <c r="D195" s="222" t="s">
        <v>129</v>
      </c>
      <c r="E195" s="40"/>
      <c r="F195" s="223" t="s">
        <v>306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129</v>
      </c>
      <c r="AU195" s="17" t="s">
        <v>81</v>
      </c>
    </row>
    <row r="196" s="13" customFormat="1">
      <c r="A196" s="13"/>
      <c r="B196" s="224"/>
      <c r="C196" s="225"/>
      <c r="D196" s="217" t="s">
        <v>131</v>
      </c>
      <c r="E196" s="226" t="s">
        <v>19</v>
      </c>
      <c r="F196" s="227" t="s">
        <v>220</v>
      </c>
      <c r="G196" s="225"/>
      <c r="H196" s="228">
        <v>2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131</v>
      </c>
      <c r="AU196" s="234" t="s">
        <v>81</v>
      </c>
      <c r="AV196" s="13" t="s">
        <v>81</v>
      </c>
      <c r="AW196" s="13" t="s">
        <v>33</v>
      </c>
      <c r="AX196" s="13" t="s">
        <v>71</v>
      </c>
      <c r="AY196" s="234" t="s">
        <v>118</v>
      </c>
    </row>
    <row r="197" s="2" customFormat="1" ht="22.2" customHeight="1">
      <c r="A197" s="38"/>
      <c r="B197" s="39"/>
      <c r="C197" s="245" t="s">
        <v>307</v>
      </c>
      <c r="D197" s="245" t="s">
        <v>244</v>
      </c>
      <c r="E197" s="246" t="s">
        <v>308</v>
      </c>
      <c r="F197" s="247" t="s">
        <v>309</v>
      </c>
      <c r="G197" s="248" t="s">
        <v>123</v>
      </c>
      <c r="H197" s="249">
        <v>2.0600000000000001</v>
      </c>
      <c r="I197" s="250"/>
      <c r="J197" s="251">
        <f>ROUND(I197*H197,2)</f>
        <v>0</v>
      </c>
      <c r="K197" s="247" t="s">
        <v>124</v>
      </c>
      <c r="L197" s="252"/>
      <c r="M197" s="253" t="s">
        <v>19</v>
      </c>
      <c r="N197" s="254" t="s">
        <v>42</v>
      </c>
      <c r="O197" s="84"/>
      <c r="P197" s="213">
        <f>O197*H197</f>
        <v>0</v>
      </c>
      <c r="Q197" s="213">
        <v>0.13</v>
      </c>
      <c r="R197" s="213">
        <f>Q197*H197</f>
        <v>0.26780000000000004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172</v>
      </c>
      <c r="AT197" s="215" t="s">
        <v>244</v>
      </c>
      <c r="AU197" s="215" t="s">
        <v>81</v>
      </c>
      <c r="AY197" s="17" t="s">
        <v>118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79</v>
      </c>
      <c r="BK197" s="216">
        <f>ROUND(I197*H197,2)</f>
        <v>0</v>
      </c>
      <c r="BL197" s="17" t="s">
        <v>125</v>
      </c>
      <c r="BM197" s="215" t="s">
        <v>310</v>
      </c>
    </row>
    <row r="198" s="2" customFormat="1">
      <c r="A198" s="38"/>
      <c r="B198" s="39"/>
      <c r="C198" s="40"/>
      <c r="D198" s="217" t="s">
        <v>127</v>
      </c>
      <c r="E198" s="40"/>
      <c r="F198" s="218" t="s">
        <v>309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127</v>
      </c>
      <c r="AU198" s="17" t="s">
        <v>81</v>
      </c>
    </row>
    <row r="199" s="2" customFormat="1">
      <c r="A199" s="38"/>
      <c r="B199" s="39"/>
      <c r="C199" s="40"/>
      <c r="D199" s="217" t="s">
        <v>292</v>
      </c>
      <c r="E199" s="40"/>
      <c r="F199" s="255" t="s">
        <v>311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292</v>
      </c>
      <c r="AU199" s="17" t="s">
        <v>81</v>
      </c>
    </row>
    <row r="200" s="13" customFormat="1">
      <c r="A200" s="13"/>
      <c r="B200" s="224"/>
      <c r="C200" s="225"/>
      <c r="D200" s="217" t="s">
        <v>131</v>
      </c>
      <c r="E200" s="225"/>
      <c r="F200" s="227" t="s">
        <v>312</v>
      </c>
      <c r="G200" s="225"/>
      <c r="H200" s="228">
        <v>2.0600000000000001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131</v>
      </c>
      <c r="AU200" s="234" t="s">
        <v>81</v>
      </c>
      <c r="AV200" s="13" t="s">
        <v>81</v>
      </c>
      <c r="AW200" s="13" t="s">
        <v>4</v>
      </c>
      <c r="AX200" s="13" t="s">
        <v>79</v>
      </c>
      <c r="AY200" s="234" t="s">
        <v>118</v>
      </c>
    </row>
    <row r="201" s="2" customFormat="1" ht="22.2" customHeight="1">
      <c r="A201" s="38"/>
      <c r="B201" s="39"/>
      <c r="C201" s="204" t="s">
        <v>313</v>
      </c>
      <c r="D201" s="204" t="s">
        <v>120</v>
      </c>
      <c r="E201" s="205" t="s">
        <v>314</v>
      </c>
      <c r="F201" s="206" t="s">
        <v>315</v>
      </c>
      <c r="G201" s="207" t="s">
        <v>123</v>
      </c>
      <c r="H201" s="208">
        <v>140</v>
      </c>
      <c r="I201" s="209"/>
      <c r="J201" s="210">
        <f>ROUND(I201*H201,2)</f>
        <v>0</v>
      </c>
      <c r="K201" s="206" t="s">
        <v>124</v>
      </c>
      <c r="L201" s="44"/>
      <c r="M201" s="211" t="s">
        <v>19</v>
      </c>
      <c r="N201" s="212" t="s">
        <v>42</v>
      </c>
      <c r="O201" s="84"/>
      <c r="P201" s="213">
        <f>O201*H201</f>
        <v>0</v>
      </c>
      <c r="Q201" s="213">
        <v>0.089219999999999994</v>
      </c>
      <c r="R201" s="213">
        <f>Q201*H201</f>
        <v>12.490799999999998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125</v>
      </c>
      <c r="AT201" s="215" t="s">
        <v>120</v>
      </c>
      <c r="AU201" s="215" t="s">
        <v>81</v>
      </c>
      <c r="AY201" s="17" t="s">
        <v>118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79</v>
      </c>
      <c r="BK201" s="216">
        <f>ROUND(I201*H201,2)</f>
        <v>0</v>
      </c>
      <c r="BL201" s="17" t="s">
        <v>125</v>
      </c>
      <c r="BM201" s="215" t="s">
        <v>316</v>
      </c>
    </row>
    <row r="202" s="2" customFormat="1">
      <c r="A202" s="38"/>
      <c r="B202" s="39"/>
      <c r="C202" s="40"/>
      <c r="D202" s="217" t="s">
        <v>127</v>
      </c>
      <c r="E202" s="40"/>
      <c r="F202" s="218" t="s">
        <v>317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127</v>
      </c>
      <c r="AU202" s="17" t="s">
        <v>81</v>
      </c>
    </row>
    <row r="203" s="2" customFormat="1">
      <c r="A203" s="38"/>
      <c r="B203" s="39"/>
      <c r="C203" s="40"/>
      <c r="D203" s="222" t="s">
        <v>129</v>
      </c>
      <c r="E203" s="40"/>
      <c r="F203" s="223" t="s">
        <v>318</v>
      </c>
      <c r="G203" s="40"/>
      <c r="H203" s="40"/>
      <c r="I203" s="219"/>
      <c r="J203" s="40"/>
      <c r="K203" s="40"/>
      <c r="L203" s="44"/>
      <c r="M203" s="220"/>
      <c r="N203" s="221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129</v>
      </c>
      <c r="AU203" s="17" t="s">
        <v>81</v>
      </c>
    </row>
    <row r="204" s="13" customFormat="1">
      <c r="A204" s="13"/>
      <c r="B204" s="224"/>
      <c r="C204" s="225"/>
      <c r="D204" s="217" t="s">
        <v>131</v>
      </c>
      <c r="E204" s="226" t="s">
        <v>19</v>
      </c>
      <c r="F204" s="227" t="s">
        <v>223</v>
      </c>
      <c r="G204" s="225"/>
      <c r="H204" s="228">
        <v>140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131</v>
      </c>
      <c r="AU204" s="234" t="s">
        <v>81</v>
      </c>
      <c r="AV204" s="13" t="s">
        <v>81</v>
      </c>
      <c r="AW204" s="13" t="s">
        <v>33</v>
      </c>
      <c r="AX204" s="13" t="s">
        <v>71</v>
      </c>
      <c r="AY204" s="234" t="s">
        <v>118</v>
      </c>
    </row>
    <row r="205" s="2" customFormat="1" ht="14.4" customHeight="1">
      <c r="A205" s="38"/>
      <c r="B205" s="39"/>
      <c r="C205" s="245" t="s">
        <v>319</v>
      </c>
      <c r="D205" s="245" t="s">
        <v>244</v>
      </c>
      <c r="E205" s="246" t="s">
        <v>320</v>
      </c>
      <c r="F205" s="247" t="s">
        <v>321</v>
      </c>
      <c r="G205" s="248" t="s">
        <v>123</v>
      </c>
      <c r="H205" s="249">
        <v>142.80000000000001</v>
      </c>
      <c r="I205" s="250"/>
      <c r="J205" s="251">
        <f>ROUND(I205*H205,2)</f>
        <v>0</v>
      </c>
      <c r="K205" s="247" t="s">
        <v>124</v>
      </c>
      <c r="L205" s="252"/>
      <c r="M205" s="253" t="s">
        <v>19</v>
      </c>
      <c r="N205" s="254" t="s">
        <v>42</v>
      </c>
      <c r="O205" s="84"/>
      <c r="P205" s="213">
        <f>O205*H205</f>
        <v>0</v>
      </c>
      <c r="Q205" s="213">
        <v>0.113</v>
      </c>
      <c r="R205" s="213">
        <f>Q205*H205</f>
        <v>16.136400000000002</v>
      </c>
      <c r="S205" s="213">
        <v>0</v>
      </c>
      <c r="T205" s="21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5" t="s">
        <v>172</v>
      </c>
      <c r="AT205" s="215" t="s">
        <v>244</v>
      </c>
      <c r="AU205" s="215" t="s">
        <v>81</v>
      </c>
      <c r="AY205" s="17" t="s">
        <v>118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79</v>
      </c>
      <c r="BK205" s="216">
        <f>ROUND(I205*H205,2)</f>
        <v>0</v>
      </c>
      <c r="BL205" s="17" t="s">
        <v>125</v>
      </c>
      <c r="BM205" s="215" t="s">
        <v>322</v>
      </c>
    </row>
    <row r="206" s="2" customFormat="1">
      <c r="A206" s="38"/>
      <c r="B206" s="39"/>
      <c r="C206" s="40"/>
      <c r="D206" s="217" t="s">
        <v>127</v>
      </c>
      <c r="E206" s="40"/>
      <c r="F206" s="218" t="s">
        <v>321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127</v>
      </c>
      <c r="AU206" s="17" t="s">
        <v>81</v>
      </c>
    </row>
    <row r="207" s="2" customFormat="1">
      <c r="A207" s="38"/>
      <c r="B207" s="39"/>
      <c r="C207" s="40"/>
      <c r="D207" s="217" t="s">
        <v>292</v>
      </c>
      <c r="E207" s="40"/>
      <c r="F207" s="255" t="s">
        <v>311</v>
      </c>
      <c r="G207" s="40"/>
      <c r="H207" s="40"/>
      <c r="I207" s="219"/>
      <c r="J207" s="40"/>
      <c r="K207" s="40"/>
      <c r="L207" s="44"/>
      <c r="M207" s="220"/>
      <c r="N207" s="221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292</v>
      </c>
      <c r="AU207" s="17" t="s">
        <v>81</v>
      </c>
    </row>
    <row r="208" s="13" customFormat="1">
      <c r="A208" s="13"/>
      <c r="B208" s="224"/>
      <c r="C208" s="225"/>
      <c r="D208" s="217" t="s">
        <v>131</v>
      </c>
      <c r="E208" s="226" t="s">
        <v>19</v>
      </c>
      <c r="F208" s="227" t="s">
        <v>223</v>
      </c>
      <c r="G208" s="225"/>
      <c r="H208" s="228">
        <v>140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131</v>
      </c>
      <c r="AU208" s="234" t="s">
        <v>81</v>
      </c>
      <c r="AV208" s="13" t="s">
        <v>81</v>
      </c>
      <c r="AW208" s="13" t="s">
        <v>33</v>
      </c>
      <c r="AX208" s="13" t="s">
        <v>71</v>
      </c>
      <c r="AY208" s="234" t="s">
        <v>118</v>
      </c>
    </row>
    <row r="209" s="13" customFormat="1">
      <c r="A209" s="13"/>
      <c r="B209" s="224"/>
      <c r="C209" s="225"/>
      <c r="D209" s="217" t="s">
        <v>131</v>
      </c>
      <c r="E209" s="225"/>
      <c r="F209" s="227" t="s">
        <v>323</v>
      </c>
      <c r="G209" s="225"/>
      <c r="H209" s="228">
        <v>142.80000000000001</v>
      </c>
      <c r="I209" s="229"/>
      <c r="J209" s="225"/>
      <c r="K209" s="225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131</v>
      </c>
      <c r="AU209" s="234" t="s">
        <v>81</v>
      </c>
      <c r="AV209" s="13" t="s">
        <v>81</v>
      </c>
      <c r="AW209" s="13" t="s">
        <v>4</v>
      </c>
      <c r="AX209" s="13" t="s">
        <v>79</v>
      </c>
      <c r="AY209" s="234" t="s">
        <v>118</v>
      </c>
    </row>
    <row r="210" s="2" customFormat="1" ht="22.2" customHeight="1">
      <c r="A210" s="38"/>
      <c r="B210" s="39"/>
      <c r="C210" s="204" t="s">
        <v>324</v>
      </c>
      <c r="D210" s="204" t="s">
        <v>120</v>
      </c>
      <c r="E210" s="205" t="s">
        <v>325</v>
      </c>
      <c r="F210" s="206" t="s">
        <v>326</v>
      </c>
      <c r="G210" s="207" t="s">
        <v>123</v>
      </c>
      <c r="H210" s="208">
        <v>38</v>
      </c>
      <c r="I210" s="209"/>
      <c r="J210" s="210">
        <f>ROUND(I210*H210,2)</f>
        <v>0</v>
      </c>
      <c r="K210" s="206" t="s">
        <v>124</v>
      </c>
      <c r="L210" s="44"/>
      <c r="M210" s="211" t="s">
        <v>19</v>
      </c>
      <c r="N210" s="212" t="s">
        <v>42</v>
      </c>
      <c r="O210" s="84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15" t="s">
        <v>125</v>
      </c>
      <c r="AT210" s="215" t="s">
        <v>120</v>
      </c>
      <c r="AU210" s="215" t="s">
        <v>81</v>
      </c>
      <c r="AY210" s="17" t="s">
        <v>118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7" t="s">
        <v>79</v>
      </c>
      <c r="BK210" s="216">
        <f>ROUND(I210*H210,2)</f>
        <v>0</v>
      </c>
      <c r="BL210" s="17" t="s">
        <v>125</v>
      </c>
      <c r="BM210" s="215" t="s">
        <v>327</v>
      </c>
    </row>
    <row r="211" s="2" customFormat="1">
      <c r="A211" s="38"/>
      <c r="B211" s="39"/>
      <c r="C211" s="40"/>
      <c r="D211" s="217" t="s">
        <v>127</v>
      </c>
      <c r="E211" s="40"/>
      <c r="F211" s="218" t="s">
        <v>328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127</v>
      </c>
      <c r="AU211" s="17" t="s">
        <v>81</v>
      </c>
    </row>
    <row r="212" s="2" customFormat="1">
      <c r="A212" s="38"/>
      <c r="B212" s="39"/>
      <c r="C212" s="40"/>
      <c r="D212" s="222" t="s">
        <v>129</v>
      </c>
      <c r="E212" s="40"/>
      <c r="F212" s="223" t="s">
        <v>329</v>
      </c>
      <c r="G212" s="40"/>
      <c r="H212" s="40"/>
      <c r="I212" s="219"/>
      <c r="J212" s="40"/>
      <c r="K212" s="40"/>
      <c r="L212" s="44"/>
      <c r="M212" s="220"/>
      <c r="N212" s="221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129</v>
      </c>
      <c r="AU212" s="17" t="s">
        <v>81</v>
      </c>
    </row>
    <row r="213" s="13" customFormat="1">
      <c r="A213" s="13"/>
      <c r="B213" s="224"/>
      <c r="C213" s="225"/>
      <c r="D213" s="217" t="s">
        <v>131</v>
      </c>
      <c r="E213" s="226" t="s">
        <v>19</v>
      </c>
      <c r="F213" s="227" t="s">
        <v>224</v>
      </c>
      <c r="G213" s="225"/>
      <c r="H213" s="228">
        <v>30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131</v>
      </c>
      <c r="AU213" s="234" t="s">
        <v>81</v>
      </c>
      <c r="AV213" s="13" t="s">
        <v>81</v>
      </c>
      <c r="AW213" s="13" t="s">
        <v>33</v>
      </c>
      <c r="AX213" s="13" t="s">
        <v>71</v>
      </c>
      <c r="AY213" s="234" t="s">
        <v>118</v>
      </c>
    </row>
    <row r="214" s="13" customFormat="1">
      <c r="A214" s="13"/>
      <c r="B214" s="224"/>
      <c r="C214" s="225"/>
      <c r="D214" s="217" t="s">
        <v>131</v>
      </c>
      <c r="E214" s="226" t="s">
        <v>19</v>
      </c>
      <c r="F214" s="227" t="s">
        <v>221</v>
      </c>
      <c r="G214" s="225"/>
      <c r="H214" s="228">
        <v>8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131</v>
      </c>
      <c r="AU214" s="234" t="s">
        <v>81</v>
      </c>
      <c r="AV214" s="13" t="s">
        <v>81</v>
      </c>
      <c r="AW214" s="13" t="s">
        <v>33</v>
      </c>
      <c r="AX214" s="13" t="s">
        <v>71</v>
      </c>
      <c r="AY214" s="234" t="s">
        <v>118</v>
      </c>
    </row>
    <row r="215" s="2" customFormat="1" ht="22.2" customHeight="1">
      <c r="A215" s="38"/>
      <c r="B215" s="39"/>
      <c r="C215" s="204" t="s">
        <v>330</v>
      </c>
      <c r="D215" s="204" t="s">
        <v>120</v>
      </c>
      <c r="E215" s="205" t="s">
        <v>331</v>
      </c>
      <c r="F215" s="206" t="s">
        <v>332</v>
      </c>
      <c r="G215" s="207" t="s">
        <v>123</v>
      </c>
      <c r="H215" s="208">
        <v>30</v>
      </c>
      <c r="I215" s="209"/>
      <c r="J215" s="210">
        <f>ROUND(I215*H215,2)</f>
        <v>0</v>
      </c>
      <c r="K215" s="206" t="s">
        <v>124</v>
      </c>
      <c r="L215" s="44"/>
      <c r="M215" s="211" t="s">
        <v>19</v>
      </c>
      <c r="N215" s="212" t="s">
        <v>42</v>
      </c>
      <c r="O215" s="84"/>
      <c r="P215" s="213">
        <f>O215*H215</f>
        <v>0</v>
      </c>
      <c r="Q215" s="213">
        <v>0.090620000000000006</v>
      </c>
      <c r="R215" s="213">
        <f>Q215*H215</f>
        <v>2.7186000000000003</v>
      </c>
      <c r="S215" s="213">
        <v>0</v>
      </c>
      <c r="T215" s="21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5" t="s">
        <v>125</v>
      </c>
      <c r="AT215" s="215" t="s">
        <v>120</v>
      </c>
      <c r="AU215" s="215" t="s">
        <v>81</v>
      </c>
      <c r="AY215" s="17" t="s">
        <v>118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79</v>
      </c>
      <c r="BK215" s="216">
        <f>ROUND(I215*H215,2)</f>
        <v>0</v>
      </c>
      <c r="BL215" s="17" t="s">
        <v>125</v>
      </c>
      <c r="BM215" s="215" t="s">
        <v>333</v>
      </c>
    </row>
    <row r="216" s="2" customFormat="1">
      <c r="A216" s="38"/>
      <c r="B216" s="39"/>
      <c r="C216" s="40"/>
      <c r="D216" s="217" t="s">
        <v>127</v>
      </c>
      <c r="E216" s="40"/>
      <c r="F216" s="218" t="s">
        <v>334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127</v>
      </c>
      <c r="AU216" s="17" t="s">
        <v>81</v>
      </c>
    </row>
    <row r="217" s="2" customFormat="1">
      <c r="A217" s="38"/>
      <c r="B217" s="39"/>
      <c r="C217" s="40"/>
      <c r="D217" s="222" t="s">
        <v>129</v>
      </c>
      <c r="E217" s="40"/>
      <c r="F217" s="223" t="s">
        <v>335</v>
      </c>
      <c r="G217" s="40"/>
      <c r="H217" s="40"/>
      <c r="I217" s="219"/>
      <c r="J217" s="40"/>
      <c r="K217" s="40"/>
      <c r="L217" s="44"/>
      <c r="M217" s="220"/>
      <c r="N217" s="221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129</v>
      </c>
      <c r="AU217" s="17" t="s">
        <v>81</v>
      </c>
    </row>
    <row r="218" s="13" customFormat="1">
      <c r="A218" s="13"/>
      <c r="B218" s="224"/>
      <c r="C218" s="225"/>
      <c r="D218" s="217" t="s">
        <v>131</v>
      </c>
      <c r="E218" s="226" t="s">
        <v>19</v>
      </c>
      <c r="F218" s="227" t="s">
        <v>224</v>
      </c>
      <c r="G218" s="225"/>
      <c r="H218" s="228">
        <v>30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131</v>
      </c>
      <c r="AU218" s="234" t="s">
        <v>81</v>
      </c>
      <c r="AV218" s="13" t="s">
        <v>81</v>
      </c>
      <c r="AW218" s="13" t="s">
        <v>33</v>
      </c>
      <c r="AX218" s="13" t="s">
        <v>71</v>
      </c>
      <c r="AY218" s="234" t="s">
        <v>118</v>
      </c>
    </row>
    <row r="219" s="2" customFormat="1" ht="14.4" customHeight="1">
      <c r="A219" s="38"/>
      <c r="B219" s="39"/>
      <c r="C219" s="245" t="s">
        <v>336</v>
      </c>
      <c r="D219" s="245" t="s">
        <v>244</v>
      </c>
      <c r="E219" s="246" t="s">
        <v>337</v>
      </c>
      <c r="F219" s="247" t="s">
        <v>338</v>
      </c>
      <c r="G219" s="248" t="s">
        <v>123</v>
      </c>
      <c r="H219" s="249">
        <v>30.600000000000001</v>
      </c>
      <c r="I219" s="250"/>
      <c r="J219" s="251">
        <f>ROUND(I219*H219,2)</f>
        <v>0</v>
      </c>
      <c r="K219" s="247" t="s">
        <v>124</v>
      </c>
      <c r="L219" s="252"/>
      <c r="M219" s="253" t="s">
        <v>19</v>
      </c>
      <c r="N219" s="254" t="s">
        <v>42</v>
      </c>
      <c r="O219" s="84"/>
      <c r="P219" s="213">
        <f>O219*H219</f>
        <v>0</v>
      </c>
      <c r="Q219" s="213">
        <v>0.17599999999999999</v>
      </c>
      <c r="R219" s="213">
        <f>Q219*H219</f>
        <v>5.3856000000000002</v>
      </c>
      <c r="S219" s="213">
        <v>0</v>
      </c>
      <c r="T219" s="21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15" t="s">
        <v>172</v>
      </c>
      <c r="AT219" s="215" t="s">
        <v>244</v>
      </c>
      <c r="AU219" s="215" t="s">
        <v>81</v>
      </c>
      <c r="AY219" s="17" t="s">
        <v>118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7" t="s">
        <v>79</v>
      </c>
      <c r="BK219" s="216">
        <f>ROUND(I219*H219,2)</f>
        <v>0</v>
      </c>
      <c r="BL219" s="17" t="s">
        <v>125</v>
      </c>
      <c r="BM219" s="215" t="s">
        <v>339</v>
      </c>
    </row>
    <row r="220" s="2" customFormat="1">
      <c r="A220" s="38"/>
      <c r="B220" s="39"/>
      <c r="C220" s="40"/>
      <c r="D220" s="217" t="s">
        <v>127</v>
      </c>
      <c r="E220" s="40"/>
      <c r="F220" s="218" t="s">
        <v>338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127</v>
      </c>
      <c r="AU220" s="17" t="s">
        <v>81</v>
      </c>
    </row>
    <row r="221" s="2" customFormat="1">
      <c r="A221" s="38"/>
      <c r="B221" s="39"/>
      <c r="C221" s="40"/>
      <c r="D221" s="217" t="s">
        <v>292</v>
      </c>
      <c r="E221" s="40"/>
      <c r="F221" s="255" t="s">
        <v>311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292</v>
      </c>
      <c r="AU221" s="17" t="s">
        <v>81</v>
      </c>
    </row>
    <row r="222" s="13" customFormat="1">
      <c r="A222" s="13"/>
      <c r="B222" s="224"/>
      <c r="C222" s="225"/>
      <c r="D222" s="217" t="s">
        <v>131</v>
      </c>
      <c r="E222" s="226" t="s">
        <v>19</v>
      </c>
      <c r="F222" s="227" t="s">
        <v>224</v>
      </c>
      <c r="G222" s="225"/>
      <c r="H222" s="228">
        <v>30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131</v>
      </c>
      <c r="AU222" s="234" t="s">
        <v>81</v>
      </c>
      <c r="AV222" s="13" t="s">
        <v>81</v>
      </c>
      <c r="AW222" s="13" t="s">
        <v>33</v>
      </c>
      <c r="AX222" s="13" t="s">
        <v>71</v>
      </c>
      <c r="AY222" s="234" t="s">
        <v>118</v>
      </c>
    </row>
    <row r="223" s="13" customFormat="1">
      <c r="A223" s="13"/>
      <c r="B223" s="224"/>
      <c r="C223" s="225"/>
      <c r="D223" s="217" t="s">
        <v>131</v>
      </c>
      <c r="E223" s="225"/>
      <c r="F223" s="227" t="s">
        <v>340</v>
      </c>
      <c r="G223" s="225"/>
      <c r="H223" s="228">
        <v>30.600000000000001</v>
      </c>
      <c r="I223" s="229"/>
      <c r="J223" s="225"/>
      <c r="K223" s="225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131</v>
      </c>
      <c r="AU223" s="234" t="s">
        <v>81</v>
      </c>
      <c r="AV223" s="13" t="s">
        <v>81</v>
      </c>
      <c r="AW223" s="13" t="s">
        <v>4</v>
      </c>
      <c r="AX223" s="13" t="s">
        <v>79</v>
      </c>
      <c r="AY223" s="234" t="s">
        <v>118</v>
      </c>
    </row>
    <row r="224" s="2" customFormat="1" ht="22.2" customHeight="1">
      <c r="A224" s="38"/>
      <c r="B224" s="39"/>
      <c r="C224" s="204" t="s">
        <v>341</v>
      </c>
      <c r="D224" s="204" t="s">
        <v>120</v>
      </c>
      <c r="E224" s="205" t="s">
        <v>342</v>
      </c>
      <c r="F224" s="206" t="s">
        <v>343</v>
      </c>
      <c r="G224" s="207" t="s">
        <v>123</v>
      </c>
      <c r="H224" s="208">
        <v>8</v>
      </c>
      <c r="I224" s="209"/>
      <c r="J224" s="210">
        <f>ROUND(I224*H224,2)</f>
        <v>0</v>
      </c>
      <c r="K224" s="206" t="s">
        <v>124</v>
      </c>
      <c r="L224" s="44"/>
      <c r="M224" s="211" t="s">
        <v>19</v>
      </c>
      <c r="N224" s="212" t="s">
        <v>42</v>
      </c>
      <c r="O224" s="84"/>
      <c r="P224" s="213">
        <f>O224*H224</f>
        <v>0</v>
      </c>
      <c r="Q224" s="213">
        <v>0.090620000000000006</v>
      </c>
      <c r="R224" s="213">
        <f>Q224*H224</f>
        <v>0.72496000000000005</v>
      </c>
      <c r="S224" s="213">
        <v>0</v>
      </c>
      <c r="T224" s="21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15" t="s">
        <v>125</v>
      </c>
      <c r="AT224" s="215" t="s">
        <v>120</v>
      </c>
      <c r="AU224" s="215" t="s">
        <v>81</v>
      </c>
      <c r="AY224" s="17" t="s">
        <v>118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7" t="s">
        <v>79</v>
      </c>
      <c r="BK224" s="216">
        <f>ROUND(I224*H224,2)</f>
        <v>0</v>
      </c>
      <c r="BL224" s="17" t="s">
        <v>125</v>
      </c>
      <c r="BM224" s="215" t="s">
        <v>344</v>
      </c>
    </row>
    <row r="225" s="2" customFormat="1">
      <c r="A225" s="38"/>
      <c r="B225" s="39"/>
      <c r="C225" s="40"/>
      <c r="D225" s="217" t="s">
        <v>127</v>
      </c>
      <c r="E225" s="40"/>
      <c r="F225" s="218" t="s">
        <v>345</v>
      </c>
      <c r="G225" s="40"/>
      <c r="H225" s="40"/>
      <c r="I225" s="219"/>
      <c r="J225" s="40"/>
      <c r="K225" s="40"/>
      <c r="L225" s="44"/>
      <c r="M225" s="220"/>
      <c r="N225" s="221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127</v>
      </c>
      <c r="AU225" s="17" t="s">
        <v>81</v>
      </c>
    </row>
    <row r="226" s="2" customFormat="1">
      <c r="A226" s="38"/>
      <c r="B226" s="39"/>
      <c r="C226" s="40"/>
      <c r="D226" s="222" t="s">
        <v>129</v>
      </c>
      <c r="E226" s="40"/>
      <c r="F226" s="223" t="s">
        <v>346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129</v>
      </c>
      <c r="AU226" s="17" t="s">
        <v>81</v>
      </c>
    </row>
    <row r="227" s="13" customFormat="1">
      <c r="A227" s="13"/>
      <c r="B227" s="224"/>
      <c r="C227" s="225"/>
      <c r="D227" s="217" t="s">
        <v>131</v>
      </c>
      <c r="E227" s="226" t="s">
        <v>19</v>
      </c>
      <c r="F227" s="227" t="s">
        <v>221</v>
      </c>
      <c r="G227" s="225"/>
      <c r="H227" s="228">
        <v>8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131</v>
      </c>
      <c r="AU227" s="234" t="s">
        <v>81</v>
      </c>
      <c r="AV227" s="13" t="s">
        <v>81</v>
      </c>
      <c r="AW227" s="13" t="s">
        <v>33</v>
      </c>
      <c r="AX227" s="13" t="s">
        <v>71</v>
      </c>
      <c r="AY227" s="234" t="s">
        <v>118</v>
      </c>
    </row>
    <row r="228" s="2" customFormat="1" ht="22.2" customHeight="1">
      <c r="A228" s="38"/>
      <c r="B228" s="39"/>
      <c r="C228" s="245" t="s">
        <v>347</v>
      </c>
      <c r="D228" s="245" t="s">
        <v>244</v>
      </c>
      <c r="E228" s="246" t="s">
        <v>348</v>
      </c>
      <c r="F228" s="247" t="s">
        <v>349</v>
      </c>
      <c r="G228" s="248" t="s">
        <v>123</v>
      </c>
      <c r="H228" s="249">
        <v>8.2400000000000002</v>
      </c>
      <c r="I228" s="250"/>
      <c r="J228" s="251">
        <f>ROUND(I228*H228,2)</f>
        <v>0</v>
      </c>
      <c r="K228" s="247" t="s">
        <v>124</v>
      </c>
      <c r="L228" s="252"/>
      <c r="M228" s="253" t="s">
        <v>19</v>
      </c>
      <c r="N228" s="254" t="s">
        <v>42</v>
      </c>
      <c r="O228" s="84"/>
      <c r="P228" s="213">
        <f>O228*H228</f>
        <v>0</v>
      </c>
      <c r="Q228" s="213">
        <v>0.17599999999999999</v>
      </c>
      <c r="R228" s="213">
        <f>Q228*H228</f>
        <v>1.45024</v>
      </c>
      <c r="S228" s="213">
        <v>0</v>
      </c>
      <c r="T228" s="21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5" t="s">
        <v>172</v>
      </c>
      <c r="AT228" s="215" t="s">
        <v>244</v>
      </c>
      <c r="AU228" s="215" t="s">
        <v>81</v>
      </c>
      <c r="AY228" s="17" t="s">
        <v>118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7" t="s">
        <v>79</v>
      </c>
      <c r="BK228" s="216">
        <f>ROUND(I228*H228,2)</f>
        <v>0</v>
      </c>
      <c r="BL228" s="17" t="s">
        <v>125</v>
      </c>
      <c r="BM228" s="215" t="s">
        <v>350</v>
      </c>
    </row>
    <row r="229" s="2" customFormat="1">
      <c r="A229" s="38"/>
      <c r="B229" s="39"/>
      <c r="C229" s="40"/>
      <c r="D229" s="217" t="s">
        <v>127</v>
      </c>
      <c r="E229" s="40"/>
      <c r="F229" s="218" t="s">
        <v>349</v>
      </c>
      <c r="G229" s="40"/>
      <c r="H229" s="40"/>
      <c r="I229" s="219"/>
      <c r="J229" s="40"/>
      <c r="K229" s="40"/>
      <c r="L229" s="44"/>
      <c r="M229" s="220"/>
      <c r="N229" s="221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127</v>
      </c>
      <c r="AU229" s="17" t="s">
        <v>81</v>
      </c>
    </row>
    <row r="230" s="2" customFormat="1">
      <c r="A230" s="38"/>
      <c r="B230" s="39"/>
      <c r="C230" s="40"/>
      <c r="D230" s="217" t="s">
        <v>292</v>
      </c>
      <c r="E230" s="40"/>
      <c r="F230" s="255" t="s">
        <v>311</v>
      </c>
      <c r="G230" s="40"/>
      <c r="H230" s="40"/>
      <c r="I230" s="219"/>
      <c r="J230" s="40"/>
      <c r="K230" s="40"/>
      <c r="L230" s="44"/>
      <c r="M230" s="220"/>
      <c r="N230" s="221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292</v>
      </c>
      <c r="AU230" s="17" t="s">
        <v>81</v>
      </c>
    </row>
    <row r="231" s="13" customFormat="1">
      <c r="A231" s="13"/>
      <c r="B231" s="224"/>
      <c r="C231" s="225"/>
      <c r="D231" s="217" t="s">
        <v>131</v>
      </c>
      <c r="E231" s="225"/>
      <c r="F231" s="227" t="s">
        <v>351</v>
      </c>
      <c r="G231" s="225"/>
      <c r="H231" s="228">
        <v>8.2400000000000002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131</v>
      </c>
      <c r="AU231" s="234" t="s">
        <v>81</v>
      </c>
      <c r="AV231" s="13" t="s">
        <v>81</v>
      </c>
      <c r="AW231" s="13" t="s">
        <v>4</v>
      </c>
      <c r="AX231" s="13" t="s">
        <v>79</v>
      </c>
      <c r="AY231" s="234" t="s">
        <v>118</v>
      </c>
    </row>
    <row r="232" s="12" customFormat="1" ht="22.8" customHeight="1">
      <c r="A232" s="12"/>
      <c r="B232" s="188"/>
      <c r="C232" s="189"/>
      <c r="D232" s="190" t="s">
        <v>70</v>
      </c>
      <c r="E232" s="202" t="s">
        <v>179</v>
      </c>
      <c r="F232" s="202" t="s">
        <v>352</v>
      </c>
      <c r="G232" s="189"/>
      <c r="H232" s="189"/>
      <c r="I232" s="192"/>
      <c r="J232" s="203">
        <f>BK232</f>
        <v>0</v>
      </c>
      <c r="K232" s="189"/>
      <c r="L232" s="194"/>
      <c r="M232" s="195"/>
      <c r="N232" s="196"/>
      <c r="O232" s="196"/>
      <c r="P232" s="197">
        <f>SUM(P233:P269)</f>
        <v>0</v>
      </c>
      <c r="Q232" s="196"/>
      <c r="R232" s="197">
        <f>SUM(R233:R269)</f>
        <v>43.344528219999994</v>
      </c>
      <c r="S232" s="196"/>
      <c r="T232" s="198">
        <f>SUM(T233:T269)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99" t="s">
        <v>79</v>
      </c>
      <c r="AT232" s="200" t="s">
        <v>70</v>
      </c>
      <c r="AU232" s="200" t="s">
        <v>79</v>
      </c>
      <c r="AY232" s="199" t="s">
        <v>118</v>
      </c>
      <c r="BK232" s="201">
        <f>SUM(BK233:BK269)</f>
        <v>0</v>
      </c>
    </row>
    <row r="233" s="2" customFormat="1" ht="22.2" customHeight="1">
      <c r="A233" s="38"/>
      <c r="B233" s="39"/>
      <c r="C233" s="204" t="s">
        <v>353</v>
      </c>
      <c r="D233" s="204" t="s">
        <v>120</v>
      </c>
      <c r="E233" s="205" t="s">
        <v>354</v>
      </c>
      <c r="F233" s="206" t="s">
        <v>355</v>
      </c>
      <c r="G233" s="207" t="s">
        <v>123</v>
      </c>
      <c r="H233" s="208">
        <v>6.5</v>
      </c>
      <c r="I233" s="209"/>
      <c r="J233" s="210">
        <f>ROUND(I233*H233,2)</f>
        <v>0</v>
      </c>
      <c r="K233" s="206" t="s">
        <v>124</v>
      </c>
      <c r="L233" s="44"/>
      <c r="M233" s="211" t="s">
        <v>19</v>
      </c>
      <c r="N233" s="212" t="s">
        <v>42</v>
      </c>
      <c r="O233" s="84"/>
      <c r="P233" s="213">
        <f>O233*H233</f>
        <v>0</v>
      </c>
      <c r="Q233" s="213">
        <v>0.00051000000000000004</v>
      </c>
      <c r="R233" s="213">
        <f>Q233*H233</f>
        <v>0.0033150000000000002</v>
      </c>
      <c r="S233" s="213">
        <v>0</v>
      </c>
      <c r="T233" s="21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125</v>
      </c>
      <c r="AT233" s="215" t="s">
        <v>120</v>
      </c>
      <c r="AU233" s="215" t="s">
        <v>81</v>
      </c>
      <c r="AY233" s="17" t="s">
        <v>118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79</v>
      </c>
      <c r="BK233" s="216">
        <f>ROUND(I233*H233,2)</f>
        <v>0</v>
      </c>
      <c r="BL233" s="17" t="s">
        <v>125</v>
      </c>
      <c r="BM233" s="215" t="s">
        <v>356</v>
      </c>
    </row>
    <row r="234" s="2" customFormat="1">
      <c r="A234" s="38"/>
      <c r="B234" s="39"/>
      <c r="C234" s="40"/>
      <c r="D234" s="217" t="s">
        <v>127</v>
      </c>
      <c r="E234" s="40"/>
      <c r="F234" s="218" t="s">
        <v>357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127</v>
      </c>
      <c r="AU234" s="17" t="s">
        <v>81</v>
      </c>
    </row>
    <row r="235" s="2" customFormat="1">
      <c r="A235" s="38"/>
      <c r="B235" s="39"/>
      <c r="C235" s="40"/>
      <c r="D235" s="222" t="s">
        <v>129</v>
      </c>
      <c r="E235" s="40"/>
      <c r="F235" s="223" t="s">
        <v>358</v>
      </c>
      <c r="G235" s="40"/>
      <c r="H235" s="40"/>
      <c r="I235" s="219"/>
      <c r="J235" s="40"/>
      <c r="K235" s="40"/>
      <c r="L235" s="44"/>
      <c r="M235" s="220"/>
      <c r="N235" s="221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129</v>
      </c>
      <c r="AU235" s="17" t="s">
        <v>81</v>
      </c>
    </row>
    <row r="236" s="2" customFormat="1" ht="22.2" customHeight="1">
      <c r="A236" s="38"/>
      <c r="B236" s="39"/>
      <c r="C236" s="204" t="s">
        <v>359</v>
      </c>
      <c r="D236" s="204" t="s">
        <v>120</v>
      </c>
      <c r="E236" s="205" t="s">
        <v>360</v>
      </c>
      <c r="F236" s="206" t="s">
        <v>361</v>
      </c>
      <c r="G236" s="207" t="s">
        <v>155</v>
      </c>
      <c r="H236" s="208">
        <v>6</v>
      </c>
      <c r="I236" s="209"/>
      <c r="J236" s="210">
        <f>ROUND(I236*H236,2)</f>
        <v>0</v>
      </c>
      <c r="K236" s="206" t="s">
        <v>124</v>
      </c>
      <c r="L236" s="44"/>
      <c r="M236" s="211" t="s">
        <v>19</v>
      </c>
      <c r="N236" s="212" t="s">
        <v>42</v>
      </c>
      <c r="O236" s="84"/>
      <c r="P236" s="213">
        <f>O236*H236</f>
        <v>0</v>
      </c>
      <c r="Q236" s="213">
        <v>0.20219000000000001</v>
      </c>
      <c r="R236" s="213">
        <f>Q236*H236</f>
        <v>1.2131400000000001</v>
      </c>
      <c r="S236" s="213">
        <v>0</v>
      </c>
      <c r="T236" s="21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5" t="s">
        <v>125</v>
      </c>
      <c r="AT236" s="215" t="s">
        <v>120</v>
      </c>
      <c r="AU236" s="215" t="s">
        <v>81</v>
      </c>
      <c r="AY236" s="17" t="s">
        <v>118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7" t="s">
        <v>79</v>
      </c>
      <c r="BK236" s="216">
        <f>ROUND(I236*H236,2)</f>
        <v>0</v>
      </c>
      <c r="BL236" s="17" t="s">
        <v>125</v>
      </c>
      <c r="BM236" s="215" t="s">
        <v>362</v>
      </c>
    </row>
    <row r="237" s="2" customFormat="1">
      <c r="A237" s="38"/>
      <c r="B237" s="39"/>
      <c r="C237" s="40"/>
      <c r="D237" s="217" t="s">
        <v>127</v>
      </c>
      <c r="E237" s="40"/>
      <c r="F237" s="218" t="s">
        <v>363</v>
      </c>
      <c r="G237" s="40"/>
      <c r="H237" s="40"/>
      <c r="I237" s="219"/>
      <c r="J237" s="40"/>
      <c r="K237" s="40"/>
      <c r="L237" s="44"/>
      <c r="M237" s="220"/>
      <c r="N237" s="221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127</v>
      </c>
      <c r="AU237" s="17" t="s">
        <v>81</v>
      </c>
    </row>
    <row r="238" s="2" customFormat="1">
      <c r="A238" s="38"/>
      <c r="B238" s="39"/>
      <c r="C238" s="40"/>
      <c r="D238" s="222" t="s">
        <v>129</v>
      </c>
      <c r="E238" s="40"/>
      <c r="F238" s="223" t="s">
        <v>364</v>
      </c>
      <c r="G238" s="40"/>
      <c r="H238" s="40"/>
      <c r="I238" s="219"/>
      <c r="J238" s="40"/>
      <c r="K238" s="40"/>
      <c r="L238" s="44"/>
      <c r="M238" s="220"/>
      <c r="N238" s="221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129</v>
      </c>
      <c r="AU238" s="17" t="s">
        <v>81</v>
      </c>
    </row>
    <row r="239" s="2" customFormat="1" ht="22.2" customHeight="1">
      <c r="A239" s="38"/>
      <c r="B239" s="39"/>
      <c r="C239" s="245" t="s">
        <v>365</v>
      </c>
      <c r="D239" s="245" t="s">
        <v>244</v>
      </c>
      <c r="E239" s="246" t="s">
        <v>366</v>
      </c>
      <c r="F239" s="247" t="s">
        <v>367</v>
      </c>
      <c r="G239" s="248" t="s">
        <v>155</v>
      </c>
      <c r="H239" s="249">
        <v>6.1200000000000001</v>
      </c>
      <c r="I239" s="250"/>
      <c r="J239" s="251">
        <f>ROUND(I239*H239,2)</f>
        <v>0</v>
      </c>
      <c r="K239" s="247" t="s">
        <v>124</v>
      </c>
      <c r="L239" s="252"/>
      <c r="M239" s="253" t="s">
        <v>19</v>
      </c>
      <c r="N239" s="254" t="s">
        <v>42</v>
      </c>
      <c r="O239" s="84"/>
      <c r="P239" s="213">
        <f>O239*H239</f>
        <v>0</v>
      </c>
      <c r="Q239" s="213">
        <v>0.065670000000000006</v>
      </c>
      <c r="R239" s="213">
        <f>Q239*H239</f>
        <v>0.40190040000000005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172</v>
      </c>
      <c r="AT239" s="215" t="s">
        <v>244</v>
      </c>
      <c r="AU239" s="215" t="s">
        <v>81</v>
      </c>
      <c r="AY239" s="17" t="s">
        <v>118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79</v>
      </c>
      <c r="BK239" s="216">
        <f>ROUND(I239*H239,2)</f>
        <v>0</v>
      </c>
      <c r="BL239" s="17" t="s">
        <v>125</v>
      </c>
      <c r="BM239" s="215" t="s">
        <v>368</v>
      </c>
    </row>
    <row r="240" s="2" customFormat="1">
      <c r="A240" s="38"/>
      <c r="B240" s="39"/>
      <c r="C240" s="40"/>
      <c r="D240" s="217" t="s">
        <v>127</v>
      </c>
      <c r="E240" s="40"/>
      <c r="F240" s="218" t="s">
        <v>367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127</v>
      </c>
      <c r="AU240" s="17" t="s">
        <v>81</v>
      </c>
    </row>
    <row r="241" s="13" customFormat="1">
      <c r="A241" s="13"/>
      <c r="B241" s="224"/>
      <c r="C241" s="225"/>
      <c r="D241" s="217" t="s">
        <v>131</v>
      </c>
      <c r="E241" s="225"/>
      <c r="F241" s="227" t="s">
        <v>369</v>
      </c>
      <c r="G241" s="225"/>
      <c r="H241" s="228">
        <v>6.1200000000000001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131</v>
      </c>
      <c r="AU241" s="234" t="s">
        <v>81</v>
      </c>
      <c r="AV241" s="13" t="s">
        <v>81</v>
      </c>
      <c r="AW241" s="13" t="s">
        <v>4</v>
      </c>
      <c r="AX241" s="13" t="s">
        <v>79</v>
      </c>
      <c r="AY241" s="234" t="s">
        <v>118</v>
      </c>
    </row>
    <row r="242" s="2" customFormat="1" ht="22.2" customHeight="1">
      <c r="A242" s="38"/>
      <c r="B242" s="39"/>
      <c r="C242" s="204" t="s">
        <v>370</v>
      </c>
      <c r="D242" s="204" t="s">
        <v>120</v>
      </c>
      <c r="E242" s="205" t="s">
        <v>371</v>
      </c>
      <c r="F242" s="206" t="s">
        <v>372</v>
      </c>
      <c r="G242" s="207" t="s">
        <v>155</v>
      </c>
      <c r="H242" s="208">
        <v>80</v>
      </c>
      <c r="I242" s="209"/>
      <c r="J242" s="210">
        <f>ROUND(I242*H242,2)</f>
        <v>0</v>
      </c>
      <c r="K242" s="206" t="s">
        <v>124</v>
      </c>
      <c r="L242" s="44"/>
      <c r="M242" s="211" t="s">
        <v>19</v>
      </c>
      <c r="N242" s="212" t="s">
        <v>42</v>
      </c>
      <c r="O242" s="84"/>
      <c r="P242" s="213">
        <f>O242*H242</f>
        <v>0</v>
      </c>
      <c r="Q242" s="213">
        <v>0.15540000000000001</v>
      </c>
      <c r="R242" s="213">
        <f>Q242*H242</f>
        <v>12.432</v>
      </c>
      <c r="S242" s="213">
        <v>0</v>
      </c>
      <c r="T242" s="21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5" t="s">
        <v>125</v>
      </c>
      <c r="AT242" s="215" t="s">
        <v>120</v>
      </c>
      <c r="AU242" s="215" t="s">
        <v>81</v>
      </c>
      <c r="AY242" s="17" t="s">
        <v>118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7" t="s">
        <v>79</v>
      </c>
      <c r="BK242" s="216">
        <f>ROUND(I242*H242,2)</f>
        <v>0</v>
      </c>
      <c r="BL242" s="17" t="s">
        <v>125</v>
      </c>
      <c r="BM242" s="215" t="s">
        <v>373</v>
      </c>
    </row>
    <row r="243" s="2" customFormat="1">
      <c r="A243" s="38"/>
      <c r="B243" s="39"/>
      <c r="C243" s="40"/>
      <c r="D243" s="217" t="s">
        <v>127</v>
      </c>
      <c r="E243" s="40"/>
      <c r="F243" s="218" t="s">
        <v>374</v>
      </c>
      <c r="G243" s="40"/>
      <c r="H243" s="40"/>
      <c r="I243" s="219"/>
      <c r="J243" s="40"/>
      <c r="K243" s="40"/>
      <c r="L243" s="44"/>
      <c r="M243" s="220"/>
      <c r="N243" s="221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127</v>
      </c>
      <c r="AU243" s="17" t="s">
        <v>81</v>
      </c>
    </row>
    <row r="244" s="2" customFormat="1">
      <c r="A244" s="38"/>
      <c r="B244" s="39"/>
      <c r="C244" s="40"/>
      <c r="D244" s="222" t="s">
        <v>129</v>
      </c>
      <c r="E244" s="40"/>
      <c r="F244" s="223" t="s">
        <v>375</v>
      </c>
      <c r="G244" s="40"/>
      <c r="H244" s="40"/>
      <c r="I244" s="219"/>
      <c r="J244" s="40"/>
      <c r="K244" s="40"/>
      <c r="L244" s="44"/>
      <c r="M244" s="220"/>
      <c r="N244" s="221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129</v>
      </c>
      <c r="AU244" s="17" t="s">
        <v>81</v>
      </c>
    </row>
    <row r="245" s="2" customFormat="1" ht="14.4" customHeight="1">
      <c r="A245" s="38"/>
      <c r="B245" s="39"/>
      <c r="C245" s="245" t="s">
        <v>376</v>
      </c>
      <c r="D245" s="245" t="s">
        <v>244</v>
      </c>
      <c r="E245" s="246" t="s">
        <v>377</v>
      </c>
      <c r="F245" s="247" t="s">
        <v>378</v>
      </c>
      <c r="G245" s="248" t="s">
        <v>155</v>
      </c>
      <c r="H245" s="249">
        <v>81.599999999999994</v>
      </c>
      <c r="I245" s="250"/>
      <c r="J245" s="251">
        <f>ROUND(I245*H245,2)</f>
        <v>0</v>
      </c>
      <c r="K245" s="247" t="s">
        <v>124</v>
      </c>
      <c r="L245" s="252"/>
      <c r="M245" s="253" t="s">
        <v>19</v>
      </c>
      <c r="N245" s="254" t="s">
        <v>42</v>
      </c>
      <c r="O245" s="84"/>
      <c r="P245" s="213">
        <f>O245*H245</f>
        <v>0</v>
      </c>
      <c r="Q245" s="213">
        <v>0.10199999999999999</v>
      </c>
      <c r="R245" s="213">
        <f>Q245*H245</f>
        <v>8.3231999999999982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172</v>
      </c>
      <c r="AT245" s="215" t="s">
        <v>244</v>
      </c>
      <c r="AU245" s="215" t="s">
        <v>81</v>
      </c>
      <c r="AY245" s="17" t="s">
        <v>118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79</v>
      </c>
      <c r="BK245" s="216">
        <f>ROUND(I245*H245,2)</f>
        <v>0</v>
      </c>
      <c r="BL245" s="17" t="s">
        <v>125</v>
      </c>
      <c r="BM245" s="215" t="s">
        <v>379</v>
      </c>
    </row>
    <row r="246" s="2" customFormat="1">
      <c r="A246" s="38"/>
      <c r="B246" s="39"/>
      <c r="C246" s="40"/>
      <c r="D246" s="217" t="s">
        <v>127</v>
      </c>
      <c r="E246" s="40"/>
      <c r="F246" s="218" t="s">
        <v>378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127</v>
      </c>
      <c r="AU246" s="17" t="s">
        <v>81</v>
      </c>
    </row>
    <row r="247" s="13" customFormat="1">
      <c r="A247" s="13"/>
      <c r="B247" s="224"/>
      <c r="C247" s="225"/>
      <c r="D247" s="217" t="s">
        <v>131</v>
      </c>
      <c r="E247" s="225"/>
      <c r="F247" s="227" t="s">
        <v>380</v>
      </c>
      <c r="G247" s="225"/>
      <c r="H247" s="228">
        <v>81.599999999999994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131</v>
      </c>
      <c r="AU247" s="234" t="s">
        <v>81</v>
      </c>
      <c r="AV247" s="13" t="s">
        <v>81</v>
      </c>
      <c r="AW247" s="13" t="s">
        <v>4</v>
      </c>
      <c r="AX247" s="13" t="s">
        <v>79</v>
      </c>
      <c r="AY247" s="234" t="s">
        <v>118</v>
      </c>
    </row>
    <row r="248" s="2" customFormat="1" ht="22.2" customHeight="1">
      <c r="A248" s="38"/>
      <c r="B248" s="39"/>
      <c r="C248" s="204" t="s">
        <v>381</v>
      </c>
      <c r="D248" s="204" t="s">
        <v>120</v>
      </c>
      <c r="E248" s="205" t="s">
        <v>382</v>
      </c>
      <c r="F248" s="206" t="s">
        <v>383</v>
      </c>
      <c r="G248" s="207" t="s">
        <v>155</v>
      </c>
      <c r="H248" s="208">
        <v>95</v>
      </c>
      <c r="I248" s="209"/>
      <c r="J248" s="210">
        <f>ROUND(I248*H248,2)</f>
        <v>0</v>
      </c>
      <c r="K248" s="206" t="s">
        <v>124</v>
      </c>
      <c r="L248" s="44"/>
      <c r="M248" s="211" t="s">
        <v>19</v>
      </c>
      <c r="N248" s="212" t="s">
        <v>42</v>
      </c>
      <c r="O248" s="84"/>
      <c r="P248" s="213">
        <f>O248*H248</f>
        <v>0</v>
      </c>
      <c r="Q248" s="213">
        <v>0.10095</v>
      </c>
      <c r="R248" s="213">
        <f>Q248*H248</f>
        <v>9.5902499999999993</v>
      </c>
      <c r="S248" s="213">
        <v>0</v>
      </c>
      <c r="T248" s="21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5" t="s">
        <v>125</v>
      </c>
      <c r="AT248" s="215" t="s">
        <v>120</v>
      </c>
      <c r="AU248" s="215" t="s">
        <v>81</v>
      </c>
      <c r="AY248" s="17" t="s">
        <v>118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7" t="s">
        <v>79</v>
      </c>
      <c r="BK248" s="216">
        <f>ROUND(I248*H248,2)</f>
        <v>0</v>
      </c>
      <c r="BL248" s="17" t="s">
        <v>125</v>
      </c>
      <c r="BM248" s="215" t="s">
        <v>384</v>
      </c>
    </row>
    <row r="249" s="2" customFormat="1">
      <c r="A249" s="38"/>
      <c r="B249" s="39"/>
      <c r="C249" s="40"/>
      <c r="D249" s="217" t="s">
        <v>127</v>
      </c>
      <c r="E249" s="40"/>
      <c r="F249" s="218" t="s">
        <v>385</v>
      </c>
      <c r="G249" s="40"/>
      <c r="H249" s="40"/>
      <c r="I249" s="219"/>
      <c r="J249" s="40"/>
      <c r="K249" s="40"/>
      <c r="L249" s="44"/>
      <c r="M249" s="220"/>
      <c r="N249" s="221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127</v>
      </c>
      <c r="AU249" s="17" t="s">
        <v>81</v>
      </c>
    </row>
    <row r="250" s="2" customFormat="1">
      <c r="A250" s="38"/>
      <c r="B250" s="39"/>
      <c r="C250" s="40"/>
      <c r="D250" s="222" t="s">
        <v>129</v>
      </c>
      <c r="E250" s="40"/>
      <c r="F250" s="223" t="s">
        <v>386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129</v>
      </c>
      <c r="AU250" s="17" t="s">
        <v>81</v>
      </c>
    </row>
    <row r="251" s="2" customFormat="1" ht="14.4" customHeight="1">
      <c r="A251" s="38"/>
      <c r="B251" s="39"/>
      <c r="C251" s="245" t="s">
        <v>387</v>
      </c>
      <c r="D251" s="245" t="s">
        <v>244</v>
      </c>
      <c r="E251" s="246" t="s">
        <v>388</v>
      </c>
      <c r="F251" s="247" t="s">
        <v>389</v>
      </c>
      <c r="G251" s="248" t="s">
        <v>155</v>
      </c>
      <c r="H251" s="249">
        <v>96.900000000000006</v>
      </c>
      <c r="I251" s="250"/>
      <c r="J251" s="251">
        <f>ROUND(I251*H251,2)</f>
        <v>0</v>
      </c>
      <c r="K251" s="247" t="s">
        <v>124</v>
      </c>
      <c r="L251" s="252"/>
      <c r="M251" s="253" t="s">
        <v>19</v>
      </c>
      <c r="N251" s="254" t="s">
        <v>42</v>
      </c>
      <c r="O251" s="84"/>
      <c r="P251" s="213">
        <f>O251*H251</f>
        <v>0</v>
      </c>
      <c r="Q251" s="213">
        <v>0.021999999999999999</v>
      </c>
      <c r="R251" s="213">
        <f>Q251*H251</f>
        <v>2.1318000000000001</v>
      </c>
      <c r="S251" s="213">
        <v>0</v>
      </c>
      <c r="T251" s="21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15" t="s">
        <v>172</v>
      </c>
      <c r="AT251" s="215" t="s">
        <v>244</v>
      </c>
      <c r="AU251" s="215" t="s">
        <v>81</v>
      </c>
      <c r="AY251" s="17" t="s">
        <v>118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7" t="s">
        <v>79</v>
      </c>
      <c r="BK251" s="216">
        <f>ROUND(I251*H251,2)</f>
        <v>0</v>
      </c>
      <c r="BL251" s="17" t="s">
        <v>125</v>
      </c>
      <c r="BM251" s="215" t="s">
        <v>390</v>
      </c>
    </row>
    <row r="252" s="2" customFormat="1">
      <c r="A252" s="38"/>
      <c r="B252" s="39"/>
      <c r="C252" s="40"/>
      <c r="D252" s="217" t="s">
        <v>127</v>
      </c>
      <c r="E252" s="40"/>
      <c r="F252" s="218" t="s">
        <v>389</v>
      </c>
      <c r="G252" s="40"/>
      <c r="H252" s="40"/>
      <c r="I252" s="219"/>
      <c r="J252" s="40"/>
      <c r="K252" s="40"/>
      <c r="L252" s="44"/>
      <c r="M252" s="220"/>
      <c r="N252" s="221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127</v>
      </c>
      <c r="AU252" s="17" t="s">
        <v>81</v>
      </c>
    </row>
    <row r="253" s="13" customFormat="1">
      <c r="A253" s="13"/>
      <c r="B253" s="224"/>
      <c r="C253" s="225"/>
      <c r="D253" s="217" t="s">
        <v>131</v>
      </c>
      <c r="E253" s="225"/>
      <c r="F253" s="227" t="s">
        <v>391</v>
      </c>
      <c r="G253" s="225"/>
      <c r="H253" s="228">
        <v>96.900000000000006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131</v>
      </c>
      <c r="AU253" s="234" t="s">
        <v>81</v>
      </c>
      <c r="AV253" s="13" t="s">
        <v>81</v>
      </c>
      <c r="AW253" s="13" t="s">
        <v>4</v>
      </c>
      <c r="AX253" s="13" t="s">
        <v>79</v>
      </c>
      <c r="AY253" s="234" t="s">
        <v>118</v>
      </c>
    </row>
    <row r="254" s="2" customFormat="1" ht="22.2" customHeight="1">
      <c r="A254" s="38"/>
      <c r="B254" s="39"/>
      <c r="C254" s="204" t="s">
        <v>392</v>
      </c>
      <c r="D254" s="204" t="s">
        <v>120</v>
      </c>
      <c r="E254" s="205" t="s">
        <v>393</v>
      </c>
      <c r="F254" s="206" t="s">
        <v>394</v>
      </c>
      <c r="G254" s="207" t="s">
        <v>162</v>
      </c>
      <c r="H254" s="208">
        <v>4.0730000000000004</v>
      </c>
      <c r="I254" s="209"/>
      <c r="J254" s="210">
        <f>ROUND(I254*H254,2)</f>
        <v>0</v>
      </c>
      <c r="K254" s="206" t="s">
        <v>124</v>
      </c>
      <c r="L254" s="44"/>
      <c r="M254" s="211" t="s">
        <v>19</v>
      </c>
      <c r="N254" s="212" t="s">
        <v>42</v>
      </c>
      <c r="O254" s="84"/>
      <c r="P254" s="213">
        <f>O254*H254</f>
        <v>0</v>
      </c>
      <c r="Q254" s="213">
        <v>2.2563399999999998</v>
      </c>
      <c r="R254" s="213">
        <f>Q254*H254</f>
        <v>9.1900728199999993</v>
      </c>
      <c r="S254" s="213">
        <v>0</v>
      </c>
      <c r="T254" s="21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5" t="s">
        <v>125</v>
      </c>
      <c r="AT254" s="215" t="s">
        <v>120</v>
      </c>
      <c r="AU254" s="215" t="s">
        <v>81</v>
      </c>
      <c r="AY254" s="17" t="s">
        <v>118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7" t="s">
        <v>79</v>
      </c>
      <c r="BK254" s="216">
        <f>ROUND(I254*H254,2)</f>
        <v>0</v>
      </c>
      <c r="BL254" s="17" t="s">
        <v>125</v>
      </c>
      <c r="BM254" s="215" t="s">
        <v>395</v>
      </c>
    </row>
    <row r="255" s="2" customFormat="1">
      <c r="A255" s="38"/>
      <c r="B255" s="39"/>
      <c r="C255" s="40"/>
      <c r="D255" s="217" t="s">
        <v>127</v>
      </c>
      <c r="E255" s="40"/>
      <c r="F255" s="218" t="s">
        <v>396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127</v>
      </c>
      <c r="AU255" s="17" t="s">
        <v>81</v>
      </c>
    </row>
    <row r="256" s="2" customFormat="1">
      <c r="A256" s="38"/>
      <c r="B256" s="39"/>
      <c r="C256" s="40"/>
      <c r="D256" s="222" t="s">
        <v>129</v>
      </c>
      <c r="E256" s="40"/>
      <c r="F256" s="223" t="s">
        <v>397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129</v>
      </c>
      <c r="AU256" s="17" t="s">
        <v>81</v>
      </c>
    </row>
    <row r="257" s="13" customFormat="1">
      <c r="A257" s="13"/>
      <c r="B257" s="224"/>
      <c r="C257" s="225"/>
      <c r="D257" s="217" t="s">
        <v>131</v>
      </c>
      <c r="E257" s="226" t="s">
        <v>19</v>
      </c>
      <c r="F257" s="227" t="s">
        <v>398</v>
      </c>
      <c r="G257" s="225"/>
      <c r="H257" s="228">
        <v>4.0730000000000004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131</v>
      </c>
      <c r="AU257" s="234" t="s">
        <v>81</v>
      </c>
      <c r="AV257" s="13" t="s">
        <v>81</v>
      </c>
      <c r="AW257" s="13" t="s">
        <v>33</v>
      </c>
      <c r="AX257" s="13" t="s">
        <v>71</v>
      </c>
      <c r="AY257" s="234" t="s">
        <v>118</v>
      </c>
    </row>
    <row r="258" s="2" customFormat="1" ht="22.2" customHeight="1">
      <c r="A258" s="38"/>
      <c r="B258" s="39"/>
      <c r="C258" s="204" t="s">
        <v>399</v>
      </c>
      <c r="D258" s="204" t="s">
        <v>120</v>
      </c>
      <c r="E258" s="205" t="s">
        <v>400</v>
      </c>
      <c r="F258" s="206" t="s">
        <v>401</v>
      </c>
      <c r="G258" s="207" t="s">
        <v>155</v>
      </c>
      <c r="H258" s="208">
        <v>5</v>
      </c>
      <c r="I258" s="209"/>
      <c r="J258" s="210">
        <f>ROUND(I258*H258,2)</f>
        <v>0</v>
      </c>
      <c r="K258" s="206" t="s">
        <v>124</v>
      </c>
      <c r="L258" s="44"/>
      <c r="M258" s="211" t="s">
        <v>19</v>
      </c>
      <c r="N258" s="212" t="s">
        <v>42</v>
      </c>
      <c r="O258" s="84"/>
      <c r="P258" s="213">
        <f>O258*H258</f>
        <v>0</v>
      </c>
      <c r="Q258" s="213">
        <v>0.00018000000000000001</v>
      </c>
      <c r="R258" s="213">
        <f>Q258*H258</f>
        <v>0.00090000000000000008</v>
      </c>
      <c r="S258" s="213">
        <v>0</v>
      </c>
      <c r="T258" s="21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5" t="s">
        <v>125</v>
      </c>
      <c r="AT258" s="215" t="s">
        <v>120</v>
      </c>
      <c r="AU258" s="215" t="s">
        <v>81</v>
      </c>
      <c r="AY258" s="17" t="s">
        <v>118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79</v>
      </c>
      <c r="BK258" s="216">
        <f>ROUND(I258*H258,2)</f>
        <v>0</v>
      </c>
      <c r="BL258" s="17" t="s">
        <v>125</v>
      </c>
      <c r="BM258" s="215" t="s">
        <v>402</v>
      </c>
    </row>
    <row r="259" s="2" customFormat="1">
      <c r="A259" s="38"/>
      <c r="B259" s="39"/>
      <c r="C259" s="40"/>
      <c r="D259" s="217" t="s">
        <v>127</v>
      </c>
      <c r="E259" s="40"/>
      <c r="F259" s="218" t="s">
        <v>403</v>
      </c>
      <c r="G259" s="40"/>
      <c r="H259" s="40"/>
      <c r="I259" s="219"/>
      <c r="J259" s="40"/>
      <c r="K259" s="40"/>
      <c r="L259" s="44"/>
      <c r="M259" s="220"/>
      <c r="N259" s="221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127</v>
      </c>
      <c r="AU259" s="17" t="s">
        <v>81</v>
      </c>
    </row>
    <row r="260" s="2" customFormat="1">
      <c r="A260" s="38"/>
      <c r="B260" s="39"/>
      <c r="C260" s="40"/>
      <c r="D260" s="222" t="s">
        <v>129</v>
      </c>
      <c r="E260" s="40"/>
      <c r="F260" s="223" t="s">
        <v>404</v>
      </c>
      <c r="G260" s="40"/>
      <c r="H260" s="40"/>
      <c r="I260" s="219"/>
      <c r="J260" s="40"/>
      <c r="K260" s="40"/>
      <c r="L260" s="44"/>
      <c r="M260" s="220"/>
      <c r="N260" s="221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129</v>
      </c>
      <c r="AU260" s="17" t="s">
        <v>81</v>
      </c>
    </row>
    <row r="261" s="13" customFormat="1">
      <c r="A261" s="13"/>
      <c r="B261" s="224"/>
      <c r="C261" s="225"/>
      <c r="D261" s="217" t="s">
        <v>131</v>
      </c>
      <c r="E261" s="226" t="s">
        <v>19</v>
      </c>
      <c r="F261" s="227" t="s">
        <v>405</v>
      </c>
      <c r="G261" s="225"/>
      <c r="H261" s="228">
        <v>5</v>
      </c>
      <c r="I261" s="229"/>
      <c r="J261" s="225"/>
      <c r="K261" s="225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131</v>
      </c>
      <c r="AU261" s="234" t="s">
        <v>81</v>
      </c>
      <c r="AV261" s="13" t="s">
        <v>81</v>
      </c>
      <c r="AW261" s="13" t="s">
        <v>33</v>
      </c>
      <c r="AX261" s="13" t="s">
        <v>71</v>
      </c>
      <c r="AY261" s="234" t="s">
        <v>118</v>
      </c>
    </row>
    <row r="262" s="2" customFormat="1" ht="30" customHeight="1">
      <c r="A262" s="38"/>
      <c r="B262" s="39"/>
      <c r="C262" s="204" t="s">
        <v>406</v>
      </c>
      <c r="D262" s="204" t="s">
        <v>120</v>
      </c>
      <c r="E262" s="205" t="s">
        <v>407</v>
      </c>
      <c r="F262" s="206" t="s">
        <v>408</v>
      </c>
      <c r="G262" s="207" t="s">
        <v>155</v>
      </c>
      <c r="H262" s="208">
        <v>95</v>
      </c>
      <c r="I262" s="209"/>
      <c r="J262" s="210">
        <f>ROUND(I262*H262,2)</f>
        <v>0</v>
      </c>
      <c r="K262" s="206" t="s">
        <v>124</v>
      </c>
      <c r="L262" s="44"/>
      <c r="M262" s="211" t="s">
        <v>19</v>
      </c>
      <c r="N262" s="212" t="s">
        <v>42</v>
      </c>
      <c r="O262" s="84"/>
      <c r="P262" s="213">
        <f>O262*H262</f>
        <v>0</v>
      </c>
      <c r="Q262" s="213">
        <v>0.00060999999999999997</v>
      </c>
      <c r="R262" s="213">
        <f>Q262*H262</f>
        <v>0.057949999999999995</v>
      </c>
      <c r="S262" s="213">
        <v>0</v>
      </c>
      <c r="T262" s="214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15" t="s">
        <v>125</v>
      </c>
      <c r="AT262" s="215" t="s">
        <v>120</v>
      </c>
      <c r="AU262" s="215" t="s">
        <v>81</v>
      </c>
      <c r="AY262" s="17" t="s">
        <v>118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7" t="s">
        <v>79</v>
      </c>
      <c r="BK262" s="216">
        <f>ROUND(I262*H262,2)</f>
        <v>0</v>
      </c>
      <c r="BL262" s="17" t="s">
        <v>125</v>
      </c>
      <c r="BM262" s="215" t="s">
        <v>409</v>
      </c>
    </row>
    <row r="263" s="2" customFormat="1">
      <c r="A263" s="38"/>
      <c r="B263" s="39"/>
      <c r="C263" s="40"/>
      <c r="D263" s="217" t="s">
        <v>127</v>
      </c>
      <c r="E263" s="40"/>
      <c r="F263" s="218" t="s">
        <v>410</v>
      </c>
      <c r="G263" s="40"/>
      <c r="H263" s="40"/>
      <c r="I263" s="219"/>
      <c r="J263" s="40"/>
      <c r="K263" s="40"/>
      <c r="L263" s="44"/>
      <c r="M263" s="220"/>
      <c r="N263" s="221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127</v>
      </c>
      <c r="AU263" s="17" t="s">
        <v>81</v>
      </c>
    </row>
    <row r="264" s="2" customFormat="1">
      <c r="A264" s="38"/>
      <c r="B264" s="39"/>
      <c r="C264" s="40"/>
      <c r="D264" s="222" t="s">
        <v>129</v>
      </c>
      <c r="E264" s="40"/>
      <c r="F264" s="223" t="s">
        <v>411</v>
      </c>
      <c r="G264" s="40"/>
      <c r="H264" s="40"/>
      <c r="I264" s="219"/>
      <c r="J264" s="40"/>
      <c r="K264" s="40"/>
      <c r="L264" s="44"/>
      <c r="M264" s="220"/>
      <c r="N264" s="221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129</v>
      </c>
      <c r="AU264" s="17" t="s">
        <v>81</v>
      </c>
    </row>
    <row r="265" s="13" customFormat="1">
      <c r="A265" s="13"/>
      <c r="B265" s="224"/>
      <c r="C265" s="225"/>
      <c r="D265" s="217" t="s">
        <v>131</v>
      </c>
      <c r="E265" s="226" t="s">
        <v>19</v>
      </c>
      <c r="F265" s="227" t="s">
        <v>412</v>
      </c>
      <c r="G265" s="225"/>
      <c r="H265" s="228">
        <v>95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131</v>
      </c>
      <c r="AU265" s="234" t="s">
        <v>81</v>
      </c>
      <c r="AV265" s="13" t="s">
        <v>81</v>
      </c>
      <c r="AW265" s="13" t="s">
        <v>33</v>
      </c>
      <c r="AX265" s="13" t="s">
        <v>71</v>
      </c>
      <c r="AY265" s="234" t="s">
        <v>118</v>
      </c>
    </row>
    <row r="266" s="2" customFormat="1" ht="19.8" customHeight="1">
      <c r="A266" s="38"/>
      <c r="B266" s="39"/>
      <c r="C266" s="204" t="s">
        <v>413</v>
      </c>
      <c r="D266" s="204" t="s">
        <v>120</v>
      </c>
      <c r="E266" s="205" t="s">
        <v>414</v>
      </c>
      <c r="F266" s="206" t="s">
        <v>415</v>
      </c>
      <c r="G266" s="207" t="s">
        <v>155</v>
      </c>
      <c r="H266" s="208">
        <v>95</v>
      </c>
      <c r="I266" s="209"/>
      <c r="J266" s="210">
        <f>ROUND(I266*H266,2)</f>
        <v>0</v>
      </c>
      <c r="K266" s="206" t="s">
        <v>124</v>
      </c>
      <c r="L266" s="44"/>
      <c r="M266" s="211" t="s">
        <v>19</v>
      </c>
      <c r="N266" s="212" t="s">
        <v>42</v>
      </c>
      <c r="O266" s="84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15" t="s">
        <v>125</v>
      </c>
      <c r="AT266" s="215" t="s">
        <v>120</v>
      </c>
      <c r="AU266" s="215" t="s">
        <v>81</v>
      </c>
      <c r="AY266" s="17" t="s">
        <v>118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7" t="s">
        <v>79</v>
      </c>
      <c r="BK266" s="216">
        <f>ROUND(I266*H266,2)</f>
        <v>0</v>
      </c>
      <c r="BL266" s="17" t="s">
        <v>125</v>
      </c>
      <c r="BM266" s="215" t="s">
        <v>416</v>
      </c>
    </row>
    <row r="267" s="2" customFormat="1">
      <c r="A267" s="38"/>
      <c r="B267" s="39"/>
      <c r="C267" s="40"/>
      <c r="D267" s="217" t="s">
        <v>127</v>
      </c>
      <c r="E267" s="40"/>
      <c r="F267" s="218" t="s">
        <v>417</v>
      </c>
      <c r="G267" s="40"/>
      <c r="H267" s="40"/>
      <c r="I267" s="219"/>
      <c r="J267" s="40"/>
      <c r="K267" s="40"/>
      <c r="L267" s="44"/>
      <c r="M267" s="220"/>
      <c r="N267" s="221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127</v>
      </c>
      <c r="AU267" s="17" t="s">
        <v>81</v>
      </c>
    </row>
    <row r="268" s="2" customFormat="1">
      <c r="A268" s="38"/>
      <c r="B268" s="39"/>
      <c r="C268" s="40"/>
      <c r="D268" s="222" t="s">
        <v>129</v>
      </c>
      <c r="E268" s="40"/>
      <c r="F268" s="223" t="s">
        <v>418</v>
      </c>
      <c r="G268" s="40"/>
      <c r="H268" s="40"/>
      <c r="I268" s="219"/>
      <c r="J268" s="40"/>
      <c r="K268" s="40"/>
      <c r="L268" s="44"/>
      <c r="M268" s="220"/>
      <c r="N268" s="221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129</v>
      </c>
      <c r="AU268" s="17" t="s">
        <v>81</v>
      </c>
    </row>
    <row r="269" s="13" customFormat="1">
      <c r="A269" s="13"/>
      <c r="B269" s="224"/>
      <c r="C269" s="225"/>
      <c r="D269" s="217" t="s">
        <v>131</v>
      </c>
      <c r="E269" s="226" t="s">
        <v>19</v>
      </c>
      <c r="F269" s="227" t="s">
        <v>412</v>
      </c>
      <c r="G269" s="225"/>
      <c r="H269" s="228">
        <v>95</v>
      </c>
      <c r="I269" s="229"/>
      <c r="J269" s="225"/>
      <c r="K269" s="225"/>
      <c r="L269" s="230"/>
      <c r="M269" s="231"/>
      <c r="N269" s="232"/>
      <c r="O269" s="232"/>
      <c r="P269" s="232"/>
      <c r="Q269" s="232"/>
      <c r="R269" s="232"/>
      <c r="S269" s="232"/>
      <c r="T269" s="23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4" t="s">
        <v>131</v>
      </c>
      <c r="AU269" s="234" t="s">
        <v>81</v>
      </c>
      <c r="AV269" s="13" t="s">
        <v>81</v>
      </c>
      <c r="AW269" s="13" t="s">
        <v>33</v>
      </c>
      <c r="AX269" s="13" t="s">
        <v>71</v>
      </c>
      <c r="AY269" s="234" t="s">
        <v>118</v>
      </c>
    </row>
    <row r="270" s="12" customFormat="1" ht="22.8" customHeight="1">
      <c r="A270" s="12"/>
      <c r="B270" s="188"/>
      <c r="C270" s="189"/>
      <c r="D270" s="190" t="s">
        <v>70</v>
      </c>
      <c r="E270" s="202" t="s">
        <v>419</v>
      </c>
      <c r="F270" s="202" t="s">
        <v>420</v>
      </c>
      <c r="G270" s="189"/>
      <c r="H270" s="189"/>
      <c r="I270" s="192"/>
      <c r="J270" s="203">
        <f>BK270</f>
        <v>0</v>
      </c>
      <c r="K270" s="189"/>
      <c r="L270" s="194"/>
      <c r="M270" s="195"/>
      <c r="N270" s="196"/>
      <c r="O270" s="196"/>
      <c r="P270" s="197">
        <f>SUM(P271:P289)</f>
        <v>0</v>
      </c>
      <c r="Q270" s="196"/>
      <c r="R270" s="197">
        <f>SUM(R271:R289)</f>
        <v>0</v>
      </c>
      <c r="S270" s="196"/>
      <c r="T270" s="198">
        <f>SUM(T271:T289)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199" t="s">
        <v>79</v>
      </c>
      <c r="AT270" s="200" t="s">
        <v>70</v>
      </c>
      <c r="AU270" s="200" t="s">
        <v>79</v>
      </c>
      <c r="AY270" s="199" t="s">
        <v>118</v>
      </c>
      <c r="BK270" s="201">
        <f>SUM(BK271:BK289)</f>
        <v>0</v>
      </c>
    </row>
    <row r="271" s="2" customFormat="1" ht="14.4" customHeight="1">
      <c r="A271" s="38"/>
      <c r="B271" s="39"/>
      <c r="C271" s="204" t="s">
        <v>421</v>
      </c>
      <c r="D271" s="204" t="s">
        <v>120</v>
      </c>
      <c r="E271" s="205" t="s">
        <v>422</v>
      </c>
      <c r="F271" s="206" t="s">
        <v>423</v>
      </c>
      <c r="G271" s="207" t="s">
        <v>209</v>
      </c>
      <c r="H271" s="208">
        <v>8.8249999999999993</v>
      </c>
      <c r="I271" s="209"/>
      <c r="J271" s="210">
        <f>ROUND(I271*H271,2)</f>
        <v>0</v>
      </c>
      <c r="K271" s="206" t="s">
        <v>124</v>
      </c>
      <c r="L271" s="44"/>
      <c r="M271" s="211" t="s">
        <v>19</v>
      </c>
      <c r="N271" s="212" t="s">
        <v>42</v>
      </c>
      <c r="O271" s="84"/>
      <c r="P271" s="213">
        <f>O271*H271</f>
        <v>0</v>
      </c>
      <c r="Q271" s="213">
        <v>0</v>
      </c>
      <c r="R271" s="213">
        <f>Q271*H271</f>
        <v>0</v>
      </c>
      <c r="S271" s="213">
        <v>0</v>
      </c>
      <c r="T271" s="21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5" t="s">
        <v>125</v>
      </c>
      <c r="AT271" s="215" t="s">
        <v>120</v>
      </c>
      <c r="AU271" s="215" t="s">
        <v>81</v>
      </c>
      <c r="AY271" s="17" t="s">
        <v>118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79</v>
      </c>
      <c r="BK271" s="216">
        <f>ROUND(I271*H271,2)</f>
        <v>0</v>
      </c>
      <c r="BL271" s="17" t="s">
        <v>125</v>
      </c>
      <c r="BM271" s="215" t="s">
        <v>424</v>
      </c>
    </row>
    <row r="272" s="2" customFormat="1">
      <c r="A272" s="38"/>
      <c r="B272" s="39"/>
      <c r="C272" s="40"/>
      <c r="D272" s="217" t="s">
        <v>127</v>
      </c>
      <c r="E272" s="40"/>
      <c r="F272" s="218" t="s">
        <v>425</v>
      </c>
      <c r="G272" s="40"/>
      <c r="H272" s="40"/>
      <c r="I272" s="219"/>
      <c r="J272" s="40"/>
      <c r="K272" s="40"/>
      <c r="L272" s="44"/>
      <c r="M272" s="220"/>
      <c r="N272" s="221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127</v>
      </c>
      <c r="AU272" s="17" t="s">
        <v>81</v>
      </c>
    </row>
    <row r="273" s="2" customFormat="1">
      <c r="A273" s="38"/>
      <c r="B273" s="39"/>
      <c r="C273" s="40"/>
      <c r="D273" s="222" t="s">
        <v>129</v>
      </c>
      <c r="E273" s="40"/>
      <c r="F273" s="223" t="s">
        <v>426</v>
      </c>
      <c r="G273" s="40"/>
      <c r="H273" s="40"/>
      <c r="I273" s="219"/>
      <c r="J273" s="40"/>
      <c r="K273" s="40"/>
      <c r="L273" s="44"/>
      <c r="M273" s="220"/>
      <c r="N273" s="221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129</v>
      </c>
      <c r="AU273" s="17" t="s">
        <v>81</v>
      </c>
    </row>
    <row r="274" s="2" customFormat="1" ht="22.2" customHeight="1">
      <c r="A274" s="38"/>
      <c r="B274" s="39"/>
      <c r="C274" s="204" t="s">
        <v>427</v>
      </c>
      <c r="D274" s="204" t="s">
        <v>120</v>
      </c>
      <c r="E274" s="205" t="s">
        <v>428</v>
      </c>
      <c r="F274" s="206" t="s">
        <v>429</v>
      </c>
      <c r="G274" s="207" t="s">
        <v>209</v>
      </c>
      <c r="H274" s="208">
        <v>44.125</v>
      </c>
      <c r="I274" s="209"/>
      <c r="J274" s="210">
        <f>ROUND(I274*H274,2)</f>
        <v>0</v>
      </c>
      <c r="K274" s="206" t="s">
        <v>124</v>
      </c>
      <c r="L274" s="44"/>
      <c r="M274" s="211" t="s">
        <v>19</v>
      </c>
      <c r="N274" s="212" t="s">
        <v>42</v>
      </c>
      <c r="O274" s="84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15" t="s">
        <v>125</v>
      </c>
      <c r="AT274" s="215" t="s">
        <v>120</v>
      </c>
      <c r="AU274" s="215" t="s">
        <v>81</v>
      </c>
      <c r="AY274" s="17" t="s">
        <v>118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7" t="s">
        <v>79</v>
      </c>
      <c r="BK274" s="216">
        <f>ROUND(I274*H274,2)</f>
        <v>0</v>
      </c>
      <c r="BL274" s="17" t="s">
        <v>125</v>
      </c>
      <c r="BM274" s="215" t="s">
        <v>430</v>
      </c>
    </row>
    <row r="275" s="2" customFormat="1">
      <c r="A275" s="38"/>
      <c r="B275" s="39"/>
      <c r="C275" s="40"/>
      <c r="D275" s="217" t="s">
        <v>127</v>
      </c>
      <c r="E275" s="40"/>
      <c r="F275" s="218" t="s">
        <v>431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127</v>
      </c>
      <c r="AU275" s="17" t="s">
        <v>81</v>
      </c>
    </row>
    <row r="276" s="2" customFormat="1">
      <c r="A276" s="38"/>
      <c r="B276" s="39"/>
      <c r="C276" s="40"/>
      <c r="D276" s="222" t="s">
        <v>129</v>
      </c>
      <c r="E276" s="40"/>
      <c r="F276" s="223" t="s">
        <v>432</v>
      </c>
      <c r="G276" s="40"/>
      <c r="H276" s="40"/>
      <c r="I276" s="219"/>
      <c r="J276" s="40"/>
      <c r="K276" s="40"/>
      <c r="L276" s="44"/>
      <c r="M276" s="220"/>
      <c r="N276" s="221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129</v>
      </c>
      <c r="AU276" s="17" t="s">
        <v>81</v>
      </c>
    </row>
    <row r="277" s="13" customFormat="1">
      <c r="A277" s="13"/>
      <c r="B277" s="224"/>
      <c r="C277" s="225"/>
      <c r="D277" s="217" t="s">
        <v>131</v>
      </c>
      <c r="E277" s="225"/>
      <c r="F277" s="227" t="s">
        <v>433</v>
      </c>
      <c r="G277" s="225"/>
      <c r="H277" s="228">
        <v>44.125</v>
      </c>
      <c r="I277" s="229"/>
      <c r="J277" s="225"/>
      <c r="K277" s="225"/>
      <c r="L277" s="230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4" t="s">
        <v>131</v>
      </c>
      <c r="AU277" s="234" t="s">
        <v>81</v>
      </c>
      <c r="AV277" s="13" t="s">
        <v>81</v>
      </c>
      <c r="AW277" s="13" t="s">
        <v>4</v>
      </c>
      <c r="AX277" s="13" t="s">
        <v>79</v>
      </c>
      <c r="AY277" s="234" t="s">
        <v>118</v>
      </c>
    </row>
    <row r="278" s="2" customFormat="1" ht="22.2" customHeight="1">
      <c r="A278" s="38"/>
      <c r="B278" s="39"/>
      <c r="C278" s="204" t="s">
        <v>434</v>
      </c>
      <c r="D278" s="204" t="s">
        <v>120</v>
      </c>
      <c r="E278" s="205" t="s">
        <v>435</v>
      </c>
      <c r="F278" s="206" t="s">
        <v>436</v>
      </c>
      <c r="G278" s="207" t="s">
        <v>209</v>
      </c>
      <c r="H278" s="208">
        <v>8.8249999999999993</v>
      </c>
      <c r="I278" s="209"/>
      <c r="J278" s="210">
        <f>ROUND(I278*H278,2)</f>
        <v>0</v>
      </c>
      <c r="K278" s="206" t="s">
        <v>124</v>
      </c>
      <c r="L278" s="44"/>
      <c r="M278" s="211" t="s">
        <v>19</v>
      </c>
      <c r="N278" s="212" t="s">
        <v>42</v>
      </c>
      <c r="O278" s="84"/>
      <c r="P278" s="213">
        <f>O278*H278</f>
        <v>0</v>
      </c>
      <c r="Q278" s="213">
        <v>0</v>
      </c>
      <c r="R278" s="213">
        <f>Q278*H278</f>
        <v>0</v>
      </c>
      <c r="S278" s="213">
        <v>0</v>
      </c>
      <c r="T278" s="21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15" t="s">
        <v>125</v>
      </c>
      <c r="AT278" s="215" t="s">
        <v>120</v>
      </c>
      <c r="AU278" s="215" t="s">
        <v>81</v>
      </c>
      <c r="AY278" s="17" t="s">
        <v>118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7" t="s">
        <v>79</v>
      </c>
      <c r="BK278" s="216">
        <f>ROUND(I278*H278,2)</f>
        <v>0</v>
      </c>
      <c r="BL278" s="17" t="s">
        <v>125</v>
      </c>
      <c r="BM278" s="215" t="s">
        <v>437</v>
      </c>
    </row>
    <row r="279" s="2" customFormat="1">
      <c r="A279" s="38"/>
      <c r="B279" s="39"/>
      <c r="C279" s="40"/>
      <c r="D279" s="217" t="s">
        <v>127</v>
      </c>
      <c r="E279" s="40"/>
      <c r="F279" s="218" t="s">
        <v>438</v>
      </c>
      <c r="G279" s="40"/>
      <c r="H279" s="40"/>
      <c r="I279" s="219"/>
      <c r="J279" s="40"/>
      <c r="K279" s="40"/>
      <c r="L279" s="44"/>
      <c r="M279" s="220"/>
      <c r="N279" s="221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127</v>
      </c>
      <c r="AU279" s="17" t="s">
        <v>81</v>
      </c>
    </row>
    <row r="280" s="2" customFormat="1">
      <c r="A280" s="38"/>
      <c r="B280" s="39"/>
      <c r="C280" s="40"/>
      <c r="D280" s="222" t="s">
        <v>129</v>
      </c>
      <c r="E280" s="40"/>
      <c r="F280" s="223" t="s">
        <v>439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129</v>
      </c>
      <c r="AU280" s="17" t="s">
        <v>81</v>
      </c>
    </row>
    <row r="281" s="2" customFormat="1" ht="34.8" customHeight="1">
      <c r="A281" s="38"/>
      <c r="B281" s="39"/>
      <c r="C281" s="204" t="s">
        <v>440</v>
      </c>
      <c r="D281" s="204" t="s">
        <v>120</v>
      </c>
      <c r="E281" s="205" t="s">
        <v>441</v>
      </c>
      <c r="F281" s="206" t="s">
        <v>442</v>
      </c>
      <c r="G281" s="207" t="s">
        <v>209</v>
      </c>
      <c r="H281" s="208">
        <v>1.1000000000000001</v>
      </c>
      <c r="I281" s="209"/>
      <c r="J281" s="210">
        <f>ROUND(I281*H281,2)</f>
        <v>0</v>
      </c>
      <c r="K281" s="206" t="s">
        <v>124</v>
      </c>
      <c r="L281" s="44"/>
      <c r="M281" s="211" t="s">
        <v>19</v>
      </c>
      <c r="N281" s="212" t="s">
        <v>42</v>
      </c>
      <c r="O281" s="84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5" t="s">
        <v>125</v>
      </c>
      <c r="AT281" s="215" t="s">
        <v>120</v>
      </c>
      <c r="AU281" s="215" t="s">
        <v>81</v>
      </c>
      <c r="AY281" s="17" t="s">
        <v>118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7" t="s">
        <v>79</v>
      </c>
      <c r="BK281" s="216">
        <f>ROUND(I281*H281,2)</f>
        <v>0</v>
      </c>
      <c r="BL281" s="17" t="s">
        <v>125</v>
      </c>
      <c r="BM281" s="215" t="s">
        <v>443</v>
      </c>
    </row>
    <row r="282" s="2" customFormat="1">
      <c r="A282" s="38"/>
      <c r="B282" s="39"/>
      <c r="C282" s="40"/>
      <c r="D282" s="217" t="s">
        <v>127</v>
      </c>
      <c r="E282" s="40"/>
      <c r="F282" s="218" t="s">
        <v>444</v>
      </c>
      <c r="G282" s="40"/>
      <c r="H282" s="40"/>
      <c r="I282" s="219"/>
      <c r="J282" s="40"/>
      <c r="K282" s="40"/>
      <c r="L282" s="44"/>
      <c r="M282" s="220"/>
      <c r="N282" s="221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127</v>
      </c>
      <c r="AU282" s="17" t="s">
        <v>81</v>
      </c>
    </row>
    <row r="283" s="2" customFormat="1">
      <c r="A283" s="38"/>
      <c r="B283" s="39"/>
      <c r="C283" s="40"/>
      <c r="D283" s="222" t="s">
        <v>129</v>
      </c>
      <c r="E283" s="40"/>
      <c r="F283" s="223" t="s">
        <v>445</v>
      </c>
      <c r="G283" s="40"/>
      <c r="H283" s="40"/>
      <c r="I283" s="219"/>
      <c r="J283" s="40"/>
      <c r="K283" s="40"/>
      <c r="L283" s="44"/>
      <c r="M283" s="220"/>
      <c r="N283" s="221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129</v>
      </c>
      <c r="AU283" s="17" t="s">
        <v>81</v>
      </c>
    </row>
    <row r="284" s="13" customFormat="1">
      <c r="A284" s="13"/>
      <c r="B284" s="224"/>
      <c r="C284" s="225"/>
      <c r="D284" s="217" t="s">
        <v>131</v>
      </c>
      <c r="E284" s="226" t="s">
        <v>19</v>
      </c>
      <c r="F284" s="227" t="s">
        <v>446</v>
      </c>
      <c r="G284" s="225"/>
      <c r="H284" s="228">
        <v>1.1000000000000001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131</v>
      </c>
      <c r="AU284" s="234" t="s">
        <v>81</v>
      </c>
      <c r="AV284" s="13" t="s">
        <v>81</v>
      </c>
      <c r="AW284" s="13" t="s">
        <v>33</v>
      </c>
      <c r="AX284" s="13" t="s">
        <v>71</v>
      </c>
      <c r="AY284" s="234" t="s">
        <v>118</v>
      </c>
    </row>
    <row r="285" s="2" customFormat="1" ht="40.2" customHeight="1">
      <c r="A285" s="38"/>
      <c r="B285" s="39"/>
      <c r="C285" s="204" t="s">
        <v>447</v>
      </c>
      <c r="D285" s="204" t="s">
        <v>120</v>
      </c>
      <c r="E285" s="205" t="s">
        <v>448</v>
      </c>
      <c r="F285" s="206" t="s">
        <v>449</v>
      </c>
      <c r="G285" s="207" t="s">
        <v>209</v>
      </c>
      <c r="H285" s="208">
        <v>7.7249999999999996</v>
      </c>
      <c r="I285" s="209"/>
      <c r="J285" s="210">
        <f>ROUND(I285*H285,2)</f>
        <v>0</v>
      </c>
      <c r="K285" s="206" t="s">
        <v>124</v>
      </c>
      <c r="L285" s="44"/>
      <c r="M285" s="211" t="s">
        <v>19</v>
      </c>
      <c r="N285" s="212" t="s">
        <v>42</v>
      </c>
      <c r="O285" s="84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15" t="s">
        <v>125</v>
      </c>
      <c r="AT285" s="215" t="s">
        <v>120</v>
      </c>
      <c r="AU285" s="215" t="s">
        <v>81</v>
      </c>
      <c r="AY285" s="17" t="s">
        <v>118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7" t="s">
        <v>79</v>
      </c>
      <c r="BK285" s="216">
        <f>ROUND(I285*H285,2)</f>
        <v>0</v>
      </c>
      <c r="BL285" s="17" t="s">
        <v>125</v>
      </c>
      <c r="BM285" s="215" t="s">
        <v>450</v>
      </c>
    </row>
    <row r="286" s="2" customFormat="1">
      <c r="A286" s="38"/>
      <c r="B286" s="39"/>
      <c r="C286" s="40"/>
      <c r="D286" s="217" t="s">
        <v>127</v>
      </c>
      <c r="E286" s="40"/>
      <c r="F286" s="218" t="s">
        <v>449</v>
      </c>
      <c r="G286" s="40"/>
      <c r="H286" s="40"/>
      <c r="I286" s="219"/>
      <c r="J286" s="40"/>
      <c r="K286" s="40"/>
      <c r="L286" s="44"/>
      <c r="M286" s="220"/>
      <c r="N286" s="221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127</v>
      </c>
      <c r="AU286" s="17" t="s">
        <v>81</v>
      </c>
    </row>
    <row r="287" s="2" customFormat="1">
      <c r="A287" s="38"/>
      <c r="B287" s="39"/>
      <c r="C287" s="40"/>
      <c r="D287" s="222" t="s">
        <v>129</v>
      </c>
      <c r="E287" s="40"/>
      <c r="F287" s="223" t="s">
        <v>451</v>
      </c>
      <c r="G287" s="40"/>
      <c r="H287" s="40"/>
      <c r="I287" s="219"/>
      <c r="J287" s="40"/>
      <c r="K287" s="40"/>
      <c r="L287" s="44"/>
      <c r="M287" s="220"/>
      <c r="N287" s="221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129</v>
      </c>
      <c r="AU287" s="17" t="s">
        <v>81</v>
      </c>
    </row>
    <row r="288" s="13" customFormat="1">
      <c r="A288" s="13"/>
      <c r="B288" s="224"/>
      <c r="C288" s="225"/>
      <c r="D288" s="217" t="s">
        <v>131</v>
      </c>
      <c r="E288" s="226" t="s">
        <v>19</v>
      </c>
      <c r="F288" s="227" t="s">
        <v>452</v>
      </c>
      <c r="G288" s="225"/>
      <c r="H288" s="228">
        <v>8.8249999999999993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131</v>
      </c>
      <c r="AU288" s="234" t="s">
        <v>81</v>
      </c>
      <c r="AV288" s="13" t="s">
        <v>81</v>
      </c>
      <c r="AW288" s="13" t="s">
        <v>33</v>
      </c>
      <c r="AX288" s="13" t="s">
        <v>71</v>
      </c>
      <c r="AY288" s="234" t="s">
        <v>118</v>
      </c>
    </row>
    <row r="289" s="13" customFormat="1">
      <c r="A289" s="13"/>
      <c r="B289" s="224"/>
      <c r="C289" s="225"/>
      <c r="D289" s="217" t="s">
        <v>131</v>
      </c>
      <c r="E289" s="226" t="s">
        <v>19</v>
      </c>
      <c r="F289" s="227" t="s">
        <v>453</v>
      </c>
      <c r="G289" s="225"/>
      <c r="H289" s="228">
        <v>-1.1000000000000001</v>
      </c>
      <c r="I289" s="229"/>
      <c r="J289" s="225"/>
      <c r="K289" s="225"/>
      <c r="L289" s="230"/>
      <c r="M289" s="231"/>
      <c r="N289" s="232"/>
      <c r="O289" s="232"/>
      <c r="P289" s="232"/>
      <c r="Q289" s="232"/>
      <c r="R289" s="232"/>
      <c r="S289" s="232"/>
      <c r="T289" s="23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4" t="s">
        <v>131</v>
      </c>
      <c r="AU289" s="234" t="s">
        <v>81</v>
      </c>
      <c r="AV289" s="13" t="s">
        <v>81</v>
      </c>
      <c r="AW289" s="13" t="s">
        <v>33</v>
      </c>
      <c r="AX289" s="13" t="s">
        <v>71</v>
      </c>
      <c r="AY289" s="234" t="s">
        <v>118</v>
      </c>
    </row>
    <row r="290" s="12" customFormat="1" ht="22.8" customHeight="1">
      <c r="A290" s="12"/>
      <c r="B290" s="188"/>
      <c r="C290" s="189"/>
      <c r="D290" s="190" t="s">
        <v>70</v>
      </c>
      <c r="E290" s="202" t="s">
        <v>454</v>
      </c>
      <c r="F290" s="202" t="s">
        <v>455</v>
      </c>
      <c r="G290" s="189"/>
      <c r="H290" s="189"/>
      <c r="I290" s="192"/>
      <c r="J290" s="203">
        <f>BK290</f>
        <v>0</v>
      </c>
      <c r="K290" s="189"/>
      <c r="L290" s="194"/>
      <c r="M290" s="195"/>
      <c r="N290" s="196"/>
      <c r="O290" s="196"/>
      <c r="P290" s="197">
        <f>SUM(P291:P293)</f>
        <v>0</v>
      </c>
      <c r="Q290" s="196"/>
      <c r="R290" s="197">
        <f>SUM(R291:R293)</f>
        <v>0</v>
      </c>
      <c r="S290" s="196"/>
      <c r="T290" s="198">
        <f>SUM(T291:T293)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199" t="s">
        <v>79</v>
      </c>
      <c r="AT290" s="200" t="s">
        <v>70</v>
      </c>
      <c r="AU290" s="200" t="s">
        <v>79</v>
      </c>
      <c r="AY290" s="199" t="s">
        <v>118</v>
      </c>
      <c r="BK290" s="201">
        <f>SUM(BK291:BK293)</f>
        <v>0</v>
      </c>
    </row>
    <row r="291" s="2" customFormat="1" ht="22.2" customHeight="1">
      <c r="A291" s="38"/>
      <c r="B291" s="39"/>
      <c r="C291" s="204" t="s">
        <v>456</v>
      </c>
      <c r="D291" s="204" t="s">
        <v>120</v>
      </c>
      <c r="E291" s="205" t="s">
        <v>457</v>
      </c>
      <c r="F291" s="206" t="s">
        <v>458</v>
      </c>
      <c r="G291" s="207" t="s">
        <v>209</v>
      </c>
      <c r="H291" s="208">
        <v>89.856999999999999</v>
      </c>
      <c r="I291" s="209"/>
      <c r="J291" s="210">
        <f>ROUND(I291*H291,2)</f>
        <v>0</v>
      </c>
      <c r="K291" s="206" t="s">
        <v>124</v>
      </c>
      <c r="L291" s="44"/>
      <c r="M291" s="211" t="s">
        <v>19</v>
      </c>
      <c r="N291" s="212" t="s">
        <v>42</v>
      </c>
      <c r="O291" s="84"/>
      <c r="P291" s="213">
        <f>O291*H291</f>
        <v>0</v>
      </c>
      <c r="Q291" s="213">
        <v>0</v>
      </c>
      <c r="R291" s="213">
        <f>Q291*H291</f>
        <v>0</v>
      </c>
      <c r="S291" s="213">
        <v>0</v>
      </c>
      <c r="T291" s="214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15" t="s">
        <v>125</v>
      </c>
      <c r="AT291" s="215" t="s">
        <v>120</v>
      </c>
      <c r="AU291" s="215" t="s">
        <v>81</v>
      </c>
      <c r="AY291" s="17" t="s">
        <v>118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7" t="s">
        <v>79</v>
      </c>
      <c r="BK291" s="216">
        <f>ROUND(I291*H291,2)</f>
        <v>0</v>
      </c>
      <c r="BL291" s="17" t="s">
        <v>125</v>
      </c>
      <c r="BM291" s="215" t="s">
        <v>459</v>
      </c>
    </row>
    <row r="292" s="2" customFormat="1">
      <c r="A292" s="38"/>
      <c r="B292" s="39"/>
      <c r="C292" s="40"/>
      <c r="D292" s="217" t="s">
        <v>127</v>
      </c>
      <c r="E292" s="40"/>
      <c r="F292" s="218" t="s">
        <v>460</v>
      </c>
      <c r="G292" s="40"/>
      <c r="H292" s="40"/>
      <c r="I292" s="219"/>
      <c r="J292" s="40"/>
      <c r="K292" s="40"/>
      <c r="L292" s="44"/>
      <c r="M292" s="220"/>
      <c r="N292" s="221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127</v>
      </c>
      <c r="AU292" s="17" t="s">
        <v>81</v>
      </c>
    </row>
    <row r="293" s="2" customFormat="1">
      <c r="A293" s="38"/>
      <c r="B293" s="39"/>
      <c r="C293" s="40"/>
      <c r="D293" s="222" t="s">
        <v>129</v>
      </c>
      <c r="E293" s="40"/>
      <c r="F293" s="223" t="s">
        <v>461</v>
      </c>
      <c r="G293" s="40"/>
      <c r="H293" s="40"/>
      <c r="I293" s="219"/>
      <c r="J293" s="40"/>
      <c r="K293" s="40"/>
      <c r="L293" s="44"/>
      <c r="M293" s="220"/>
      <c r="N293" s="221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129</v>
      </c>
      <c r="AU293" s="17" t="s">
        <v>81</v>
      </c>
    </row>
    <row r="294" s="12" customFormat="1" ht="25.92" customHeight="1">
      <c r="A294" s="12"/>
      <c r="B294" s="188"/>
      <c r="C294" s="189"/>
      <c r="D294" s="190" t="s">
        <v>70</v>
      </c>
      <c r="E294" s="191" t="s">
        <v>462</v>
      </c>
      <c r="F294" s="191" t="s">
        <v>463</v>
      </c>
      <c r="G294" s="189"/>
      <c r="H294" s="189"/>
      <c r="I294" s="192"/>
      <c r="J294" s="193">
        <f>BK294</f>
        <v>0</v>
      </c>
      <c r="K294" s="189"/>
      <c r="L294" s="194"/>
      <c r="M294" s="195"/>
      <c r="N294" s="196"/>
      <c r="O294" s="196"/>
      <c r="P294" s="197">
        <f>P295+P300+P307+P312</f>
        <v>0</v>
      </c>
      <c r="Q294" s="196"/>
      <c r="R294" s="197">
        <f>R295+R300+R307+R312</f>
        <v>0</v>
      </c>
      <c r="S294" s="196"/>
      <c r="T294" s="198">
        <f>T295+T300+T307+T312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199" t="s">
        <v>152</v>
      </c>
      <c r="AT294" s="200" t="s">
        <v>70</v>
      </c>
      <c r="AU294" s="200" t="s">
        <v>71</v>
      </c>
      <c r="AY294" s="199" t="s">
        <v>118</v>
      </c>
      <c r="BK294" s="201">
        <f>BK295+BK300+BK307+BK312</f>
        <v>0</v>
      </c>
    </row>
    <row r="295" s="12" customFormat="1" ht="22.8" customHeight="1">
      <c r="A295" s="12"/>
      <c r="B295" s="188"/>
      <c r="C295" s="189"/>
      <c r="D295" s="190" t="s">
        <v>70</v>
      </c>
      <c r="E295" s="202" t="s">
        <v>464</v>
      </c>
      <c r="F295" s="202" t="s">
        <v>465</v>
      </c>
      <c r="G295" s="189"/>
      <c r="H295" s="189"/>
      <c r="I295" s="192"/>
      <c r="J295" s="203">
        <f>BK295</f>
        <v>0</v>
      </c>
      <c r="K295" s="189"/>
      <c r="L295" s="194"/>
      <c r="M295" s="195"/>
      <c r="N295" s="196"/>
      <c r="O295" s="196"/>
      <c r="P295" s="197">
        <f>SUM(P296:P299)</f>
        <v>0</v>
      </c>
      <c r="Q295" s="196"/>
      <c r="R295" s="197">
        <f>SUM(R296:R299)</f>
        <v>0</v>
      </c>
      <c r="S295" s="196"/>
      <c r="T295" s="198">
        <f>SUM(T296:T299)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199" t="s">
        <v>152</v>
      </c>
      <c r="AT295" s="200" t="s">
        <v>70</v>
      </c>
      <c r="AU295" s="200" t="s">
        <v>79</v>
      </c>
      <c r="AY295" s="199" t="s">
        <v>118</v>
      </c>
      <c r="BK295" s="201">
        <f>SUM(BK296:BK299)</f>
        <v>0</v>
      </c>
    </row>
    <row r="296" s="2" customFormat="1" ht="14.4" customHeight="1">
      <c r="A296" s="38"/>
      <c r="B296" s="39"/>
      <c r="C296" s="204" t="s">
        <v>466</v>
      </c>
      <c r="D296" s="204" t="s">
        <v>120</v>
      </c>
      <c r="E296" s="205" t="s">
        <v>467</v>
      </c>
      <c r="F296" s="206" t="s">
        <v>468</v>
      </c>
      <c r="G296" s="207" t="s">
        <v>469</v>
      </c>
      <c r="H296" s="208">
        <v>1</v>
      </c>
      <c r="I296" s="209"/>
      <c r="J296" s="210">
        <f>ROUND(I296*H296,2)</f>
        <v>0</v>
      </c>
      <c r="K296" s="206" t="s">
        <v>124</v>
      </c>
      <c r="L296" s="44"/>
      <c r="M296" s="211" t="s">
        <v>19</v>
      </c>
      <c r="N296" s="212" t="s">
        <v>42</v>
      </c>
      <c r="O296" s="84"/>
      <c r="P296" s="213">
        <f>O296*H296</f>
        <v>0</v>
      </c>
      <c r="Q296" s="213">
        <v>0</v>
      </c>
      <c r="R296" s="213">
        <f>Q296*H296</f>
        <v>0</v>
      </c>
      <c r="S296" s="213">
        <v>0</v>
      </c>
      <c r="T296" s="214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15" t="s">
        <v>470</v>
      </c>
      <c r="AT296" s="215" t="s">
        <v>120</v>
      </c>
      <c r="AU296" s="215" t="s">
        <v>81</v>
      </c>
      <c r="AY296" s="17" t="s">
        <v>118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17" t="s">
        <v>79</v>
      </c>
      <c r="BK296" s="216">
        <f>ROUND(I296*H296,2)</f>
        <v>0</v>
      </c>
      <c r="BL296" s="17" t="s">
        <v>470</v>
      </c>
      <c r="BM296" s="215" t="s">
        <v>471</v>
      </c>
    </row>
    <row r="297" s="2" customFormat="1">
      <c r="A297" s="38"/>
      <c r="B297" s="39"/>
      <c r="C297" s="40"/>
      <c r="D297" s="217" t="s">
        <v>127</v>
      </c>
      <c r="E297" s="40"/>
      <c r="F297" s="218" t="s">
        <v>468</v>
      </c>
      <c r="G297" s="40"/>
      <c r="H297" s="40"/>
      <c r="I297" s="219"/>
      <c r="J297" s="40"/>
      <c r="K297" s="40"/>
      <c r="L297" s="44"/>
      <c r="M297" s="220"/>
      <c r="N297" s="221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127</v>
      </c>
      <c r="AU297" s="17" t="s">
        <v>81</v>
      </c>
    </row>
    <row r="298" s="2" customFormat="1">
      <c r="A298" s="38"/>
      <c r="B298" s="39"/>
      <c r="C298" s="40"/>
      <c r="D298" s="222" t="s">
        <v>129</v>
      </c>
      <c r="E298" s="40"/>
      <c r="F298" s="223" t="s">
        <v>472</v>
      </c>
      <c r="G298" s="40"/>
      <c r="H298" s="40"/>
      <c r="I298" s="219"/>
      <c r="J298" s="40"/>
      <c r="K298" s="40"/>
      <c r="L298" s="44"/>
      <c r="M298" s="220"/>
      <c r="N298" s="221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129</v>
      </c>
      <c r="AU298" s="17" t="s">
        <v>81</v>
      </c>
    </row>
    <row r="299" s="2" customFormat="1">
      <c r="A299" s="38"/>
      <c r="B299" s="39"/>
      <c r="C299" s="40"/>
      <c r="D299" s="217" t="s">
        <v>292</v>
      </c>
      <c r="E299" s="40"/>
      <c r="F299" s="255" t="s">
        <v>473</v>
      </c>
      <c r="G299" s="40"/>
      <c r="H299" s="40"/>
      <c r="I299" s="219"/>
      <c r="J299" s="40"/>
      <c r="K299" s="40"/>
      <c r="L299" s="44"/>
      <c r="M299" s="220"/>
      <c r="N299" s="221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292</v>
      </c>
      <c r="AU299" s="17" t="s">
        <v>81</v>
      </c>
    </row>
    <row r="300" s="12" customFormat="1" ht="22.8" customHeight="1">
      <c r="A300" s="12"/>
      <c r="B300" s="188"/>
      <c r="C300" s="189"/>
      <c r="D300" s="190" t="s">
        <v>70</v>
      </c>
      <c r="E300" s="202" t="s">
        <v>474</v>
      </c>
      <c r="F300" s="202" t="s">
        <v>475</v>
      </c>
      <c r="G300" s="189"/>
      <c r="H300" s="189"/>
      <c r="I300" s="192"/>
      <c r="J300" s="203">
        <f>BK300</f>
        <v>0</v>
      </c>
      <c r="K300" s="189"/>
      <c r="L300" s="194"/>
      <c r="M300" s="195"/>
      <c r="N300" s="196"/>
      <c r="O300" s="196"/>
      <c r="P300" s="197">
        <f>SUM(P301:P306)</f>
        <v>0</v>
      </c>
      <c r="Q300" s="196"/>
      <c r="R300" s="197">
        <f>SUM(R301:R306)</f>
        <v>0</v>
      </c>
      <c r="S300" s="196"/>
      <c r="T300" s="198">
        <f>SUM(T301:T306)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199" t="s">
        <v>152</v>
      </c>
      <c r="AT300" s="200" t="s">
        <v>70</v>
      </c>
      <c r="AU300" s="200" t="s">
        <v>79</v>
      </c>
      <c r="AY300" s="199" t="s">
        <v>118</v>
      </c>
      <c r="BK300" s="201">
        <f>SUM(BK301:BK306)</f>
        <v>0</v>
      </c>
    </row>
    <row r="301" s="2" customFormat="1" ht="14.4" customHeight="1">
      <c r="A301" s="38"/>
      <c r="B301" s="39"/>
      <c r="C301" s="204" t="s">
        <v>476</v>
      </c>
      <c r="D301" s="204" t="s">
        <v>120</v>
      </c>
      <c r="E301" s="205" t="s">
        <v>477</v>
      </c>
      <c r="F301" s="206" t="s">
        <v>475</v>
      </c>
      <c r="G301" s="207" t="s">
        <v>469</v>
      </c>
      <c r="H301" s="208">
        <v>1</v>
      </c>
      <c r="I301" s="209"/>
      <c r="J301" s="210">
        <f>ROUND(I301*H301,2)</f>
        <v>0</v>
      </c>
      <c r="K301" s="206" t="s">
        <v>124</v>
      </c>
      <c r="L301" s="44"/>
      <c r="M301" s="211" t="s">
        <v>19</v>
      </c>
      <c r="N301" s="212" t="s">
        <v>42</v>
      </c>
      <c r="O301" s="84"/>
      <c r="P301" s="213">
        <f>O301*H301</f>
        <v>0</v>
      </c>
      <c r="Q301" s="213">
        <v>0</v>
      </c>
      <c r="R301" s="213">
        <f>Q301*H301</f>
        <v>0</v>
      </c>
      <c r="S301" s="213">
        <v>0</v>
      </c>
      <c r="T301" s="214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15" t="s">
        <v>470</v>
      </c>
      <c r="AT301" s="215" t="s">
        <v>120</v>
      </c>
      <c r="AU301" s="215" t="s">
        <v>81</v>
      </c>
      <c r="AY301" s="17" t="s">
        <v>118</v>
      </c>
      <c r="BE301" s="216">
        <f>IF(N301="základní",J301,0)</f>
        <v>0</v>
      </c>
      <c r="BF301" s="216">
        <f>IF(N301="snížená",J301,0)</f>
        <v>0</v>
      </c>
      <c r="BG301" s="216">
        <f>IF(N301="zákl. přenesená",J301,0)</f>
        <v>0</v>
      </c>
      <c r="BH301" s="216">
        <f>IF(N301="sníž. přenesená",J301,0)</f>
        <v>0</v>
      </c>
      <c r="BI301" s="216">
        <f>IF(N301="nulová",J301,0)</f>
        <v>0</v>
      </c>
      <c r="BJ301" s="17" t="s">
        <v>79</v>
      </c>
      <c r="BK301" s="216">
        <f>ROUND(I301*H301,2)</f>
        <v>0</v>
      </c>
      <c r="BL301" s="17" t="s">
        <v>470</v>
      </c>
      <c r="BM301" s="215" t="s">
        <v>478</v>
      </c>
    </row>
    <row r="302" s="2" customFormat="1">
      <c r="A302" s="38"/>
      <c r="B302" s="39"/>
      <c r="C302" s="40"/>
      <c r="D302" s="217" t="s">
        <v>127</v>
      </c>
      <c r="E302" s="40"/>
      <c r="F302" s="218" t="s">
        <v>475</v>
      </c>
      <c r="G302" s="40"/>
      <c r="H302" s="40"/>
      <c r="I302" s="219"/>
      <c r="J302" s="40"/>
      <c r="K302" s="40"/>
      <c r="L302" s="44"/>
      <c r="M302" s="220"/>
      <c r="N302" s="221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127</v>
      </c>
      <c r="AU302" s="17" t="s">
        <v>81</v>
      </c>
    </row>
    <row r="303" s="2" customFormat="1">
      <c r="A303" s="38"/>
      <c r="B303" s="39"/>
      <c r="C303" s="40"/>
      <c r="D303" s="222" t="s">
        <v>129</v>
      </c>
      <c r="E303" s="40"/>
      <c r="F303" s="223" t="s">
        <v>479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129</v>
      </c>
      <c r="AU303" s="17" t="s">
        <v>81</v>
      </c>
    </row>
    <row r="304" s="2" customFormat="1" ht="14.4" customHeight="1">
      <c r="A304" s="38"/>
      <c r="B304" s="39"/>
      <c r="C304" s="204" t="s">
        <v>480</v>
      </c>
      <c r="D304" s="204" t="s">
        <v>120</v>
      </c>
      <c r="E304" s="205" t="s">
        <v>481</v>
      </c>
      <c r="F304" s="206" t="s">
        <v>482</v>
      </c>
      <c r="G304" s="207" t="s">
        <v>469</v>
      </c>
      <c r="H304" s="208">
        <v>1</v>
      </c>
      <c r="I304" s="209"/>
      <c r="J304" s="210">
        <f>ROUND(I304*H304,2)</f>
        <v>0</v>
      </c>
      <c r="K304" s="206" t="s">
        <v>124</v>
      </c>
      <c r="L304" s="44"/>
      <c r="M304" s="211" t="s">
        <v>19</v>
      </c>
      <c r="N304" s="212" t="s">
        <v>42</v>
      </c>
      <c r="O304" s="84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15" t="s">
        <v>470</v>
      </c>
      <c r="AT304" s="215" t="s">
        <v>120</v>
      </c>
      <c r="AU304" s="215" t="s">
        <v>81</v>
      </c>
      <c r="AY304" s="17" t="s">
        <v>118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7" t="s">
        <v>79</v>
      </c>
      <c r="BK304" s="216">
        <f>ROUND(I304*H304,2)</f>
        <v>0</v>
      </c>
      <c r="BL304" s="17" t="s">
        <v>470</v>
      </c>
      <c r="BM304" s="215" t="s">
        <v>483</v>
      </c>
    </row>
    <row r="305" s="2" customFormat="1">
      <c r="A305" s="38"/>
      <c r="B305" s="39"/>
      <c r="C305" s="40"/>
      <c r="D305" s="217" t="s">
        <v>127</v>
      </c>
      <c r="E305" s="40"/>
      <c r="F305" s="218" t="s">
        <v>482</v>
      </c>
      <c r="G305" s="40"/>
      <c r="H305" s="40"/>
      <c r="I305" s="219"/>
      <c r="J305" s="40"/>
      <c r="K305" s="40"/>
      <c r="L305" s="44"/>
      <c r="M305" s="220"/>
      <c r="N305" s="221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127</v>
      </c>
      <c r="AU305" s="17" t="s">
        <v>81</v>
      </c>
    </row>
    <row r="306" s="2" customFormat="1">
      <c r="A306" s="38"/>
      <c r="B306" s="39"/>
      <c r="C306" s="40"/>
      <c r="D306" s="222" t="s">
        <v>129</v>
      </c>
      <c r="E306" s="40"/>
      <c r="F306" s="223" t="s">
        <v>484</v>
      </c>
      <c r="G306" s="40"/>
      <c r="H306" s="40"/>
      <c r="I306" s="219"/>
      <c r="J306" s="40"/>
      <c r="K306" s="40"/>
      <c r="L306" s="44"/>
      <c r="M306" s="220"/>
      <c r="N306" s="221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129</v>
      </c>
      <c r="AU306" s="17" t="s">
        <v>81</v>
      </c>
    </row>
    <row r="307" s="12" customFormat="1" ht="22.8" customHeight="1">
      <c r="A307" s="12"/>
      <c r="B307" s="188"/>
      <c r="C307" s="189"/>
      <c r="D307" s="190" t="s">
        <v>70</v>
      </c>
      <c r="E307" s="202" t="s">
        <v>485</v>
      </c>
      <c r="F307" s="202" t="s">
        <v>486</v>
      </c>
      <c r="G307" s="189"/>
      <c r="H307" s="189"/>
      <c r="I307" s="192"/>
      <c r="J307" s="203">
        <f>BK307</f>
        <v>0</v>
      </c>
      <c r="K307" s="189"/>
      <c r="L307" s="194"/>
      <c r="M307" s="195"/>
      <c r="N307" s="196"/>
      <c r="O307" s="196"/>
      <c r="P307" s="197">
        <f>SUM(P308:P311)</f>
        <v>0</v>
      </c>
      <c r="Q307" s="196"/>
      <c r="R307" s="197">
        <f>SUM(R308:R311)</f>
        <v>0</v>
      </c>
      <c r="S307" s="196"/>
      <c r="T307" s="198">
        <f>SUM(T308:T311)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199" t="s">
        <v>152</v>
      </c>
      <c r="AT307" s="200" t="s">
        <v>70</v>
      </c>
      <c r="AU307" s="200" t="s">
        <v>79</v>
      </c>
      <c r="AY307" s="199" t="s">
        <v>118</v>
      </c>
      <c r="BK307" s="201">
        <f>SUM(BK308:BK311)</f>
        <v>0</v>
      </c>
    </row>
    <row r="308" s="2" customFormat="1" ht="14.4" customHeight="1">
      <c r="A308" s="38"/>
      <c r="B308" s="39"/>
      <c r="C308" s="204" t="s">
        <v>487</v>
      </c>
      <c r="D308" s="204" t="s">
        <v>120</v>
      </c>
      <c r="E308" s="205" t="s">
        <v>488</v>
      </c>
      <c r="F308" s="206" t="s">
        <v>489</v>
      </c>
      <c r="G308" s="207" t="s">
        <v>469</v>
      </c>
      <c r="H308" s="208">
        <v>1</v>
      </c>
      <c r="I308" s="209"/>
      <c r="J308" s="210">
        <f>ROUND(I308*H308,2)</f>
        <v>0</v>
      </c>
      <c r="K308" s="206" t="s">
        <v>124</v>
      </c>
      <c r="L308" s="44"/>
      <c r="M308" s="211" t="s">
        <v>19</v>
      </c>
      <c r="N308" s="212" t="s">
        <v>42</v>
      </c>
      <c r="O308" s="84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4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15" t="s">
        <v>470</v>
      </c>
      <c r="AT308" s="215" t="s">
        <v>120</v>
      </c>
      <c r="AU308" s="215" t="s">
        <v>81</v>
      </c>
      <c r="AY308" s="17" t="s">
        <v>118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7" t="s">
        <v>79</v>
      </c>
      <c r="BK308" s="216">
        <f>ROUND(I308*H308,2)</f>
        <v>0</v>
      </c>
      <c r="BL308" s="17" t="s">
        <v>470</v>
      </c>
      <c r="BM308" s="215" t="s">
        <v>490</v>
      </c>
    </row>
    <row r="309" s="2" customFormat="1">
      <c r="A309" s="38"/>
      <c r="B309" s="39"/>
      <c r="C309" s="40"/>
      <c r="D309" s="217" t="s">
        <v>127</v>
      </c>
      <c r="E309" s="40"/>
      <c r="F309" s="218" t="s">
        <v>489</v>
      </c>
      <c r="G309" s="40"/>
      <c r="H309" s="40"/>
      <c r="I309" s="219"/>
      <c r="J309" s="40"/>
      <c r="K309" s="40"/>
      <c r="L309" s="44"/>
      <c r="M309" s="220"/>
      <c r="N309" s="221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127</v>
      </c>
      <c r="AU309" s="17" t="s">
        <v>81</v>
      </c>
    </row>
    <row r="310" s="2" customFormat="1">
      <c r="A310" s="38"/>
      <c r="B310" s="39"/>
      <c r="C310" s="40"/>
      <c r="D310" s="222" t="s">
        <v>129</v>
      </c>
      <c r="E310" s="40"/>
      <c r="F310" s="223" t="s">
        <v>491</v>
      </c>
      <c r="G310" s="40"/>
      <c r="H310" s="40"/>
      <c r="I310" s="219"/>
      <c r="J310" s="40"/>
      <c r="K310" s="40"/>
      <c r="L310" s="44"/>
      <c r="M310" s="220"/>
      <c r="N310" s="221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129</v>
      </c>
      <c r="AU310" s="17" t="s">
        <v>81</v>
      </c>
    </row>
    <row r="311" s="2" customFormat="1">
      <c r="A311" s="38"/>
      <c r="B311" s="39"/>
      <c r="C311" s="40"/>
      <c r="D311" s="217" t="s">
        <v>292</v>
      </c>
      <c r="E311" s="40"/>
      <c r="F311" s="255" t="s">
        <v>492</v>
      </c>
      <c r="G311" s="40"/>
      <c r="H311" s="40"/>
      <c r="I311" s="219"/>
      <c r="J311" s="40"/>
      <c r="K311" s="40"/>
      <c r="L311" s="44"/>
      <c r="M311" s="220"/>
      <c r="N311" s="221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292</v>
      </c>
      <c r="AU311" s="17" t="s">
        <v>81</v>
      </c>
    </row>
    <row r="312" s="12" customFormat="1" ht="22.8" customHeight="1">
      <c r="A312" s="12"/>
      <c r="B312" s="188"/>
      <c r="C312" s="189"/>
      <c r="D312" s="190" t="s">
        <v>70</v>
      </c>
      <c r="E312" s="202" t="s">
        <v>493</v>
      </c>
      <c r="F312" s="202" t="s">
        <v>494</v>
      </c>
      <c r="G312" s="189"/>
      <c r="H312" s="189"/>
      <c r="I312" s="192"/>
      <c r="J312" s="203">
        <f>BK312</f>
        <v>0</v>
      </c>
      <c r="K312" s="189"/>
      <c r="L312" s="194"/>
      <c r="M312" s="195"/>
      <c r="N312" s="196"/>
      <c r="O312" s="196"/>
      <c r="P312" s="197">
        <f>SUM(P313:P316)</f>
        <v>0</v>
      </c>
      <c r="Q312" s="196"/>
      <c r="R312" s="197">
        <f>SUM(R313:R316)</f>
        <v>0</v>
      </c>
      <c r="S312" s="196"/>
      <c r="T312" s="198">
        <f>SUM(T313:T316)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199" t="s">
        <v>152</v>
      </c>
      <c r="AT312" s="200" t="s">
        <v>70</v>
      </c>
      <c r="AU312" s="200" t="s">
        <v>79</v>
      </c>
      <c r="AY312" s="199" t="s">
        <v>118</v>
      </c>
      <c r="BK312" s="201">
        <f>SUM(BK313:BK316)</f>
        <v>0</v>
      </c>
    </row>
    <row r="313" s="2" customFormat="1" ht="22.2" customHeight="1">
      <c r="A313" s="38"/>
      <c r="B313" s="39"/>
      <c r="C313" s="204" t="s">
        <v>495</v>
      </c>
      <c r="D313" s="204" t="s">
        <v>120</v>
      </c>
      <c r="E313" s="205" t="s">
        <v>496</v>
      </c>
      <c r="F313" s="206" t="s">
        <v>497</v>
      </c>
      <c r="G313" s="207" t="s">
        <v>469</v>
      </c>
      <c r="H313" s="208">
        <v>1</v>
      </c>
      <c r="I313" s="209"/>
      <c r="J313" s="210">
        <f>ROUND(I313*H313,2)</f>
        <v>0</v>
      </c>
      <c r="K313" s="206" t="s">
        <v>124</v>
      </c>
      <c r="L313" s="44"/>
      <c r="M313" s="211" t="s">
        <v>19</v>
      </c>
      <c r="N313" s="212" t="s">
        <v>42</v>
      </c>
      <c r="O313" s="84"/>
      <c r="P313" s="213">
        <f>O313*H313</f>
        <v>0</v>
      </c>
      <c r="Q313" s="213">
        <v>0</v>
      </c>
      <c r="R313" s="213">
        <f>Q313*H313</f>
        <v>0</v>
      </c>
      <c r="S313" s="213">
        <v>0</v>
      </c>
      <c r="T313" s="214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15" t="s">
        <v>470</v>
      </c>
      <c r="AT313" s="215" t="s">
        <v>120</v>
      </c>
      <c r="AU313" s="215" t="s">
        <v>81</v>
      </c>
      <c r="AY313" s="17" t="s">
        <v>118</v>
      </c>
      <c r="BE313" s="216">
        <f>IF(N313="základní",J313,0)</f>
        <v>0</v>
      </c>
      <c r="BF313" s="216">
        <f>IF(N313="snížená",J313,0)</f>
        <v>0</v>
      </c>
      <c r="BG313" s="216">
        <f>IF(N313="zákl. přenesená",J313,0)</f>
        <v>0</v>
      </c>
      <c r="BH313" s="216">
        <f>IF(N313="sníž. přenesená",J313,0)</f>
        <v>0</v>
      </c>
      <c r="BI313" s="216">
        <f>IF(N313="nulová",J313,0)</f>
        <v>0</v>
      </c>
      <c r="BJ313" s="17" t="s">
        <v>79</v>
      </c>
      <c r="BK313" s="216">
        <f>ROUND(I313*H313,2)</f>
        <v>0</v>
      </c>
      <c r="BL313" s="17" t="s">
        <v>470</v>
      </c>
      <c r="BM313" s="215" t="s">
        <v>498</v>
      </c>
    </row>
    <row r="314" s="2" customFormat="1">
      <c r="A314" s="38"/>
      <c r="B314" s="39"/>
      <c r="C314" s="40"/>
      <c r="D314" s="217" t="s">
        <v>127</v>
      </c>
      <c r="E314" s="40"/>
      <c r="F314" s="218" t="s">
        <v>497</v>
      </c>
      <c r="G314" s="40"/>
      <c r="H314" s="40"/>
      <c r="I314" s="219"/>
      <c r="J314" s="40"/>
      <c r="K314" s="40"/>
      <c r="L314" s="44"/>
      <c r="M314" s="220"/>
      <c r="N314" s="221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127</v>
      </c>
      <c r="AU314" s="17" t="s">
        <v>81</v>
      </c>
    </row>
    <row r="315" s="2" customFormat="1">
      <c r="A315" s="38"/>
      <c r="B315" s="39"/>
      <c r="C315" s="40"/>
      <c r="D315" s="222" t="s">
        <v>129</v>
      </c>
      <c r="E315" s="40"/>
      <c r="F315" s="223" t="s">
        <v>499</v>
      </c>
      <c r="G315" s="40"/>
      <c r="H315" s="40"/>
      <c r="I315" s="219"/>
      <c r="J315" s="40"/>
      <c r="K315" s="40"/>
      <c r="L315" s="44"/>
      <c r="M315" s="220"/>
      <c r="N315" s="221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129</v>
      </c>
      <c r="AU315" s="17" t="s">
        <v>81</v>
      </c>
    </row>
    <row r="316" s="2" customFormat="1">
      <c r="A316" s="38"/>
      <c r="B316" s="39"/>
      <c r="C316" s="40"/>
      <c r="D316" s="217" t="s">
        <v>292</v>
      </c>
      <c r="E316" s="40"/>
      <c r="F316" s="255" t="s">
        <v>500</v>
      </c>
      <c r="G316" s="40"/>
      <c r="H316" s="40"/>
      <c r="I316" s="219"/>
      <c r="J316" s="40"/>
      <c r="K316" s="40"/>
      <c r="L316" s="44"/>
      <c r="M316" s="256"/>
      <c r="N316" s="257"/>
      <c r="O316" s="258"/>
      <c r="P316" s="258"/>
      <c r="Q316" s="258"/>
      <c r="R316" s="258"/>
      <c r="S316" s="258"/>
      <c r="T316" s="259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292</v>
      </c>
      <c r="AU316" s="17" t="s">
        <v>81</v>
      </c>
    </row>
    <row r="317" s="2" customFormat="1" ht="6.96" customHeight="1">
      <c r="A317" s="38"/>
      <c r="B317" s="59"/>
      <c r="C317" s="60"/>
      <c r="D317" s="60"/>
      <c r="E317" s="60"/>
      <c r="F317" s="60"/>
      <c r="G317" s="60"/>
      <c r="H317" s="60"/>
      <c r="I317" s="60"/>
      <c r="J317" s="60"/>
      <c r="K317" s="60"/>
      <c r="L317" s="44"/>
      <c r="M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</row>
  </sheetData>
  <sheetProtection sheet="1" autoFilter="0" formatColumns="0" formatRows="0" objects="1" scenarios="1" spinCount="100000" saltValue="NVyg26m3kIW1Rb5z4DN57PMZXSWW63LOXH32p6K7NDa3sylV51FifEx/PEfGuT7CmX0sdJ0Io99rWqPLQ/8k8w==" hashValue="0sTTeMX11EJPxJImdBYWaU7txeaYobLuFgdkLtJ3cf6FiGO9KyCUAa0yjlvnwzCyLc4BJtRM/XvWrh5OtDvYMg==" algorithmName="SHA-512" password="CC35"/>
  <autoFilter ref="C89:K316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2_02/111251101"/>
    <hyperlink ref="F99" r:id="rId2" display="https://podminky.urs.cz/item/CS_URS_2022_02/111209111"/>
    <hyperlink ref="F102" r:id="rId3" display="https://podminky.urs.cz/item/CS_URS_2022_02/113106136"/>
    <hyperlink ref="F107" r:id="rId4" display="https://podminky.urs.cz/item/CS_URS_2022_02/113107142"/>
    <hyperlink ref="F111" r:id="rId5" display="https://podminky.urs.cz/item/CS_URS_2022_02/113201112"/>
    <hyperlink ref="F114" r:id="rId6" display="https://podminky.urs.cz/item/CS_URS_2022_02/122252203"/>
    <hyperlink ref="F117" r:id="rId7" display="https://podminky.urs.cz/item/CS_URS_2022_02/129001101"/>
    <hyperlink ref="F120" r:id="rId8" display="https://podminky.urs.cz/item/CS_URS_2022_02/162351103"/>
    <hyperlink ref="F124" r:id="rId9" display="https://podminky.urs.cz/item/CS_URS_2022_02/167151101"/>
    <hyperlink ref="F128" r:id="rId10" display="https://podminky.urs.cz/item/CS_URS_2022_02/171152101"/>
    <hyperlink ref="F131" r:id="rId11" display="https://podminky.urs.cz/item/CS_URS_2022_02/162651112"/>
    <hyperlink ref="F136" r:id="rId12" display="https://podminky.urs.cz/item/CS_URS_2022_02/171251201"/>
    <hyperlink ref="F139" r:id="rId13" display="https://podminky.urs.cz/item/CS_URS_2022_02/171201231"/>
    <hyperlink ref="F143" r:id="rId14" display="https://podminky.urs.cz/item/CS_URS_2022_02/181152302"/>
    <hyperlink ref="F151" r:id="rId15" display="https://podminky.urs.cz/item/CS_URS_2022_02/181252305"/>
    <hyperlink ref="F155" r:id="rId16" display="https://podminky.urs.cz/item/CS_URS_2022_02/182251101"/>
    <hyperlink ref="F158" r:id="rId17" display="https://podminky.urs.cz/item/CS_URS_2022_02/181451312"/>
    <hyperlink ref="F165" r:id="rId18" display="https://podminky.urs.cz/item/CS_URS_2022_02/564861011"/>
    <hyperlink ref="F169" r:id="rId19" display="https://podminky.urs.cz/item/CS_URS_2022_02/564952111"/>
    <hyperlink ref="F172" r:id="rId20" display="https://podminky.urs.cz/item/CS_URS_2022_02/565145101"/>
    <hyperlink ref="F176" r:id="rId21" display="https://podminky.urs.cz/item/CS_URS_2022_02/573111113"/>
    <hyperlink ref="F179" r:id="rId22" display="https://podminky.urs.cz/item/CS_URS_2022_02/573231108"/>
    <hyperlink ref="F182" r:id="rId23" display="https://podminky.urs.cz/item/CS_URS_2022_02/577134111"/>
    <hyperlink ref="F185" r:id="rId24" display="https://podminky.urs.cz/item/CS_URS_2022_02/564861111"/>
    <hyperlink ref="F190" r:id="rId25" display="https://podminky.urs.cz/item/CS_URS_2022_02/564251011"/>
    <hyperlink ref="F195" r:id="rId26" display="https://podminky.urs.cz/item/CS_URS_2022_02/596211110"/>
    <hyperlink ref="F203" r:id="rId27" display="https://podminky.urs.cz/item/CS_URS_2022_02/596211253"/>
    <hyperlink ref="F212" r:id="rId28" display="https://podminky.urs.cz/item/CS_URS_2022_02/564261011"/>
    <hyperlink ref="F217" r:id="rId29" display="https://podminky.urs.cz/item/CS_URS_2022_02/596211263"/>
    <hyperlink ref="F226" r:id="rId30" display="https://podminky.urs.cz/item/CS_URS_2022_02/596211210"/>
    <hyperlink ref="F235" r:id="rId31" display="https://podminky.urs.cz/item/CS_URS_2022_02/919726221"/>
    <hyperlink ref="F238" r:id="rId32" display="https://podminky.urs.cz/item/CS_URS_2022_02/916131113"/>
    <hyperlink ref="F244" r:id="rId33" display="https://podminky.urs.cz/item/CS_URS_2022_02/916131213"/>
    <hyperlink ref="F250" r:id="rId34" display="https://podminky.urs.cz/item/CS_URS_2022_02/916331112"/>
    <hyperlink ref="F256" r:id="rId35" display="https://podminky.urs.cz/item/CS_URS_2022_02/916991121"/>
    <hyperlink ref="F260" r:id="rId36" display="https://podminky.urs.cz/item/CS_URS_2022_02/919121122"/>
    <hyperlink ref="F264" r:id="rId37" display="https://podminky.urs.cz/item/CS_URS_2022_02/919732211"/>
    <hyperlink ref="F268" r:id="rId38" display="https://podminky.urs.cz/item/CS_URS_2022_02/919735112"/>
    <hyperlink ref="F273" r:id="rId39" display="https://podminky.urs.cz/item/CS_URS_2022_02/997221571"/>
    <hyperlink ref="F276" r:id="rId40" display="https://podminky.urs.cz/item/CS_URS_2022_02/997221579"/>
    <hyperlink ref="F280" r:id="rId41" display="https://podminky.urs.cz/item/CS_URS_2022_02/997221612"/>
    <hyperlink ref="F283" r:id="rId42" display="https://podminky.urs.cz/item/CS_URS_2022_02/997221861"/>
    <hyperlink ref="F287" r:id="rId43" display="https://podminky.urs.cz/item/CS_URS_2022_02/997221875"/>
    <hyperlink ref="F293" r:id="rId44" display="https://podminky.urs.cz/item/CS_URS_2022_02/998223011"/>
    <hyperlink ref="F298" r:id="rId45" display="https://podminky.urs.cz/item/CS_URS_2022_02/012002000"/>
    <hyperlink ref="F303" r:id="rId46" display="https://podminky.urs.cz/item/CS_URS_2022_02/030001000"/>
    <hyperlink ref="F306" r:id="rId47" display="https://podminky.urs.cz/item/CS_URS_2022_02/034503000"/>
    <hyperlink ref="F310" r:id="rId48" display="https://podminky.urs.cz/item/CS_URS_2022_02/043194000"/>
    <hyperlink ref="F315" r:id="rId49" display="https://podminky.urs.cz/item/CS_URS_2022_02/072103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50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81</v>
      </c>
    </row>
    <row r="4" s="1" customFormat="1" ht="24.96" customHeight="1">
      <c r="B4" s="20"/>
      <c r="D4" s="130" t="s">
        <v>85</v>
      </c>
      <c r="L4" s="20"/>
      <c r="M4" s="13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2" t="s">
        <v>16</v>
      </c>
      <c r="L6" s="20"/>
    </row>
    <row r="7" s="1" customFormat="1" ht="14.4" customHeight="1">
      <c r="B7" s="20"/>
      <c r="E7" s="133" t="str">
        <f>'Rekapitulace stavby'!K6</f>
        <v>Sedlec, chodník podél silnice II/2201</v>
      </c>
      <c r="F7" s="132"/>
      <c r="G7" s="132"/>
      <c r="H7" s="132"/>
      <c r="L7" s="20"/>
    </row>
    <row r="8" s="2" customFormat="1" ht="12" customHeight="1">
      <c r="A8" s="38"/>
      <c r="B8" s="44"/>
      <c r="C8" s="38"/>
      <c r="D8" s="132" t="s">
        <v>86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5.6" customHeight="1">
      <c r="A9" s="38"/>
      <c r="B9" s="44"/>
      <c r="C9" s="38"/>
      <c r="D9" s="38"/>
      <c r="E9" s="135" t="s">
        <v>501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8. 12. 2022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ROUND(J82,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ROUND((SUM(BE82:BE132)),  2)</f>
        <v>0</v>
      </c>
      <c r="G33" s="38"/>
      <c r="H33" s="38"/>
      <c r="I33" s="148">
        <v>0.20999999999999999</v>
      </c>
      <c r="J33" s="147">
        <f>ROUND(((SUM(BE82:BE132))*I33),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43</v>
      </c>
      <c r="F34" s="147">
        <f>ROUND((SUM(BF82:BF132)),  2)</f>
        <v>0</v>
      </c>
      <c r="G34" s="38"/>
      <c r="H34" s="38"/>
      <c r="I34" s="148">
        <v>0.14999999999999999</v>
      </c>
      <c r="J34" s="147">
        <f>ROUND(((SUM(BF82:BF132))*I34),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44</v>
      </c>
      <c r="F35" s="147">
        <f>ROUND((SUM(BG82:BG132)),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45</v>
      </c>
      <c r="F36" s="147">
        <f>ROUND((SUM(BH82:BH132)),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46</v>
      </c>
      <c r="F37" s="147">
        <f>ROUND((SUM(BI82:BI132)),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88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4.4" customHeight="1">
      <c r="A48" s="38"/>
      <c r="B48" s="39"/>
      <c r="C48" s="40"/>
      <c r="D48" s="40"/>
      <c r="E48" s="160" t="str">
        <f>E7</f>
        <v>Sedlec, chodník podél silnice II/2201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86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5.6" customHeight="1">
      <c r="A50" s="38"/>
      <c r="B50" s="39"/>
      <c r="C50" s="40"/>
      <c r="D50" s="40"/>
      <c r="E50" s="69" t="str">
        <f>E9</f>
        <v>SO 02 - Přeložení veřejného osvětlení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>Sedlec</v>
      </c>
      <c r="G52" s="40"/>
      <c r="H52" s="40"/>
      <c r="I52" s="32" t="s">
        <v>23</v>
      </c>
      <c r="J52" s="72" t="str">
        <f>IF(J12="","",J12)</f>
        <v>8. 12. 2022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6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>Ing. Jan Dušek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61" t="s">
        <v>89</v>
      </c>
      <c r="D57" s="162"/>
      <c r="E57" s="162"/>
      <c r="F57" s="162"/>
      <c r="G57" s="162"/>
      <c r="H57" s="162"/>
      <c r="I57" s="162"/>
      <c r="J57" s="163" t="s">
        <v>90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91</v>
      </c>
    </row>
    <row r="60" s="9" customFormat="1" ht="24.96" customHeight="1">
      <c r="A60" s="9"/>
      <c r="B60" s="165"/>
      <c r="C60" s="166"/>
      <c r="D60" s="167" t="s">
        <v>502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1"/>
      <c r="C61" s="172"/>
      <c r="D61" s="173" t="s">
        <v>503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1"/>
      <c r="C62" s="172"/>
      <c r="D62" s="173" t="s">
        <v>504</v>
      </c>
      <c r="E62" s="174"/>
      <c r="F62" s="174"/>
      <c r="G62" s="174"/>
      <c r="H62" s="174"/>
      <c r="I62" s="174"/>
      <c r="J62" s="175">
        <f>J114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2" customFormat="1" ht="21.84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="2" customFormat="1" ht="6.96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="2" customFormat="1" ht="6.96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="2" customFormat="1" ht="24.96" customHeight="1">
      <c r="A69" s="38"/>
      <c r="B69" s="39"/>
      <c r="C69" s="23" t="s">
        <v>103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6.96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14.4" customHeight="1">
      <c r="A72" s="38"/>
      <c r="B72" s="39"/>
      <c r="C72" s="40"/>
      <c r="D72" s="40"/>
      <c r="E72" s="160" t="str">
        <f>E7</f>
        <v>Sedlec, chodník podél silnice II/2201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2" customHeight="1">
      <c r="A73" s="38"/>
      <c r="B73" s="39"/>
      <c r="C73" s="32" t="s">
        <v>86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5.6" customHeight="1">
      <c r="A74" s="38"/>
      <c r="B74" s="39"/>
      <c r="C74" s="40"/>
      <c r="D74" s="40"/>
      <c r="E74" s="69" t="str">
        <f>E9</f>
        <v>SO 02 - Přeložení veřejného osvětlení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6.96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2" customHeight="1">
      <c r="A76" s="38"/>
      <c r="B76" s="39"/>
      <c r="C76" s="32" t="s">
        <v>21</v>
      </c>
      <c r="D76" s="40"/>
      <c r="E76" s="40"/>
      <c r="F76" s="27" t="str">
        <f>F12</f>
        <v>Sedlec</v>
      </c>
      <c r="G76" s="40"/>
      <c r="H76" s="40"/>
      <c r="I76" s="32" t="s">
        <v>23</v>
      </c>
      <c r="J76" s="72" t="str">
        <f>IF(J12="","",J12)</f>
        <v>8. 12. 2022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5.6" customHeight="1">
      <c r="A78" s="38"/>
      <c r="B78" s="39"/>
      <c r="C78" s="32" t="s">
        <v>25</v>
      </c>
      <c r="D78" s="40"/>
      <c r="E78" s="40"/>
      <c r="F78" s="27" t="str">
        <f>E15</f>
        <v xml:space="preserve"> </v>
      </c>
      <c r="G78" s="40"/>
      <c r="H78" s="40"/>
      <c r="I78" s="32" t="s">
        <v>31</v>
      </c>
      <c r="J78" s="36" t="str">
        <f>E21</f>
        <v>Ing. Jan Dušek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5.6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32" t="s">
        <v>34</v>
      </c>
      <c r="J79" s="36" t="str">
        <f>E24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0.32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11" customFormat="1" ht="29.28" customHeight="1">
      <c r="A81" s="177"/>
      <c r="B81" s="178"/>
      <c r="C81" s="179" t="s">
        <v>104</v>
      </c>
      <c r="D81" s="180" t="s">
        <v>56</v>
      </c>
      <c r="E81" s="180" t="s">
        <v>52</v>
      </c>
      <c r="F81" s="180" t="s">
        <v>53</v>
      </c>
      <c r="G81" s="180" t="s">
        <v>105</v>
      </c>
      <c r="H81" s="180" t="s">
        <v>106</v>
      </c>
      <c r="I81" s="180" t="s">
        <v>107</v>
      </c>
      <c r="J81" s="180" t="s">
        <v>90</v>
      </c>
      <c r="K81" s="181" t="s">
        <v>108</v>
      </c>
      <c r="L81" s="182"/>
      <c r="M81" s="92" t="s">
        <v>19</v>
      </c>
      <c r="N81" s="93" t="s">
        <v>41</v>
      </c>
      <c r="O81" s="93" t="s">
        <v>109</v>
      </c>
      <c r="P81" s="93" t="s">
        <v>110</v>
      </c>
      <c r="Q81" s="93" t="s">
        <v>111</v>
      </c>
      <c r="R81" s="93" t="s">
        <v>112</v>
      </c>
      <c r="S81" s="93" t="s">
        <v>113</v>
      </c>
      <c r="T81" s="94" t="s">
        <v>114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="2" customFormat="1" ht="22.8" customHeight="1">
      <c r="A82" s="38"/>
      <c r="B82" s="39"/>
      <c r="C82" s="99" t="s">
        <v>115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</f>
        <v>0</v>
      </c>
      <c r="Q82" s="96"/>
      <c r="R82" s="185">
        <f>R83</f>
        <v>0</v>
      </c>
      <c r="S82" s="96"/>
      <c r="T82" s="186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70</v>
      </c>
      <c r="AU82" s="17" t="s">
        <v>91</v>
      </c>
      <c r="BK82" s="187">
        <f>BK83</f>
        <v>0</v>
      </c>
    </row>
    <row r="83" s="12" customFormat="1" ht="25.92" customHeight="1">
      <c r="A83" s="12"/>
      <c r="B83" s="188"/>
      <c r="C83" s="189"/>
      <c r="D83" s="190" t="s">
        <v>70</v>
      </c>
      <c r="E83" s="191" t="s">
        <v>244</v>
      </c>
      <c r="F83" s="191" t="s">
        <v>505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P84+P114</f>
        <v>0</v>
      </c>
      <c r="Q83" s="196"/>
      <c r="R83" s="197">
        <f>R84+R114</f>
        <v>0</v>
      </c>
      <c r="S83" s="196"/>
      <c r="T83" s="198">
        <f>T84+T114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138</v>
      </c>
      <c r="AT83" s="200" t="s">
        <v>70</v>
      </c>
      <c r="AU83" s="200" t="s">
        <v>71</v>
      </c>
      <c r="AY83" s="199" t="s">
        <v>118</v>
      </c>
      <c r="BK83" s="201">
        <f>BK84+BK114</f>
        <v>0</v>
      </c>
    </row>
    <row r="84" s="12" customFormat="1" ht="22.8" customHeight="1">
      <c r="A84" s="12"/>
      <c r="B84" s="188"/>
      <c r="C84" s="189"/>
      <c r="D84" s="190" t="s">
        <v>70</v>
      </c>
      <c r="E84" s="202" t="s">
        <v>506</v>
      </c>
      <c r="F84" s="202" t="s">
        <v>507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SUM(P85:P113)</f>
        <v>0</v>
      </c>
      <c r="Q84" s="196"/>
      <c r="R84" s="197">
        <f>SUM(R85:R113)</f>
        <v>0</v>
      </c>
      <c r="S84" s="196"/>
      <c r="T84" s="198">
        <f>SUM(T85:T113)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138</v>
      </c>
      <c r="AT84" s="200" t="s">
        <v>70</v>
      </c>
      <c r="AU84" s="200" t="s">
        <v>79</v>
      </c>
      <c r="AY84" s="199" t="s">
        <v>118</v>
      </c>
      <c r="BK84" s="201">
        <f>SUM(BK85:BK113)</f>
        <v>0</v>
      </c>
    </row>
    <row r="85" s="2" customFormat="1" ht="22.2" customHeight="1">
      <c r="A85" s="38"/>
      <c r="B85" s="39"/>
      <c r="C85" s="204" t="s">
        <v>79</v>
      </c>
      <c r="D85" s="204" t="s">
        <v>120</v>
      </c>
      <c r="E85" s="205" t="s">
        <v>508</v>
      </c>
      <c r="F85" s="206" t="s">
        <v>509</v>
      </c>
      <c r="G85" s="207" t="s">
        <v>510</v>
      </c>
      <c r="H85" s="208">
        <v>3</v>
      </c>
      <c r="I85" s="209"/>
      <c r="J85" s="210">
        <f>ROUND(I85*H85,2)</f>
        <v>0</v>
      </c>
      <c r="K85" s="206" t="s">
        <v>124</v>
      </c>
      <c r="L85" s="44"/>
      <c r="M85" s="211" t="s">
        <v>19</v>
      </c>
      <c r="N85" s="212" t="s">
        <v>42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511</v>
      </c>
      <c r="AT85" s="215" t="s">
        <v>120</v>
      </c>
      <c r="AU85" s="215" t="s">
        <v>81</v>
      </c>
      <c r="AY85" s="17" t="s">
        <v>118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79</v>
      </c>
      <c r="BK85" s="216">
        <f>ROUND(I85*H85,2)</f>
        <v>0</v>
      </c>
      <c r="BL85" s="17" t="s">
        <v>511</v>
      </c>
      <c r="BM85" s="215" t="s">
        <v>512</v>
      </c>
    </row>
    <row r="86" s="2" customFormat="1">
      <c r="A86" s="38"/>
      <c r="B86" s="39"/>
      <c r="C86" s="40"/>
      <c r="D86" s="217" t="s">
        <v>127</v>
      </c>
      <c r="E86" s="40"/>
      <c r="F86" s="218" t="s">
        <v>513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127</v>
      </c>
      <c r="AU86" s="17" t="s">
        <v>81</v>
      </c>
    </row>
    <row r="87" s="2" customFormat="1">
      <c r="A87" s="38"/>
      <c r="B87" s="39"/>
      <c r="C87" s="40"/>
      <c r="D87" s="222" t="s">
        <v>129</v>
      </c>
      <c r="E87" s="40"/>
      <c r="F87" s="223" t="s">
        <v>514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129</v>
      </c>
      <c r="AU87" s="17" t="s">
        <v>81</v>
      </c>
    </row>
    <row r="88" s="13" customFormat="1">
      <c r="A88" s="13"/>
      <c r="B88" s="224"/>
      <c r="C88" s="225"/>
      <c r="D88" s="217" t="s">
        <v>131</v>
      </c>
      <c r="E88" s="226" t="s">
        <v>19</v>
      </c>
      <c r="F88" s="227" t="s">
        <v>515</v>
      </c>
      <c r="G88" s="225"/>
      <c r="H88" s="228">
        <v>3</v>
      </c>
      <c r="I88" s="229"/>
      <c r="J88" s="225"/>
      <c r="K88" s="225"/>
      <c r="L88" s="230"/>
      <c r="M88" s="231"/>
      <c r="N88" s="232"/>
      <c r="O88" s="232"/>
      <c r="P88" s="232"/>
      <c r="Q88" s="232"/>
      <c r="R88" s="232"/>
      <c r="S88" s="232"/>
      <c r="T88" s="23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4" t="s">
        <v>131</v>
      </c>
      <c r="AU88" s="234" t="s">
        <v>81</v>
      </c>
      <c r="AV88" s="13" t="s">
        <v>81</v>
      </c>
      <c r="AW88" s="13" t="s">
        <v>33</v>
      </c>
      <c r="AX88" s="13" t="s">
        <v>71</v>
      </c>
      <c r="AY88" s="234" t="s">
        <v>118</v>
      </c>
    </row>
    <row r="89" s="2" customFormat="1" ht="14.4" customHeight="1">
      <c r="A89" s="38"/>
      <c r="B89" s="39"/>
      <c r="C89" s="204" t="s">
        <v>81</v>
      </c>
      <c r="D89" s="204" t="s">
        <v>120</v>
      </c>
      <c r="E89" s="205" t="s">
        <v>516</v>
      </c>
      <c r="F89" s="206" t="s">
        <v>517</v>
      </c>
      <c r="G89" s="207" t="s">
        <v>510</v>
      </c>
      <c r="H89" s="208">
        <v>3</v>
      </c>
      <c r="I89" s="209"/>
      <c r="J89" s="210">
        <f>ROUND(I89*H89,2)</f>
        <v>0</v>
      </c>
      <c r="K89" s="206" t="s">
        <v>124</v>
      </c>
      <c r="L89" s="44"/>
      <c r="M89" s="211" t="s">
        <v>19</v>
      </c>
      <c r="N89" s="212" t="s">
        <v>42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511</v>
      </c>
      <c r="AT89" s="215" t="s">
        <v>120</v>
      </c>
      <c r="AU89" s="215" t="s">
        <v>81</v>
      </c>
      <c r="AY89" s="17" t="s">
        <v>118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79</v>
      </c>
      <c r="BK89" s="216">
        <f>ROUND(I89*H89,2)</f>
        <v>0</v>
      </c>
      <c r="BL89" s="17" t="s">
        <v>511</v>
      </c>
      <c r="BM89" s="215" t="s">
        <v>518</v>
      </c>
    </row>
    <row r="90" s="2" customFormat="1">
      <c r="A90" s="38"/>
      <c r="B90" s="39"/>
      <c r="C90" s="40"/>
      <c r="D90" s="217" t="s">
        <v>127</v>
      </c>
      <c r="E90" s="40"/>
      <c r="F90" s="218" t="s">
        <v>517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127</v>
      </c>
      <c r="AU90" s="17" t="s">
        <v>81</v>
      </c>
    </row>
    <row r="91" s="2" customFormat="1">
      <c r="A91" s="38"/>
      <c r="B91" s="39"/>
      <c r="C91" s="40"/>
      <c r="D91" s="222" t="s">
        <v>129</v>
      </c>
      <c r="E91" s="40"/>
      <c r="F91" s="223" t="s">
        <v>519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129</v>
      </c>
      <c r="AU91" s="17" t="s">
        <v>81</v>
      </c>
    </row>
    <row r="92" s="2" customFormat="1" ht="19.8" customHeight="1">
      <c r="A92" s="38"/>
      <c r="B92" s="39"/>
      <c r="C92" s="204" t="s">
        <v>138</v>
      </c>
      <c r="D92" s="204" t="s">
        <v>120</v>
      </c>
      <c r="E92" s="205" t="s">
        <v>520</v>
      </c>
      <c r="F92" s="206" t="s">
        <v>521</v>
      </c>
      <c r="G92" s="207" t="s">
        <v>510</v>
      </c>
      <c r="H92" s="208">
        <v>3</v>
      </c>
      <c r="I92" s="209"/>
      <c r="J92" s="210">
        <f>ROUND(I92*H92,2)</f>
        <v>0</v>
      </c>
      <c r="K92" s="206" t="s">
        <v>124</v>
      </c>
      <c r="L92" s="44"/>
      <c r="M92" s="211" t="s">
        <v>19</v>
      </c>
      <c r="N92" s="212" t="s">
        <v>42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511</v>
      </c>
      <c r="AT92" s="215" t="s">
        <v>120</v>
      </c>
      <c r="AU92" s="215" t="s">
        <v>81</v>
      </c>
      <c r="AY92" s="17" t="s">
        <v>118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79</v>
      </c>
      <c r="BK92" s="216">
        <f>ROUND(I92*H92,2)</f>
        <v>0</v>
      </c>
      <c r="BL92" s="17" t="s">
        <v>511</v>
      </c>
      <c r="BM92" s="215" t="s">
        <v>522</v>
      </c>
    </row>
    <row r="93" s="2" customFormat="1">
      <c r="A93" s="38"/>
      <c r="B93" s="39"/>
      <c r="C93" s="40"/>
      <c r="D93" s="217" t="s">
        <v>127</v>
      </c>
      <c r="E93" s="40"/>
      <c r="F93" s="218" t="s">
        <v>521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127</v>
      </c>
      <c r="AU93" s="17" t="s">
        <v>81</v>
      </c>
    </row>
    <row r="94" s="2" customFormat="1">
      <c r="A94" s="38"/>
      <c r="B94" s="39"/>
      <c r="C94" s="40"/>
      <c r="D94" s="222" t="s">
        <v>129</v>
      </c>
      <c r="E94" s="40"/>
      <c r="F94" s="223" t="s">
        <v>523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129</v>
      </c>
      <c r="AU94" s="17" t="s">
        <v>81</v>
      </c>
    </row>
    <row r="95" s="2" customFormat="1" ht="22.2" customHeight="1">
      <c r="A95" s="38"/>
      <c r="B95" s="39"/>
      <c r="C95" s="204" t="s">
        <v>125</v>
      </c>
      <c r="D95" s="204" t="s">
        <v>120</v>
      </c>
      <c r="E95" s="205" t="s">
        <v>524</v>
      </c>
      <c r="F95" s="206" t="s">
        <v>525</v>
      </c>
      <c r="G95" s="207" t="s">
        <v>510</v>
      </c>
      <c r="H95" s="208">
        <v>3</v>
      </c>
      <c r="I95" s="209"/>
      <c r="J95" s="210">
        <f>ROUND(I95*H95,2)</f>
        <v>0</v>
      </c>
      <c r="K95" s="206" t="s">
        <v>124</v>
      </c>
      <c r="L95" s="44"/>
      <c r="M95" s="211" t="s">
        <v>19</v>
      </c>
      <c r="N95" s="212" t="s">
        <v>42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511</v>
      </c>
      <c r="AT95" s="215" t="s">
        <v>120</v>
      </c>
      <c r="AU95" s="215" t="s">
        <v>81</v>
      </c>
      <c r="AY95" s="17" t="s">
        <v>118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79</v>
      </c>
      <c r="BK95" s="216">
        <f>ROUND(I95*H95,2)</f>
        <v>0</v>
      </c>
      <c r="BL95" s="17" t="s">
        <v>511</v>
      </c>
      <c r="BM95" s="215" t="s">
        <v>526</v>
      </c>
    </row>
    <row r="96" s="2" customFormat="1">
      <c r="A96" s="38"/>
      <c r="B96" s="39"/>
      <c r="C96" s="40"/>
      <c r="D96" s="217" t="s">
        <v>127</v>
      </c>
      <c r="E96" s="40"/>
      <c r="F96" s="218" t="s">
        <v>527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127</v>
      </c>
      <c r="AU96" s="17" t="s">
        <v>81</v>
      </c>
    </row>
    <row r="97" s="2" customFormat="1">
      <c r="A97" s="38"/>
      <c r="B97" s="39"/>
      <c r="C97" s="40"/>
      <c r="D97" s="222" t="s">
        <v>129</v>
      </c>
      <c r="E97" s="40"/>
      <c r="F97" s="223" t="s">
        <v>528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129</v>
      </c>
      <c r="AU97" s="17" t="s">
        <v>81</v>
      </c>
    </row>
    <row r="98" s="2" customFormat="1" ht="22.2" customHeight="1">
      <c r="A98" s="38"/>
      <c r="B98" s="39"/>
      <c r="C98" s="204" t="s">
        <v>152</v>
      </c>
      <c r="D98" s="204" t="s">
        <v>120</v>
      </c>
      <c r="E98" s="205" t="s">
        <v>529</v>
      </c>
      <c r="F98" s="206" t="s">
        <v>530</v>
      </c>
      <c r="G98" s="207" t="s">
        <v>510</v>
      </c>
      <c r="H98" s="208">
        <v>3</v>
      </c>
      <c r="I98" s="209"/>
      <c r="J98" s="210">
        <f>ROUND(I98*H98,2)</f>
        <v>0</v>
      </c>
      <c r="K98" s="206" t="s">
        <v>124</v>
      </c>
      <c r="L98" s="44"/>
      <c r="M98" s="211" t="s">
        <v>19</v>
      </c>
      <c r="N98" s="212" t="s">
        <v>42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511</v>
      </c>
      <c r="AT98" s="215" t="s">
        <v>120</v>
      </c>
      <c r="AU98" s="215" t="s">
        <v>81</v>
      </c>
      <c r="AY98" s="17" t="s">
        <v>118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79</v>
      </c>
      <c r="BK98" s="216">
        <f>ROUND(I98*H98,2)</f>
        <v>0</v>
      </c>
      <c r="BL98" s="17" t="s">
        <v>511</v>
      </c>
      <c r="BM98" s="215" t="s">
        <v>531</v>
      </c>
    </row>
    <row r="99" s="2" customFormat="1">
      <c r="A99" s="38"/>
      <c r="B99" s="39"/>
      <c r="C99" s="40"/>
      <c r="D99" s="217" t="s">
        <v>127</v>
      </c>
      <c r="E99" s="40"/>
      <c r="F99" s="218" t="s">
        <v>532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127</v>
      </c>
      <c r="AU99" s="17" t="s">
        <v>81</v>
      </c>
    </row>
    <row r="100" s="2" customFormat="1">
      <c r="A100" s="38"/>
      <c r="B100" s="39"/>
      <c r="C100" s="40"/>
      <c r="D100" s="222" t="s">
        <v>129</v>
      </c>
      <c r="E100" s="40"/>
      <c r="F100" s="223" t="s">
        <v>533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129</v>
      </c>
      <c r="AU100" s="17" t="s">
        <v>81</v>
      </c>
    </row>
    <row r="101" s="13" customFormat="1">
      <c r="A101" s="13"/>
      <c r="B101" s="224"/>
      <c r="C101" s="225"/>
      <c r="D101" s="217" t="s">
        <v>131</v>
      </c>
      <c r="E101" s="226" t="s">
        <v>19</v>
      </c>
      <c r="F101" s="227" t="s">
        <v>534</v>
      </c>
      <c r="G101" s="225"/>
      <c r="H101" s="228">
        <v>3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131</v>
      </c>
      <c r="AU101" s="234" t="s">
        <v>81</v>
      </c>
      <c r="AV101" s="13" t="s">
        <v>81</v>
      </c>
      <c r="AW101" s="13" t="s">
        <v>33</v>
      </c>
      <c r="AX101" s="13" t="s">
        <v>71</v>
      </c>
      <c r="AY101" s="234" t="s">
        <v>118</v>
      </c>
    </row>
    <row r="102" s="2" customFormat="1" ht="14.4" customHeight="1">
      <c r="A102" s="38"/>
      <c r="B102" s="39"/>
      <c r="C102" s="204" t="s">
        <v>159</v>
      </c>
      <c r="D102" s="204" t="s">
        <v>120</v>
      </c>
      <c r="E102" s="205" t="s">
        <v>535</v>
      </c>
      <c r="F102" s="206" t="s">
        <v>536</v>
      </c>
      <c r="G102" s="207" t="s">
        <v>510</v>
      </c>
      <c r="H102" s="208">
        <v>3</v>
      </c>
      <c r="I102" s="209"/>
      <c r="J102" s="210">
        <f>ROUND(I102*H102,2)</f>
        <v>0</v>
      </c>
      <c r="K102" s="206" t="s">
        <v>124</v>
      </c>
      <c r="L102" s="44"/>
      <c r="M102" s="211" t="s">
        <v>19</v>
      </c>
      <c r="N102" s="212" t="s">
        <v>42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511</v>
      </c>
      <c r="AT102" s="215" t="s">
        <v>120</v>
      </c>
      <c r="AU102" s="215" t="s">
        <v>81</v>
      </c>
      <c r="AY102" s="17" t="s">
        <v>118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79</v>
      </c>
      <c r="BK102" s="216">
        <f>ROUND(I102*H102,2)</f>
        <v>0</v>
      </c>
      <c r="BL102" s="17" t="s">
        <v>511</v>
      </c>
      <c r="BM102" s="215" t="s">
        <v>537</v>
      </c>
    </row>
    <row r="103" s="2" customFormat="1">
      <c r="A103" s="38"/>
      <c r="B103" s="39"/>
      <c r="C103" s="40"/>
      <c r="D103" s="217" t="s">
        <v>127</v>
      </c>
      <c r="E103" s="40"/>
      <c r="F103" s="218" t="s">
        <v>536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127</v>
      </c>
      <c r="AU103" s="17" t="s">
        <v>81</v>
      </c>
    </row>
    <row r="104" s="2" customFormat="1">
      <c r="A104" s="38"/>
      <c r="B104" s="39"/>
      <c r="C104" s="40"/>
      <c r="D104" s="222" t="s">
        <v>129</v>
      </c>
      <c r="E104" s="40"/>
      <c r="F104" s="223" t="s">
        <v>538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129</v>
      </c>
      <c r="AU104" s="17" t="s">
        <v>81</v>
      </c>
    </row>
    <row r="105" s="2" customFormat="1" ht="14.4" customHeight="1">
      <c r="A105" s="38"/>
      <c r="B105" s="39"/>
      <c r="C105" s="204" t="s">
        <v>166</v>
      </c>
      <c r="D105" s="204" t="s">
        <v>120</v>
      </c>
      <c r="E105" s="205" t="s">
        <v>539</v>
      </c>
      <c r="F105" s="206" t="s">
        <v>540</v>
      </c>
      <c r="G105" s="207" t="s">
        <v>510</v>
      </c>
      <c r="H105" s="208">
        <v>3</v>
      </c>
      <c r="I105" s="209"/>
      <c r="J105" s="210">
        <f>ROUND(I105*H105,2)</f>
        <v>0</v>
      </c>
      <c r="K105" s="206" t="s">
        <v>124</v>
      </c>
      <c r="L105" s="44"/>
      <c r="M105" s="211" t="s">
        <v>19</v>
      </c>
      <c r="N105" s="212" t="s">
        <v>42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511</v>
      </c>
      <c r="AT105" s="215" t="s">
        <v>120</v>
      </c>
      <c r="AU105" s="215" t="s">
        <v>81</v>
      </c>
      <c r="AY105" s="17" t="s">
        <v>118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79</v>
      </c>
      <c r="BK105" s="216">
        <f>ROUND(I105*H105,2)</f>
        <v>0</v>
      </c>
      <c r="BL105" s="17" t="s">
        <v>511</v>
      </c>
      <c r="BM105" s="215" t="s">
        <v>541</v>
      </c>
    </row>
    <row r="106" s="2" customFormat="1">
      <c r="A106" s="38"/>
      <c r="B106" s="39"/>
      <c r="C106" s="40"/>
      <c r="D106" s="217" t="s">
        <v>127</v>
      </c>
      <c r="E106" s="40"/>
      <c r="F106" s="218" t="s">
        <v>540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127</v>
      </c>
      <c r="AU106" s="17" t="s">
        <v>81</v>
      </c>
    </row>
    <row r="107" s="2" customFormat="1">
      <c r="A107" s="38"/>
      <c r="B107" s="39"/>
      <c r="C107" s="40"/>
      <c r="D107" s="222" t="s">
        <v>129</v>
      </c>
      <c r="E107" s="40"/>
      <c r="F107" s="223" t="s">
        <v>542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129</v>
      </c>
      <c r="AU107" s="17" t="s">
        <v>81</v>
      </c>
    </row>
    <row r="108" s="2" customFormat="1" ht="22.2" customHeight="1">
      <c r="A108" s="38"/>
      <c r="B108" s="39"/>
      <c r="C108" s="204" t="s">
        <v>172</v>
      </c>
      <c r="D108" s="204" t="s">
        <v>120</v>
      </c>
      <c r="E108" s="205" t="s">
        <v>543</v>
      </c>
      <c r="F108" s="206" t="s">
        <v>544</v>
      </c>
      <c r="G108" s="207" t="s">
        <v>510</v>
      </c>
      <c r="H108" s="208">
        <v>3</v>
      </c>
      <c r="I108" s="209"/>
      <c r="J108" s="210">
        <f>ROUND(I108*H108,2)</f>
        <v>0</v>
      </c>
      <c r="K108" s="206" t="s">
        <v>124</v>
      </c>
      <c r="L108" s="44"/>
      <c r="M108" s="211" t="s">
        <v>19</v>
      </c>
      <c r="N108" s="212" t="s">
        <v>42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511</v>
      </c>
      <c r="AT108" s="215" t="s">
        <v>120</v>
      </c>
      <c r="AU108" s="215" t="s">
        <v>81</v>
      </c>
      <c r="AY108" s="17" t="s">
        <v>118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79</v>
      </c>
      <c r="BK108" s="216">
        <f>ROUND(I108*H108,2)</f>
        <v>0</v>
      </c>
      <c r="BL108" s="17" t="s">
        <v>511</v>
      </c>
      <c r="BM108" s="215" t="s">
        <v>545</v>
      </c>
    </row>
    <row r="109" s="2" customFormat="1">
      <c r="A109" s="38"/>
      <c r="B109" s="39"/>
      <c r="C109" s="40"/>
      <c r="D109" s="217" t="s">
        <v>127</v>
      </c>
      <c r="E109" s="40"/>
      <c r="F109" s="218" t="s">
        <v>546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127</v>
      </c>
      <c r="AU109" s="17" t="s">
        <v>81</v>
      </c>
    </row>
    <row r="110" s="2" customFormat="1">
      <c r="A110" s="38"/>
      <c r="B110" s="39"/>
      <c r="C110" s="40"/>
      <c r="D110" s="222" t="s">
        <v>129</v>
      </c>
      <c r="E110" s="40"/>
      <c r="F110" s="223" t="s">
        <v>547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129</v>
      </c>
      <c r="AU110" s="17" t="s">
        <v>81</v>
      </c>
    </row>
    <row r="111" s="2" customFormat="1" ht="19.8" customHeight="1">
      <c r="A111" s="38"/>
      <c r="B111" s="39"/>
      <c r="C111" s="204" t="s">
        <v>179</v>
      </c>
      <c r="D111" s="204" t="s">
        <v>120</v>
      </c>
      <c r="E111" s="205" t="s">
        <v>548</v>
      </c>
      <c r="F111" s="206" t="s">
        <v>549</v>
      </c>
      <c r="G111" s="207" t="s">
        <v>469</v>
      </c>
      <c r="H111" s="208">
        <v>3</v>
      </c>
      <c r="I111" s="209"/>
      <c r="J111" s="210">
        <f>ROUND(I111*H111,2)</f>
        <v>0</v>
      </c>
      <c r="K111" s="206" t="s">
        <v>124</v>
      </c>
      <c r="L111" s="44"/>
      <c r="M111" s="211" t="s">
        <v>19</v>
      </c>
      <c r="N111" s="212" t="s">
        <v>42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511</v>
      </c>
      <c r="AT111" s="215" t="s">
        <v>120</v>
      </c>
      <c r="AU111" s="215" t="s">
        <v>81</v>
      </c>
      <c r="AY111" s="17" t="s">
        <v>118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79</v>
      </c>
      <c r="BK111" s="216">
        <f>ROUND(I111*H111,2)</f>
        <v>0</v>
      </c>
      <c r="BL111" s="17" t="s">
        <v>511</v>
      </c>
      <c r="BM111" s="215" t="s">
        <v>550</v>
      </c>
    </row>
    <row r="112" s="2" customFormat="1">
      <c r="A112" s="38"/>
      <c r="B112" s="39"/>
      <c r="C112" s="40"/>
      <c r="D112" s="217" t="s">
        <v>127</v>
      </c>
      <c r="E112" s="40"/>
      <c r="F112" s="218" t="s">
        <v>551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127</v>
      </c>
      <c r="AU112" s="17" t="s">
        <v>81</v>
      </c>
    </row>
    <row r="113" s="2" customFormat="1">
      <c r="A113" s="38"/>
      <c r="B113" s="39"/>
      <c r="C113" s="40"/>
      <c r="D113" s="222" t="s">
        <v>129</v>
      </c>
      <c r="E113" s="40"/>
      <c r="F113" s="223" t="s">
        <v>552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129</v>
      </c>
      <c r="AU113" s="17" t="s">
        <v>81</v>
      </c>
    </row>
    <row r="114" s="12" customFormat="1" ht="22.8" customHeight="1">
      <c r="A114" s="12"/>
      <c r="B114" s="188"/>
      <c r="C114" s="189"/>
      <c r="D114" s="190" t="s">
        <v>70</v>
      </c>
      <c r="E114" s="202" t="s">
        <v>553</v>
      </c>
      <c r="F114" s="202" t="s">
        <v>554</v>
      </c>
      <c r="G114" s="189"/>
      <c r="H114" s="189"/>
      <c r="I114" s="192"/>
      <c r="J114" s="203">
        <f>BK114</f>
        <v>0</v>
      </c>
      <c r="K114" s="189"/>
      <c r="L114" s="194"/>
      <c r="M114" s="195"/>
      <c r="N114" s="196"/>
      <c r="O114" s="196"/>
      <c r="P114" s="197">
        <f>SUM(P115:P132)</f>
        <v>0</v>
      </c>
      <c r="Q114" s="196"/>
      <c r="R114" s="197">
        <f>SUM(R115:R132)</f>
        <v>0</v>
      </c>
      <c r="S114" s="196"/>
      <c r="T114" s="198">
        <f>SUM(T115:T132)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199" t="s">
        <v>138</v>
      </c>
      <c r="AT114" s="200" t="s">
        <v>70</v>
      </c>
      <c r="AU114" s="200" t="s">
        <v>79</v>
      </c>
      <c r="AY114" s="199" t="s">
        <v>118</v>
      </c>
      <c r="BK114" s="201">
        <f>SUM(BK115:BK132)</f>
        <v>0</v>
      </c>
    </row>
    <row r="115" s="2" customFormat="1" ht="22.2" customHeight="1">
      <c r="A115" s="38"/>
      <c r="B115" s="39"/>
      <c r="C115" s="204" t="s">
        <v>186</v>
      </c>
      <c r="D115" s="204" t="s">
        <v>120</v>
      </c>
      <c r="E115" s="205" t="s">
        <v>555</v>
      </c>
      <c r="F115" s="206" t="s">
        <v>556</v>
      </c>
      <c r="G115" s="207" t="s">
        <v>162</v>
      </c>
      <c r="H115" s="208">
        <v>0.59999999999999998</v>
      </c>
      <c r="I115" s="209"/>
      <c r="J115" s="210">
        <f>ROUND(I115*H115,2)</f>
        <v>0</v>
      </c>
      <c r="K115" s="206" t="s">
        <v>124</v>
      </c>
      <c r="L115" s="44"/>
      <c r="M115" s="211" t="s">
        <v>19</v>
      </c>
      <c r="N115" s="212" t="s">
        <v>42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511</v>
      </c>
      <c r="AT115" s="215" t="s">
        <v>120</v>
      </c>
      <c r="AU115" s="215" t="s">
        <v>81</v>
      </c>
      <c r="AY115" s="17" t="s">
        <v>118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79</v>
      </c>
      <c r="BK115" s="216">
        <f>ROUND(I115*H115,2)</f>
        <v>0</v>
      </c>
      <c r="BL115" s="17" t="s">
        <v>511</v>
      </c>
      <c r="BM115" s="215" t="s">
        <v>557</v>
      </c>
    </row>
    <row r="116" s="2" customFormat="1">
      <c r="A116" s="38"/>
      <c r="B116" s="39"/>
      <c r="C116" s="40"/>
      <c r="D116" s="217" t="s">
        <v>127</v>
      </c>
      <c r="E116" s="40"/>
      <c r="F116" s="218" t="s">
        <v>558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127</v>
      </c>
      <c r="AU116" s="17" t="s">
        <v>81</v>
      </c>
    </row>
    <row r="117" s="2" customFormat="1">
      <c r="A117" s="38"/>
      <c r="B117" s="39"/>
      <c r="C117" s="40"/>
      <c r="D117" s="222" t="s">
        <v>129</v>
      </c>
      <c r="E117" s="40"/>
      <c r="F117" s="223" t="s">
        <v>559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129</v>
      </c>
      <c r="AU117" s="17" t="s">
        <v>81</v>
      </c>
    </row>
    <row r="118" s="13" customFormat="1">
      <c r="A118" s="13"/>
      <c r="B118" s="224"/>
      <c r="C118" s="225"/>
      <c r="D118" s="217" t="s">
        <v>131</v>
      </c>
      <c r="E118" s="226" t="s">
        <v>19</v>
      </c>
      <c r="F118" s="227" t="s">
        <v>560</v>
      </c>
      <c r="G118" s="225"/>
      <c r="H118" s="228">
        <v>0.59999999999999998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131</v>
      </c>
      <c r="AU118" s="234" t="s">
        <v>81</v>
      </c>
      <c r="AV118" s="13" t="s">
        <v>81</v>
      </c>
      <c r="AW118" s="13" t="s">
        <v>33</v>
      </c>
      <c r="AX118" s="13" t="s">
        <v>71</v>
      </c>
      <c r="AY118" s="234" t="s">
        <v>118</v>
      </c>
    </row>
    <row r="119" s="2" customFormat="1" ht="30" customHeight="1">
      <c r="A119" s="38"/>
      <c r="B119" s="39"/>
      <c r="C119" s="204" t="s">
        <v>192</v>
      </c>
      <c r="D119" s="204" t="s">
        <v>120</v>
      </c>
      <c r="E119" s="205" t="s">
        <v>561</v>
      </c>
      <c r="F119" s="206" t="s">
        <v>562</v>
      </c>
      <c r="G119" s="207" t="s">
        <v>162</v>
      </c>
      <c r="H119" s="208">
        <v>0.59999999999999998</v>
      </c>
      <c r="I119" s="209"/>
      <c r="J119" s="210">
        <f>ROUND(I119*H119,2)</f>
        <v>0</v>
      </c>
      <c r="K119" s="206" t="s">
        <v>124</v>
      </c>
      <c r="L119" s="44"/>
      <c r="M119" s="211" t="s">
        <v>19</v>
      </c>
      <c r="N119" s="212" t="s">
        <v>42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511</v>
      </c>
      <c r="AT119" s="215" t="s">
        <v>120</v>
      </c>
      <c r="AU119" s="215" t="s">
        <v>81</v>
      </c>
      <c r="AY119" s="17" t="s">
        <v>118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79</v>
      </c>
      <c r="BK119" s="216">
        <f>ROUND(I119*H119,2)</f>
        <v>0</v>
      </c>
      <c r="BL119" s="17" t="s">
        <v>511</v>
      </c>
      <c r="BM119" s="215" t="s">
        <v>563</v>
      </c>
    </row>
    <row r="120" s="2" customFormat="1">
      <c r="A120" s="38"/>
      <c r="B120" s="39"/>
      <c r="C120" s="40"/>
      <c r="D120" s="217" t="s">
        <v>127</v>
      </c>
      <c r="E120" s="40"/>
      <c r="F120" s="218" t="s">
        <v>564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127</v>
      </c>
      <c r="AU120" s="17" t="s">
        <v>81</v>
      </c>
    </row>
    <row r="121" s="2" customFormat="1">
      <c r="A121" s="38"/>
      <c r="B121" s="39"/>
      <c r="C121" s="40"/>
      <c r="D121" s="222" t="s">
        <v>129</v>
      </c>
      <c r="E121" s="40"/>
      <c r="F121" s="223" t="s">
        <v>565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129</v>
      </c>
      <c r="AU121" s="17" t="s">
        <v>81</v>
      </c>
    </row>
    <row r="122" s="2" customFormat="1" ht="34.8" customHeight="1">
      <c r="A122" s="38"/>
      <c r="B122" s="39"/>
      <c r="C122" s="204" t="s">
        <v>200</v>
      </c>
      <c r="D122" s="204" t="s">
        <v>120</v>
      </c>
      <c r="E122" s="205" t="s">
        <v>566</v>
      </c>
      <c r="F122" s="206" t="s">
        <v>567</v>
      </c>
      <c r="G122" s="207" t="s">
        <v>162</v>
      </c>
      <c r="H122" s="208">
        <v>2.3999999999999999</v>
      </c>
      <c r="I122" s="209"/>
      <c r="J122" s="210">
        <f>ROUND(I122*H122,2)</f>
        <v>0</v>
      </c>
      <c r="K122" s="206" t="s">
        <v>124</v>
      </c>
      <c r="L122" s="44"/>
      <c r="M122" s="211" t="s">
        <v>19</v>
      </c>
      <c r="N122" s="212" t="s">
        <v>42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511</v>
      </c>
      <c r="AT122" s="215" t="s">
        <v>120</v>
      </c>
      <c r="AU122" s="215" t="s">
        <v>81</v>
      </c>
      <c r="AY122" s="17" t="s">
        <v>118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79</v>
      </c>
      <c r="BK122" s="216">
        <f>ROUND(I122*H122,2)</f>
        <v>0</v>
      </c>
      <c r="BL122" s="17" t="s">
        <v>511</v>
      </c>
      <c r="BM122" s="215" t="s">
        <v>568</v>
      </c>
    </row>
    <row r="123" s="2" customFormat="1">
      <c r="A123" s="38"/>
      <c r="B123" s="39"/>
      <c r="C123" s="40"/>
      <c r="D123" s="217" t="s">
        <v>127</v>
      </c>
      <c r="E123" s="40"/>
      <c r="F123" s="218" t="s">
        <v>569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127</v>
      </c>
      <c r="AU123" s="17" t="s">
        <v>81</v>
      </c>
    </row>
    <row r="124" s="2" customFormat="1">
      <c r="A124" s="38"/>
      <c r="B124" s="39"/>
      <c r="C124" s="40"/>
      <c r="D124" s="222" t="s">
        <v>129</v>
      </c>
      <c r="E124" s="40"/>
      <c r="F124" s="223" t="s">
        <v>570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129</v>
      </c>
      <c r="AU124" s="17" t="s">
        <v>81</v>
      </c>
    </row>
    <row r="125" s="13" customFormat="1">
      <c r="A125" s="13"/>
      <c r="B125" s="224"/>
      <c r="C125" s="225"/>
      <c r="D125" s="217" t="s">
        <v>131</v>
      </c>
      <c r="E125" s="225"/>
      <c r="F125" s="227" t="s">
        <v>571</v>
      </c>
      <c r="G125" s="225"/>
      <c r="H125" s="228">
        <v>2.3999999999999999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131</v>
      </c>
      <c r="AU125" s="234" t="s">
        <v>81</v>
      </c>
      <c r="AV125" s="13" t="s">
        <v>81</v>
      </c>
      <c r="AW125" s="13" t="s">
        <v>4</v>
      </c>
      <c r="AX125" s="13" t="s">
        <v>79</v>
      </c>
      <c r="AY125" s="234" t="s">
        <v>118</v>
      </c>
    </row>
    <row r="126" s="2" customFormat="1" ht="22.2" customHeight="1">
      <c r="A126" s="38"/>
      <c r="B126" s="39"/>
      <c r="C126" s="204" t="s">
        <v>206</v>
      </c>
      <c r="D126" s="204" t="s">
        <v>120</v>
      </c>
      <c r="E126" s="205" t="s">
        <v>572</v>
      </c>
      <c r="F126" s="206" t="s">
        <v>573</v>
      </c>
      <c r="G126" s="207" t="s">
        <v>209</v>
      </c>
      <c r="H126" s="208">
        <v>0.59999999999999998</v>
      </c>
      <c r="I126" s="209"/>
      <c r="J126" s="210">
        <f>ROUND(I126*H126,2)</f>
        <v>0</v>
      </c>
      <c r="K126" s="206" t="s">
        <v>124</v>
      </c>
      <c r="L126" s="44"/>
      <c r="M126" s="211" t="s">
        <v>19</v>
      </c>
      <c r="N126" s="212" t="s">
        <v>42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511</v>
      </c>
      <c r="AT126" s="215" t="s">
        <v>120</v>
      </c>
      <c r="AU126" s="215" t="s">
        <v>81</v>
      </c>
      <c r="AY126" s="17" t="s">
        <v>118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79</v>
      </c>
      <c r="BK126" s="216">
        <f>ROUND(I126*H126,2)</f>
        <v>0</v>
      </c>
      <c r="BL126" s="17" t="s">
        <v>511</v>
      </c>
      <c r="BM126" s="215" t="s">
        <v>574</v>
      </c>
    </row>
    <row r="127" s="2" customFormat="1">
      <c r="A127" s="38"/>
      <c r="B127" s="39"/>
      <c r="C127" s="40"/>
      <c r="D127" s="217" t="s">
        <v>127</v>
      </c>
      <c r="E127" s="40"/>
      <c r="F127" s="218" t="s">
        <v>575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127</v>
      </c>
      <c r="AU127" s="17" t="s">
        <v>81</v>
      </c>
    </row>
    <row r="128" s="2" customFormat="1">
      <c r="A128" s="38"/>
      <c r="B128" s="39"/>
      <c r="C128" s="40"/>
      <c r="D128" s="222" t="s">
        <v>129</v>
      </c>
      <c r="E128" s="40"/>
      <c r="F128" s="223" t="s">
        <v>576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129</v>
      </c>
      <c r="AU128" s="17" t="s">
        <v>81</v>
      </c>
    </row>
    <row r="129" s="2" customFormat="1" ht="22.2" customHeight="1">
      <c r="A129" s="38"/>
      <c r="B129" s="39"/>
      <c r="C129" s="204" t="s">
        <v>214</v>
      </c>
      <c r="D129" s="204" t="s">
        <v>120</v>
      </c>
      <c r="E129" s="205" t="s">
        <v>577</v>
      </c>
      <c r="F129" s="206" t="s">
        <v>578</v>
      </c>
      <c r="G129" s="207" t="s">
        <v>162</v>
      </c>
      <c r="H129" s="208">
        <v>0.59999999999999998</v>
      </c>
      <c r="I129" s="209"/>
      <c r="J129" s="210">
        <f>ROUND(I129*H129,2)</f>
        <v>0</v>
      </c>
      <c r="K129" s="206" t="s">
        <v>124</v>
      </c>
      <c r="L129" s="44"/>
      <c r="M129" s="211" t="s">
        <v>19</v>
      </c>
      <c r="N129" s="212" t="s">
        <v>42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511</v>
      </c>
      <c r="AT129" s="215" t="s">
        <v>120</v>
      </c>
      <c r="AU129" s="215" t="s">
        <v>81</v>
      </c>
      <c r="AY129" s="17" t="s">
        <v>118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79</v>
      </c>
      <c r="BK129" s="216">
        <f>ROUND(I129*H129,2)</f>
        <v>0</v>
      </c>
      <c r="BL129" s="17" t="s">
        <v>511</v>
      </c>
      <c r="BM129" s="215" t="s">
        <v>579</v>
      </c>
    </row>
    <row r="130" s="2" customFormat="1">
      <c r="A130" s="38"/>
      <c r="B130" s="39"/>
      <c r="C130" s="40"/>
      <c r="D130" s="217" t="s">
        <v>127</v>
      </c>
      <c r="E130" s="40"/>
      <c r="F130" s="218" t="s">
        <v>580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127</v>
      </c>
      <c r="AU130" s="17" t="s">
        <v>81</v>
      </c>
    </row>
    <row r="131" s="2" customFormat="1">
      <c r="A131" s="38"/>
      <c r="B131" s="39"/>
      <c r="C131" s="40"/>
      <c r="D131" s="222" t="s">
        <v>129</v>
      </c>
      <c r="E131" s="40"/>
      <c r="F131" s="223" t="s">
        <v>581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129</v>
      </c>
      <c r="AU131" s="17" t="s">
        <v>81</v>
      </c>
    </row>
    <row r="132" s="13" customFormat="1">
      <c r="A132" s="13"/>
      <c r="B132" s="224"/>
      <c r="C132" s="225"/>
      <c r="D132" s="217" t="s">
        <v>131</v>
      </c>
      <c r="E132" s="226" t="s">
        <v>19</v>
      </c>
      <c r="F132" s="227" t="s">
        <v>582</v>
      </c>
      <c r="G132" s="225"/>
      <c r="H132" s="228">
        <v>0.59999999999999998</v>
      </c>
      <c r="I132" s="229"/>
      <c r="J132" s="225"/>
      <c r="K132" s="225"/>
      <c r="L132" s="230"/>
      <c r="M132" s="260"/>
      <c r="N132" s="261"/>
      <c r="O132" s="261"/>
      <c r="P132" s="261"/>
      <c r="Q132" s="261"/>
      <c r="R132" s="261"/>
      <c r="S132" s="261"/>
      <c r="T132" s="26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131</v>
      </c>
      <c r="AU132" s="234" t="s">
        <v>81</v>
      </c>
      <c r="AV132" s="13" t="s">
        <v>81</v>
      </c>
      <c r="AW132" s="13" t="s">
        <v>33</v>
      </c>
      <c r="AX132" s="13" t="s">
        <v>71</v>
      </c>
      <c r="AY132" s="234" t="s">
        <v>118</v>
      </c>
    </row>
    <row r="133" s="2" customFormat="1" ht="6.96" customHeight="1">
      <c r="A133" s="38"/>
      <c r="B133" s="59"/>
      <c r="C133" s="60"/>
      <c r="D133" s="60"/>
      <c r="E133" s="60"/>
      <c r="F133" s="60"/>
      <c r="G133" s="60"/>
      <c r="H133" s="60"/>
      <c r="I133" s="60"/>
      <c r="J133" s="60"/>
      <c r="K133" s="60"/>
      <c r="L133" s="44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sheetProtection sheet="1" autoFilter="0" formatColumns="0" formatRows="0" objects="1" scenarios="1" spinCount="100000" saltValue="sJv/Ep/a6ozxw/ptUli8r5kl7uxZ65A+5lKYICyjDzbq6quJrCNUEJPHy0fyqN0eq5ck+Lvz87z+gpH6NjxXOw==" hashValue="DiVZpak1EkgyVjCfRc0mzWsvz6h2fjYyk4WOj6yKpAsggm/6umo+hHNYCflyhqTzhqUhPrE0544HupWQWVUimQ==" algorithmName="SHA-512" password="CC35"/>
  <autoFilter ref="C81:K132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2_02/218204011"/>
    <hyperlink ref="F91" r:id="rId2" display="https://podminky.urs.cz/item/CS_URS_2022_02/218204122"/>
    <hyperlink ref="F94" r:id="rId3" display="https://podminky.urs.cz/item/CS_URS_2022_02/218204203"/>
    <hyperlink ref="F97" r:id="rId4" display="https://podminky.urs.cz/item/CS_URS_2022_02/218204211"/>
    <hyperlink ref="F100" r:id="rId5" display="https://podminky.urs.cz/item/CS_URS_2022_02/210204011"/>
    <hyperlink ref="F104" r:id="rId6" display="https://podminky.urs.cz/item/CS_URS_2022_02/210204122"/>
    <hyperlink ref="F107" r:id="rId7" display="https://podminky.urs.cz/item/CS_URS_2022_02/210204203"/>
    <hyperlink ref="F110" r:id="rId8" display="https://podminky.urs.cz/item/CS_URS_2022_02/210204211"/>
    <hyperlink ref="F113" r:id="rId9" display="https://podminky.urs.cz/item/CS_URS_2022_02/210280712"/>
    <hyperlink ref="F117" r:id="rId10" display="https://podminky.urs.cz/item/CS_URS_2022_02/460141112"/>
    <hyperlink ref="F121" r:id="rId11" display="https://podminky.urs.cz/item/CS_URS_2022_02/460341113"/>
    <hyperlink ref="F124" r:id="rId12" display="https://podminky.urs.cz/item/CS_URS_2022_02/460341121"/>
    <hyperlink ref="F128" r:id="rId13" display="https://podminky.urs.cz/item/CS_URS_2022_02/460361121"/>
    <hyperlink ref="F131" r:id="rId14" display="https://podminky.urs.cz/item/CS_URS_2022_02/460641113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5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28125" style="263" customWidth="1"/>
    <col min="2" max="2" width="1.710938" style="263" customWidth="1"/>
    <col min="3" max="4" width="5.003906" style="263" customWidth="1"/>
    <col min="5" max="5" width="11.71094" style="263" customWidth="1"/>
    <col min="6" max="6" width="9.140625" style="263" customWidth="1"/>
    <col min="7" max="7" width="5.003906" style="263" customWidth="1"/>
    <col min="8" max="8" width="77.85156" style="263" customWidth="1"/>
    <col min="9" max="10" width="20.00391" style="263" customWidth="1"/>
    <col min="11" max="11" width="1.710938" style="263" customWidth="1"/>
  </cols>
  <sheetData>
    <row r="1" s="1" customFormat="1" ht="37.5" customHeight="1"/>
    <row r="2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="15" customFormat="1" ht="45" customHeight="1">
      <c r="B3" s="267"/>
      <c r="C3" s="268" t="s">
        <v>583</v>
      </c>
      <c r="D3" s="268"/>
      <c r="E3" s="268"/>
      <c r="F3" s="268"/>
      <c r="G3" s="268"/>
      <c r="H3" s="268"/>
      <c r="I3" s="268"/>
      <c r="J3" s="268"/>
      <c r="K3" s="269"/>
    </row>
    <row r="4" s="1" customFormat="1" ht="25.5" customHeight="1">
      <c r="B4" s="270"/>
      <c r="C4" s="271" t="s">
        <v>584</v>
      </c>
      <c r="D4" s="271"/>
      <c r="E4" s="271"/>
      <c r="F4" s="271"/>
      <c r="G4" s="271"/>
      <c r="H4" s="271"/>
      <c r="I4" s="271"/>
      <c r="J4" s="271"/>
      <c r="K4" s="272"/>
    </row>
    <row r="5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="1" customFormat="1" ht="15" customHeight="1">
      <c r="B6" s="270"/>
      <c r="C6" s="274" t="s">
        <v>585</v>
      </c>
      <c r="D6" s="274"/>
      <c r="E6" s="274"/>
      <c r="F6" s="274"/>
      <c r="G6" s="274"/>
      <c r="H6" s="274"/>
      <c r="I6" s="274"/>
      <c r="J6" s="274"/>
      <c r="K6" s="272"/>
    </row>
    <row r="7" s="1" customFormat="1" ht="15" customHeight="1">
      <c r="B7" s="275"/>
      <c r="C7" s="274" t="s">
        <v>586</v>
      </c>
      <c r="D7" s="274"/>
      <c r="E7" s="274"/>
      <c r="F7" s="274"/>
      <c r="G7" s="274"/>
      <c r="H7" s="274"/>
      <c r="I7" s="274"/>
      <c r="J7" s="274"/>
      <c r="K7" s="272"/>
    </row>
    <row r="8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="1" customFormat="1" ht="15" customHeight="1">
      <c r="B9" s="275"/>
      <c r="C9" s="274" t="s">
        <v>587</v>
      </c>
      <c r="D9" s="274"/>
      <c r="E9" s="274"/>
      <c r="F9" s="274"/>
      <c r="G9" s="274"/>
      <c r="H9" s="274"/>
      <c r="I9" s="274"/>
      <c r="J9" s="274"/>
      <c r="K9" s="272"/>
    </row>
    <row r="10" s="1" customFormat="1" ht="15" customHeight="1">
      <c r="B10" s="275"/>
      <c r="C10" s="274"/>
      <c r="D10" s="274" t="s">
        <v>588</v>
      </c>
      <c r="E10" s="274"/>
      <c r="F10" s="274"/>
      <c r="G10" s="274"/>
      <c r="H10" s="274"/>
      <c r="I10" s="274"/>
      <c r="J10" s="274"/>
      <c r="K10" s="272"/>
    </row>
    <row r="11" s="1" customFormat="1" ht="15" customHeight="1">
      <c r="B11" s="275"/>
      <c r="C11" s="276"/>
      <c r="D11" s="274" t="s">
        <v>589</v>
      </c>
      <c r="E11" s="274"/>
      <c r="F11" s="274"/>
      <c r="G11" s="274"/>
      <c r="H11" s="274"/>
      <c r="I11" s="274"/>
      <c r="J11" s="274"/>
      <c r="K11" s="272"/>
    </row>
    <row r="12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="1" customFormat="1" ht="15" customHeight="1">
      <c r="B13" s="275"/>
      <c r="C13" s="276"/>
      <c r="D13" s="277" t="s">
        <v>590</v>
      </c>
      <c r="E13" s="274"/>
      <c r="F13" s="274"/>
      <c r="G13" s="274"/>
      <c r="H13" s="274"/>
      <c r="I13" s="274"/>
      <c r="J13" s="274"/>
      <c r="K13" s="272"/>
    </row>
    <row r="14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="1" customFormat="1" ht="15" customHeight="1">
      <c r="B15" s="275"/>
      <c r="C15" s="276"/>
      <c r="D15" s="274" t="s">
        <v>591</v>
      </c>
      <c r="E15" s="274"/>
      <c r="F15" s="274"/>
      <c r="G15" s="274"/>
      <c r="H15" s="274"/>
      <c r="I15" s="274"/>
      <c r="J15" s="274"/>
      <c r="K15" s="272"/>
    </row>
    <row r="16" s="1" customFormat="1" ht="15" customHeight="1">
      <c r="B16" s="275"/>
      <c r="C16" s="276"/>
      <c r="D16" s="274" t="s">
        <v>592</v>
      </c>
      <c r="E16" s="274"/>
      <c r="F16" s="274"/>
      <c r="G16" s="274"/>
      <c r="H16" s="274"/>
      <c r="I16" s="274"/>
      <c r="J16" s="274"/>
      <c r="K16" s="272"/>
    </row>
    <row r="17" s="1" customFormat="1" ht="15" customHeight="1">
      <c r="B17" s="275"/>
      <c r="C17" s="276"/>
      <c r="D17" s="274" t="s">
        <v>593</v>
      </c>
      <c r="E17" s="274"/>
      <c r="F17" s="274"/>
      <c r="G17" s="274"/>
      <c r="H17" s="274"/>
      <c r="I17" s="274"/>
      <c r="J17" s="274"/>
      <c r="K17" s="272"/>
    </row>
    <row r="18" s="1" customFormat="1" ht="15" customHeight="1">
      <c r="B18" s="275"/>
      <c r="C18" s="276"/>
      <c r="D18" s="276"/>
      <c r="E18" s="278" t="s">
        <v>78</v>
      </c>
      <c r="F18" s="274" t="s">
        <v>594</v>
      </c>
      <c r="G18" s="274"/>
      <c r="H18" s="274"/>
      <c r="I18" s="274"/>
      <c r="J18" s="274"/>
      <c r="K18" s="272"/>
    </row>
    <row r="19" s="1" customFormat="1" ht="15" customHeight="1">
      <c r="B19" s="275"/>
      <c r="C19" s="276"/>
      <c r="D19" s="276"/>
      <c r="E19" s="278" t="s">
        <v>595</v>
      </c>
      <c r="F19" s="274" t="s">
        <v>596</v>
      </c>
      <c r="G19" s="274"/>
      <c r="H19" s="274"/>
      <c r="I19" s="274"/>
      <c r="J19" s="274"/>
      <c r="K19" s="272"/>
    </row>
    <row r="20" s="1" customFormat="1" ht="15" customHeight="1">
      <c r="B20" s="275"/>
      <c r="C20" s="276"/>
      <c r="D20" s="276"/>
      <c r="E20" s="278" t="s">
        <v>597</v>
      </c>
      <c r="F20" s="274" t="s">
        <v>598</v>
      </c>
      <c r="G20" s="274"/>
      <c r="H20" s="274"/>
      <c r="I20" s="274"/>
      <c r="J20" s="274"/>
      <c r="K20" s="272"/>
    </row>
    <row r="21" s="1" customFormat="1" ht="15" customHeight="1">
      <c r="B21" s="275"/>
      <c r="C21" s="276"/>
      <c r="D21" s="276"/>
      <c r="E21" s="278" t="s">
        <v>599</v>
      </c>
      <c r="F21" s="274" t="s">
        <v>600</v>
      </c>
      <c r="G21" s="274"/>
      <c r="H21" s="274"/>
      <c r="I21" s="274"/>
      <c r="J21" s="274"/>
      <c r="K21" s="272"/>
    </row>
    <row r="22" s="1" customFormat="1" ht="15" customHeight="1">
      <c r="B22" s="275"/>
      <c r="C22" s="276"/>
      <c r="D22" s="276"/>
      <c r="E22" s="278" t="s">
        <v>601</v>
      </c>
      <c r="F22" s="274" t="s">
        <v>602</v>
      </c>
      <c r="G22" s="274"/>
      <c r="H22" s="274"/>
      <c r="I22" s="274"/>
      <c r="J22" s="274"/>
      <c r="K22" s="272"/>
    </row>
    <row r="23" s="1" customFormat="1" ht="15" customHeight="1">
      <c r="B23" s="275"/>
      <c r="C23" s="276"/>
      <c r="D23" s="276"/>
      <c r="E23" s="278" t="s">
        <v>603</v>
      </c>
      <c r="F23" s="274" t="s">
        <v>604</v>
      </c>
      <c r="G23" s="274"/>
      <c r="H23" s="274"/>
      <c r="I23" s="274"/>
      <c r="J23" s="274"/>
      <c r="K23" s="272"/>
    </row>
    <row r="24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="1" customFormat="1" ht="15" customHeight="1">
      <c r="B25" s="275"/>
      <c r="C25" s="274" t="s">
        <v>605</v>
      </c>
      <c r="D25" s="274"/>
      <c r="E25" s="274"/>
      <c r="F25" s="274"/>
      <c r="G25" s="274"/>
      <c r="H25" s="274"/>
      <c r="I25" s="274"/>
      <c r="J25" s="274"/>
      <c r="K25" s="272"/>
    </row>
    <row r="26" s="1" customFormat="1" ht="15" customHeight="1">
      <c r="B26" s="275"/>
      <c r="C26" s="274" t="s">
        <v>606</v>
      </c>
      <c r="D26" s="274"/>
      <c r="E26" s="274"/>
      <c r="F26" s="274"/>
      <c r="G26" s="274"/>
      <c r="H26" s="274"/>
      <c r="I26" s="274"/>
      <c r="J26" s="274"/>
      <c r="K26" s="272"/>
    </row>
    <row r="27" s="1" customFormat="1" ht="15" customHeight="1">
      <c r="B27" s="275"/>
      <c r="C27" s="274"/>
      <c r="D27" s="274" t="s">
        <v>607</v>
      </c>
      <c r="E27" s="274"/>
      <c r="F27" s="274"/>
      <c r="G27" s="274"/>
      <c r="H27" s="274"/>
      <c r="I27" s="274"/>
      <c r="J27" s="274"/>
      <c r="K27" s="272"/>
    </row>
    <row r="28" s="1" customFormat="1" ht="15" customHeight="1">
      <c r="B28" s="275"/>
      <c r="C28" s="276"/>
      <c r="D28" s="274" t="s">
        <v>608</v>
      </c>
      <c r="E28" s="274"/>
      <c r="F28" s="274"/>
      <c r="G28" s="274"/>
      <c r="H28" s="274"/>
      <c r="I28" s="274"/>
      <c r="J28" s="274"/>
      <c r="K28" s="272"/>
    </row>
    <row r="29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="1" customFormat="1" ht="15" customHeight="1">
      <c r="B30" s="275"/>
      <c r="C30" s="276"/>
      <c r="D30" s="274" t="s">
        <v>609</v>
      </c>
      <c r="E30" s="274"/>
      <c r="F30" s="274"/>
      <c r="G30" s="274"/>
      <c r="H30" s="274"/>
      <c r="I30" s="274"/>
      <c r="J30" s="274"/>
      <c r="K30" s="272"/>
    </row>
    <row r="31" s="1" customFormat="1" ht="15" customHeight="1">
      <c r="B31" s="275"/>
      <c r="C31" s="276"/>
      <c r="D31" s="274" t="s">
        <v>610</v>
      </c>
      <c r="E31" s="274"/>
      <c r="F31" s="274"/>
      <c r="G31" s="274"/>
      <c r="H31" s="274"/>
      <c r="I31" s="274"/>
      <c r="J31" s="274"/>
      <c r="K31" s="272"/>
    </row>
    <row r="32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="1" customFormat="1" ht="15" customHeight="1">
      <c r="B33" s="275"/>
      <c r="C33" s="276"/>
      <c r="D33" s="274" t="s">
        <v>611</v>
      </c>
      <c r="E33" s="274"/>
      <c r="F33" s="274"/>
      <c r="G33" s="274"/>
      <c r="H33" s="274"/>
      <c r="I33" s="274"/>
      <c r="J33" s="274"/>
      <c r="K33" s="272"/>
    </row>
    <row r="34" s="1" customFormat="1" ht="15" customHeight="1">
      <c r="B34" s="275"/>
      <c r="C34" s="276"/>
      <c r="D34" s="274" t="s">
        <v>612</v>
      </c>
      <c r="E34" s="274"/>
      <c r="F34" s="274"/>
      <c r="G34" s="274"/>
      <c r="H34" s="274"/>
      <c r="I34" s="274"/>
      <c r="J34" s="274"/>
      <c r="K34" s="272"/>
    </row>
    <row r="35" s="1" customFormat="1" ht="15" customHeight="1">
      <c r="B35" s="275"/>
      <c r="C35" s="276"/>
      <c r="D35" s="274" t="s">
        <v>613</v>
      </c>
      <c r="E35" s="274"/>
      <c r="F35" s="274"/>
      <c r="G35" s="274"/>
      <c r="H35" s="274"/>
      <c r="I35" s="274"/>
      <c r="J35" s="274"/>
      <c r="K35" s="272"/>
    </row>
    <row r="36" s="1" customFormat="1" ht="15" customHeight="1">
      <c r="B36" s="275"/>
      <c r="C36" s="276"/>
      <c r="D36" s="274"/>
      <c r="E36" s="277" t="s">
        <v>104</v>
      </c>
      <c r="F36" s="274"/>
      <c r="G36" s="274" t="s">
        <v>614</v>
      </c>
      <c r="H36" s="274"/>
      <c r="I36" s="274"/>
      <c r="J36" s="274"/>
      <c r="K36" s="272"/>
    </row>
    <row r="37" s="1" customFormat="1" ht="30.75" customHeight="1">
      <c r="B37" s="275"/>
      <c r="C37" s="276"/>
      <c r="D37" s="274"/>
      <c r="E37" s="277" t="s">
        <v>615</v>
      </c>
      <c r="F37" s="274"/>
      <c r="G37" s="274" t="s">
        <v>616</v>
      </c>
      <c r="H37" s="274"/>
      <c r="I37" s="274"/>
      <c r="J37" s="274"/>
      <c r="K37" s="272"/>
    </row>
    <row r="38" s="1" customFormat="1" ht="15" customHeight="1">
      <c r="B38" s="275"/>
      <c r="C38" s="276"/>
      <c r="D38" s="274"/>
      <c r="E38" s="277" t="s">
        <v>52</v>
      </c>
      <c r="F38" s="274"/>
      <c r="G38" s="274" t="s">
        <v>617</v>
      </c>
      <c r="H38" s="274"/>
      <c r="I38" s="274"/>
      <c r="J38" s="274"/>
      <c r="K38" s="272"/>
    </row>
    <row r="39" s="1" customFormat="1" ht="15" customHeight="1">
      <c r="B39" s="275"/>
      <c r="C39" s="276"/>
      <c r="D39" s="274"/>
      <c r="E39" s="277" t="s">
        <v>53</v>
      </c>
      <c r="F39" s="274"/>
      <c r="G39" s="274" t="s">
        <v>618</v>
      </c>
      <c r="H39" s="274"/>
      <c r="I39" s="274"/>
      <c r="J39" s="274"/>
      <c r="K39" s="272"/>
    </row>
    <row r="40" s="1" customFormat="1" ht="15" customHeight="1">
      <c r="B40" s="275"/>
      <c r="C40" s="276"/>
      <c r="D40" s="274"/>
      <c r="E40" s="277" t="s">
        <v>105</v>
      </c>
      <c r="F40" s="274"/>
      <c r="G40" s="274" t="s">
        <v>619</v>
      </c>
      <c r="H40" s="274"/>
      <c r="I40" s="274"/>
      <c r="J40" s="274"/>
      <c r="K40" s="272"/>
    </row>
    <row r="41" s="1" customFormat="1" ht="15" customHeight="1">
      <c r="B41" s="275"/>
      <c r="C41" s="276"/>
      <c r="D41" s="274"/>
      <c r="E41" s="277" t="s">
        <v>106</v>
      </c>
      <c r="F41" s="274"/>
      <c r="G41" s="274" t="s">
        <v>620</v>
      </c>
      <c r="H41" s="274"/>
      <c r="I41" s="274"/>
      <c r="J41" s="274"/>
      <c r="K41" s="272"/>
    </row>
    <row r="42" s="1" customFormat="1" ht="15" customHeight="1">
      <c r="B42" s="275"/>
      <c r="C42" s="276"/>
      <c r="D42" s="274"/>
      <c r="E42" s="277" t="s">
        <v>621</v>
      </c>
      <c r="F42" s="274"/>
      <c r="G42" s="274" t="s">
        <v>622</v>
      </c>
      <c r="H42" s="274"/>
      <c r="I42" s="274"/>
      <c r="J42" s="274"/>
      <c r="K42" s="272"/>
    </row>
    <row r="43" s="1" customFormat="1" ht="15" customHeight="1">
      <c r="B43" s="275"/>
      <c r="C43" s="276"/>
      <c r="D43" s="274"/>
      <c r="E43" s="277"/>
      <c r="F43" s="274"/>
      <c r="G43" s="274" t="s">
        <v>623</v>
      </c>
      <c r="H43" s="274"/>
      <c r="I43" s="274"/>
      <c r="J43" s="274"/>
      <c r="K43" s="272"/>
    </row>
    <row r="44" s="1" customFormat="1" ht="15" customHeight="1">
      <c r="B44" s="275"/>
      <c r="C44" s="276"/>
      <c r="D44" s="274"/>
      <c r="E44" s="277" t="s">
        <v>624</v>
      </c>
      <c r="F44" s="274"/>
      <c r="G44" s="274" t="s">
        <v>625</v>
      </c>
      <c r="H44" s="274"/>
      <c r="I44" s="274"/>
      <c r="J44" s="274"/>
      <c r="K44" s="272"/>
    </row>
    <row r="45" s="1" customFormat="1" ht="15" customHeight="1">
      <c r="B45" s="275"/>
      <c r="C45" s="276"/>
      <c r="D45" s="274"/>
      <c r="E45" s="277" t="s">
        <v>108</v>
      </c>
      <c r="F45" s="274"/>
      <c r="G45" s="274" t="s">
        <v>626</v>
      </c>
      <c r="H45" s="274"/>
      <c r="I45" s="274"/>
      <c r="J45" s="274"/>
      <c r="K45" s="272"/>
    </row>
    <row r="46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="1" customFormat="1" ht="15" customHeight="1">
      <c r="B47" s="275"/>
      <c r="C47" s="276"/>
      <c r="D47" s="274" t="s">
        <v>627</v>
      </c>
      <c r="E47" s="274"/>
      <c r="F47" s="274"/>
      <c r="G47" s="274"/>
      <c r="H47" s="274"/>
      <c r="I47" s="274"/>
      <c r="J47" s="274"/>
      <c r="K47" s="272"/>
    </row>
    <row r="48" s="1" customFormat="1" ht="15" customHeight="1">
      <c r="B48" s="275"/>
      <c r="C48" s="276"/>
      <c r="D48" s="276"/>
      <c r="E48" s="274" t="s">
        <v>628</v>
      </c>
      <c r="F48" s="274"/>
      <c r="G48" s="274"/>
      <c r="H48" s="274"/>
      <c r="I48" s="274"/>
      <c r="J48" s="274"/>
      <c r="K48" s="272"/>
    </row>
    <row r="49" s="1" customFormat="1" ht="15" customHeight="1">
      <c r="B49" s="275"/>
      <c r="C49" s="276"/>
      <c r="D49" s="276"/>
      <c r="E49" s="274" t="s">
        <v>629</v>
      </c>
      <c r="F49" s="274"/>
      <c r="G49" s="274"/>
      <c r="H49" s="274"/>
      <c r="I49" s="274"/>
      <c r="J49" s="274"/>
      <c r="K49" s="272"/>
    </row>
    <row r="50" s="1" customFormat="1" ht="15" customHeight="1">
      <c r="B50" s="275"/>
      <c r="C50" s="276"/>
      <c r="D50" s="276"/>
      <c r="E50" s="274" t="s">
        <v>630</v>
      </c>
      <c r="F50" s="274"/>
      <c r="G50" s="274"/>
      <c r="H50" s="274"/>
      <c r="I50" s="274"/>
      <c r="J50" s="274"/>
      <c r="K50" s="272"/>
    </row>
    <row r="51" s="1" customFormat="1" ht="15" customHeight="1">
      <c r="B51" s="275"/>
      <c r="C51" s="276"/>
      <c r="D51" s="274" t="s">
        <v>631</v>
      </c>
      <c r="E51" s="274"/>
      <c r="F51" s="274"/>
      <c r="G51" s="274"/>
      <c r="H51" s="274"/>
      <c r="I51" s="274"/>
      <c r="J51" s="274"/>
      <c r="K51" s="272"/>
    </row>
    <row r="52" s="1" customFormat="1" ht="25.5" customHeight="1">
      <c r="B52" s="270"/>
      <c r="C52" s="271" t="s">
        <v>632</v>
      </c>
      <c r="D52" s="271"/>
      <c r="E52" s="271"/>
      <c r="F52" s="271"/>
      <c r="G52" s="271"/>
      <c r="H52" s="271"/>
      <c r="I52" s="271"/>
      <c r="J52" s="271"/>
      <c r="K52" s="272"/>
    </row>
    <row r="53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="1" customFormat="1" ht="15" customHeight="1">
      <c r="B54" s="270"/>
      <c r="C54" s="274" t="s">
        <v>633</v>
      </c>
      <c r="D54" s="274"/>
      <c r="E54" s="274"/>
      <c r="F54" s="274"/>
      <c r="G54" s="274"/>
      <c r="H54" s="274"/>
      <c r="I54" s="274"/>
      <c r="J54" s="274"/>
      <c r="K54" s="272"/>
    </row>
    <row r="55" s="1" customFormat="1" ht="15" customHeight="1">
      <c r="B55" s="270"/>
      <c r="C55" s="274" t="s">
        <v>634</v>
      </c>
      <c r="D55" s="274"/>
      <c r="E55" s="274"/>
      <c r="F55" s="274"/>
      <c r="G55" s="274"/>
      <c r="H55" s="274"/>
      <c r="I55" s="274"/>
      <c r="J55" s="274"/>
      <c r="K55" s="272"/>
    </row>
    <row r="56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="1" customFormat="1" ht="15" customHeight="1">
      <c r="B57" s="270"/>
      <c r="C57" s="274" t="s">
        <v>635</v>
      </c>
      <c r="D57" s="274"/>
      <c r="E57" s="274"/>
      <c r="F57" s="274"/>
      <c r="G57" s="274"/>
      <c r="H57" s="274"/>
      <c r="I57" s="274"/>
      <c r="J57" s="274"/>
      <c r="K57" s="272"/>
    </row>
    <row r="58" s="1" customFormat="1" ht="15" customHeight="1">
      <c r="B58" s="270"/>
      <c r="C58" s="276"/>
      <c r="D58" s="274" t="s">
        <v>636</v>
      </c>
      <c r="E58" s="274"/>
      <c r="F58" s="274"/>
      <c r="G58" s="274"/>
      <c r="H58" s="274"/>
      <c r="I58" s="274"/>
      <c r="J58" s="274"/>
      <c r="K58" s="272"/>
    </row>
    <row r="59" s="1" customFormat="1" ht="15" customHeight="1">
      <c r="B59" s="270"/>
      <c r="C59" s="276"/>
      <c r="D59" s="274" t="s">
        <v>637</v>
      </c>
      <c r="E59" s="274"/>
      <c r="F59" s="274"/>
      <c r="G59" s="274"/>
      <c r="H59" s="274"/>
      <c r="I59" s="274"/>
      <c r="J59" s="274"/>
      <c r="K59" s="272"/>
    </row>
    <row r="60" s="1" customFormat="1" ht="15" customHeight="1">
      <c r="B60" s="270"/>
      <c r="C60" s="276"/>
      <c r="D60" s="274" t="s">
        <v>638</v>
      </c>
      <c r="E60" s="274"/>
      <c r="F60" s="274"/>
      <c r="G60" s="274"/>
      <c r="H60" s="274"/>
      <c r="I60" s="274"/>
      <c r="J60" s="274"/>
      <c r="K60" s="272"/>
    </row>
    <row r="61" s="1" customFormat="1" ht="15" customHeight="1">
      <c r="B61" s="270"/>
      <c r="C61" s="276"/>
      <c r="D61" s="274" t="s">
        <v>639</v>
      </c>
      <c r="E61" s="274"/>
      <c r="F61" s="274"/>
      <c r="G61" s="274"/>
      <c r="H61" s="274"/>
      <c r="I61" s="274"/>
      <c r="J61" s="274"/>
      <c r="K61" s="272"/>
    </row>
    <row r="62" s="1" customFormat="1" ht="15" customHeight="1">
      <c r="B62" s="270"/>
      <c r="C62" s="276"/>
      <c r="D62" s="279" t="s">
        <v>640</v>
      </c>
      <c r="E62" s="279"/>
      <c r="F62" s="279"/>
      <c r="G62" s="279"/>
      <c r="H62" s="279"/>
      <c r="I62" s="279"/>
      <c r="J62" s="279"/>
      <c r="K62" s="272"/>
    </row>
    <row r="63" s="1" customFormat="1" ht="15" customHeight="1">
      <c r="B63" s="270"/>
      <c r="C63" s="276"/>
      <c r="D63" s="274" t="s">
        <v>641</v>
      </c>
      <c r="E63" s="274"/>
      <c r="F63" s="274"/>
      <c r="G63" s="274"/>
      <c r="H63" s="274"/>
      <c r="I63" s="274"/>
      <c r="J63" s="274"/>
      <c r="K63" s="272"/>
    </row>
    <row r="64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="1" customFormat="1" ht="15" customHeight="1">
      <c r="B65" s="270"/>
      <c r="C65" s="276"/>
      <c r="D65" s="274" t="s">
        <v>642</v>
      </c>
      <c r="E65" s="274"/>
      <c r="F65" s="274"/>
      <c r="G65" s="274"/>
      <c r="H65" s="274"/>
      <c r="I65" s="274"/>
      <c r="J65" s="274"/>
      <c r="K65" s="272"/>
    </row>
    <row r="66" s="1" customFormat="1" ht="15" customHeight="1">
      <c r="B66" s="270"/>
      <c r="C66" s="276"/>
      <c r="D66" s="279" t="s">
        <v>643</v>
      </c>
      <c r="E66" s="279"/>
      <c r="F66" s="279"/>
      <c r="G66" s="279"/>
      <c r="H66" s="279"/>
      <c r="I66" s="279"/>
      <c r="J66" s="279"/>
      <c r="K66" s="272"/>
    </row>
    <row r="67" s="1" customFormat="1" ht="15" customHeight="1">
      <c r="B67" s="270"/>
      <c r="C67" s="276"/>
      <c r="D67" s="274" t="s">
        <v>644</v>
      </c>
      <c r="E67" s="274"/>
      <c r="F67" s="274"/>
      <c r="G67" s="274"/>
      <c r="H67" s="274"/>
      <c r="I67" s="274"/>
      <c r="J67" s="274"/>
      <c r="K67" s="272"/>
    </row>
    <row r="68" s="1" customFormat="1" ht="15" customHeight="1">
      <c r="B68" s="270"/>
      <c r="C68" s="276"/>
      <c r="D68" s="274" t="s">
        <v>645</v>
      </c>
      <c r="E68" s="274"/>
      <c r="F68" s="274"/>
      <c r="G68" s="274"/>
      <c r="H68" s="274"/>
      <c r="I68" s="274"/>
      <c r="J68" s="274"/>
      <c r="K68" s="272"/>
    </row>
    <row r="69" s="1" customFormat="1" ht="15" customHeight="1">
      <c r="B69" s="270"/>
      <c r="C69" s="276"/>
      <c r="D69" s="274" t="s">
        <v>646</v>
      </c>
      <c r="E69" s="274"/>
      <c r="F69" s="274"/>
      <c r="G69" s="274"/>
      <c r="H69" s="274"/>
      <c r="I69" s="274"/>
      <c r="J69" s="274"/>
      <c r="K69" s="272"/>
    </row>
    <row r="70" s="1" customFormat="1" ht="15" customHeight="1">
      <c r="B70" s="270"/>
      <c r="C70" s="276"/>
      <c r="D70" s="274" t="s">
        <v>647</v>
      </c>
      <c r="E70" s="274"/>
      <c r="F70" s="274"/>
      <c r="G70" s="274"/>
      <c r="H70" s="274"/>
      <c r="I70" s="274"/>
      <c r="J70" s="274"/>
      <c r="K70" s="272"/>
    </row>
    <row r="7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="1" customFormat="1" ht="45" customHeight="1">
      <c r="B75" s="289"/>
      <c r="C75" s="290" t="s">
        <v>648</v>
      </c>
      <c r="D75" s="290"/>
      <c r="E75" s="290"/>
      <c r="F75" s="290"/>
      <c r="G75" s="290"/>
      <c r="H75" s="290"/>
      <c r="I75" s="290"/>
      <c r="J75" s="290"/>
      <c r="K75" s="291"/>
    </row>
    <row r="76" s="1" customFormat="1" ht="17.25" customHeight="1">
      <c r="B76" s="289"/>
      <c r="C76" s="292" t="s">
        <v>649</v>
      </c>
      <c r="D76" s="292"/>
      <c r="E76" s="292"/>
      <c r="F76" s="292" t="s">
        <v>650</v>
      </c>
      <c r="G76" s="293"/>
      <c r="H76" s="292" t="s">
        <v>53</v>
      </c>
      <c r="I76" s="292" t="s">
        <v>56</v>
      </c>
      <c r="J76" s="292" t="s">
        <v>651</v>
      </c>
      <c r="K76" s="291"/>
    </row>
    <row r="77" s="1" customFormat="1" ht="17.25" customHeight="1">
      <c r="B77" s="289"/>
      <c r="C77" s="294" t="s">
        <v>652</v>
      </c>
      <c r="D77" s="294"/>
      <c r="E77" s="294"/>
      <c r="F77" s="295" t="s">
        <v>653</v>
      </c>
      <c r="G77" s="296"/>
      <c r="H77" s="294"/>
      <c r="I77" s="294"/>
      <c r="J77" s="294" t="s">
        <v>654</v>
      </c>
      <c r="K77" s="291"/>
    </row>
    <row r="78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="1" customFormat="1" ht="15" customHeight="1">
      <c r="B79" s="289"/>
      <c r="C79" s="277" t="s">
        <v>52</v>
      </c>
      <c r="D79" s="299"/>
      <c r="E79" s="299"/>
      <c r="F79" s="300" t="s">
        <v>655</v>
      </c>
      <c r="G79" s="301"/>
      <c r="H79" s="277" t="s">
        <v>656</v>
      </c>
      <c r="I79" s="277" t="s">
        <v>657</v>
      </c>
      <c r="J79" s="277">
        <v>20</v>
      </c>
      <c r="K79" s="291"/>
    </row>
    <row r="80" s="1" customFormat="1" ht="15" customHeight="1">
      <c r="B80" s="289"/>
      <c r="C80" s="277" t="s">
        <v>658</v>
      </c>
      <c r="D80" s="277"/>
      <c r="E80" s="277"/>
      <c r="F80" s="300" t="s">
        <v>655</v>
      </c>
      <c r="G80" s="301"/>
      <c r="H80" s="277" t="s">
        <v>659</v>
      </c>
      <c r="I80" s="277" t="s">
        <v>657</v>
      </c>
      <c r="J80" s="277">
        <v>120</v>
      </c>
      <c r="K80" s="291"/>
    </row>
    <row r="81" s="1" customFormat="1" ht="15" customHeight="1">
      <c r="B81" s="302"/>
      <c r="C81" s="277" t="s">
        <v>660</v>
      </c>
      <c r="D81" s="277"/>
      <c r="E81" s="277"/>
      <c r="F81" s="300" t="s">
        <v>661</v>
      </c>
      <c r="G81" s="301"/>
      <c r="H81" s="277" t="s">
        <v>662</v>
      </c>
      <c r="I81" s="277" t="s">
        <v>657</v>
      </c>
      <c r="J81" s="277">
        <v>50</v>
      </c>
      <c r="K81" s="291"/>
    </row>
    <row r="82" s="1" customFormat="1" ht="15" customHeight="1">
      <c r="B82" s="302"/>
      <c r="C82" s="277" t="s">
        <v>663</v>
      </c>
      <c r="D82" s="277"/>
      <c r="E82" s="277"/>
      <c r="F82" s="300" t="s">
        <v>655</v>
      </c>
      <c r="G82" s="301"/>
      <c r="H82" s="277" t="s">
        <v>664</v>
      </c>
      <c r="I82" s="277" t="s">
        <v>665</v>
      </c>
      <c r="J82" s="277"/>
      <c r="K82" s="291"/>
    </row>
    <row r="83" s="1" customFormat="1" ht="15" customHeight="1">
      <c r="B83" s="302"/>
      <c r="C83" s="303" t="s">
        <v>666</v>
      </c>
      <c r="D83" s="303"/>
      <c r="E83" s="303"/>
      <c r="F83" s="304" t="s">
        <v>661</v>
      </c>
      <c r="G83" s="303"/>
      <c r="H83" s="303" t="s">
        <v>667</v>
      </c>
      <c r="I83" s="303" t="s">
        <v>657</v>
      </c>
      <c r="J83" s="303">
        <v>15</v>
      </c>
      <c r="K83" s="291"/>
    </row>
    <row r="84" s="1" customFormat="1" ht="15" customHeight="1">
      <c r="B84" s="302"/>
      <c r="C84" s="303" t="s">
        <v>668</v>
      </c>
      <c r="D84" s="303"/>
      <c r="E84" s="303"/>
      <c r="F84" s="304" t="s">
        <v>661</v>
      </c>
      <c r="G84" s="303"/>
      <c r="H84" s="303" t="s">
        <v>669</v>
      </c>
      <c r="I84" s="303" t="s">
        <v>657</v>
      </c>
      <c r="J84" s="303">
        <v>15</v>
      </c>
      <c r="K84" s="291"/>
    </row>
    <row r="85" s="1" customFormat="1" ht="15" customHeight="1">
      <c r="B85" s="302"/>
      <c r="C85" s="303" t="s">
        <v>670</v>
      </c>
      <c r="D85" s="303"/>
      <c r="E85" s="303"/>
      <c r="F85" s="304" t="s">
        <v>661</v>
      </c>
      <c r="G85" s="303"/>
      <c r="H85" s="303" t="s">
        <v>671</v>
      </c>
      <c r="I85" s="303" t="s">
        <v>657</v>
      </c>
      <c r="J85" s="303">
        <v>20</v>
      </c>
      <c r="K85" s="291"/>
    </row>
    <row r="86" s="1" customFormat="1" ht="15" customHeight="1">
      <c r="B86" s="302"/>
      <c r="C86" s="303" t="s">
        <v>672</v>
      </c>
      <c r="D86" s="303"/>
      <c r="E86" s="303"/>
      <c r="F86" s="304" t="s">
        <v>661</v>
      </c>
      <c r="G86" s="303"/>
      <c r="H86" s="303" t="s">
        <v>673</v>
      </c>
      <c r="I86" s="303" t="s">
        <v>657</v>
      </c>
      <c r="J86" s="303">
        <v>20</v>
      </c>
      <c r="K86" s="291"/>
    </row>
    <row r="87" s="1" customFormat="1" ht="15" customHeight="1">
      <c r="B87" s="302"/>
      <c r="C87" s="277" t="s">
        <v>674</v>
      </c>
      <c r="D87" s="277"/>
      <c r="E87" s="277"/>
      <c r="F87" s="300" t="s">
        <v>661</v>
      </c>
      <c r="G87" s="301"/>
      <c r="H87" s="277" t="s">
        <v>675</v>
      </c>
      <c r="I87" s="277" t="s">
        <v>657</v>
      </c>
      <c r="J87" s="277">
        <v>50</v>
      </c>
      <c r="K87" s="291"/>
    </row>
    <row r="88" s="1" customFormat="1" ht="15" customHeight="1">
      <c r="B88" s="302"/>
      <c r="C88" s="277" t="s">
        <v>676</v>
      </c>
      <c r="D88" s="277"/>
      <c r="E88" s="277"/>
      <c r="F88" s="300" t="s">
        <v>661</v>
      </c>
      <c r="G88" s="301"/>
      <c r="H88" s="277" t="s">
        <v>677</v>
      </c>
      <c r="I88" s="277" t="s">
        <v>657</v>
      </c>
      <c r="J88" s="277">
        <v>20</v>
      </c>
      <c r="K88" s="291"/>
    </row>
    <row r="89" s="1" customFormat="1" ht="15" customHeight="1">
      <c r="B89" s="302"/>
      <c r="C89" s="277" t="s">
        <v>678</v>
      </c>
      <c r="D89" s="277"/>
      <c r="E89" s="277"/>
      <c r="F89" s="300" t="s">
        <v>661</v>
      </c>
      <c r="G89" s="301"/>
      <c r="H89" s="277" t="s">
        <v>679</v>
      </c>
      <c r="I89" s="277" t="s">
        <v>657</v>
      </c>
      <c r="J89" s="277">
        <v>20</v>
      </c>
      <c r="K89" s="291"/>
    </row>
    <row r="90" s="1" customFormat="1" ht="15" customHeight="1">
      <c r="B90" s="302"/>
      <c r="C90" s="277" t="s">
        <v>680</v>
      </c>
      <c r="D90" s="277"/>
      <c r="E90" s="277"/>
      <c r="F90" s="300" t="s">
        <v>661</v>
      </c>
      <c r="G90" s="301"/>
      <c r="H90" s="277" t="s">
        <v>681</v>
      </c>
      <c r="I90" s="277" t="s">
        <v>657</v>
      </c>
      <c r="J90" s="277">
        <v>50</v>
      </c>
      <c r="K90" s="291"/>
    </row>
    <row r="91" s="1" customFormat="1" ht="15" customHeight="1">
      <c r="B91" s="302"/>
      <c r="C91" s="277" t="s">
        <v>682</v>
      </c>
      <c r="D91" s="277"/>
      <c r="E91" s="277"/>
      <c r="F91" s="300" t="s">
        <v>661</v>
      </c>
      <c r="G91" s="301"/>
      <c r="H91" s="277" t="s">
        <v>682</v>
      </c>
      <c r="I91" s="277" t="s">
        <v>657</v>
      </c>
      <c r="J91" s="277">
        <v>50</v>
      </c>
      <c r="K91" s="291"/>
    </row>
    <row r="92" s="1" customFormat="1" ht="15" customHeight="1">
      <c r="B92" s="302"/>
      <c r="C92" s="277" t="s">
        <v>683</v>
      </c>
      <c r="D92" s="277"/>
      <c r="E92" s="277"/>
      <c r="F92" s="300" t="s">
        <v>661</v>
      </c>
      <c r="G92" s="301"/>
      <c r="H92" s="277" t="s">
        <v>684</v>
      </c>
      <c r="I92" s="277" t="s">
        <v>657</v>
      </c>
      <c r="J92" s="277">
        <v>255</v>
      </c>
      <c r="K92" s="291"/>
    </row>
    <row r="93" s="1" customFormat="1" ht="15" customHeight="1">
      <c r="B93" s="302"/>
      <c r="C93" s="277" t="s">
        <v>685</v>
      </c>
      <c r="D93" s="277"/>
      <c r="E93" s="277"/>
      <c r="F93" s="300" t="s">
        <v>655</v>
      </c>
      <c r="G93" s="301"/>
      <c r="H93" s="277" t="s">
        <v>686</v>
      </c>
      <c r="I93" s="277" t="s">
        <v>687</v>
      </c>
      <c r="J93" s="277"/>
      <c r="K93" s="291"/>
    </row>
    <row r="94" s="1" customFormat="1" ht="15" customHeight="1">
      <c r="B94" s="302"/>
      <c r="C94" s="277" t="s">
        <v>688</v>
      </c>
      <c r="D94" s="277"/>
      <c r="E94" s="277"/>
      <c r="F94" s="300" t="s">
        <v>655</v>
      </c>
      <c r="G94" s="301"/>
      <c r="H94" s="277" t="s">
        <v>689</v>
      </c>
      <c r="I94" s="277" t="s">
        <v>690</v>
      </c>
      <c r="J94" s="277"/>
      <c r="K94" s="291"/>
    </row>
    <row r="95" s="1" customFormat="1" ht="15" customHeight="1">
      <c r="B95" s="302"/>
      <c r="C95" s="277" t="s">
        <v>691</v>
      </c>
      <c r="D95" s="277"/>
      <c r="E95" s="277"/>
      <c r="F95" s="300" t="s">
        <v>655</v>
      </c>
      <c r="G95" s="301"/>
      <c r="H95" s="277" t="s">
        <v>691</v>
      </c>
      <c r="I95" s="277" t="s">
        <v>690</v>
      </c>
      <c r="J95" s="277"/>
      <c r="K95" s="291"/>
    </row>
    <row r="96" s="1" customFormat="1" ht="15" customHeight="1">
      <c r="B96" s="302"/>
      <c r="C96" s="277" t="s">
        <v>37</v>
      </c>
      <c r="D96" s="277"/>
      <c r="E96" s="277"/>
      <c r="F96" s="300" t="s">
        <v>655</v>
      </c>
      <c r="G96" s="301"/>
      <c r="H96" s="277" t="s">
        <v>692</v>
      </c>
      <c r="I96" s="277" t="s">
        <v>690</v>
      </c>
      <c r="J96" s="277"/>
      <c r="K96" s="291"/>
    </row>
    <row r="97" s="1" customFormat="1" ht="15" customHeight="1">
      <c r="B97" s="302"/>
      <c r="C97" s="277" t="s">
        <v>47</v>
      </c>
      <c r="D97" s="277"/>
      <c r="E97" s="277"/>
      <c r="F97" s="300" t="s">
        <v>655</v>
      </c>
      <c r="G97" s="301"/>
      <c r="H97" s="277" t="s">
        <v>693</v>
      </c>
      <c r="I97" s="277" t="s">
        <v>690</v>
      </c>
      <c r="J97" s="277"/>
      <c r="K97" s="291"/>
    </row>
    <row r="98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="1" customFormat="1" ht="45" customHeight="1">
      <c r="B102" s="289"/>
      <c r="C102" s="290" t="s">
        <v>694</v>
      </c>
      <c r="D102" s="290"/>
      <c r="E102" s="290"/>
      <c r="F102" s="290"/>
      <c r="G102" s="290"/>
      <c r="H102" s="290"/>
      <c r="I102" s="290"/>
      <c r="J102" s="290"/>
      <c r="K102" s="291"/>
    </row>
    <row r="103" s="1" customFormat="1" ht="17.25" customHeight="1">
      <c r="B103" s="289"/>
      <c r="C103" s="292" t="s">
        <v>649</v>
      </c>
      <c r="D103" s="292"/>
      <c r="E103" s="292"/>
      <c r="F103" s="292" t="s">
        <v>650</v>
      </c>
      <c r="G103" s="293"/>
      <c r="H103" s="292" t="s">
        <v>53</v>
      </c>
      <c r="I103" s="292" t="s">
        <v>56</v>
      </c>
      <c r="J103" s="292" t="s">
        <v>651</v>
      </c>
      <c r="K103" s="291"/>
    </row>
    <row r="104" s="1" customFormat="1" ht="17.25" customHeight="1">
      <c r="B104" s="289"/>
      <c r="C104" s="294" t="s">
        <v>652</v>
      </c>
      <c r="D104" s="294"/>
      <c r="E104" s="294"/>
      <c r="F104" s="295" t="s">
        <v>653</v>
      </c>
      <c r="G104" s="296"/>
      <c r="H104" s="294"/>
      <c r="I104" s="294"/>
      <c r="J104" s="294" t="s">
        <v>654</v>
      </c>
      <c r="K104" s="291"/>
    </row>
    <row r="105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="1" customFormat="1" ht="15" customHeight="1">
      <c r="B106" s="289"/>
      <c r="C106" s="277" t="s">
        <v>52</v>
      </c>
      <c r="D106" s="299"/>
      <c r="E106" s="299"/>
      <c r="F106" s="300" t="s">
        <v>655</v>
      </c>
      <c r="G106" s="277"/>
      <c r="H106" s="277" t="s">
        <v>695</v>
      </c>
      <c r="I106" s="277" t="s">
        <v>657</v>
      </c>
      <c r="J106" s="277">
        <v>20</v>
      </c>
      <c r="K106" s="291"/>
    </row>
    <row r="107" s="1" customFormat="1" ht="15" customHeight="1">
      <c r="B107" s="289"/>
      <c r="C107" s="277" t="s">
        <v>658</v>
      </c>
      <c r="D107" s="277"/>
      <c r="E107" s="277"/>
      <c r="F107" s="300" t="s">
        <v>655</v>
      </c>
      <c r="G107" s="277"/>
      <c r="H107" s="277" t="s">
        <v>695</v>
      </c>
      <c r="I107" s="277" t="s">
        <v>657</v>
      </c>
      <c r="J107" s="277">
        <v>120</v>
      </c>
      <c r="K107" s="291"/>
    </row>
    <row r="108" s="1" customFormat="1" ht="15" customHeight="1">
      <c r="B108" s="302"/>
      <c r="C108" s="277" t="s">
        <v>660</v>
      </c>
      <c r="D108" s="277"/>
      <c r="E108" s="277"/>
      <c r="F108" s="300" t="s">
        <v>661</v>
      </c>
      <c r="G108" s="277"/>
      <c r="H108" s="277" t="s">
        <v>695</v>
      </c>
      <c r="I108" s="277" t="s">
        <v>657</v>
      </c>
      <c r="J108" s="277">
        <v>50</v>
      </c>
      <c r="K108" s="291"/>
    </row>
    <row r="109" s="1" customFormat="1" ht="15" customHeight="1">
      <c r="B109" s="302"/>
      <c r="C109" s="277" t="s">
        <v>663</v>
      </c>
      <c r="D109" s="277"/>
      <c r="E109" s="277"/>
      <c r="F109" s="300" t="s">
        <v>655</v>
      </c>
      <c r="G109" s="277"/>
      <c r="H109" s="277" t="s">
        <v>695</v>
      </c>
      <c r="I109" s="277" t="s">
        <v>665</v>
      </c>
      <c r="J109" s="277"/>
      <c r="K109" s="291"/>
    </row>
    <row r="110" s="1" customFormat="1" ht="15" customHeight="1">
      <c r="B110" s="302"/>
      <c r="C110" s="277" t="s">
        <v>674</v>
      </c>
      <c r="D110" s="277"/>
      <c r="E110" s="277"/>
      <c r="F110" s="300" t="s">
        <v>661</v>
      </c>
      <c r="G110" s="277"/>
      <c r="H110" s="277" t="s">
        <v>695</v>
      </c>
      <c r="I110" s="277" t="s">
        <v>657</v>
      </c>
      <c r="J110" s="277">
        <v>50</v>
      </c>
      <c r="K110" s="291"/>
    </row>
    <row r="111" s="1" customFormat="1" ht="15" customHeight="1">
      <c r="B111" s="302"/>
      <c r="C111" s="277" t="s">
        <v>682</v>
      </c>
      <c r="D111" s="277"/>
      <c r="E111" s="277"/>
      <c r="F111" s="300" t="s">
        <v>661</v>
      </c>
      <c r="G111" s="277"/>
      <c r="H111" s="277" t="s">
        <v>695</v>
      </c>
      <c r="I111" s="277" t="s">
        <v>657</v>
      </c>
      <c r="J111" s="277">
        <v>50</v>
      </c>
      <c r="K111" s="291"/>
    </row>
    <row r="112" s="1" customFormat="1" ht="15" customHeight="1">
      <c r="B112" s="302"/>
      <c r="C112" s="277" t="s">
        <v>680</v>
      </c>
      <c r="D112" s="277"/>
      <c r="E112" s="277"/>
      <c r="F112" s="300" t="s">
        <v>661</v>
      </c>
      <c r="G112" s="277"/>
      <c r="H112" s="277" t="s">
        <v>695</v>
      </c>
      <c r="I112" s="277" t="s">
        <v>657</v>
      </c>
      <c r="J112" s="277">
        <v>50</v>
      </c>
      <c r="K112" s="291"/>
    </row>
    <row r="113" s="1" customFormat="1" ht="15" customHeight="1">
      <c r="B113" s="302"/>
      <c r="C113" s="277" t="s">
        <v>52</v>
      </c>
      <c r="D113" s="277"/>
      <c r="E113" s="277"/>
      <c r="F113" s="300" t="s">
        <v>655</v>
      </c>
      <c r="G113" s="277"/>
      <c r="H113" s="277" t="s">
        <v>696</v>
      </c>
      <c r="I113" s="277" t="s">
        <v>657</v>
      </c>
      <c r="J113" s="277">
        <v>20</v>
      </c>
      <c r="K113" s="291"/>
    </row>
    <row r="114" s="1" customFormat="1" ht="15" customHeight="1">
      <c r="B114" s="302"/>
      <c r="C114" s="277" t="s">
        <v>697</v>
      </c>
      <c r="D114" s="277"/>
      <c r="E114" s="277"/>
      <c r="F114" s="300" t="s">
        <v>655</v>
      </c>
      <c r="G114" s="277"/>
      <c r="H114" s="277" t="s">
        <v>698</v>
      </c>
      <c r="I114" s="277" t="s">
        <v>657</v>
      </c>
      <c r="J114" s="277">
        <v>120</v>
      </c>
      <c r="K114" s="291"/>
    </row>
    <row r="115" s="1" customFormat="1" ht="15" customHeight="1">
      <c r="B115" s="302"/>
      <c r="C115" s="277" t="s">
        <v>37</v>
      </c>
      <c r="D115" s="277"/>
      <c r="E115" s="277"/>
      <c r="F115" s="300" t="s">
        <v>655</v>
      </c>
      <c r="G115" s="277"/>
      <c r="H115" s="277" t="s">
        <v>699</v>
      </c>
      <c r="I115" s="277" t="s">
        <v>690</v>
      </c>
      <c r="J115" s="277"/>
      <c r="K115" s="291"/>
    </row>
    <row r="116" s="1" customFormat="1" ht="15" customHeight="1">
      <c r="B116" s="302"/>
      <c r="C116" s="277" t="s">
        <v>47</v>
      </c>
      <c r="D116" s="277"/>
      <c r="E116" s="277"/>
      <c r="F116" s="300" t="s">
        <v>655</v>
      </c>
      <c r="G116" s="277"/>
      <c r="H116" s="277" t="s">
        <v>700</v>
      </c>
      <c r="I116" s="277" t="s">
        <v>690</v>
      </c>
      <c r="J116" s="277"/>
      <c r="K116" s="291"/>
    </row>
    <row r="117" s="1" customFormat="1" ht="15" customHeight="1">
      <c r="B117" s="302"/>
      <c r="C117" s="277" t="s">
        <v>56</v>
      </c>
      <c r="D117" s="277"/>
      <c r="E117" s="277"/>
      <c r="F117" s="300" t="s">
        <v>655</v>
      </c>
      <c r="G117" s="277"/>
      <c r="H117" s="277" t="s">
        <v>701</v>
      </c>
      <c r="I117" s="277" t="s">
        <v>702</v>
      </c>
      <c r="J117" s="277"/>
      <c r="K117" s="291"/>
    </row>
    <row r="118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="1" customFormat="1" ht="45" customHeight="1">
      <c r="B122" s="318"/>
      <c r="C122" s="268" t="s">
        <v>703</v>
      </c>
      <c r="D122" s="268"/>
      <c r="E122" s="268"/>
      <c r="F122" s="268"/>
      <c r="G122" s="268"/>
      <c r="H122" s="268"/>
      <c r="I122" s="268"/>
      <c r="J122" s="268"/>
      <c r="K122" s="319"/>
    </row>
    <row r="123" s="1" customFormat="1" ht="17.25" customHeight="1">
      <c r="B123" s="320"/>
      <c r="C123" s="292" t="s">
        <v>649</v>
      </c>
      <c r="D123" s="292"/>
      <c r="E123" s="292"/>
      <c r="F123" s="292" t="s">
        <v>650</v>
      </c>
      <c r="G123" s="293"/>
      <c r="H123" s="292" t="s">
        <v>53</v>
      </c>
      <c r="I123" s="292" t="s">
        <v>56</v>
      </c>
      <c r="J123" s="292" t="s">
        <v>651</v>
      </c>
      <c r="K123" s="321"/>
    </row>
    <row r="124" s="1" customFormat="1" ht="17.25" customHeight="1">
      <c r="B124" s="320"/>
      <c r="C124" s="294" t="s">
        <v>652</v>
      </c>
      <c r="D124" s="294"/>
      <c r="E124" s="294"/>
      <c r="F124" s="295" t="s">
        <v>653</v>
      </c>
      <c r="G124" s="296"/>
      <c r="H124" s="294"/>
      <c r="I124" s="294"/>
      <c r="J124" s="294" t="s">
        <v>654</v>
      </c>
      <c r="K124" s="321"/>
    </row>
    <row r="125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="1" customFormat="1" ht="15" customHeight="1">
      <c r="B126" s="322"/>
      <c r="C126" s="277" t="s">
        <v>658</v>
      </c>
      <c r="D126" s="299"/>
      <c r="E126" s="299"/>
      <c r="F126" s="300" t="s">
        <v>655</v>
      </c>
      <c r="G126" s="277"/>
      <c r="H126" s="277" t="s">
        <v>695</v>
      </c>
      <c r="I126" s="277" t="s">
        <v>657</v>
      </c>
      <c r="J126" s="277">
        <v>120</v>
      </c>
      <c r="K126" s="325"/>
    </row>
    <row r="127" s="1" customFormat="1" ht="15" customHeight="1">
      <c r="B127" s="322"/>
      <c r="C127" s="277" t="s">
        <v>704</v>
      </c>
      <c r="D127" s="277"/>
      <c r="E127" s="277"/>
      <c r="F127" s="300" t="s">
        <v>655</v>
      </c>
      <c r="G127" s="277"/>
      <c r="H127" s="277" t="s">
        <v>705</v>
      </c>
      <c r="I127" s="277" t="s">
        <v>657</v>
      </c>
      <c r="J127" s="277" t="s">
        <v>706</v>
      </c>
      <c r="K127" s="325"/>
    </row>
    <row r="128" s="1" customFormat="1" ht="15" customHeight="1">
      <c r="B128" s="322"/>
      <c r="C128" s="277" t="s">
        <v>603</v>
      </c>
      <c r="D128" s="277"/>
      <c r="E128" s="277"/>
      <c r="F128" s="300" t="s">
        <v>655</v>
      </c>
      <c r="G128" s="277"/>
      <c r="H128" s="277" t="s">
        <v>707</v>
      </c>
      <c r="I128" s="277" t="s">
        <v>657</v>
      </c>
      <c r="J128" s="277" t="s">
        <v>706</v>
      </c>
      <c r="K128" s="325"/>
    </row>
    <row r="129" s="1" customFormat="1" ht="15" customHeight="1">
      <c r="B129" s="322"/>
      <c r="C129" s="277" t="s">
        <v>666</v>
      </c>
      <c r="D129" s="277"/>
      <c r="E129" s="277"/>
      <c r="F129" s="300" t="s">
        <v>661</v>
      </c>
      <c r="G129" s="277"/>
      <c r="H129" s="277" t="s">
        <v>667</v>
      </c>
      <c r="I129" s="277" t="s">
        <v>657</v>
      </c>
      <c r="J129" s="277">
        <v>15</v>
      </c>
      <c r="K129" s="325"/>
    </row>
    <row r="130" s="1" customFormat="1" ht="15" customHeight="1">
      <c r="B130" s="322"/>
      <c r="C130" s="303" t="s">
        <v>668</v>
      </c>
      <c r="D130" s="303"/>
      <c r="E130" s="303"/>
      <c r="F130" s="304" t="s">
        <v>661</v>
      </c>
      <c r="G130" s="303"/>
      <c r="H130" s="303" t="s">
        <v>669</v>
      </c>
      <c r="I130" s="303" t="s">
        <v>657</v>
      </c>
      <c r="J130" s="303">
        <v>15</v>
      </c>
      <c r="K130" s="325"/>
    </row>
    <row r="131" s="1" customFormat="1" ht="15" customHeight="1">
      <c r="B131" s="322"/>
      <c r="C131" s="303" t="s">
        <v>670</v>
      </c>
      <c r="D131" s="303"/>
      <c r="E131" s="303"/>
      <c r="F131" s="304" t="s">
        <v>661</v>
      </c>
      <c r="G131" s="303"/>
      <c r="H131" s="303" t="s">
        <v>671</v>
      </c>
      <c r="I131" s="303" t="s">
        <v>657</v>
      </c>
      <c r="J131" s="303">
        <v>20</v>
      </c>
      <c r="K131" s="325"/>
    </row>
    <row r="132" s="1" customFormat="1" ht="15" customHeight="1">
      <c r="B132" s="322"/>
      <c r="C132" s="303" t="s">
        <v>672</v>
      </c>
      <c r="D132" s="303"/>
      <c r="E132" s="303"/>
      <c r="F132" s="304" t="s">
        <v>661</v>
      </c>
      <c r="G132" s="303"/>
      <c r="H132" s="303" t="s">
        <v>673</v>
      </c>
      <c r="I132" s="303" t="s">
        <v>657</v>
      </c>
      <c r="J132" s="303">
        <v>20</v>
      </c>
      <c r="K132" s="325"/>
    </row>
    <row r="133" s="1" customFormat="1" ht="15" customHeight="1">
      <c r="B133" s="322"/>
      <c r="C133" s="277" t="s">
        <v>660</v>
      </c>
      <c r="D133" s="277"/>
      <c r="E133" s="277"/>
      <c r="F133" s="300" t="s">
        <v>661</v>
      </c>
      <c r="G133" s="277"/>
      <c r="H133" s="277" t="s">
        <v>695</v>
      </c>
      <c r="I133" s="277" t="s">
        <v>657</v>
      </c>
      <c r="J133" s="277">
        <v>50</v>
      </c>
      <c r="K133" s="325"/>
    </row>
    <row r="134" s="1" customFormat="1" ht="15" customHeight="1">
      <c r="B134" s="322"/>
      <c r="C134" s="277" t="s">
        <v>674</v>
      </c>
      <c r="D134" s="277"/>
      <c r="E134" s="277"/>
      <c r="F134" s="300" t="s">
        <v>661</v>
      </c>
      <c r="G134" s="277"/>
      <c r="H134" s="277" t="s">
        <v>695</v>
      </c>
      <c r="I134" s="277" t="s">
        <v>657</v>
      </c>
      <c r="J134" s="277">
        <v>50</v>
      </c>
      <c r="K134" s="325"/>
    </row>
    <row r="135" s="1" customFormat="1" ht="15" customHeight="1">
      <c r="B135" s="322"/>
      <c r="C135" s="277" t="s">
        <v>680</v>
      </c>
      <c r="D135" s="277"/>
      <c r="E135" s="277"/>
      <c r="F135" s="300" t="s">
        <v>661</v>
      </c>
      <c r="G135" s="277"/>
      <c r="H135" s="277" t="s">
        <v>695</v>
      </c>
      <c r="I135" s="277" t="s">
        <v>657</v>
      </c>
      <c r="J135" s="277">
        <v>50</v>
      </c>
      <c r="K135" s="325"/>
    </row>
    <row r="136" s="1" customFormat="1" ht="15" customHeight="1">
      <c r="B136" s="322"/>
      <c r="C136" s="277" t="s">
        <v>682</v>
      </c>
      <c r="D136" s="277"/>
      <c r="E136" s="277"/>
      <c r="F136" s="300" t="s">
        <v>661</v>
      </c>
      <c r="G136" s="277"/>
      <c r="H136" s="277" t="s">
        <v>695</v>
      </c>
      <c r="I136" s="277" t="s">
        <v>657</v>
      </c>
      <c r="J136" s="277">
        <v>50</v>
      </c>
      <c r="K136" s="325"/>
    </row>
    <row r="137" s="1" customFormat="1" ht="15" customHeight="1">
      <c r="B137" s="322"/>
      <c r="C137" s="277" t="s">
        <v>683</v>
      </c>
      <c r="D137" s="277"/>
      <c r="E137" s="277"/>
      <c r="F137" s="300" t="s">
        <v>661</v>
      </c>
      <c r="G137" s="277"/>
      <c r="H137" s="277" t="s">
        <v>708</v>
      </c>
      <c r="I137" s="277" t="s">
        <v>657</v>
      </c>
      <c r="J137" s="277">
        <v>255</v>
      </c>
      <c r="K137" s="325"/>
    </row>
    <row r="138" s="1" customFormat="1" ht="15" customHeight="1">
      <c r="B138" s="322"/>
      <c r="C138" s="277" t="s">
        <v>685</v>
      </c>
      <c r="D138" s="277"/>
      <c r="E138" s="277"/>
      <c r="F138" s="300" t="s">
        <v>655</v>
      </c>
      <c r="G138" s="277"/>
      <c r="H138" s="277" t="s">
        <v>709</v>
      </c>
      <c r="I138" s="277" t="s">
        <v>687</v>
      </c>
      <c r="J138" s="277"/>
      <c r="K138" s="325"/>
    </row>
    <row r="139" s="1" customFormat="1" ht="15" customHeight="1">
      <c r="B139" s="322"/>
      <c r="C139" s="277" t="s">
        <v>688</v>
      </c>
      <c r="D139" s="277"/>
      <c r="E139" s="277"/>
      <c r="F139" s="300" t="s">
        <v>655</v>
      </c>
      <c r="G139" s="277"/>
      <c r="H139" s="277" t="s">
        <v>710</v>
      </c>
      <c r="I139" s="277" t="s">
        <v>690</v>
      </c>
      <c r="J139" s="277"/>
      <c r="K139" s="325"/>
    </row>
    <row r="140" s="1" customFormat="1" ht="15" customHeight="1">
      <c r="B140" s="322"/>
      <c r="C140" s="277" t="s">
        <v>691</v>
      </c>
      <c r="D140" s="277"/>
      <c r="E140" s="277"/>
      <c r="F140" s="300" t="s">
        <v>655</v>
      </c>
      <c r="G140" s="277"/>
      <c r="H140" s="277" t="s">
        <v>691</v>
      </c>
      <c r="I140" s="277" t="s">
        <v>690</v>
      </c>
      <c r="J140" s="277"/>
      <c r="K140" s="325"/>
    </row>
    <row r="141" s="1" customFormat="1" ht="15" customHeight="1">
      <c r="B141" s="322"/>
      <c r="C141" s="277" t="s">
        <v>37</v>
      </c>
      <c r="D141" s="277"/>
      <c r="E141" s="277"/>
      <c r="F141" s="300" t="s">
        <v>655</v>
      </c>
      <c r="G141" s="277"/>
      <c r="H141" s="277" t="s">
        <v>711</v>
      </c>
      <c r="I141" s="277" t="s">
        <v>690</v>
      </c>
      <c r="J141" s="277"/>
      <c r="K141" s="325"/>
    </row>
    <row r="142" s="1" customFormat="1" ht="15" customHeight="1">
      <c r="B142" s="322"/>
      <c r="C142" s="277" t="s">
        <v>712</v>
      </c>
      <c r="D142" s="277"/>
      <c r="E142" s="277"/>
      <c r="F142" s="300" t="s">
        <v>655</v>
      </c>
      <c r="G142" s="277"/>
      <c r="H142" s="277" t="s">
        <v>713</v>
      </c>
      <c r="I142" s="277" t="s">
        <v>690</v>
      </c>
      <c r="J142" s="277"/>
      <c r="K142" s="325"/>
    </row>
    <row r="143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="1" customFormat="1" ht="45" customHeight="1">
      <c r="B147" s="289"/>
      <c r="C147" s="290" t="s">
        <v>714</v>
      </c>
      <c r="D147" s="290"/>
      <c r="E147" s="290"/>
      <c r="F147" s="290"/>
      <c r="G147" s="290"/>
      <c r="H147" s="290"/>
      <c r="I147" s="290"/>
      <c r="J147" s="290"/>
      <c r="K147" s="291"/>
    </row>
    <row r="148" s="1" customFormat="1" ht="17.25" customHeight="1">
      <c r="B148" s="289"/>
      <c r="C148" s="292" t="s">
        <v>649</v>
      </c>
      <c r="D148" s="292"/>
      <c r="E148" s="292"/>
      <c r="F148" s="292" t="s">
        <v>650</v>
      </c>
      <c r="G148" s="293"/>
      <c r="H148" s="292" t="s">
        <v>53</v>
      </c>
      <c r="I148" s="292" t="s">
        <v>56</v>
      </c>
      <c r="J148" s="292" t="s">
        <v>651</v>
      </c>
      <c r="K148" s="291"/>
    </row>
    <row r="149" s="1" customFormat="1" ht="17.25" customHeight="1">
      <c r="B149" s="289"/>
      <c r="C149" s="294" t="s">
        <v>652</v>
      </c>
      <c r="D149" s="294"/>
      <c r="E149" s="294"/>
      <c r="F149" s="295" t="s">
        <v>653</v>
      </c>
      <c r="G149" s="296"/>
      <c r="H149" s="294"/>
      <c r="I149" s="294"/>
      <c r="J149" s="294" t="s">
        <v>654</v>
      </c>
      <c r="K149" s="291"/>
    </row>
    <row r="150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="1" customFormat="1" ht="15" customHeight="1">
      <c r="B151" s="302"/>
      <c r="C151" s="329" t="s">
        <v>658</v>
      </c>
      <c r="D151" s="277"/>
      <c r="E151" s="277"/>
      <c r="F151" s="330" t="s">
        <v>655</v>
      </c>
      <c r="G151" s="277"/>
      <c r="H151" s="329" t="s">
        <v>695</v>
      </c>
      <c r="I151" s="329" t="s">
        <v>657</v>
      </c>
      <c r="J151" s="329">
        <v>120</v>
      </c>
      <c r="K151" s="325"/>
    </row>
    <row r="152" s="1" customFormat="1" ht="15" customHeight="1">
      <c r="B152" s="302"/>
      <c r="C152" s="329" t="s">
        <v>704</v>
      </c>
      <c r="D152" s="277"/>
      <c r="E152" s="277"/>
      <c r="F152" s="330" t="s">
        <v>655</v>
      </c>
      <c r="G152" s="277"/>
      <c r="H152" s="329" t="s">
        <v>715</v>
      </c>
      <c r="I152" s="329" t="s">
        <v>657</v>
      </c>
      <c r="J152" s="329" t="s">
        <v>706</v>
      </c>
      <c r="K152" s="325"/>
    </row>
    <row r="153" s="1" customFormat="1" ht="15" customHeight="1">
      <c r="B153" s="302"/>
      <c r="C153" s="329" t="s">
        <v>603</v>
      </c>
      <c r="D153" s="277"/>
      <c r="E153" s="277"/>
      <c r="F153" s="330" t="s">
        <v>655</v>
      </c>
      <c r="G153" s="277"/>
      <c r="H153" s="329" t="s">
        <v>716</v>
      </c>
      <c r="I153" s="329" t="s">
        <v>657</v>
      </c>
      <c r="J153" s="329" t="s">
        <v>706</v>
      </c>
      <c r="K153" s="325"/>
    </row>
    <row r="154" s="1" customFormat="1" ht="15" customHeight="1">
      <c r="B154" s="302"/>
      <c r="C154" s="329" t="s">
        <v>660</v>
      </c>
      <c r="D154" s="277"/>
      <c r="E154" s="277"/>
      <c r="F154" s="330" t="s">
        <v>661</v>
      </c>
      <c r="G154" s="277"/>
      <c r="H154" s="329" t="s">
        <v>695</v>
      </c>
      <c r="I154" s="329" t="s">
        <v>657</v>
      </c>
      <c r="J154" s="329">
        <v>50</v>
      </c>
      <c r="K154" s="325"/>
    </row>
    <row r="155" s="1" customFormat="1" ht="15" customHeight="1">
      <c r="B155" s="302"/>
      <c r="C155" s="329" t="s">
        <v>663</v>
      </c>
      <c r="D155" s="277"/>
      <c r="E155" s="277"/>
      <c r="F155" s="330" t="s">
        <v>655</v>
      </c>
      <c r="G155" s="277"/>
      <c r="H155" s="329" t="s">
        <v>695</v>
      </c>
      <c r="I155" s="329" t="s">
        <v>665</v>
      </c>
      <c r="J155" s="329"/>
      <c r="K155" s="325"/>
    </row>
    <row r="156" s="1" customFormat="1" ht="15" customHeight="1">
      <c r="B156" s="302"/>
      <c r="C156" s="329" t="s">
        <v>674</v>
      </c>
      <c r="D156" s="277"/>
      <c r="E156" s="277"/>
      <c r="F156" s="330" t="s">
        <v>661</v>
      </c>
      <c r="G156" s="277"/>
      <c r="H156" s="329" t="s">
        <v>695</v>
      </c>
      <c r="I156" s="329" t="s">
        <v>657</v>
      </c>
      <c r="J156" s="329">
        <v>50</v>
      </c>
      <c r="K156" s="325"/>
    </row>
    <row r="157" s="1" customFormat="1" ht="15" customHeight="1">
      <c r="B157" s="302"/>
      <c r="C157" s="329" t="s">
        <v>682</v>
      </c>
      <c r="D157" s="277"/>
      <c r="E157" s="277"/>
      <c r="F157" s="330" t="s">
        <v>661</v>
      </c>
      <c r="G157" s="277"/>
      <c r="H157" s="329" t="s">
        <v>695</v>
      </c>
      <c r="I157" s="329" t="s">
        <v>657</v>
      </c>
      <c r="J157" s="329">
        <v>50</v>
      </c>
      <c r="K157" s="325"/>
    </row>
    <row r="158" s="1" customFormat="1" ht="15" customHeight="1">
      <c r="B158" s="302"/>
      <c r="C158" s="329" t="s">
        <v>680</v>
      </c>
      <c r="D158" s="277"/>
      <c r="E158" s="277"/>
      <c r="F158" s="330" t="s">
        <v>661</v>
      </c>
      <c r="G158" s="277"/>
      <c r="H158" s="329" t="s">
        <v>695</v>
      </c>
      <c r="I158" s="329" t="s">
        <v>657</v>
      </c>
      <c r="J158" s="329">
        <v>50</v>
      </c>
      <c r="K158" s="325"/>
    </row>
    <row r="159" s="1" customFormat="1" ht="15" customHeight="1">
      <c r="B159" s="302"/>
      <c r="C159" s="329" t="s">
        <v>89</v>
      </c>
      <c r="D159" s="277"/>
      <c r="E159" s="277"/>
      <c r="F159" s="330" t="s">
        <v>655</v>
      </c>
      <c r="G159" s="277"/>
      <c r="H159" s="329" t="s">
        <v>717</v>
      </c>
      <c r="I159" s="329" t="s">
        <v>657</v>
      </c>
      <c r="J159" s="329" t="s">
        <v>718</v>
      </c>
      <c r="K159" s="325"/>
    </row>
    <row r="160" s="1" customFormat="1" ht="15" customHeight="1">
      <c r="B160" s="302"/>
      <c r="C160" s="329" t="s">
        <v>719</v>
      </c>
      <c r="D160" s="277"/>
      <c r="E160" s="277"/>
      <c r="F160" s="330" t="s">
        <v>655</v>
      </c>
      <c r="G160" s="277"/>
      <c r="H160" s="329" t="s">
        <v>720</v>
      </c>
      <c r="I160" s="329" t="s">
        <v>690</v>
      </c>
      <c r="J160" s="329"/>
      <c r="K160" s="325"/>
    </row>
    <row r="16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="1" customFormat="1" ht="45" customHeight="1">
      <c r="B165" s="267"/>
      <c r="C165" s="268" t="s">
        <v>721</v>
      </c>
      <c r="D165" s="268"/>
      <c r="E165" s="268"/>
      <c r="F165" s="268"/>
      <c r="G165" s="268"/>
      <c r="H165" s="268"/>
      <c r="I165" s="268"/>
      <c r="J165" s="268"/>
      <c r="K165" s="269"/>
    </row>
    <row r="166" s="1" customFormat="1" ht="17.25" customHeight="1">
      <c r="B166" s="267"/>
      <c r="C166" s="292" t="s">
        <v>649</v>
      </c>
      <c r="D166" s="292"/>
      <c r="E166" s="292"/>
      <c r="F166" s="292" t="s">
        <v>650</v>
      </c>
      <c r="G166" s="334"/>
      <c r="H166" s="335" t="s">
        <v>53</v>
      </c>
      <c r="I166" s="335" t="s">
        <v>56</v>
      </c>
      <c r="J166" s="292" t="s">
        <v>651</v>
      </c>
      <c r="K166" s="269"/>
    </row>
    <row r="167" s="1" customFormat="1" ht="17.25" customHeight="1">
      <c r="B167" s="270"/>
      <c r="C167" s="294" t="s">
        <v>652</v>
      </c>
      <c r="D167" s="294"/>
      <c r="E167" s="294"/>
      <c r="F167" s="295" t="s">
        <v>653</v>
      </c>
      <c r="G167" s="336"/>
      <c r="H167" s="337"/>
      <c r="I167" s="337"/>
      <c r="J167" s="294" t="s">
        <v>654</v>
      </c>
      <c r="K167" s="272"/>
    </row>
    <row r="168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="1" customFormat="1" ht="15" customHeight="1">
      <c r="B169" s="302"/>
      <c r="C169" s="277" t="s">
        <v>658</v>
      </c>
      <c r="D169" s="277"/>
      <c r="E169" s="277"/>
      <c r="F169" s="300" t="s">
        <v>655</v>
      </c>
      <c r="G169" s="277"/>
      <c r="H169" s="277" t="s">
        <v>695</v>
      </c>
      <c r="I169" s="277" t="s">
        <v>657</v>
      </c>
      <c r="J169" s="277">
        <v>120</v>
      </c>
      <c r="K169" s="325"/>
    </row>
    <row r="170" s="1" customFormat="1" ht="15" customHeight="1">
      <c r="B170" s="302"/>
      <c r="C170" s="277" t="s">
        <v>704</v>
      </c>
      <c r="D170" s="277"/>
      <c r="E170" s="277"/>
      <c r="F170" s="300" t="s">
        <v>655</v>
      </c>
      <c r="G170" s="277"/>
      <c r="H170" s="277" t="s">
        <v>705</v>
      </c>
      <c r="I170" s="277" t="s">
        <v>657</v>
      </c>
      <c r="J170" s="277" t="s">
        <v>706</v>
      </c>
      <c r="K170" s="325"/>
    </row>
    <row r="171" s="1" customFormat="1" ht="15" customHeight="1">
      <c r="B171" s="302"/>
      <c r="C171" s="277" t="s">
        <v>603</v>
      </c>
      <c r="D171" s="277"/>
      <c r="E171" s="277"/>
      <c r="F171" s="300" t="s">
        <v>655</v>
      </c>
      <c r="G171" s="277"/>
      <c r="H171" s="277" t="s">
        <v>722</v>
      </c>
      <c r="I171" s="277" t="s">
        <v>657</v>
      </c>
      <c r="J171" s="277" t="s">
        <v>706</v>
      </c>
      <c r="K171" s="325"/>
    </row>
    <row r="172" s="1" customFormat="1" ht="15" customHeight="1">
      <c r="B172" s="302"/>
      <c r="C172" s="277" t="s">
        <v>660</v>
      </c>
      <c r="D172" s="277"/>
      <c r="E172" s="277"/>
      <c r="F172" s="300" t="s">
        <v>661</v>
      </c>
      <c r="G172" s="277"/>
      <c r="H172" s="277" t="s">
        <v>722</v>
      </c>
      <c r="I172" s="277" t="s">
        <v>657</v>
      </c>
      <c r="J172" s="277">
        <v>50</v>
      </c>
      <c r="K172" s="325"/>
    </row>
    <row r="173" s="1" customFormat="1" ht="15" customHeight="1">
      <c r="B173" s="302"/>
      <c r="C173" s="277" t="s">
        <v>663</v>
      </c>
      <c r="D173" s="277"/>
      <c r="E173" s="277"/>
      <c r="F173" s="300" t="s">
        <v>655</v>
      </c>
      <c r="G173" s="277"/>
      <c r="H173" s="277" t="s">
        <v>722</v>
      </c>
      <c r="I173" s="277" t="s">
        <v>665</v>
      </c>
      <c r="J173" s="277"/>
      <c r="K173" s="325"/>
    </row>
    <row r="174" s="1" customFormat="1" ht="15" customHeight="1">
      <c r="B174" s="302"/>
      <c r="C174" s="277" t="s">
        <v>674</v>
      </c>
      <c r="D174" s="277"/>
      <c r="E174" s="277"/>
      <c r="F174" s="300" t="s">
        <v>661</v>
      </c>
      <c r="G174" s="277"/>
      <c r="H174" s="277" t="s">
        <v>722</v>
      </c>
      <c r="I174" s="277" t="s">
        <v>657</v>
      </c>
      <c r="J174" s="277">
        <v>50</v>
      </c>
      <c r="K174" s="325"/>
    </row>
    <row r="175" s="1" customFormat="1" ht="15" customHeight="1">
      <c r="B175" s="302"/>
      <c r="C175" s="277" t="s">
        <v>682</v>
      </c>
      <c r="D175" s="277"/>
      <c r="E175" s="277"/>
      <c r="F175" s="300" t="s">
        <v>661</v>
      </c>
      <c r="G175" s="277"/>
      <c r="H175" s="277" t="s">
        <v>722</v>
      </c>
      <c r="I175" s="277" t="s">
        <v>657</v>
      </c>
      <c r="J175" s="277">
        <v>50</v>
      </c>
      <c r="K175" s="325"/>
    </row>
    <row r="176" s="1" customFormat="1" ht="15" customHeight="1">
      <c r="B176" s="302"/>
      <c r="C176" s="277" t="s">
        <v>680</v>
      </c>
      <c r="D176" s="277"/>
      <c r="E176" s="277"/>
      <c r="F176" s="300" t="s">
        <v>661</v>
      </c>
      <c r="G176" s="277"/>
      <c r="H176" s="277" t="s">
        <v>722</v>
      </c>
      <c r="I176" s="277" t="s">
        <v>657</v>
      </c>
      <c r="J176" s="277">
        <v>50</v>
      </c>
      <c r="K176" s="325"/>
    </row>
    <row r="177" s="1" customFormat="1" ht="15" customHeight="1">
      <c r="B177" s="302"/>
      <c r="C177" s="277" t="s">
        <v>104</v>
      </c>
      <c r="D177" s="277"/>
      <c r="E177" s="277"/>
      <c r="F177" s="300" t="s">
        <v>655</v>
      </c>
      <c r="G177" s="277"/>
      <c r="H177" s="277" t="s">
        <v>723</v>
      </c>
      <c r="I177" s="277" t="s">
        <v>724</v>
      </c>
      <c r="J177" s="277"/>
      <c r="K177" s="325"/>
    </row>
    <row r="178" s="1" customFormat="1" ht="15" customHeight="1">
      <c r="B178" s="302"/>
      <c r="C178" s="277" t="s">
        <v>56</v>
      </c>
      <c r="D178" s="277"/>
      <c r="E178" s="277"/>
      <c r="F178" s="300" t="s">
        <v>655</v>
      </c>
      <c r="G178" s="277"/>
      <c r="H178" s="277" t="s">
        <v>725</v>
      </c>
      <c r="I178" s="277" t="s">
        <v>726</v>
      </c>
      <c r="J178" s="277">
        <v>1</v>
      </c>
      <c r="K178" s="325"/>
    </row>
    <row r="179" s="1" customFormat="1" ht="15" customHeight="1">
      <c r="B179" s="302"/>
      <c r="C179" s="277" t="s">
        <v>52</v>
      </c>
      <c r="D179" s="277"/>
      <c r="E179" s="277"/>
      <c r="F179" s="300" t="s">
        <v>655</v>
      </c>
      <c r="G179" s="277"/>
      <c r="H179" s="277" t="s">
        <v>727</v>
      </c>
      <c r="I179" s="277" t="s">
        <v>657</v>
      </c>
      <c r="J179" s="277">
        <v>20</v>
      </c>
      <c r="K179" s="325"/>
    </row>
    <row r="180" s="1" customFormat="1" ht="15" customHeight="1">
      <c r="B180" s="302"/>
      <c r="C180" s="277" t="s">
        <v>53</v>
      </c>
      <c r="D180" s="277"/>
      <c r="E180" s="277"/>
      <c r="F180" s="300" t="s">
        <v>655</v>
      </c>
      <c r="G180" s="277"/>
      <c r="H180" s="277" t="s">
        <v>728</v>
      </c>
      <c r="I180" s="277" t="s">
        <v>657</v>
      </c>
      <c r="J180" s="277">
        <v>255</v>
      </c>
      <c r="K180" s="325"/>
    </row>
    <row r="181" s="1" customFormat="1" ht="15" customHeight="1">
      <c r="B181" s="302"/>
      <c r="C181" s="277" t="s">
        <v>105</v>
      </c>
      <c r="D181" s="277"/>
      <c r="E181" s="277"/>
      <c r="F181" s="300" t="s">
        <v>655</v>
      </c>
      <c r="G181" s="277"/>
      <c r="H181" s="277" t="s">
        <v>619</v>
      </c>
      <c r="I181" s="277" t="s">
        <v>657</v>
      </c>
      <c r="J181" s="277">
        <v>10</v>
      </c>
      <c r="K181" s="325"/>
    </row>
    <row r="182" s="1" customFormat="1" ht="15" customHeight="1">
      <c r="B182" s="302"/>
      <c r="C182" s="277" t="s">
        <v>106</v>
      </c>
      <c r="D182" s="277"/>
      <c r="E182" s="277"/>
      <c r="F182" s="300" t="s">
        <v>655</v>
      </c>
      <c r="G182" s="277"/>
      <c r="H182" s="277" t="s">
        <v>729</v>
      </c>
      <c r="I182" s="277" t="s">
        <v>690</v>
      </c>
      <c r="J182" s="277"/>
      <c r="K182" s="325"/>
    </row>
    <row r="183" s="1" customFormat="1" ht="15" customHeight="1">
      <c r="B183" s="302"/>
      <c r="C183" s="277" t="s">
        <v>730</v>
      </c>
      <c r="D183" s="277"/>
      <c r="E183" s="277"/>
      <c r="F183" s="300" t="s">
        <v>655</v>
      </c>
      <c r="G183" s="277"/>
      <c r="H183" s="277" t="s">
        <v>731</v>
      </c>
      <c r="I183" s="277" t="s">
        <v>690</v>
      </c>
      <c r="J183" s="277"/>
      <c r="K183" s="325"/>
    </row>
    <row r="184" s="1" customFormat="1" ht="15" customHeight="1">
      <c r="B184" s="302"/>
      <c r="C184" s="277" t="s">
        <v>719</v>
      </c>
      <c r="D184" s="277"/>
      <c r="E184" s="277"/>
      <c r="F184" s="300" t="s">
        <v>655</v>
      </c>
      <c r="G184" s="277"/>
      <c r="H184" s="277" t="s">
        <v>732</v>
      </c>
      <c r="I184" s="277" t="s">
        <v>690</v>
      </c>
      <c r="J184" s="277"/>
      <c r="K184" s="325"/>
    </row>
    <row r="185" s="1" customFormat="1" ht="15" customHeight="1">
      <c r="B185" s="302"/>
      <c r="C185" s="277" t="s">
        <v>108</v>
      </c>
      <c r="D185" s="277"/>
      <c r="E185" s="277"/>
      <c r="F185" s="300" t="s">
        <v>661</v>
      </c>
      <c r="G185" s="277"/>
      <c r="H185" s="277" t="s">
        <v>733</v>
      </c>
      <c r="I185" s="277" t="s">
        <v>657</v>
      </c>
      <c r="J185" s="277">
        <v>50</v>
      </c>
      <c r="K185" s="325"/>
    </row>
    <row r="186" s="1" customFormat="1" ht="15" customHeight="1">
      <c r="B186" s="302"/>
      <c r="C186" s="277" t="s">
        <v>734</v>
      </c>
      <c r="D186" s="277"/>
      <c r="E186" s="277"/>
      <c r="F186" s="300" t="s">
        <v>661</v>
      </c>
      <c r="G186" s="277"/>
      <c r="H186" s="277" t="s">
        <v>735</v>
      </c>
      <c r="I186" s="277" t="s">
        <v>736</v>
      </c>
      <c r="J186" s="277"/>
      <c r="K186" s="325"/>
    </row>
    <row r="187" s="1" customFormat="1" ht="15" customHeight="1">
      <c r="B187" s="302"/>
      <c r="C187" s="277" t="s">
        <v>737</v>
      </c>
      <c r="D187" s="277"/>
      <c r="E187" s="277"/>
      <c r="F187" s="300" t="s">
        <v>661</v>
      </c>
      <c r="G187" s="277"/>
      <c r="H187" s="277" t="s">
        <v>738</v>
      </c>
      <c r="I187" s="277" t="s">
        <v>736</v>
      </c>
      <c r="J187" s="277"/>
      <c r="K187" s="325"/>
    </row>
    <row r="188" s="1" customFormat="1" ht="15" customHeight="1">
      <c r="B188" s="302"/>
      <c r="C188" s="277" t="s">
        <v>739</v>
      </c>
      <c r="D188" s="277"/>
      <c r="E188" s="277"/>
      <c r="F188" s="300" t="s">
        <v>661</v>
      </c>
      <c r="G188" s="277"/>
      <c r="H188" s="277" t="s">
        <v>740</v>
      </c>
      <c r="I188" s="277" t="s">
        <v>736</v>
      </c>
      <c r="J188" s="277"/>
      <c r="K188" s="325"/>
    </row>
    <row r="189" s="1" customFormat="1" ht="15" customHeight="1">
      <c r="B189" s="302"/>
      <c r="C189" s="338" t="s">
        <v>741</v>
      </c>
      <c r="D189" s="277"/>
      <c r="E189" s="277"/>
      <c r="F189" s="300" t="s">
        <v>661</v>
      </c>
      <c r="G189" s="277"/>
      <c r="H189" s="277" t="s">
        <v>742</v>
      </c>
      <c r="I189" s="277" t="s">
        <v>743</v>
      </c>
      <c r="J189" s="339" t="s">
        <v>744</v>
      </c>
      <c r="K189" s="325"/>
    </row>
    <row r="190" s="1" customFormat="1" ht="15" customHeight="1">
      <c r="B190" s="302"/>
      <c r="C190" s="338" t="s">
        <v>41</v>
      </c>
      <c r="D190" s="277"/>
      <c r="E190" s="277"/>
      <c r="F190" s="300" t="s">
        <v>655</v>
      </c>
      <c r="G190" s="277"/>
      <c r="H190" s="274" t="s">
        <v>745</v>
      </c>
      <c r="I190" s="277" t="s">
        <v>746</v>
      </c>
      <c r="J190" s="277"/>
      <c r="K190" s="325"/>
    </row>
    <row r="191" s="1" customFormat="1" ht="15" customHeight="1">
      <c r="B191" s="302"/>
      <c r="C191" s="338" t="s">
        <v>747</v>
      </c>
      <c r="D191" s="277"/>
      <c r="E191" s="277"/>
      <c r="F191" s="300" t="s">
        <v>655</v>
      </c>
      <c r="G191" s="277"/>
      <c r="H191" s="277" t="s">
        <v>748</v>
      </c>
      <c r="I191" s="277" t="s">
        <v>690</v>
      </c>
      <c r="J191" s="277"/>
      <c r="K191" s="325"/>
    </row>
    <row r="192" s="1" customFormat="1" ht="15" customHeight="1">
      <c r="B192" s="302"/>
      <c r="C192" s="338" t="s">
        <v>749</v>
      </c>
      <c r="D192" s="277"/>
      <c r="E192" s="277"/>
      <c r="F192" s="300" t="s">
        <v>655</v>
      </c>
      <c r="G192" s="277"/>
      <c r="H192" s="277" t="s">
        <v>750</v>
      </c>
      <c r="I192" s="277" t="s">
        <v>690</v>
      </c>
      <c r="J192" s="277"/>
      <c r="K192" s="325"/>
    </row>
    <row r="193" s="1" customFormat="1" ht="15" customHeight="1">
      <c r="B193" s="302"/>
      <c r="C193" s="338" t="s">
        <v>751</v>
      </c>
      <c r="D193" s="277"/>
      <c r="E193" s="277"/>
      <c r="F193" s="300" t="s">
        <v>661</v>
      </c>
      <c r="G193" s="277"/>
      <c r="H193" s="277" t="s">
        <v>752</v>
      </c>
      <c r="I193" s="277" t="s">
        <v>690</v>
      </c>
      <c r="J193" s="277"/>
      <c r="K193" s="325"/>
    </row>
    <row r="194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="1" customFormat="1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="1" customFormat="1" ht="21">
      <c r="B199" s="267"/>
      <c r="C199" s="268" t="s">
        <v>753</v>
      </c>
      <c r="D199" s="268"/>
      <c r="E199" s="268"/>
      <c r="F199" s="268"/>
      <c r="G199" s="268"/>
      <c r="H199" s="268"/>
      <c r="I199" s="268"/>
      <c r="J199" s="268"/>
      <c r="K199" s="269"/>
    </row>
    <row r="200" s="1" customFormat="1" ht="25.5" customHeight="1">
      <c r="B200" s="267"/>
      <c r="C200" s="341" t="s">
        <v>754</v>
      </c>
      <c r="D200" s="341"/>
      <c r="E200" s="341"/>
      <c r="F200" s="341" t="s">
        <v>755</v>
      </c>
      <c r="G200" s="342"/>
      <c r="H200" s="341" t="s">
        <v>756</v>
      </c>
      <c r="I200" s="341"/>
      <c r="J200" s="341"/>
      <c r="K200" s="269"/>
    </row>
    <row r="20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="1" customFormat="1" ht="15" customHeight="1">
      <c r="B202" s="302"/>
      <c r="C202" s="277" t="s">
        <v>746</v>
      </c>
      <c r="D202" s="277"/>
      <c r="E202" s="277"/>
      <c r="F202" s="300" t="s">
        <v>42</v>
      </c>
      <c r="G202" s="277"/>
      <c r="H202" s="277" t="s">
        <v>757</v>
      </c>
      <c r="I202" s="277"/>
      <c r="J202" s="277"/>
      <c r="K202" s="325"/>
    </row>
    <row r="203" s="1" customFormat="1" ht="15" customHeight="1">
      <c r="B203" s="302"/>
      <c r="C203" s="277"/>
      <c r="D203" s="277"/>
      <c r="E203" s="277"/>
      <c r="F203" s="300" t="s">
        <v>43</v>
      </c>
      <c r="G203" s="277"/>
      <c r="H203" s="277" t="s">
        <v>758</v>
      </c>
      <c r="I203" s="277"/>
      <c r="J203" s="277"/>
      <c r="K203" s="325"/>
    </row>
    <row r="204" s="1" customFormat="1" ht="15" customHeight="1">
      <c r="B204" s="302"/>
      <c r="C204" s="277"/>
      <c r="D204" s="277"/>
      <c r="E204" s="277"/>
      <c r="F204" s="300" t="s">
        <v>46</v>
      </c>
      <c r="G204" s="277"/>
      <c r="H204" s="277" t="s">
        <v>759</v>
      </c>
      <c r="I204" s="277"/>
      <c r="J204" s="277"/>
      <c r="K204" s="325"/>
    </row>
    <row r="205" s="1" customFormat="1" ht="15" customHeight="1">
      <c r="B205" s="302"/>
      <c r="C205" s="277"/>
      <c r="D205" s="277"/>
      <c r="E205" s="277"/>
      <c r="F205" s="300" t="s">
        <v>44</v>
      </c>
      <c r="G205" s="277"/>
      <c r="H205" s="277" t="s">
        <v>760</v>
      </c>
      <c r="I205" s="277"/>
      <c r="J205" s="277"/>
      <c r="K205" s="325"/>
    </row>
    <row r="206" s="1" customFormat="1" ht="15" customHeight="1">
      <c r="B206" s="302"/>
      <c r="C206" s="277"/>
      <c r="D206" s="277"/>
      <c r="E206" s="277"/>
      <c r="F206" s="300" t="s">
        <v>45</v>
      </c>
      <c r="G206" s="277"/>
      <c r="H206" s="277" t="s">
        <v>761</v>
      </c>
      <c r="I206" s="277"/>
      <c r="J206" s="277"/>
      <c r="K206" s="325"/>
    </row>
    <row r="207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="1" customFormat="1" ht="15" customHeight="1">
      <c r="B208" s="302"/>
      <c r="C208" s="277" t="s">
        <v>702</v>
      </c>
      <c r="D208" s="277"/>
      <c r="E208" s="277"/>
      <c r="F208" s="300" t="s">
        <v>78</v>
      </c>
      <c r="G208" s="277"/>
      <c r="H208" s="277" t="s">
        <v>762</v>
      </c>
      <c r="I208" s="277"/>
      <c r="J208" s="277"/>
      <c r="K208" s="325"/>
    </row>
    <row r="209" s="1" customFormat="1" ht="15" customHeight="1">
      <c r="B209" s="302"/>
      <c r="C209" s="277"/>
      <c r="D209" s="277"/>
      <c r="E209" s="277"/>
      <c r="F209" s="300" t="s">
        <v>597</v>
      </c>
      <c r="G209" s="277"/>
      <c r="H209" s="277" t="s">
        <v>598</v>
      </c>
      <c r="I209" s="277"/>
      <c r="J209" s="277"/>
      <c r="K209" s="325"/>
    </row>
    <row r="210" s="1" customFormat="1" ht="15" customHeight="1">
      <c r="B210" s="302"/>
      <c r="C210" s="277"/>
      <c r="D210" s="277"/>
      <c r="E210" s="277"/>
      <c r="F210" s="300" t="s">
        <v>595</v>
      </c>
      <c r="G210" s="277"/>
      <c r="H210" s="277" t="s">
        <v>763</v>
      </c>
      <c r="I210" s="277"/>
      <c r="J210" s="277"/>
      <c r="K210" s="325"/>
    </row>
    <row r="211" s="1" customFormat="1" ht="15" customHeight="1">
      <c r="B211" s="343"/>
      <c r="C211" s="277"/>
      <c r="D211" s="277"/>
      <c r="E211" s="277"/>
      <c r="F211" s="300" t="s">
        <v>599</v>
      </c>
      <c r="G211" s="338"/>
      <c r="H211" s="329" t="s">
        <v>600</v>
      </c>
      <c r="I211" s="329"/>
      <c r="J211" s="329"/>
      <c r="K211" s="344"/>
    </row>
    <row r="212" s="1" customFormat="1" ht="15" customHeight="1">
      <c r="B212" s="343"/>
      <c r="C212" s="277"/>
      <c r="D212" s="277"/>
      <c r="E212" s="277"/>
      <c r="F212" s="300" t="s">
        <v>601</v>
      </c>
      <c r="G212" s="338"/>
      <c r="H212" s="329" t="s">
        <v>764</v>
      </c>
      <c r="I212" s="329"/>
      <c r="J212" s="329"/>
      <c r="K212" s="344"/>
    </row>
    <row r="213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="1" customFormat="1" ht="15" customHeight="1">
      <c r="B214" s="343"/>
      <c r="C214" s="277" t="s">
        <v>726</v>
      </c>
      <c r="D214" s="277"/>
      <c r="E214" s="277"/>
      <c r="F214" s="300">
        <v>1</v>
      </c>
      <c r="G214" s="338"/>
      <c r="H214" s="329" t="s">
        <v>765</v>
      </c>
      <c r="I214" s="329"/>
      <c r="J214" s="329"/>
      <c r="K214" s="344"/>
    </row>
    <row r="215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766</v>
      </c>
      <c r="I215" s="329"/>
      <c r="J215" s="329"/>
      <c r="K215" s="344"/>
    </row>
    <row r="216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767</v>
      </c>
      <c r="I216" s="329"/>
      <c r="J216" s="329"/>
      <c r="K216" s="344"/>
    </row>
    <row r="217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768</v>
      </c>
      <c r="I217" s="329"/>
      <c r="J217" s="329"/>
      <c r="K217" s="344"/>
    </row>
    <row r="218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LAPTOP-J\Jitule</dc:creator>
  <cp:lastModifiedBy>LAPTOP-J\Jitule</cp:lastModifiedBy>
  <dcterms:created xsi:type="dcterms:W3CDTF">2022-12-12T09:18:47Z</dcterms:created>
  <dcterms:modified xsi:type="dcterms:W3CDTF">2022-12-12T09:18:51Z</dcterms:modified>
</cp:coreProperties>
</file>