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E:\emaily\"/>
    </mc:Choice>
  </mc:AlternateContent>
  <bookViews>
    <workbookView xWindow="0" yWindow="0" windowWidth="0" windowHeight="0"/>
  </bookViews>
  <sheets>
    <sheet name="Rekapitulace stavby" sheetId="1" r:id="rId1"/>
    <sheet name="01 - oprava povrchu školn..." sheetId="2" r:id="rId2"/>
    <sheet name="02 - oprava oplocení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'01 - oprava povrchu školn...'!$C$123:$K$154</definedName>
    <definedName name="_xlnm.Print_Area" localSheetId="1">'01 - oprava povrchu školn...'!$C$4:$J$76,'01 - oprava povrchu školn...'!$C$82:$J$105,'01 - oprava povrchu školn...'!$C$111:$K$154</definedName>
    <definedName name="_xlnm.Print_Titles" localSheetId="1">'01 - oprava povrchu školn...'!$123:$123</definedName>
    <definedName name="_xlnm._FilterDatabase" localSheetId="2" hidden="1">'02 - oprava oplocení'!$C$130:$K$390</definedName>
    <definedName name="_xlnm.Print_Area" localSheetId="2">'02 - oprava oplocení'!$C$4:$J$76,'02 - oprava oplocení'!$C$82:$J$112,'02 - oprava oplocení'!$C$118:$K$390</definedName>
    <definedName name="_xlnm.Print_Titles" localSheetId="2">'02 - oprava oplocení'!$130:$130</definedName>
  </definedNames>
  <calcPr/>
</workbook>
</file>

<file path=xl/calcChain.xml><?xml version="1.0" encoding="utf-8"?>
<calcChain xmlns="http://schemas.openxmlformats.org/spreadsheetml/2006/main">
  <c i="3" l="1" r="R382"/>
  <c r="J37"/>
  <c r="J36"/>
  <c i="1" r="AY96"/>
  <c i="3" r="J35"/>
  <c i="1" r="AX96"/>
  <c i="3" r="BI389"/>
  <c r="BH389"/>
  <c r="BG389"/>
  <c r="BF389"/>
  <c r="T389"/>
  <c r="T388"/>
  <c r="R389"/>
  <c r="R388"/>
  <c r="P389"/>
  <c r="P388"/>
  <c r="BI383"/>
  <c r="BH383"/>
  <c r="BG383"/>
  <c r="BF383"/>
  <c r="T383"/>
  <c r="T382"/>
  <c r="R383"/>
  <c r="P383"/>
  <c r="P382"/>
  <c r="BI381"/>
  <c r="BH381"/>
  <c r="BG381"/>
  <c r="BF381"/>
  <c r="T381"/>
  <c r="R381"/>
  <c r="P381"/>
  <c r="BI380"/>
  <c r="BH380"/>
  <c r="BG380"/>
  <c r="BF380"/>
  <c r="T380"/>
  <c r="R380"/>
  <c r="P380"/>
  <c r="BI376"/>
  <c r="BH376"/>
  <c r="BG376"/>
  <c r="BF376"/>
  <c r="T376"/>
  <c r="R376"/>
  <c r="P376"/>
  <c r="BI369"/>
  <c r="BH369"/>
  <c r="BG369"/>
  <c r="BF369"/>
  <c r="T369"/>
  <c r="T368"/>
  <c r="R369"/>
  <c r="R368"/>
  <c r="P369"/>
  <c r="P368"/>
  <c r="BI366"/>
  <c r="BH366"/>
  <c r="BG366"/>
  <c r="BF366"/>
  <c r="T366"/>
  <c r="T365"/>
  <c r="R366"/>
  <c r="R365"/>
  <c r="P366"/>
  <c r="P365"/>
  <c r="BI362"/>
  <c r="BH362"/>
  <c r="BG362"/>
  <c r="BF362"/>
  <c r="T362"/>
  <c r="R362"/>
  <c r="P362"/>
  <c r="BI360"/>
  <c r="BH360"/>
  <c r="BG360"/>
  <c r="BF360"/>
  <c r="T360"/>
  <c r="R360"/>
  <c r="P360"/>
  <c r="BI359"/>
  <c r="BH359"/>
  <c r="BG359"/>
  <c r="BF359"/>
  <c r="T359"/>
  <c r="R359"/>
  <c r="P359"/>
  <c r="BI351"/>
  <c r="BH351"/>
  <c r="BG351"/>
  <c r="BF351"/>
  <c r="T351"/>
  <c r="R351"/>
  <c r="P351"/>
  <c r="BI343"/>
  <c r="BH343"/>
  <c r="BG343"/>
  <c r="BF343"/>
  <c r="T343"/>
  <c r="R343"/>
  <c r="P343"/>
  <c r="BI335"/>
  <c r="BH335"/>
  <c r="BG335"/>
  <c r="BF335"/>
  <c r="T335"/>
  <c r="R335"/>
  <c r="P335"/>
  <c r="BI326"/>
  <c r="BH326"/>
  <c r="BG326"/>
  <c r="BF326"/>
  <c r="T326"/>
  <c r="R326"/>
  <c r="P326"/>
  <c r="BI316"/>
  <c r="BH316"/>
  <c r="BG316"/>
  <c r="BF316"/>
  <c r="T316"/>
  <c r="R316"/>
  <c r="P316"/>
  <c r="BI306"/>
  <c r="BH306"/>
  <c r="BG306"/>
  <c r="BF306"/>
  <c r="T306"/>
  <c r="R306"/>
  <c r="P306"/>
  <c r="BI297"/>
  <c r="BH297"/>
  <c r="BG297"/>
  <c r="BF297"/>
  <c r="T297"/>
  <c r="R297"/>
  <c r="P297"/>
  <c r="BI288"/>
  <c r="BH288"/>
  <c r="BG288"/>
  <c r="BF288"/>
  <c r="T288"/>
  <c r="R288"/>
  <c r="P288"/>
  <c r="BI285"/>
  <c r="BH285"/>
  <c r="BG285"/>
  <c r="BF285"/>
  <c r="T285"/>
  <c r="R285"/>
  <c r="P285"/>
  <c r="BI282"/>
  <c r="BH282"/>
  <c r="BG282"/>
  <c r="BF282"/>
  <c r="T282"/>
  <c r="R282"/>
  <c r="P282"/>
  <c r="BI277"/>
  <c r="BH277"/>
  <c r="BG277"/>
  <c r="BF277"/>
  <c r="T277"/>
  <c r="R277"/>
  <c r="P277"/>
  <c r="BI259"/>
  <c r="BH259"/>
  <c r="BG259"/>
  <c r="BF259"/>
  <c r="T259"/>
  <c r="R259"/>
  <c r="P259"/>
  <c r="BI254"/>
  <c r="BH254"/>
  <c r="BG254"/>
  <c r="BF254"/>
  <c r="T254"/>
  <c r="T242"/>
  <c r="R254"/>
  <c r="R242"/>
  <c r="P254"/>
  <c r="P242"/>
  <c r="BI248"/>
  <c r="BH248"/>
  <c r="BG248"/>
  <c r="BF248"/>
  <c r="T248"/>
  <c r="R248"/>
  <c r="P248"/>
  <c r="BI243"/>
  <c r="BH243"/>
  <c r="BG243"/>
  <c r="BF243"/>
  <c r="T243"/>
  <c r="R243"/>
  <c r="P243"/>
  <c r="BI239"/>
  <c r="BH239"/>
  <c r="BG239"/>
  <c r="BF239"/>
  <c r="T239"/>
  <c r="R239"/>
  <c r="P239"/>
  <c r="BI233"/>
  <c r="BH233"/>
  <c r="BG233"/>
  <c r="BF233"/>
  <c r="T233"/>
  <c r="R233"/>
  <c r="P233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5"/>
  <c r="BH225"/>
  <c r="BG225"/>
  <c r="BF225"/>
  <c r="T225"/>
  <c r="R225"/>
  <c r="P225"/>
  <c r="BI222"/>
  <c r="BH222"/>
  <c r="BG222"/>
  <c r="BF222"/>
  <c r="T222"/>
  <c r="R222"/>
  <c r="P222"/>
  <c r="BI217"/>
  <c r="BH217"/>
  <c r="BG217"/>
  <c r="BF217"/>
  <c r="T217"/>
  <c r="R217"/>
  <c r="P217"/>
  <c r="BI212"/>
  <c r="BH212"/>
  <c r="BG212"/>
  <c r="BF212"/>
  <c r="T212"/>
  <c r="R212"/>
  <c r="P212"/>
  <c r="BI209"/>
  <c r="BH209"/>
  <c r="BG209"/>
  <c r="BF209"/>
  <c r="T209"/>
  <c r="R209"/>
  <c r="P209"/>
  <c r="BI198"/>
  <c r="BH198"/>
  <c r="BG198"/>
  <c r="BF198"/>
  <c r="T198"/>
  <c r="R198"/>
  <c r="P198"/>
  <c r="BI194"/>
  <c r="BH194"/>
  <c r="BG194"/>
  <c r="BF194"/>
  <c r="T194"/>
  <c r="T193"/>
  <c r="R194"/>
  <c r="R193"/>
  <c r="P194"/>
  <c r="P193"/>
  <c r="BI188"/>
  <c r="BH188"/>
  <c r="BG188"/>
  <c r="BF188"/>
  <c r="T188"/>
  <c r="R188"/>
  <c r="P188"/>
  <c r="BI187"/>
  <c r="BH187"/>
  <c r="BG187"/>
  <c r="BF187"/>
  <c r="T187"/>
  <c r="R187"/>
  <c r="P187"/>
  <c r="BI185"/>
  <c r="BH185"/>
  <c r="BG185"/>
  <c r="BF185"/>
  <c r="T185"/>
  <c r="R185"/>
  <c r="P185"/>
  <c r="BI181"/>
  <c r="BH181"/>
  <c r="BG181"/>
  <c r="BF181"/>
  <c r="T181"/>
  <c r="R181"/>
  <c r="P181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0"/>
  <c r="BH170"/>
  <c r="BG170"/>
  <c r="BF170"/>
  <c r="T170"/>
  <c r="R170"/>
  <c r="P170"/>
  <c r="BI169"/>
  <c r="BH169"/>
  <c r="BG169"/>
  <c r="BF169"/>
  <c r="T169"/>
  <c r="R169"/>
  <c r="P169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2"/>
  <c r="BH152"/>
  <c r="BG152"/>
  <c r="BF152"/>
  <c r="T152"/>
  <c r="R152"/>
  <c r="P152"/>
  <c r="BI147"/>
  <c r="BH147"/>
  <c r="BG147"/>
  <c r="BF147"/>
  <c r="T147"/>
  <c r="R147"/>
  <c r="P147"/>
  <c r="BI146"/>
  <c r="BH146"/>
  <c r="BG146"/>
  <c r="BF146"/>
  <c r="T146"/>
  <c r="R146"/>
  <c r="P146"/>
  <c r="BI142"/>
  <c r="BH142"/>
  <c r="BG142"/>
  <c r="BF142"/>
  <c r="T142"/>
  <c r="R142"/>
  <c r="P142"/>
  <c r="BI138"/>
  <c r="BH138"/>
  <c r="BG138"/>
  <c r="BF138"/>
  <c r="T138"/>
  <c r="R138"/>
  <c r="P138"/>
  <c r="BI134"/>
  <c r="BH134"/>
  <c r="BG134"/>
  <c r="BF134"/>
  <c r="T134"/>
  <c r="R134"/>
  <c r="P134"/>
  <c r="J128"/>
  <c r="J127"/>
  <c r="F127"/>
  <c r="F125"/>
  <c r="E123"/>
  <c r="J92"/>
  <c r="J91"/>
  <c r="F91"/>
  <c r="F89"/>
  <c r="E87"/>
  <c r="J18"/>
  <c r="E18"/>
  <c r="F128"/>
  <c r="J17"/>
  <c r="J12"/>
  <c r="J125"/>
  <c r="E7"/>
  <c r="E121"/>
  <c i="2" r="J37"/>
  <c r="J36"/>
  <c i="1" r="AY95"/>
  <c i="2" r="J35"/>
  <c i="1" r="AX95"/>
  <c i="2"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49"/>
  <c r="BH149"/>
  <c r="BG149"/>
  <c r="BF149"/>
  <c r="T149"/>
  <c r="T148"/>
  <c r="R149"/>
  <c r="R148"/>
  <c r="P149"/>
  <c r="P148"/>
  <c r="BI147"/>
  <c r="BH147"/>
  <c r="BG147"/>
  <c r="BF147"/>
  <c r="T147"/>
  <c r="R147"/>
  <c r="P147"/>
  <c r="BI145"/>
  <c r="BH145"/>
  <c r="BG145"/>
  <c r="BF145"/>
  <c r="T145"/>
  <c r="R145"/>
  <c r="P145"/>
  <c r="BI144"/>
  <c r="BH144"/>
  <c r="BG144"/>
  <c r="BF144"/>
  <c r="T144"/>
  <c r="R144"/>
  <c r="P144"/>
  <c r="BI142"/>
  <c r="BH142"/>
  <c r="BG142"/>
  <c r="BF142"/>
  <c r="T142"/>
  <c r="T141"/>
  <c r="R142"/>
  <c r="R141"/>
  <c r="P142"/>
  <c r="P141"/>
  <c r="BI140"/>
  <c r="BH140"/>
  <c r="BG140"/>
  <c r="BF140"/>
  <c r="T140"/>
  <c r="T139"/>
  <c r="R140"/>
  <c r="R139"/>
  <c r="P140"/>
  <c r="P139"/>
  <c r="BI138"/>
  <c r="BH138"/>
  <c r="BG138"/>
  <c r="BF138"/>
  <c r="T138"/>
  <c r="R138"/>
  <c r="P138"/>
  <c r="BI136"/>
  <c r="BH136"/>
  <c r="BG136"/>
  <c r="BF136"/>
  <c r="T136"/>
  <c r="R136"/>
  <c r="P136"/>
  <c r="BI132"/>
  <c r="BH132"/>
  <c r="BG132"/>
  <c r="BF132"/>
  <c r="T132"/>
  <c r="R132"/>
  <c r="P132"/>
  <c r="BI129"/>
  <c r="BH129"/>
  <c r="BG129"/>
  <c r="BF129"/>
  <c r="T129"/>
  <c r="R129"/>
  <c r="P129"/>
  <c r="BI127"/>
  <c r="BH127"/>
  <c r="BG127"/>
  <c r="BF127"/>
  <c r="T127"/>
  <c r="T126"/>
  <c r="R127"/>
  <c r="R126"/>
  <c r="P127"/>
  <c r="P126"/>
  <c r="J121"/>
  <c r="J120"/>
  <c r="F120"/>
  <c r="F118"/>
  <c r="E116"/>
  <c r="J92"/>
  <c r="J91"/>
  <c r="F91"/>
  <c r="F89"/>
  <c r="E87"/>
  <c r="J18"/>
  <c r="E18"/>
  <c r="F121"/>
  <c r="J17"/>
  <c r="J12"/>
  <c r="J89"/>
  <c r="E7"/>
  <c r="E114"/>
  <c i="1" r="L90"/>
  <c r="AM90"/>
  <c r="AM89"/>
  <c r="L89"/>
  <c r="AM87"/>
  <c r="L87"/>
  <c r="L85"/>
  <c r="L84"/>
  <c i="2" r="BK149"/>
  <c r="J142"/>
  <c r="BK127"/>
  <c r="BK136"/>
  <c r="BK152"/>
  <c r="BK147"/>
  <c r="BK144"/>
  <c r="J138"/>
  <c r="J132"/>
  <c i="3" r="J381"/>
  <c r="J343"/>
  <c r="BK297"/>
  <c r="BK282"/>
  <c r="J233"/>
  <c r="BK217"/>
  <c r="J194"/>
  <c r="BK170"/>
  <c r="BK162"/>
  <c r="J138"/>
  <c r="BK389"/>
  <c r="BK381"/>
  <c r="BK376"/>
  <c r="J360"/>
  <c r="BK277"/>
  <c r="BK230"/>
  <c r="J212"/>
  <c r="J172"/>
  <c r="BK163"/>
  <c r="BK158"/>
  <c r="J383"/>
  <c r="J366"/>
  <c r="J351"/>
  <c r="J326"/>
  <c r="J277"/>
  <c r="J243"/>
  <c r="J222"/>
  <c r="BK187"/>
  <c r="BK173"/>
  <c r="J166"/>
  <c r="J159"/>
  <c r="BK142"/>
  <c r="BK359"/>
  <c r="J288"/>
  <c r="J254"/>
  <c r="J225"/>
  <c r="J187"/>
  <c r="J175"/>
  <c r="J170"/>
  <c r="BK152"/>
  <c r="BK138"/>
  <c i="2" r="BK151"/>
  <c r="J147"/>
  <c r="J144"/>
  <c r="BK129"/>
  <c r="J151"/>
  <c r="J129"/>
  <c r="J153"/>
  <c r="J149"/>
  <c r="J145"/>
  <c r="BK140"/>
  <c r="BK132"/>
  <c i="3" r="BK383"/>
  <c r="BK351"/>
  <c r="J316"/>
  <c r="BK285"/>
  <c r="BK254"/>
  <c r="BK225"/>
  <c r="BK212"/>
  <c r="BK188"/>
  <c r="J176"/>
  <c r="BK166"/>
  <c r="BK160"/>
  <c r="J134"/>
  <c r="J389"/>
  <c r="BK380"/>
  <c r="J369"/>
  <c r="BK362"/>
  <c r="J306"/>
  <c r="J248"/>
  <c r="BK229"/>
  <c r="BK198"/>
  <c r="J173"/>
  <c r="BK165"/>
  <c r="J162"/>
  <c r="J152"/>
  <c r="BK369"/>
  <c r="J362"/>
  <c r="BK343"/>
  <c r="BK316"/>
  <c r="J282"/>
  <c r="BK248"/>
  <c r="J229"/>
  <c r="J217"/>
  <c r="J185"/>
  <c r="BK174"/>
  <c r="J167"/>
  <c r="J160"/>
  <c r="BK147"/>
  <c r="BK360"/>
  <c r="BK326"/>
  <c r="BK259"/>
  <c r="BK233"/>
  <c r="J228"/>
  <c r="J198"/>
  <c r="J181"/>
  <c r="J174"/>
  <c r="BK167"/>
  <c r="BK161"/>
  <c r="J146"/>
  <c i="2" r="J152"/>
  <c r="BK145"/>
  <c r="BK138"/>
  <c r="BK153"/>
  <c r="J140"/>
  <c i="1" r="AS94"/>
  <c i="2" r="BK142"/>
  <c r="J136"/>
  <c r="J127"/>
  <c i="3" r="J380"/>
  <c r="BK335"/>
  <c r="BK306"/>
  <c r="J239"/>
  <c r="BK222"/>
  <c r="J209"/>
  <c r="BK175"/>
  <c r="J165"/>
  <c r="BK146"/>
  <c r="BK366"/>
  <c r="J285"/>
  <c r="BK239"/>
  <c r="BK228"/>
  <c r="BK176"/>
  <c r="BK169"/>
  <c r="BK159"/>
  <c r="J142"/>
  <c r="J359"/>
  <c r="J335"/>
  <c r="BK288"/>
  <c r="J259"/>
  <c r="J230"/>
  <c r="J188"/>
  <c r="BK181"/>
  <c r="J169"/>
  <c r="J161"/>
  <c r="J158"/>
  <c r="J376"/>
  <c r="J297"/>
  <c r="BK243"/>
  <c r="BK209"/>
  <c r="BK194"/>
  <c r="BK185"/>
  <c r="BK172"/>
  <c r="J163"/>
  <c r="J147"/>
  <c r="BK134"/>
  <c i="2" l="1" r="T128"/>
  <c r="T125"/>
  <c r="T124"/>
  <c r="R143"/>
  <c r="R150"/>
  <c r="BK128"/>
  <c r="J128"/>
  <c r="J99"/>
  <c r="P128"/>
  <c r="P125"/>
  <c r="P124"/>
  <c i="1" r="AU95"/>
  <c i="2" r="BK143"/>
  <c r="J143"/>
  <c r="J102"/>
  <c r="T143"/>
  <c r="T150"/>
  <c i="3" r="BK133"/>
  <c r="R133"/>
  <c r="BK180"/>
  <c r="J180"/>
  <c r="J99"/>
  <c r="R180"/>
  <c r="BK197"/>
  <c r="J197"/>
  <c r="J101"/>
  <c r="R197"/>
  <c r="BK221"/>
  <c r="J221"/>
  <c r="J102"/>
  <c r="R221"/>
  <c r="BK258"/>
  <c r="J258"/>
  <c r="J104"/>
  <c r="T258"/>
  <c r="R358"/>
  <c r="P375"/>
  <c r="P367"/>
  <c r="R375"/>
  <c r="R367"/>
  <c i="2" r="R128"/>
  <c r="R125"/>
  <c r="R124"/>
  <c r="P143"/>
  <c r="BK150"/>
  <c r="J150"/>
  <c r="J104"/>
  <c r="P150"/>
  <c i="3" r="P133"/>
  <c r="T133"/>
  <c r="P180"/>
  <c r="T180"/>
  <c r="P197"/>
  <c r="T197"/>
  <c r="P221"/>
  <c r="T221"/>
  <c r="P258"/>
  <c r="R258"/>
  <c r="BK358"/>
  <c r="J358"/>
  <c r="J105"/>
  <c r="P358"/>
  <c r="T358"/>
  <c r="BK375"/>
  <c r="J375"/>
  <c r="J109"/>
  <c r="T375"/>
  <c r="T367"/>
  <c i="2" r="BK148"/>
  <c r="J148"/>
  <c r="J103"/>
  <c i="3" r="BK382"/>
  <c r="J382"/>
  <c r="J110"/>
  <c i="2" r="BK139"/>
  <c r="J139"/>
  <c r="J100"/>
  <c r="BK141"/>
  <c r="J141"/>
  <c r="J101"/>
  <c i="3" r="BK193"/>
  <c r="J193"/>
  <c r="J100"/>
  <c r="BK242"/>
  <c r="J242"/>
  <c r="J103"/>
  <c r="BK368"/>
  <c r="BK367"/>
  <c r="J367"/>
  <c r="J107"/>
  <c i="2" r="BK126"/>
  <c r="J126"/>
  <c r="J98"/>
  <c i="3" r="BK365"/>
  <c r="J365"/>
  <c r="J106"/>
  <c r="BK388"/>
  <c r="J388"/>
  <c r="J111"/>
  <c r="BE159"/>
  <c r="BE165"/>
  <c r="BE170"/>
  <c r="BE181"/>
  <c r="BE187"/>
  <c r="BE212"/>
  <c r="BE248"/>
  <c r="BE277"/>
  <c r="BE306"/>
  <c r="BE326"/>
  <c r="BE343"/>
  <c r="BE362"/>
  <c r="BE380"/>
  <c r="E85"/>
  <c r="F92"/>
  <c r="BE134"/>
  <c r="BE142"/>
  <c r="BE160"/>
  <c r="BE161"/>
  <c r="BE162"/>
  <c r="BE163"/>
  <c r="BE169"/>
  <c r="BE175"/>
  <c r="BE176"/>
  <c r="BE194"/>
  <c r="BE198"/>
  <c r="BE209"/>
  <c r="BE230"/>
  <c r="BE376"/>
  <c r="BE381"/>
  <c r="BE138"/>
  <c r="BE146"/>
  <c r="BE166"/>
  <c r="BE174"/>
  <c r="BE188"/>
  <c r="BE217"/>
  <c r="BE222"/>
  <c r="BE225"/>
  <c r="BE254"/>
  <c r="BE282"/>
  <c r="BE285"/>
  <c r="BE288"/>
  <c r="BE297"/>
  <c r="BE316"/>
  <c r="BE335"/>
  <c r="BE351"/>
  <c r="BE383"/>
  <c r="BE389"/>
  <c r="J89"/>
  <c r="BE147"/>
  <c r="BE152"/>
  <c r="BE158"/>
  <c r="BE167"/>
  <c r="BE172"/>
  <c r="BE173"/>
  <c r="BE185"/>
  <c r="BE228"/>
  <c r="BE229"/>
  <c r="BE233"/>
  <c r="BE239"/>
  <c r="BE243"/>
  <c r="BE259"/>
  <c r="BE359"/>
  <c r="BE360"/>
  <c r="BE366"/>
  <c r="BE369"/>
  <c i="2" r="F92"/>
  <c r="BE129"/>
  <c r="BE136"/>
  <c r="E85"/>
  <c r="J118"/>
  <c r="BE127"/>
  <c r="BE142"/>
  <c r="BE151"/>
  <c r="BE132"/>
  <c r="BE138"/>
  <c r="BE145"/>
  <c r="BE149"/>
  <c r="BE152"/>
  <c r="BE140"/>
  <c r="BE144"/>
  <c r="BE147"/>
  <c r="BE153"/>
  <c r="F36"/>
  <c i="1" r="BC95"/>
  <c i="3" r="J34"/>
  <c i="1" r="AW96"/>
  <c i="2" r="F34"/>
  <c i="1" r="BA95"/>
  <c i="3" r="F36"/>
  <c i="1" r="BC96"/>
  <c i="2" r="J34"/>
  <c i="1" r="AW95"/>
  <c i="3" r="F37"/>
  <c i="1" r="BD96"/>
  <c i="3" r="F34"/>
  <c i="1" r="BA96"/>
  <c i="2" r="F37"/>
  <c i="1" r="BD95"/>
  <c i="2" r="F35"/>
  <c i="1" r="BB95"/>
  <c i="3" r="F35"/>
  <c i="1" r="BB96"/>
  <c i="3" l="1" r="T132"/>
  <c r="T131"/>
  <c r="BK132"/>
  <c r="J132"/>
  <c r="J97"/>
  <c r="P132"/>
  <c r="P131"/>
  <c i="1" r="AU96"/>
  <c i="3" r="R132"/>
  <c r="R131"/>
  <c r="J133"/>
  <c r="J98"/>
  <c r="J368"/>
  <c r="J108"/>
  <c i="2" r="BK125"/>
  <c r="J125"/>
  <c r="J97"/>
  <c i="1" r="AU94"/>
  <c r="BC94"/>
  <c r="W32"/>
  <c i="3" r="F33"/>
  <c i="1" r="AZ96"/>
  <c i="2" r="F33"/>
  <c i="1" r="AZ95"/>
  <c i="3" r="J33"/>
  <c i="1" r="AV96"/>
  <c r="AT96"/>
  <c i="2" r="J33"/>
  <c i="1" r="AV95"/>
  <c r="AT95"/>
  <c r="BD94"/>
  <c r="W33"/>
  <c r="BA94"/>
  <c r="AW94"/>
  <c r="AK30"/>
  <c r="BB94"/>
  <c r="AX94"/>
  <c i="2" l="1" r="BK124"/>
  <c r="J124"/>
  <c i="3" r="BK131"/>
  <c r="J131"/>
  <c i="2" r="J30"/>
  <c i="1" r="AG95"/>
  <c i="3" r="J30"/>
  <c i="1" r="AG96"/>
  <c r="W30"/>
  <c r="AZ94"/>
  <c r="W29"/>
  <c r="AY94"/>
  <c r="W31"/>
  <c i="3" l="1" r="J39"/>
  <c i="2" r="J39"/>
  <c i="3" r="J96"/>
  <c i="2" r="J96"/>
  <c i="1" r="AN96"/>
  <c r="AN95"/>
  <c r="AG94"/>
  <c r="AK26"/>
  <c r="AV94"/>
  <c r="AK29"/>
  <c r="AK35"/>
  <c l="1"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<sst xmlns="http://schemas.openxmlformats.org/spreadsheetml/2006/main">
  <si>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</si>
  <si>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</si>
  <si>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</si>
  <si>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</si>
  <si>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</si>
  <si>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{8175bc30-16ee-425e-97ba-22cac7684b59}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</si>
  <si>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</si>
  <si>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</si>
  <si>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</si>
  <si>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</si>
  <si>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</si>
  <si>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</si>
  <si>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Kód:</t>
  </si>
  <si>
    <t>SONA6793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</si>
  <si>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</si>
  <si>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</si>
  <si>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Karlovy Vary ZŠ Truhlářská, Školní - oprava školního hřiště</t>
  </si>
  <si>
    <t>KSO:</t>
  </si>
  <si>
    <t>CC-CZ:</t>
  </si>
  <si>
    <t>Místo:</t>
  </si>
  <si>
    <t xml:space="preserve"> </t>
  </si>
  <si>
    <t>Datum:</t>
  </si>
  <si>
    <t>20. 3. 2023</t>
  </si>
  <si>
    <t>Zadavatel:</t>
  </si>
  <si>
    <t>IČ:</t>
  </si>
  <si>
    <t>Magistrát města Karlovy Vary</t>
  </si>
  <si>
    <t>DIČ:</t>
  </si>
  <si>
    <t>Uchazeč:</t>
  </si>
  <si>
    <t>Vyplň údaj</t>
  </si>
  <si>
    <t>Projektant:</t>
  </si>
  <si>
    <t>DPT s.r.o.Ostrov</t>
  </si>
  <si>
    <t>True</t>
  </si>
  <si>
    <t>Zpracovatel:</t>
  </si>
  <si>
    <t>Neubauerová Soňa, SK-Projekt Ostrov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</si>
  <si>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</si>
  <si>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</si>
  <si>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</si>
  <si>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</si>
  <si>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</si>
  <si>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</si>
  <si>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</si>
  <si>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</si>
  <si>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</si>
  <si>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</si>
  <si>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</si>
  <si>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</si>
  <si>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</si>
  <si>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</si>
  <si>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</si>
  <si>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</si>
  <si>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</si>
  <si>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</si>
  <si>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</si>
  <si>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</si>
  <si>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</si>
  <si>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</si>
  <si>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</si>
  <si>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</si>
  <si>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</si>
  <si>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</si>
  <si>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</si>
  <si>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</si>
  <si>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</si>
  <si>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</si>
  <si>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</si>
  <si>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</si>
  <si>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</si>
  <si>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</si>
  <si>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</si>
  <si>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</si>
  <si>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</si>
  <si>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</si>
  <si>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</si>
  <si>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</si>
  <si>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</si>
  <si>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</si>
  <si>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</si>
  <si>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</si>
  <si>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</si>
  <si>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</si>
  <si>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</si>
  <si>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povrchu školního hřiště</t>
  </si>
  <si>
    <t>STA</t>
  </si>
  <si>
    <t>1</t>
  </si>
  <si>
    <t>{89b564ca-6206-4a02-b65e-5bf2942f3242}</t>
  </si>
  <si>
    <t>2</t>
  </si>
  <si>
    <t>02</t>
  </si>
  <si>
    <t>oprava oplocení</t>
  </si>
  <si>
    <t>{efadda47-5709-482c-b92f-b9b30057f2d8}</t>
  </si>
  <si>
    <t>KRYCÍ LIST SOUPISU PRACÍ</t>
  </si>
  <si>
    <t>Objekt:</t>
  </si>
  <si>
    <t>01 - oprava povrchu školního hřiště</t>
  </si>
  <si>
    <t>DPT projekty Ostrov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</si>
  <si>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</si>
  <si>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</si>
  <si>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</si>
  <si>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</si>
  <si>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</si>
  <si>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</si>
  <si>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</si>
  <si>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</si>
  <si>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93 - Různé dokončovací konstrukce a práce inženýrských staveb</t>
  </si>
  <si>
    <t xml:space="preserve">    96 - Bourání konstrukcí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</si>
  <si>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</si>
  <si>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</si>
  <si>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</si>
  <si>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</si>
  <si>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</si>
  <si>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</si>
  <si>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</si>
  <si>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</si>
  <si>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</si>
  <si>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</si>
  <si>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</si>
  <si>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</si>
  <si>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</si>
  <si>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</si>
  <si>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</si>
  <si>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</si>
  <si>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</si>
  <si>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</si>
  <si>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</si>
  <si>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</si>
  <si>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</si>
  <si>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181951112</t>
  </si>
  <si>
    <t>Úprava pláně v hornině třídy těžitelnosti I skupiny 1 až 3 se zhutněním strojně</t>
  </si>
  <si>
    <t>m2</t>
  </si>
  <si>
    <t>CS ÚRS 2023 01</t>
  </si>
  <si>
    <t>4</t>
  </si>
  <si>
    <t>2061781892</t>
  </si>
  <si>
    <t>5</t>
  </si>
  <si>
    <t>Komunikace pozemní</t>
  </si>
  <si>
    <t>56000001</t>
  </si>
  <si>
    <t>Vyrovnávací vrstva z kameniva (0-4mm) tl.10-20mm</t>
  </si>
  <si>
    <t>813378041</t>
  </si>
  <si>
    <t>VV</t>
  </si>
  <si>
    <t>pod novou konstrukci</t>
  </si>
  <si>
    <t>800</t>
  </si>
  <si>
    <t>3</t>
  </si>
  <si>
    <t>5891611R1</t>
  </si>
  <si>
    <t>Umělý trávník pro kopanou 3.generace výška vlákna 35 mm hmotnost 2,43 kg/m2 zásyp písek a EPDM granulát</t>
  </si>
  <si>
    <t>-1036349730</t>
  </si>
  <si>
    <t>P</t>
  </si>
  <si>
    <t>Poznámka k položce:_x000d_
1.vlákno rovné, ve svazku 6 vláken, max tl.360 mikr., hm.13.000 dtex_x000d_
2.vlákno texturované, ve svazku 4 vlákna max tl.250 mikr., hm.8,000 dtex_x000d_
obě vlákna extrudovaná, bez fibrilace_x000d_
_x000d_
montáž a dodávka</t>
  </si>
  <si>
    <t>viz popis v technické zprávě</t>
  </si>
  <si>
    <t>5892111R1</t>
  </si>
  <si>
    <t>Elastická podložka pod umělý trávník ze směsi PU pojiva a gumového granulátu tl 30 mm</t>
  </si>
  <si>
    <t>829226642</t>
  </si>
  <si>
    <t>Poznámka k položce:_x000d_
montáž a dodávka</t>
  </si>
  <si>
    <t>5898111R1</t>
  </si>
  <si>
    <t>Lajnování - lajny vřezané, barva bílá</t>
  </si>
  <si>
    <t>m</t>
  </si>
  <si>
    <t>1767741729</t>
  </si>
  <si>
    <t>93</t>
  </si>
  <si>
    <t>Různé dokončovací konstrukce a práce inženýrských staveb</t>
  </si>
  <si>
    <t>6</t>
  </si>
  <si>
    <t>9300000R1</t>
  </si>
  <si>
    <t>Fotbalová branka 2x3m vč.základů a sítí - montáž a dodávka</t>
  </si>
  <si>
    <t>kus</t>
  </si>
  <si>
    <t>1808590811</t>
  </si>
  <si>
    <t>96</t>
  </si>
  <si>
    <t>Bourání konstrukcí</t>
  </si>
  <si>
    <t>7</t>
  </si>
  <si>
    <t>113102311</t>
  </si>
  <si>
    <t>Odstranění umělého trávníku z fotbalového hřiště výšky vlasu do 40 mm</t>
  </si>
  <si>
    <t>636177595</t>
  </si>
  <si>
    <t>997</t>
  </si>
  <si>
    <t>Přesun sutě</t>
  </si>
  <si>
    <t>8</t>
  </si>
  <si>
    <t>997231111</t>
  </si>
  <si>
    <t>Vodorovná doprava suti a vybouraných hmot do 1 km</t>
  </si>
  <si>
    <t>t</t>
  </si>
  <si>
    <t>1259740874</t>
  </si>
  <si>
    <t>9</t>
  </si>
  <si>
    <t>997231119</t>
  </si>
  <si>
    <t>Příplatek za každý další 1 km vodorovné dopravy suti a vybouraných hmot</t>
  </si>
  <si>
    <t>-1544427968</t>
  </si>
  <si>
    <t>25,60*19</t>
  </si>
  <si>
    <t>10</t>
  </si>
  <si>
    <t>997013813</t>
  </si>
  <si>
    <t>Poplatek za uložení na skládce (skládkovné) stavebního odpadu z plastických hmot kód odpadu 17 02 03</t>
  </si>
  <si>
    <t>-906981955</t>
  </si>
  <si>
    <t>998</t>
  </si>
  <si>
    <t>Přesun hmot</t>
  </si>
  <si>
    <t>11</t>
  </si>
  <si>
    <t>998222012</t>
  </si>
  <si>
    <t>Přesun hmot pro tělovýchovné plochy</t>
  </si>
  <si>
    <t>-249185691</t>
  </si>
  <si>
    <t>VRN</t>
  </si>
  <si>
    <t>Vedlejší rozpočtové náklady</t>
  </si>
  <si>
    <t>12</t>
  </si>
  <si>
    <t>0100000R1</t>
  </si>
  <si>
    <t>Výškové a polohové vytýčení všech inženýrských sítí na staveništi a jejich ověření u správců</t>
  </si>
  <si>
    <t>kč</t>
  </si>
  <si>
    <t>1024</t>
  </si>
  <si>
    <t>1014064775</t>
  </si>
  <si>
    <t>13</t>
  </si>
  <si>
    <t>0100000R2</t>
  </si>
  <si>
    <t>Vytýčení základních směrových a výškových bodů stavby</t>
  </si>
  <si>
    <t>-70115988</t>
  </si>
  <si>
    <t>14</t>
  </si>
  <si>
    <t>0300000R1</t>
  </si>
  <si>
    <t>Zařízení staveniště - vybavení (buňky, TOI), zabezpečení, zrušení staveniště, připojení na inženýrské sítě</t>
  </si>
  <si>
    <t>-1646145114</t>
  </si>
  <si>
    <t xml:space="preserve">Poznámka k položce:_x000d_
 </t>
  </si>
  <si>
    <t>02 - oprava oplocení</t>
  </si>
  <si>
    <t xml:space="preserve">    3 - Svislé a kompletní konstrukce</t>
  </si>
  <si>
    <t xml:space="preserve">    6 - Úpravy povrchů, podlahy a osazování výplní</t>
  </si>
  <si>
    <t xml:space="preserve">    94 - Lešení a stavební výtahy</t>
  </si>
  <si>
    <t xml:space="preserve">    95 - Různé dokončovací konstrukce a práce pozemních staveb</t>
  </si>
  <si>
    <t xml:space="preserve">    97 - Prorážení otvorů a ostatní bourací práce</t>
  </si>
  <si>
    <t xml:space="preserve">    985 - Sanace</t>
  </si>
  <si>
    <t>PSV - Práce a dodávky PSV</t>
  </si>
  <si>
    <t xml:space="preserve">    762 - Konstrukce tesařské</t>
  </si>
  <si>
    <t xml:space="preserve">    767 - Konstrukce zámečnické</t>
  </si>
  <si>
    <t xml:space="preserve">    782 - Dokončovací práce - obklady z kamene</t>
  </si>
  <si>
    <t>Svislé a kompletní konstrukce</t>
  </si>
  <si>
    <t>311311951</t>
  </si>
  <si>
    <t>Nosná zeď z betonu prostého tř. C 20/25</t>
  </si>
  <si>
    <t>m3</t>
  </si>
  <si>
    <t>60171233</t>
  </si>
  <si>
    <t>pozn.8</t>
  </si>
  <si>
    <t>zídka v SV rohu hřiště vč.základu</t>
  </si>
  <si>
    <t>0,30*1,30*1,30</t>
  </si>
  <si>
    <t>312311951</t>
  </si>
  <si>
    <t>Výplňová zeď z betonu prostého tř. C 20/25</t>
  </si>
  <si>
    <t>2098914228</t>
  </si>
  <si>
    <t>poznámka 6</t>
  </si>
  <si>
    <t>oprava dilatační spáry - vylití betonem</t>
  </si>
  <si>
    <t>0,50*0,10*2,0</t>
  </si>
  <si>
    <t>311351121</t>
  </si>
  <si>
    <t>Zřízení oboustranného bednění nosných nadzákladových zdí</t>
  </si>
  <si>
    <t>2144378510</t>
  </si>
  <si>
    <t>1,30*(1,3*2+0,3*2)</t>
  </si>
  <si>
    <t>2,0*0,50</t>
  </si>
  <si>
    <t>Součet</t>
  </si>
  <si>
    <t>311351122</t>
  </si>
  <si>
    <t>Odstranění oboustranného bednění nosných nadzákladových zdí</t>
  </si>
  <si>
    <t>903808549</t>
  </si>
  <si>
    <t>3482700R1</t>
  </si>
  <si>
    <t>Hlava opěrné stěny - prefabrikát C 20/25 dl.max 2000mm - montáž do mrazuvzdorného lepidla, výroba a dodávka vč.dopravy</t>
  </si>
  <si>
    <t>-1469136318</t>
  </si>
  <si>
    <t>Poznámka k položce:_x000d_
včetně tmelení spár PU tmelem_x000d_
_x000d_
včetně vytvoření okapničky</t>
  </si>
  <si>
    <t>poznámka 7</t>
  </si>
  <si>
    <t>západní, jižní, východní stěna</t>
  </si>
  <si>
    <t>(0,08+0,09)/2*(0,65+0,95)/2*(21,60+40,80+17,0)</t>
  </si>
  <si>
    <t>3381711R1</t>
  </si>
  <si>
    <t>Osazování sloupků a vzpěr plotových ocelových ukotvením k pevnému podkladu</t>
  </si>
  <si>
    <t>-1533606831</t>
  </si>
  <si>
    <t>sloupky</t>
  </si>
  <si>
    <t>29+22</t>
  </si>
  <si>
    <t>vzpěry</t>
  </si>
  <si>
    <t>M</t>
  </si>
  <si>
    <t>553422R1</t>
  </si>
  <si>
    <t>sloupek plotový průběžný Pz a komaxitový dl.2800mm/48mm</t>
  </si>
  <si>
    <t>2065498005</t>
  </si>
  <si>
    <t>553422R2</t>
  </si>
  <si>
    <t>sloupek plotový průběžný Pz a komaxitový dl.4300mm/60mm</t>
  </si>
  <si>
    <t>-1317211781</t>
  </si>
  <si>
    <t>55342274</t>
  </si>
  <si>
    <t>vzpěra plotová 38x1,5mm včetně krytky s uchem dl.2500mm</t>
  </si>
  <si>
    <t>-234726275</t>
  </si>
  <si>
    <t>5534227R1</t>
  </si>
  <si>
    <t>vzpěra plotová včetně krytky s uchem dl.3500mm</t>
  </si>
  <si>
    <t>1934488134</t>
  </si>
  <si>
    <t>5534227R2</t>
  </si>
  <si>
    <t>vzpěra plotová včetně krytky s uchem dl.4000mm</t>
  </si>
  <si>
    <t>1571268854</t>
  </si>
  <si>
    <t>348401140</t>
  </si>
  <si>
    <t>Montáž oplocení ze strojového pletiva s napínacími dráty v přes 2,0 do 4,0 m</t>
  </si>
  <si>
    <t>1535784174</t>
  </si>
  <si>
    <t>41+22+42+22</t>
  </si>
  <si>
    <t>313275R1</t>
  </si>
  <si>
    <t>pletivo poplastované (Zn + PVC) se čtvercovými oky 50/2,7mm v 2500mm</t>
  </si>
  <si>
    <t>-264965909</t>
  </si>
  <si>
    <t>313275R2</t>
  </si>
  <si>
    <t>pletivo poplastované (Zn + PVC) se čtvercovými oky 50/2,7mm v 4000mm</t>
  </si>
  <si>
    <t>-1570303680</t>
  </si>
  <si>
    <t>15619100</t>
  </si>
  <si>
    <t>drát kruhový poplastovaný napínací 2,5/3,5mm</t>
  </si>
  <si>
    <t>960668214</t>
  </si>
  <si>
    <t>127*3*1,10+0,9</t>
  </si>
  <si>
    <t>16</t>
  </si>
  <si>
    <t>15619201</t>
  </si>
  <si>
    <t>drát poplastovaný kruhový vázací 2,0mm</t>
  </si>
  <si>
    <t>-191384783</t>
  </si>
  <si>
    <t>17</t>
  </si>
  <si>
    <t>3480000R1</t>
  </si>
  <si>
    <t>Ostatní drobný nespecifikovaný materiál potřebný k montáži oplocení</t>
  </si>
  <si>
    <t>kpl</t>
  </si>
  <si>
    <t>1922507321</t>
  </si>
  <si>
    <t>Poznámka k položce:_x000d_
příchytky, napínáky....</t>
  </si>
  <si>
    <t>18</t>
  </si>
  <si>
    <t>348101220</t>
  </si>
  <si>
    <t>Osazení vrat nebo vrátek k oplocení na ocelové sloupky pl přes 2 do 4 m2</t>
  </si>
  <si>
    <t>-722745603</t>
  </si>
  <si>
    <t>19</t>
  </si>
  <si>
    <t>55342335R</t>
  </si>
  <si>
    <t>branka plotová jednokřídlá Pz s PVC vrstvou 1000x2500mm</t>
  </si>
  <si>
    <t>1833515951</t>
  </si>
  <si>
    <t>20</t>
  </si>
  <si>
    <t>348101250</t>
  </si>
  <si>
    <t>Osazení vrat nebo vrátek k oplocení na ocelové sloupky pl přes 8 do 10 m2</t>
  </si>
  <si>
    <t>-864678183</t>
  </si>
  <si>
    <t>55342362R</t>
  </si>
  <si>
    <t>brána plotová dvoukřídlá Pz s PVC vrstvou 3300x2500mm</t>
  </si>
  <si>
    <t>1808126025</t>
  </si>
  <si>
    <t>22</t>
  </si>
  <si>
    <t>3480000R2</t>
  </si>
  <si>
    <t>Úpravy potřebné pro využití sloupků původní dvoukřídlové brány 3300x2500mm vč.jejich nátěru pro tř.C3, životnost 15let, příprava povrchu St3</t>
  </si>
  <si>
    <t>987315175</t>
  </si>
  <si>
    <t>Poznámka k položce:_x000d_
pro využití sloupů původní dvoukřídlové brány</t>
  </si>
  <si>
    <t>popis viz poznámka 9</t>
  </si>
  <si>
    <t>Úpravy povrchů, podlahy a osazování výplní</t>
  </si>
  <si>
    <t>23</t>
  </si>
  <si>
    <t>631311125</t>
  </si>
  <si>
    <t>Mazanina tl přes 80 do 120 mm z betonu prostého bez zvýšených nároků na prostředí tř. C 20/25</t>
  </si>
  <si>
    <t>-2017075546</t>
  </si>
  <si>
    <t>poznámka 1</t>
  </si>
  <si>
    <t>nabetonování hlavy zídky</t>
  </si>
  <si>
    <t>0,10*0,60*40</t>
  </si>
  <si>
    <t>24</t>
  </si>
  <si>
    <t>631351101</t>
  </si>
  <si>
    <t xml:space="preserve">Zřízení bednění rýh a hran </t>
  </si>
  <si>
    <t>673918967</t>
  </si>
  <si>
    <t>0,10*(40*2+0,6*3)</t>
  </si>
  <si>
    <t>25</t>
  </si>
  <si>
    <t>631351102</t>
  </si>
  <si>
    <t>Odstranění bednění rýh a hran</t>
  </si>
  <si>
    <t>-1680757095</t>
  </si>
  <si>
    <t>26</t>
  </si>
  <si>
    <t>631362021</t>
  </si>
  <si>
    <t>Výztuž mazanin svařovanými sítěmi Kari</t>
  </si>
  <si>
    <t>108101321</t>
  </si>
  <si>
    <t>síť 5mm 100/100</t>
  </si>
  <si>
    <t>3,14*0,6*40*1,2/1000</t>
  </si>
  <si>
    <t>94</t>
  </si>
  <si>
    <t>Lešení a stavební výtahy</t>
  </si>
  <si>
    <t>27</t>
  </si>
  <si>
    <t>949101111</t>
  </si>
  <si>
    <t>Lešení pomocné pro objekty pozemních staveb s lešeňovou podlahou v do 1,9 m zatížení do 150 kg/m2</t>
  </si>
  <si>
    <t>-1155648355</t>
  </si>
  <si>
    <t>ze 3 stran - západ, východ, jih</t>
  </si>
  <si>
    <t>1,0*(20+16+39)</t>
  </si>
  <si>
    <t>95</t>
  </si>
  <si>
    <t>Různé dokončovací konstrukce a práce pozemních staveb</t>
  </si>
  <si>
    <t>28</t>
  </si>
  <si>
    <t>953961112</t>
  </si>
  <si>
    <t>Kotvy chemickým tmelem M 10 hl 90 mm do betonu, ŽB nebo kamene s vyvrtáním otvoru</t>
  </si>
  <si>
    <t>1024513674</t>
  </si>
  <si>
    <t>6 ks/m</t>
  </si>
  <si>
    <t>6*42</t>
  </si>
  <si>
    <t>oprava dilatační spáry</t>
  </si>
  <si>
    <t>16*2</t>
  </si>
  <si>
    <t>pro kotvení sloupků a vzpěr</t>
  </si>
  <si>
    <t>4*13+2+2*2+2*3+2+2+2*27+2+2*8+2*2</t>
  </si>
  <si>
    <t>29</t>
  </si>
  <si>
    <t>953965117</t>
  </si>
  <si>
    <t>Kotevní šroub pro chemické kotvy M 10 dl 190 mm</t>
  </si>
  <si>
    <t>637052093</t>
  </si>
  <si>
    <t>pro kotvení sloupků a vpěr</t>
  </si>
  <si>
    <t>30</t>
  </si>
  <si>
    <t>9539651R1</t>
  </si>
  <si>
    <t>Kotevní šroub pro chemické kotvy - betonářská výztuž pr.10mm - 150mm</t>
  </si>
  <si>
    <t>-1394537527</t>
  </si>
  <si>
    <t>31</t>
  </si>
  <si>
    <t>9539651R2</t>
  </si>
  <si>
    <t>Kotevní šroub pro chemické kotvy - betonářská výztuž pr.10mm - 300mm (tvar U)</t>
  </si>
  <si>
    <t>1950897954</t>
  </si>
  <si>
    <t>32</t>
  </si>
  <si>
    <t>962042320</t>
  </si>
  <si>
    <t>Bourání zdiva nadzákladového z betonu prostého do 1 m3</t>
  </si>
  <si>
    <t>744980890</t>
  </si>
  <si>
    <t>vybourání zídky v SV rohu hřiště</t>
  </si>
  <si>
    <t>33</t>
  </si>
  <si>
    <t>9660000R1</t>
  </si>
  <si>
    <t>Odstranění kovového oplocení - kovové sloupky + drátěné pletivo</t>
  </si>
  <si>
    <t>kg</t>
  </si>
  <si>
    <t>422517445</t>
  </si>
  <si>
    <t>předpoklad 20kg/m</t>
  </si>
  <si>
    <t>(40,80+21,6+21,6+42)*20</t>
  </si>
  <si>
    <t>34</t>
  </si>
  <si>
    <t>966073811</t>
  </si>
  <si>
    <t>Rozebrání vrat a vrátek k oplocení pl přes 2 do 6 m2</t>
  </si>
  <si>
    <t>-1833193138</t>
  </si>
  <si>
    <t>35</t>
  </si>
  <si>
    <t>966073812</t>
  </si>
  <si>
    <t>Rozebrání vrat a vrátek k oplocení pl přes 6 do 10 m2</t>
  </si>
  <si>
    <t>364227013</t>
  </si>
  <si>
    <t>36</t>
  </si>
  <si>
    <t>967042712</t>
  </si>
  <si>
    <t>Odsekání zdiva z kamene nebo betonu plošné tl do 100 mm</t>
  </si>
  <si>
    <t>1046086008</t>
  </si>
  <si>
    <t>ubourání betonové hlavy zídky na severní straně</t>
  </si>
  <si>
    <t>0,60*40</t>
  </si>
  <si>
    <t>37</t>
  </si>
  <si>
    <t>978023251</t>
  </si>
  <si>
    <t>Vyškrabání spár zdiva kamenného režného</t>
  </si>
  <si>
    <t>-1833342777</t>
  </si>
  <si>
    <t>po ubourání betonové hlavy zídky na severní straně</t>
  </si>
  <si>
    <t>pro opravu spár kamenné podezdívky</t>
  </si>
  <si>
    <t>9,0</t>
  </si>
  <si>
    <t>38</t>
  </si>
  <si>
    <t>7620000R1</t>
  </si>
  <si>
    <t>Demontáž prkenných laviček</t>
  </si>
  <si>
    <t>-100963365</t>
  </si>
  <si>
    <t>na severní straně - nízká zídka</t>
  </si>
  <si>
    <t>0,6*40</t>
  </si>
  <si>
    <t>97</t>
  </si>
  <si>
    <t>Prorážení otvorů a ostatní bourací práce</t>
  </si>
  <si>
    <t>39</t>
  </si>
  <si>
    <t>974049157</t>
  </si>
  <si>
    <t>Vysekání rýh v betonových zdech hl do 100 mm š do 300 mm</t>
  </si>
  <si>
    <t>-1613097927</t>
  </si>
  <si>
    <t>vybourání rýhu š.500mm do hl.100mm</t>
  </si>
  <si>
    <t>v místě nepravidelné dilatační spáry</t>
  </si>
  <si>
    <t>2,0</t>
  </si>
  <si>
    <t>40</t>
  </si>
  <si>
    <t>974049169</t>
  </si>
  <si>
    <t>Příplatek k vysekání rýh v betonových zdech hl do 150 mm za každých 100 mm š rýhy</t>
  </si>
  <si>
    <t>1901140466</t>
  </si>
  <si>
    <t>celkem š.500mm</t>
  </si>
  <si>
    <t>2,0*2</t>
  </si>
  <si>
    <t>41</t>
  </si>
  <si>
    <t>9772121R1</t>
  </si>
  <si>
    <t xml:space="preserve">Řezání spáry v železobetonové konstrukci </t>
  </si>
  <si>
    <t>-1429976056</t>
  </si>
  <si>
    <t>poznámka 4</t>
  </si>
  <si>
    <t>vytvoření spár</t>
  </si>
  <si>
    <t>0,80*1,855*2+0,03</t>
  </si>
  <si>
    <t>985</t>
  </si>
  <si>
    <t>Sanace</t>
  </si>
  <si>
    <t>42</t>
  </si>
  <si>
    <t>985121122</t>
  </si>
  <si>
    <t>Tryskání degradovaného betonu stěn vodou pod tlakem přes 300 do 1250 barů</t>
  </si>
  <si>
    <t>-483708816</t>
  </si>
  <si>
    <t>všech betonových a kamenných ploch</t>
  </si>
  <si>
    <t>0,80*40</t>
  </si>
  <si>
    <t>poznámka 2</t>
  </si>
  <si>
    <t>očištění kamenné podezdívky</t>
  </si>
  <si>
    <t>výměra dle PD</t>
  </si>
  <si>
    <t>poznámka 3</t>
  </si>
  <si>
    <t>oprava betonového povrchu stěn</t>
  </si>
  <si>
    <t>59+93+41+7+15</t>
  </si>
  <si>
    <t>západní, jižní, východní betonová stěna shora</t>
  </si>
  <si>
    <t>(0,65+0,95)/2*(21,0+40,80+17,0)-0,04</t>
  </si>
  <si>
    <t>43</t>
  </si>
  <si>
    <t>9851300R1</t>
  </si>
  <si>
    <t>Očištění kamenné zdi prostředkem na odstraňování cementových skvrn</t>
  </si>
  <si>
    <t>-1470135195</t>
  </si>
  <si>
    <t>kamenná podezdívka</t>
  </si>
  <si>
    <t>44</t>
  </si>
  <si>
    <t>9853000R1</t>
  </si>
  <si>
    <t>Oprava spár kamenné podezdívky jemnou cementovou maltou s přísadami zabraňujícími vzniku výkvětů</t>
  </si>
  <si>
    <t>768326312</t>
  </si>
  <si>
    <t>45</t>
  </si>
  <si>
    <t>9853000R2</t>
  </si>
  <si>
    <t>Vyspravení dutin ve svislé spáře v železobetonové stěně správkovou maltou</t>
  </si>
  <si>
    <t>-1116353811</t>
  </si>
  <si>
    <t>46</t>
  </si>
  <si>
    <t>985131311</t>
  </si>
  <si>
    <t>Ruční dočištění ploch stěn ocelových kartáči</t>
  </si>
  <si>
    <t>-84351569</t>
  </si>
  <si>
    <t>oprava betonového povrchu stěn vč.plochy zhora</t>
  </si>
  <si>
    <t>20% plochy tl.5mm</t>
  </si>
  <si>
    <t>(59+93+41+22)*0,20</t>
  </si>
  <si>
    <t>(((0,65+0,95)/2*(21,0+40,80+17,0)-0,04))*0,20</t>
  </si>
  <si>
    <t>2,40</t>
  </si>
  <si>
    <t>47</t>
  </si>
  <si>
    <t>985321111</t>
  </si>
  <si>
    <t>Ochranný nátěr výztuže na cementové bázi stěn 1 vrstva tl 1 mm</t>
  </si>
  <si>
    <t>1493039783</t>
  </si>
  <si>
    <t>48</t>
  </si>
  <si>
    <t>985323111</t>
  </si>
  <si>
    <t>Spojovací můstek reprofilovaného betonu na cementové bázi tl 1 mm</t>
  </si>
  <si>
    <t>1688733658</t>
  </si>
  <si>
    <t>Poznámka k položce:_x000d_
např.Weberrep ochrana</t>
  </si>
  <si>
    <t>49</t>
  </si>
  <si>
    <t>985311113</t>
  </si>
  <si>
    <t>Reprofilace stěn cementovou sanační maltou tl přes 20 do 30 mm</t>
  </si>
  <si>
    <t>-1095442380</t>
  </si>
  <si>
    <t>Poznámka k položce:_x000d_
např.Weberrep SV</t>
  </si>
  <si>
    <t>50</t>
  </si>
  <si>
    <t>985311111</t>
  </si>
  <si>
    <t>Reprofilace stěn cementovou sanační maltou tl do 10 mm</t>
  </si>
  <si>
    <t>-1219149227</t>
  </si>
  <si>
    <t>celoplošně</t>
  </si>
  <si>
    <t>51</t>
  </si>
  <si>
    <t>985324111</t>
  </si>
  <si>
    <t>Impregnační nátěr betonu dvojnásobný S1 (OS-A)</t>
  </si>
  <si>
    <t>2023465515</t>
  </si>
  <si>
    <t>Poznámka k položce:_x000d_
např.Webertec SHC</t>
  </si>
  <si>
    <t>59+93+41+22</t>
  </si>
  <si>
    <t>52</t>
  </si>
  <si>
    <t>985324211</t>
  </si>
  <si>
    <t>Ochranný akrylátový nátěr betonu dvojnásobný s impregnací S2 (OS-B)</t>
  </si>
  <si>
    <t>-951878474</t>
  </si>
  <si>
    <t>Poznámka k položce:_x000d_
např.Webertec purolast</t>
  </si>
  <si>
    <t>53</t>
  </si>
  <si>
    <t>9854221R1</t>
  </si>
  <si>
    <t>Utěsnění spáry PE provazcem a epoxidovým tmelem</t>
  </si>
  <si>
    <t>1613468485</t>
  </si>
  <si>
    <t>1,885*2</t>
  </si>
  <si>
    <t>54</t>
  </si>
  <si>
    <t>997013501</t>
  </si>
  <si>
    <t>Odvoz suti a vybouraných hmot na skládku nebo meziskládku do 1 km se složením</t>
  </si>
  <si>
    <t>-934667964</t>
  </si>
  <si>
    <t>55</t>
  </si>
  <si>
    <t>997013509</t>
  </si>
  <si>
    <t>Příplatek k odvozu suti a vybouraných hmot na skládku za každý další 1 km přes 1 km</t>
  </si>
  <si>
    <t>-1537873085</t>
  </si>
  <si>
    <t>34,65*19</t>
  </si>
  <si>
    <t>56</t>
  </si>
  <si>
    <t>997013631</t>
  </si>
  <si>
    <t>Poplatek za uložení na skládce (skládkovné) stavebního odpadu směsného kód odpadu 17 09 04</t>
  </si>
  <si>
    <t>-1639927516</t>
  </si>
  <si>
    <t>mimo oceli</t>
  </si>
  <si>
    <t>34,65-3,02</t>
  </si>
  <si>
    <t>57</t>
  </si>
  <si>
    <t>998232111</t>
  </si>
  <si>
    <t>Přesun hmot pro oplocení zděné z cihel nebo tvárnic v přes 3 do 10 m</t>
  </si>
  <si>
    <t>1879001679</t>
  </si>
  <si>
    <t>PSV</t>
  </si>
  <si>
    <t>Práce a dodávky PSV</t>
  </si>
  <si>
    <t>762</t>
  </si>
  <si>
    <t>Konstrukce tesařské</t>
  </si>
  <si>
    <t>58</t>
  </si>
  <si>
    <t>7625000R1</t>
  </si>
  <si>
    <t>Kompozitní prkna 20x140mm vč.podkladních kompozitních hranolů 50x30mm - montáž vč.přikotvení a dodávka vč.dopravy</t>
  </si>
  <si>
    <t>893380188</t>
  </si>
  <si>
    <t>Poznámka k položce:_x000d_
hranoly mechanicky kotveny do betonové zídky ocel.kotvami M8_x000d_
nerezové spojovací klipy se šrouby</t>
  </si>
  <si>
    <t>poznámka 5</t>
  </si>
  <si>
    <t>nové lavičky</t>
  </si>
  <si>
    <t>767</t>
  </si>
  <si>
    <t>Konstrukce zámečnické</t>
  </si>
  <si>
    <t>59</t>
  </si>
  <si>
    <t>767995111</t>
  </si>
  <si>
    <t>Montáž atypických zámečnických konstrukcí hm do 5 kg</t>
  </si>
  <si>
    <t>-1214301823</t>
  </si>
  <si>
    <t>patky pro sloupky a vzpěry oplocení</t>
  </si>
  <si>
    <t>výpis viz PD</t>
  </si>
  <si>
    <t>275</t>
  </si>
  <si>
    <t>60</t>
  </si>
  <si>
    <t>5530000R1</t>
  </si>
  <si>
    <t xml:space="preserve">Atypické ocelové konstrukce - patky pro sloupky a vzpěry oplocení - ocel S235,  žárově pozinkovaná - výroba, montáž a dodávka vč.dopravy</t>
  </si>
  <si>
    <t>-1864312501</t>
  </si>
  <si>
    <t>61</t>
  </si>
  <si>
    <t>998767102</t>
  </si>
  <si>
    <t>Přesun hmot tonážní pro zámečnické konstrukce v objektech v přes 6 do 12 m</t>
  </si>
  <si>
    <t>-1691045398</t>
  </si>
  <si>
    <t>782</t>
  </si>
  <si>
    <t>Dokončovací práce - obklady z kamene</t>
  </si>
  <si>
    <t>62</t>
  </si>
  <si>
    <t>782994922</t>
  </si>
  <si>
    <t>Obklady z kamene oprava - nátěr impregnační a zpevňující</t>
  </si>
  <si>
    <t>-350801517</t>
  </si>
  <si>
    <t>impregnační nátěr na kámen</t>
  </si>
  <si>
    <t>63</t>
  </si>
  <si>
    <t>-37703970</t>
  </si>
  <si>
    <t>Poznámka k položce:_x000d_
včetně uvedení okolí do původního stavu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</si>
</sst>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4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4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4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4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6</v>
      </c>
    </row>
    <row r="5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="1" customFormat="1" ht="36.96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18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21</v>
      </c>
      <c r="AL8" s="22"/>
      <c r="AM8" s="22"/>
      <c r="AN8" s="33" t="s">
        <v>22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24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12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SONA6793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15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Karlovy Vary ZŠ Truhlářská, Školní - oprava školního hřiště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19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21</v>
      </c>
      <c r="AJ87" s="40"/>
      <c r="AK87" s="40"/>
      <c r="AL87" s="40"/>
      <c r="AM87" s="79" t="str">
        <f>IF(AN8= "","",AN8)</f>
        <v>20. 3. 2023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23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Magistrát města Karlovy Vary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>DPT s.r.o.Ostrov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25.6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>Neubauerová Soňa, SK-Projekt Ostrov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74</v>
      </c>
      <c r="BT94" s="117" t="s">
        <v>75</v>
      </c>
      <c r="BU94" s="118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="7" customFormat="1" ht="16.5" customHeight="1">
      <c r="A95" s="119" t="s">
        <v>79</v>
      </c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oprava povrchu školn...'!J30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82</v>
      </c>
      <c r="AR95" s="126"/>
      <c r="AS95" s="127">
        <v>0</v>
      </c>
      <c r="AT95" s="128">
        <f>ROUND(SUM(AV95:AW95),2)</f>
        <v>0</v>
      </c>
      <c r="AU95" s="129">
        <f>'01 - oprava povrchu školn...'!P124</f>
        <v>0</v>
      </c>
      <c r="AV95" s="128">
        <f>'01 - oprava povrchu školn...'!J33</f>
        <v>0</v>
      </c>
      <c r="AW95" s="128">
        <f>'01 - oprava povrchu školn...'!J34</f>
        <v>0</v>
      </c>
      <c r="AX95" s="128">
        <f>'01 - oprava povrchu školn...'!J35</f>
        <v>0</v>
      </c>
      <c r="AY95" s="128">
        <f>'01 - oprava povrchu školn...'!J36</f>
        <v>0</v>
      </c>
      <c r="AZ95" s="128">
        <f>'01 - oprava povrchu školn...'!F33</f>
        <v>0</v>
      </c>
      <c r="BA95" s="128">
        <f>'01 - oprava povrchu školn...'!F34</f>
        <v>0</v>
      </c>
      <c r="BB95" s="128">
        <f>'01 - oprava povrchu školn...'!F35</f>
        <v>0</v>
      </c>
      <c r="BC95" s="128">
        <f>'01 - oprava povrchu školn...'!F36</f>
        <v>0</v>
      </c>
      <c r="BD95" s="130">
        <f>'01 - oprava povrchu školn...'!F37</f>
        <v>0</v>
      </c>
      <c r="BE95" s="7"/>
      <c r="BT95" s="131" t="s">
        <v>83</v>
      </c>
      <c r="BV95" s="131" t="s">
        <v>77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="7" customFormat="1" ht="16.5" customHeight="1">
      <c r="A96" s="119" t="s">
        <v>79</v>
      </c>
      <c r="B96" s="120"/>
      <c r="C96" s="121"/>
      <c r="D96" s="122" t="s">
        <v>86</v>
      </c>
      <c r="E96" s="122"/>
      <c r="F96" s="122"/>
      <c r="G96" s="122"/>
      <c r="H96" s="122"/>
      <c r="I96" s="123"/>
      <c r="J96" s="122" t="s">
        <v>87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'02 - oprava oplocení'!J30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82</v>
      </c>
      <c r="AR96" s="126"/>
      <c r="AS96" s="132">
        <v>0</v>
      </c>
      <c r="AT96" s="133">
        <f>ROUND(SUM(AV96:AW96),2)</f>
        <v>0</v>
      </c>
      <c r="AU96" s="134">
        <f>'02 - oprava oplocení'!P131</f>
        <v>0</v>
      </c>
      <c r="AV96" s="133">
        <f>'02 - oprava oplocení'!J33</f>
        <v>0</v>
      </c>
      <c r="AW96" s="133">
        <f>'02 - oprava oplocení'!J34</f>
        <v>0</v>
      </c>
      <c r="AX96" s="133">
        <f>'02 - oprava oplocení'!J35</f>
        <v>0</v>
      </c>
      <c r="AY96" s="133">
        <f>'02 - oprava oplocení'!J36</f>
        <v>0</v>
      </c>
      <c r="AZ96" s="133">
        <f>'02 - oprava oplocení'!F33</f>
        <v>0</v>
      </c>
      <c r="BA96" s="133">
        <f>'02 - oprava oplocení'!F34</f>
        <v>0</v>
      </c>
      <c r="BB96" s="133">
        <f>'02 - oprava oplocení'!F35</f>
        <v>0</v>
      </c>
      <c r="BC96" s="133">
        <f>'02 - oprava oplocení'!F36</f>
        <v>0</v>
      </c>
      <c r="BD96" s="135">
        <f>'02 - oprava oplocení'!F37</f>
        <v>0</v>
      </c>
      <c r="BE96" s="7"/>
      <c r="BT96" s="131" t="s">
        <v>83</v>
      </c>
      <c r="BV96" s="131" t="s">
        <v>77</v>
      </c>
      <c r="BW96" s="131" t="s">
        <v>88</v>
      </c>
      <c r="BX96" s="131" t="s">
        <v>5</v>
      </c>
      <c r="CL96" s="131" t="s">
        <v>1</v>
      </c>
      <c r="CM96" s="131" t="s">
        <v>85</v>
      </c>
    </row>
    <row r="9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="2" customFormat="1" ht="6.96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sheet="1" formatColumns="0" formatRows="0" objects="1" scenarios="1" spinCount="100000" saltValue="ZXvfZAkLnPEnrisOxz1pJBxg1aXHBwJQ6nuDudCOYT3ZC1ab7LR+A3rYg+Dwu/eusclWPkupWlpzaGvwdZboRg==" hashValue="mgsjBltYZrwUNUbHS8xS6bCe99qtUSkYbl2hw4iw4qWZMyvEYTqEQOQYSKC9FE4Og4VSpTHu4uZX8H/ReIqcfg==" algorithmName="SHA-512" password="CC35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oprava povrchu školn...'!C2" display="/"/>
    <hyperlink ref="A96" location="'02 - oprava oplocení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="1" customFormat="1" ht="24.96" customHeight="1">
      <c r="B4" s="20"/>
      <c r="D4" s="138" t="s">
        <v>89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15</v>
      </c>
      <c r="L6" s="20"/>
    </row>
    <row r="7" s="1" customFormat="1" ht="16.5" customHeight="1">
      <c r="B7" s="20"/>
      <c r="E7" s="141" t="str">
        <f>'Rekapitulace stavby'!K6</f>
        <v>Karlovy Vary ZŠ Truhlářská, Školní - oprava školního hřiště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90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91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17</v>
      </c>
      <c r="E11" s="38"/>
      <c r="F11" s="143" t="s">
        <v>1</v>
      </c>
      <c r="G11" s="38"/>
      <c r="H11" s="38"/>
      <c r="I11" s="140" t="s">
        <v>18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19</v>
      </c>
      <c r="E12" s="38"/>
      <c r="F12" s="143" t="s">
        <v>20</v>
      </c>
      <c r="G12" s="38"/>
      <c r="H12" s="38"/>
      <c r="I12" s="140" t="s">
        <v>21</v>
      </c>
      <c r="J12" s="144" t="str">
        <f>'Rekapitulace stavby'!AN8</f>
        <v>20. 3. 2023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23</v>
      </c>
      <c r="E14" s="38"/>
      <c r="F14" s="38"/>
      <c r="G14" s="38"/>
      <c r="H14" s="38"/>
      <c r="I14" s="140" t="s">
        <v>24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">
        <v>25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24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24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">
        <v>92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24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">
        <v>33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ROUND(J124,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ROUND((SUM(BE124:BE154)),  2)</f>
        <v>0</v>
      </c>
      <c r="G33" s="38"/>
      <c r="H33" s="38"/>
      <c r="I33" s="155">
        <v>0.20999999999999999</v>
      </c>
      <c r="J33" s="154">
        <f>ROUND(((SUM(BE124:BE154))*I33),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41</v>
      </c>
      <c r="F34" s="154">
        <f>ROUND((SUM(BF124:BF154)),  2)</f>
        <v>0</v>
      </c>
      <c r="G34" s="38"/>
      <c r="H34" s="38"/>
      <c r="I34" s="155">
        <v>0.14999999999999999</v>
      </c>
      <c r="J34" s="154">
        <f>ROUND(((SUM(BF124:BF154))*I34),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42</v>
      </c>
      <c r="F35" s="154">
        <f>ROUND((SUM(BG124:BG154)),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43</v>
      </c>
      <c r="F36" s="154">
        <f>ROUND((SUM(BH124:BH154)),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44</v>
      </c>
      <c r="F37" s="154">
        <f>ROUND((SUM(BI124:BI154)),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Karlovy Vary ZŠ Truhlářská, Školní - oprava školního hřiště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01 - oprava povrchu školního hřiště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19</v>
      </c>
      <c r="D89" s="40"/>
      <c r="E89" s="40"/>
      <c r="F89" s="27" t="str">
        <f>F12</f>
        <v xml:space="preserve"> </v>
      </c>
      <c r="G89" s="40"/>
      <c r="H89" s="40"/>
      <c r="I89" s="32" t="s">
        <v>21</v>
      </c>
      <c r="J89" s="79" t="str">
        <f>IF(J12="","",J12)</f>
        <v>20. 3. 2023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23</v>
      </c>
      <c r="D91" s="40"/>
      <c r="E91" s="40"/>
      <c r="F91" s="27" t="str">
        <f>E15</f>
        <v>Magistrát města Karlovy Vary</v>
      </c>
      <c r="G91" s="40"/>
      <c r="H91" s="40"/>
      <c r="I91" s="32" t="s">
        <v>29</v>
      </c>
      <c r="J91" s="36" t="str">
        <f>E21</f>
        <v>DPT projekty Ostrov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25.6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Neubauerová Soňa, SK-Projekt Ostrov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94</v>
      </c>
      <c r="D94" s="176"/>
      <c r="E94" s="176"/>
      <c r="F94" s="176"/>
      <c r="G94" s="176"/>
      <c r="H94" s="176"/>
      <c r="I94" s="176"/>
      <c r="J94" s="177" t="s">
        <v>95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96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="9" customFormat="1" ht="24.96" customHeight="1">
      <c r="A97" s="9"/>
      <c r="B97" s="179"/>
      <c r="C97" s="180"/>
      <c r="D97" s="181" t="s">
        <v>98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99</v>
      </c>
      <c r="E98" s="188"/>
      <c r="F98" s="188"/>
      <c r="G98" s="188"/>
      <c r="H98" s="188"/>
      <c r="I98" s="188"/>
      <c r="J98" s="189">
        <f>J126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100</v>
      </c>
      <c r="E99" s="188"/>
      <c r="F99" s="188"/>
      <c r="G99" s="188"/>
      <c r="H99" s="188"/>
      <c r="I99" s="188"/>
      <c r="J99" s="189">
        <f>J128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101</v>
      </c>
      <c r="E100" s="188"/>
      <c r="F100" s="188"/>
      <c r="G100" s="188"/>
      <c r="H100" s="188"/>
      <c r="I100" s="188"/>
      <c r="J100" s="189">
        <f>J139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102</v>
      </c>
      <c r="E101" s="188"/>
      <c r="F101" s="188"/>
      <c r="G101" s="188"/>
      <c r="H101" s="188"/>
      <c r="I101" s="188"/>
      <c r="J101" s="189">
        <f>J141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103</v>
      </c>
      <c r="E102" s="188"/>
      <c r="F102" s="188"/>
      <c r="G102" s="188"/>
      <c r="H102" s="188"/>
      <c r="I102" s="188"/>
      <c r="J102" s="189">
        <f>J143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5"/>
      <c r="C103" s="186"/>
      <c r="D103" s="187" t="s">
        <v>104</v>
      </c>
      <c r="E103" s="188"/>
      <c r="F103" s="188"/>
      <c r="G103" s="188"/>
      <c r="H103" s="188"/>
      <c r="I103" s="188"/>
      <c r="J103" s="189">
        <f>J148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79"/>
      <c r="C104" s="180"/>
      <c r="D104" s="181" t="s">
        <v>105</v>
      </c>
      <c r="E104" s="182"/>
      <c r="F104" s="182"/>
      <c r="G104" s="182"/>
      <c r="H104" s="182"/>
      <c r="I104" s="182"/>
      <c r="J104" s="183">
        <f>J150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106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15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174" t="str">
        <f>E7</f>
        <v>Karlovy Vary ZŠ Truhlářská, Školní - oprava školního hřiště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90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76" t="str">
        <f>E9</f>
        <v>01 - oprava povrchu školního hřiště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19</v>
      </c>
      <c r="D118" s="40"/>
      <c r="E118" s="40"/>
      <c r="F118" s="27" t="str">
        <f>F12</f>
        <v xml:space="preserve"> </v>
      </c>
      <c r="G118" s="40"/>
      <c r="H118" s="40"/>
      <c r="I118" s="32" t="s">
        <v>21</v>
      </c>
      <c r="J118" s="79" t="str">
        <f>IF(J12="","",J12)</f>
        <v>20. 3. 2023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23</v>
      </c>
      <c r="D120" s="40"/>
      <c r="E120" s="40"/>
      <c r="F120" s="27" t="str">
        <f>E15</f>
        <v>Magistrát města Karlovy Vary</v>
      </c>
      <c r="G120" s="40"/>
      <c r="H120" s="40"/>
      <c r="I120" s="32" t="s">
        <v>29</v>
      </c>
      <c r="J120" s="36" t="str">
        <f>E21</f>
        <v>DPT projekty Ostrov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25.65" customHeight="1">
      <c r="A121" s="38"/>
      <c r="B121" s="39"/>
      <c r="C121" s="32" t="s">
        <v>27</v>
      </c>
      <c r="D121" s="40"/>
      <c r="E121" s="40"/>
      <c r="F121" s="27" t="str">
        <f>IF(E18="","",E18)</f>
        <v>Vyplň údaj</v>
      </c>
      <c r="G121" s="40"/>
      <c r="H121" s="40"/>
      <c r="I121" s="32" t="s">
        <v>32</v>
      </c>
      <c r="J121" s="36" t="str">
        <f>E24</f>
        <v>Neubauerová Soňa, SK-Projekt Ostrov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191"/>
      <c r="B123" s="192"/>
      <c r="C123" s="193" t="s">
        <v>107</v>
      </c>
      <c r="D123" s="194" t="s">
        <v>60</v>
      </c>
      <c r="E123" s="194" t="s">
        <v>56</v>
      </c>
      <c r="F123" s="194" t="s">
        <v>57</v>
      </c>
      <c r="G123" s="194" t="s">
        <v>108</v>
      </c>
      <c r="H123" s="194" t="s">
        <v>109</v>
      </c>
      <c r="I123" s="194" t="s">
        <v>110</v>
      </c>
      <c r="J123" s="194" t="s">
        <v>95</v>
      </c>
      <c r="K123" s="195" t="s">
        <v>111</v>
      </c>
      <c r="L123" s="196"/>
      <c r="M123" s="100" t="s">
        <v>1</v>
      </c>
      <c r="N123" s="101" t="s">
        <v>39</v>
      </c>
      <c r="O123" s="101" t="s">
        <v>112</v>
      </c>
      <c r="P123" s="101" t="s">
        <v>113</v>
      </c>
      <c r="Q123" s="101" t="s">
        <v>114</v>
      </c>
      <c r="R123" s="101" t="s">
        <v>115</v>
      </c>
      <c r="S123" s="101" t="s">
        <v>116</v>
      </c>
      <c r="T123" s="102" t="s">
        <v>117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="2" customFormat="1" ht="22.8" customHeight="1">
      <c r="A124" s="38"/>
      <c r="B124" s="39"/>
      <c r="C124" s="107" t="s">
        <v>118</v>
      </c>
      <c r="D124" s="40"/>
      <c r="E124" s="40"/>
      <c r="F124" s="40"/>
      <c r="G124" s="40"/>
      <c r="H124" s="40"/>
      <c r="I124" s="40"/>
      <c r="J124" s="197">
        <f>BK124</f>
        <v>0</v>
      </c>
      <c r="K124" s="40"/>
      <c r="L124" s="44"/>
      <c r="M124" s="103"/>
      <c r="N124" s="198"/>
      <c r="O124" s="104"/>
      <c r="P124" s="199">
        <f>P125+P150</f>
        <v>0</v>
      </c>
      <c r="Q124" s="104"/>
      <c r="R124" s="199">
        <f>R125+R150</f>
        <v>71.645800000000008</v>
      </c>
      <c r="S124" s="104"/>
      <c r="T124" s="200">
        <f>T125+T150</f>
        <v>25.600000000000001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74</v>
      </c>
      <c r="AU124" s="17" t="s">
        <v>97</v>
      </c>
      <c r="BK124" s="201">
        <f>BK125+BK150</f>
        <v>0</v>
      </c>
    </row>
    <row r="125" s="12" customFormat="1" ht="25.92" customHeight="1">
      <c r="A125" s="12"/>
      <c r="B125" s="202"/>
      <c r="C125" s="203"/>
      <c r="D125" s="204" t="s">
        <v>74</v>
      </c>
      <c r="E125" s="205" t="s">
        <v>119</v>
      </c>
      <c r="F125" s="205" t="s">
        <v>120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P126+P128+P139+P141+P143+P148</f>
        <v>0</v>
      </c>
      <c r="Q125" s="210"/>
      <c r="R125" s="211">
        <f>R126+R128+R139+R141+R143+R148</f>
        <v>71.645800000000008</v>
      </c>
      <c r="S125" s="210"/>
      <c r="T125" s="212">
        <f>T126+T128+T139+T141+T143+T148</f>
        <v>25.600000000000001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83</v>
      </c>
      <c r="AT125" s="214" t="s">
        <v>74</v>
      </c>
      <c r="AU125" s="214" t="s">
        <v>75</v>
      </c>
      <c r="AY125" s="213" t="s">
        <v>121</v>
      </c>
      <c r="BK125" s="215">
        <f>BK126+BK128+BK139+BK141+BK143+BK148</f>
        <v>0</v>
      </c>
    </row>
    <row r="126" s="12" customFormat="1" ht="22.8" customHeight="1">
      <c r="A126" s="12"/>
      <c r="B126" s="202"/>
      <c r="C126" s="203"/>
      <c r="D126" s="204" t="s">
        <v>74</v>
      </c>
      <c r="E126" s="216" t="s">
        <v>83</v>
      </c>
      <c r="F126" s="216" t="s">
        <v>122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P127</f>
        <v>0</v>
      </c>
      <c r="Q126" s="210"/>
      <c r="R126" s="211">
        <f>R127</f>
        <v>0</v>
      </c>
      <c r="S126" s="210"/>
      <c r="T126" s="212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83</v>
      </c>
      <c r="AT126" s="214" t="s">
        <v>74</v>
      </c>
      <c r="AU126" s="214" t="s">
        <v>83</v>
      </c>
      <c r="AY126" s="213" t="s">
        <v>121</v>
      </c>
      <c r="BK126" s="215">
        <f>BK127</f>
        <v>0</v>
      </c>
    </row>
    <row r="127" s="2" customFormat="1" ht="24.15" customHeight="1">
      <c r="A127" s="38"/>
      <c r="B127" s="39"/>
      <c r="C127" s="218" t="s">
        <v>83</v>
      </c>
      <c r="D127" s="218" t="s">
        <v>123</v>
      </c>
      <c r="E127" s="219" t="s">
        <v>124</v>
      </c>
      <c r="F127" s="220" t="s">
        <v>125</v>
      </c>
      <c r="G127" s="221" t="s">
        <v>126</v>
      </c>
      <c r="H127" s="222">
        <v>800</v>
      </c>
      <c r="I127" s="223"/>
      <c r="J127" s="222">
        <f>ROUND(I127*H127,2)</f>
        <v>0</v>
      </c>
      <c r="K127" s="220" t="s">
        <v>127</v>
      </c>
      <c r="L127" s="44"/>
      <c r="M127" s="224" t="s">
        <v>1</v>
      </c>
      <c r="N127" s="225" t="s">
        <v>40</v>
      </c>
      <c r="O127" s="91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8" t="s">
        <v>128</v>
      </c>
      <c r="AT127" s="228" t="s">
        <v>123</v>
      </c>
      <c r="AU127" s="228" t="s">
        <v>85</v>
      </c>
      <c r="AY127" s="17" t="s">
        <v>121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7" t="s">
        <v>83</v>
      </c>
      <c r="BK127" s="229">
        <f>ROUND(I127*H127,2)</f>
        <v>0</v>
      </c>
      <c r="BL127" s="17" t="s">
        <v>128</v>
      </c>
      <c r="BM127" s="228" t="s">
        <v>129</v>
      </c>
    </row>
    <row r="128" s="12" customFormat="1" ht="22.8" customHeight="1">
      <c r="A128" s="12"/>
      <c r="B128" s="202"/>
      <c r="C128" s="203"/>
      <c r="D128" s="204" t="s">
        <v>74</v>
      </c>
      <c r="E128" s="216" t="s">
        <v>130</v>
      </c>
      <c r="F128" s="216" t="s">
        <v>131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SUM(P129:P138)</f>
        <v>0</v>
      </c>
      <c r="Q128" s="210"/>
      <c r="R128" s="211">
        <f>SUM(R129:R138)</f>
        <v>71.645800000000008</v>
      </c>
      <c r="S128" s="210"/>
      <c r="T128" s="212">
        <f>SUM(T129:T138)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83</v>
      </c>
      <c r="AT128" s="214" t="s">
        <v>74</v>
      </c>
      <c r="AU128" s="214" t="s">
        <v>83</v>
      </c>
      <c r="AY128" s="213" t="s">
        <v>121</v>
      </c>
      <c r="BK128" s="215">
        <f>SUM(BK129:BK138)</f>
        <v>0</v>
      </c>
    </row>
    <row r="129" s="2" customFormat="1" ht="21.75" customHeight="1">
      <c r="A129" s="38"/>
      <c r="B129" s="39"/>
      <c r="C129" s="218" t="s">
        <v>85</v>
      </c>
      <c r="D129" s="218" t="s">
        <v>123</v>
      </c>
      <c r="E129" s="219" t="s">
        <v>132</v>
      </c>
      <c r="F129" s="220" t="s">
        <v>133</v>
      </c>
      <c r="G129" s="221" t="s">
        <v>126</v>
      </c>
      <c r="H129" s="222">
        <v>800</v>
      </c>
      <c r="I129" s="223"/>
      <c r="J129" s="222">
        <f>ROUND(I129*H129,2)</f>
        <v>0</v>
      </c>
      <c r="K129" s="220" t="s">
        <v>1</v>
      </c>
      <c r="L129" s="44"/>
      <c r="M129" s="224" t="s">
        <v>1</v>
      </c>
      <c r="N129" s="225" t="s">
        <v>40</v>
      </c>
      <c r="O129" s="91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8" t="s">
        <v>128</v>
      </c>
      <c r="AT129" s="228" t="s">
        <v>123</v>
      </c>
      <c r="AU129" s="228" t="s">
        <v>85</v>
      </c>
      <c r="AY129" s="17" t="s">
        <v>121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7" t="s">
        <v>83</v>
      </c>
      <c r="BK129" s="229">
        <f>ROUND(I129*H129,2)</f>
        <v>0</v>
      </c>
      <c r="BL129" s="17" t="s">
        <v>128</v>
      </c>
      <c r="BM129" s="228" t="s">
        <v>134</v>
      </c>
    </row>
    <row r="130" s="13" customFormat="1">
      <c r="A130" s="13"/>
      <c r="B130" s="230"/>
      <c r="C130" s="231"/>
      <c r="D130" s="232" t="s">
        <v>135</v>
      </c>
      <c r="E130" s="233" t="s">
        <v>1</v>
      </c>
      <c r="F130" s="234" t="s">
        <v>136</v>
      </c>
      <c r="G130" s="231"/>
      <c r="H130" s="233" t="s">
        <v>1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0" t="s">
        <v>135</v>
      </c>
      <c r="AU130" s="240" t="s">
        <v>85</v>
      </c>
      <c r="AV130" s="13" t="s">
        <v>83</v>
      </c>
      <c r="AW130" s="13" t="s">
        <v>31</v>
      </c>
      <c r="AX130" s="13" t="s">
        <v>75</v>
      </c>
      <c r="AY130" s="240" t="s">
        <v>121</v>
      </c>
    </row>
    <row r="131" s="14" customFormat="1">
      <c r="A131" s="14"/>
      <c r="B131" s="241"/>
      <c r="C131" s="242"/>
      <c r="D131" s="232" t="s">
        <v>135</v>
      </c>
      <c r="E131" s="243" t="s">
        <v>1</v>
      </c>
      <c r="F131" s="244" t="s">
        <v>137</v>
      </c>
      <c r="G131" s="242"/>
      <c r="H131" s="245">
        <v>800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1" t="s">
        <v>135</v>
      </c>
      <c r="AU131" s="251" t="s">
        <v>85</v>
      </c>
      <c r="AV131" s="14" t="s">
        <v>85</v>
      </c>
      <c r="AW131" s="14" t="s">
        <v>31</v>
      </c>
      <c r="AX131" s="14" t="s">
        <v>83</v>
      </c>
      <c r="AY131" s="251" t="s">
        <v>121</v>
      </c>
    </row>
    <row r="132" s="2" customFormat="1" ht="37.8" customHeight="1">
      <c r="A132" s="38"/>
      <c r="B132" s="39"/>
      <c r="C132" s="218" t="s">
        <v>138</v>
      </c>
      <c r="D132" s="218" t="s">
        <v>123</v>
      </c>
      <c r="E132" s="219" t="s">
        <v>139</v>
      </c>
      <c r="F132" s="220" t="s">
        <v>140</v>
      </c>
      <c r="G132" s="221" t="s">
        <v>126</v>
      </c>
      <c r="H132" s="222">
        <v>800</v>
      </c>
      <c r="I132" s="223"/>
      <c r="J132" s="222">
        <f>ROUND(I132*H132,2)</f>
        <v>0</v>
      </c>
      <c r="K132" s="220" t="s">
        <v>1</v>
      </c>
      <c r="L132" s="44"/>
      <c r="M132" s="224" t="s">
        <v>1</v>
      </c>
      <c r="N132" s="225" t="s">
        <v>40</v>
      </c>
      <c r="O132" s="91"/>
      <c r="P132" s="226">
        <f>O132*H132</f>
        <v>0</v>
      </c>
      <c r="Q132" s="226">
        <v>0.024420000000000001</v>
      </c>
      <c r="R132" s="226">
        <f>Q132*H132</f>
        <v>19.536000000000001</v>
      </c>
      <c r="S132" s="226">
        <v>0</v>
      </c>
      <c r="T132" s="22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8" t="s">
        <v>128</v>
      </c>
      <c r="AT132" s="228" t="s">
        <v>123</v>
      </c>
      <c r="AU132" s="228" t="s">
        <v>85</v>
      </c>
      <c r="AY132" s="17" t="s">
        <v>121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7" t="s">
        <v>83</v>
      </c>
      <c r="BK132" s="229">
        <f>ROUND(I132*H132,2)</f>
        <v>0</v>
      </c>
      <c r="BL132" s="17" t="s">
        <v>128</v>
      </c>
      <c r="BM132" s="228" t="s">
        <v>141</v>
      </c>
    </row>
    <row r="133" s="2" customFormat="1">
      <c r="A133" s="38"/>
      <c r="B133" s="39"/>
      <c r="C133" s="40"/>
      <c r="D133" s="232" t="s">
        <v>142</v>
      </c>
      <c r="E133" s="40"/>
      <c r="F133" s="252" t="s">
        <v>143</v>
      </c>
      <c r="G133" s="40"/>
      <c r="H133" s="40"/>
      <c r="I133" s="253"/>
      <c r="J133" s="40"/>
      <c r="K133" s="40"/>
      <c r="L133" s="44"/>
      <c r="M133" s="254"/>
      <c r="N133" s="25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142</v>
      </c>
      <c r="AU133" s="17" t="s">
        <v>85</v>
      </c>
    </row>
    <row r="134" s="13" customFormat="1">
      <c r="A134" s="13"/>
      <c r="B134" s="230"/>
      <c r="C134" s="231"/>
      <c r="D134" s="232" t="s">
        <v>135</v>
      </c>
      <c r="E134" s="233" t="s">
        <v>1</v>
      </c>
      <c r="F134" s="234" t="s">
        <v>144</v>
      </c>
      <c r="G134" s="231"/>
      <c r="H134" s="233" t="s">
        <v>1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0" t="s">
        <v>135</v>
      </c>
      <c r="AU134" s="240" t="s">
        <v>85</v>
      </c>
      <c r="AV134" s="13" t="s">
        <v>83</v>
      </c>
      <c r="AW134" s="13" t="s">
        <v>31</v>
      </c>
      <c r="AX134" s="13" t="s">
        <v>75</v>
      </c>
      <c r="AY134" s="240" t="s">
        <v>121</v>
      </c>
    </row>
    <row r="135" s="14" customFormat="1">
      <c r="A135" s="14"/>
      <c r="B135" s="241"/>
      <c r="C135" s="242"/>
      <c r="D135" s="232" t="s">
        <v>135</v>
      </c>
      <c r="E135" s="243" t="s">
        <v>1</v>
      </c>
      <c r="F135" s="244" t="s">
        <v>137</v>
      </c>
      <c r="G135" s="242"/>
      <c r="H135" s="245">
        <v>800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1" t="s">
        <v>135</v>
      </c>
      <c r="AU135" s="251" t="s">
        <v>85</v>
      </c>
      <c r="AV135" s="14" t="s">
        <v>85</v>
      </c>
      <c r="AW135" s="14" t="s">
        <v>31</v>
      </c>
      <c r="AX135" s="14" t="s">
        <v>83</v>
      </c>
      <c r="AY135" s="251" t="s">
        <v>121</v>
      </c>
    </row>
    <row r="136" s="2" customFormat="1" ht="24.15" customHeight="1">
      <c r="A136" s="38"/>
      <c r="B136" s="39"/>
      <c r="C136" s="218" t="s">
        <v>128</v>
      </c>
      <c r="D136" s="218" t="s">
        <v>123</v>
      </c>
      <c r="E136" s="219" t="s">
        <v>145</v>
      </c>
      <c r="F136" s="220" t="s">
        <v>146</v>
      </c>
      <c r="G136" s="221" t="s">
        <v>126</v>
      </c>
      <c r="H136" s="222">
        <v>800</v>
      </c>
      <c r="I136" s="223"/>
      <c r="J136" s="222">
        <f>ROUND(I136*H136,2)</f>
        <v>0</v>
      </c>
      <c r="K136" s="220" t="s">
        <v>1</v>
      </c>
      <c r="L136" s="44"/>
      <c r="M136" s="224" t="s">
        <v>1</v>
      </c>
      <c r="N136" s="225" t="s">
        <v>40</v>
      </c>
      <c r="O136" s="91"/>
      <c r="P136" s="226">
        <f>O136*H136</f>
        <v>0</v>
      </c>
      <c r="Q136" s="226">
        <v>0.065000000000000002</v>
      </c>
      <c r="R136" s="226">
        <f>Q136*H136</f>
        <v>52</v>
      </c>
      <c r="S136" s="226">
        <v>0</v>
      </c>
      <c r="T136" s="22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8" t="s">
        <v>128</v>
      </c>
      <c r="AT136" s="228" t="s">
        <v>123</v>
      </c>
      <c r="AU136" s="228" t="s">
        <v>85</v>
      </c>
      <c r="AY136" s="17" t="s">
        <v>121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7" t="s">
        <v>83</v>
      </c>
      <c r="BK136" s="229">
        <f>ROUND(I136*H136,2)</f>
        <v>0</v>
      </c>
      <c r="BL136" s="17" t="s">
        <v>128</v>
      </c>
      <c r="BM136" s="228" t="s">
        <v>147</v>
      </c>
    </row>
    <row r="137" s="2" customFormat="1">
      <c r="A137" s="38"/>
      <c r="B137" s="39"/>
      <c r="C137" s="40"/>
      <c r="D137" s="232" t="s">
        <v>142</v>
      </c>
      <c r="E137" s="40"/>
      <c r="F137" s="252" t="s">
        <v>148</v>
      </c>
      <c r="G137" s="40"/>
      <c r="H137" s="40"/>
      <c r="I137" s="253"/>
      <c r="J137" s="40"/>
      <c r="K137" s="40"/>
      <c r="L137" s="44"/>
      <c r="M137" s="254"/>
      <c r="N137" s="25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142</v>
      </c>
      <c r="AU137" s="17" t="s">
        <v>85</v>
      </c>
    </row>
    <row r="138" s="2" customFormat="1" ht="16.5" customHeight="1">
      <c r="A138" s="38"/>
      <c r="B138" s="39"/>
      <c r="C138" s="218" t="s">
        <v>130</v>
      </c>
      <c r="D138" s="218" t="s">
        <v>123</v>
      </c>
      <c r="E138" s="219" t="s">
        <v>149</v>
      </c>
      <c r="F138" s="220" t="s">
        <v>150</v>
      </c>
      <c r="G138" s="221" t="s">
        <v>151</v>
      </c>
      <c r="H138" s="222">
        <v>180</v>
      </c>
      <c r="I138" s="223"/>
      <c r="J138" s="222">
        <f>ROUND(I138*H138,2)</f>
        <v>0</v>
      </c>
      <c r="K138" s="220" t="s">
        <v>1</v>
      </c>
      <c r="L138" s="44"/>
      <c r="M138" s="224" t="s">
        <v>1</v>
      </c>
      <c r="N138" s="225" t="s">
        <v>40</v>
      </c>
      <c r="O138" s="91"/>
      <c r="P138" s="226">
        <f>O138*H138</f>
        <v>0</v>
      </c>
      <c r="Q138" s="226">
        <v>0.00060999999999999997</v>
      </c>
      <c r="R138" s="226">
        <f>Q138*H138</f>
        <v>0.1098</v>
      </c>
      <c r="S138" s="226">
        <v>0</v>
      </c>
      <c r="T138" s="22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8" t="s">
        <v>128</v>
      </c>
      <c r="AT138" s="228" t="s">
        <v>123</v>
      </c>
      <c r="AU138" s="228" t="s">
        <v>85</v>
      </c>
      <c r="AY138" s="17" t="s">
        <v>121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7" t="s">
        <v>83</v>
      </c>
      <c r="BK138" s="229">
        <f>ROUND(I138*H138,2)</f>
        <v>0</v>
      </c>
      <c r="BL138" s="17" t="s">
        <v>128</v>
      </c>
      <c r="BM138" s="228" t="s">
        <v>152</v>
      </c>
    </row>
    <row r="139" s="12" customFormat="1" ht="22.8" customHeight="1">
      <c r="A139" s="12"/>
      <c r="B139" s="202"/>
      <c r="C139" s="203"/>
      <c r="D139" s="204" t="s">
        <v>74</v>
      </c>
      <c r="E139" s="216" t="s">
        <v>153</v>
      </c>
      <c r="F139" s="216" t="s">
        <v>154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P140</f>
        <v>0</v>
      </c>
      <c r="Q139" s="210"/>
      <c r="R139" s="211">
        <f>R140</f>
        <v>0</v>
      </c>
      <c r="S139" s="210"/>
      <c r="T139" s="212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83</v>
      </c>
      <c r="AT139" s="214" t="s">
        <v>74</v>
      </c>
      <c r="AU139" s="214" t="s">
        <v>83</v>
      </c>
      <c r="AY139" s="213" t="s">
        <v>121</v>
      </c>
      <c r="BK139" s="215">
        <f>BK140</f>
        <v>0</v>
      </c>
    </row>
    <row r="140" s="2" customFormat="1" ht="24.15" customHeight="1">
      <c r="A140" s="38"/>
      <c r="B140" s="39"/>
      <c r="C140" s="218" t="s">
        <v>155</v>
      </c>
      <c r="D140" s="218" t="s">
        <v>123</v>
      </c>
      <c r="E140" s="219" t="s">
        <v>156</v>
      </c>
      <c r="F140" s="220" t="s">
        <v>157</v>
      </c>
      <c r="G140" s="221" t="s">
        <v>158</v>
      </c>
      <c r="H140" s="222">
        <v>2</v>
      </c>
      <c r="I140" s="223"/>
      <c r="J140" s="222">
        <f>ROUND(I140*H140,2)</f>
        <v>0</v>
      </c>
      <c r="K140" s="220" t="s">
        <v>1</v>
      </c>
      <c r="L140" s="44"/>
      <c r="M140" s="224" t="s">
        <v>1</v>
      </c>
      <c r="N140" s="225" t="s">
        <v>40</v>
      </c>
      <c r="O140" s="91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8" t="s">
        <v>128</v>
      </c>
      <c r="AT140" s="228" t="s">
        <v>123</v>
      </c>
      <c r="AU140" s="228" t="s">
        <v>85</v>
      </c>
      <c r="AY140" s="17" t="s">
        <v>121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7" t="s">
        <v>83</v>
      </c>
      <c r="BK140" s="229">
        <f>ROUND(I140*H140,2)</f>
        <v>0</v>
      </c>
      <c r="BL140" s="17" t="s">
        <v>128</v>
      </c>
      <c r="BM140" s="228" t="s">
        <v>159</v>
      </c>
    </row>
    <row r="141" s="12" customFormat="1" ht="22.8" customHeight="1">
      <c r="A141" s="12"/>
      <c r="B141" s="202"/>
      <c r="C141" s="203"/>
      <c r="D141" s="204" t="s">
        <v>74</v>
      </c>
      <c r="E141" s="216" t="s">
        <v>160</v>
      </c>
      <c r="F141" s="216" t="s">
        <v>161</v>
      </c>
      <c r="G141" s="203"/>
      <c r="H141" s="203"/>
      <c r="I141" s="206"/>
      <c r="J141" s="217">
        <f>BK141</f>
        <v>0</v>
      </c>
      <c r="K141" s="203"/>
      <c r="L141" s="208"/>
      <c r="M141" s="209"/>
      <c r="N141" s="210"/>
      <c r="O141" s="210"/>
      <c r="P141" s="211">
        <f>P142</f>
        <v>0</v>
      </c>
      <c r="Q141" s="210"/>
      <c r="R141" s="211">
        <f>R142</f>
        <v>0</v>
      </c>
      <c r="S141" s="210"/>
      <c r="T141" s="212">
        <f>T142</f>
        <v>25.600000000000001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3" t="s">
        <v>83</v>
      </c>
      <c r="AT141" s="214" t="s">
        <v>74</v>
      </c>
      <c r="AU141" s="214" t="s">
        <v>83</v>
      </c>
      <c r="AY141" s="213" t="s">
        <v>121</v>
      </c>
      <c r="BK141" s="215">
        <f>BK142</f>
        <v>0</v>
      </c>
    </row>
    <row r="142" s="2" customFormat="1" ht="24.15" customHeight="1">
      <c r="A142" s="38"/>
      <c r="B142" s="39"/>
      <c r="C142" s="218" t="s">
        <v>162</v>
      </c>
      <c r="D142" s="218" t="s">
        <v>123</v>
      </c>
      <c r="E142" s="219" t="s">
        <v>163</v>
      </c>
      <c r="F142" s="220" t="s">
        <v>164</v>
      </c>
      <c r="G142" s="221" t="s">
        <v>126</v>
      </c>
      <c r="H142" s="222">
        <v>800</v>
      </c>
      <c r="I142" s="223"/>
      <c r="J142" s="222">
        <f>ROUND(I142*H142,2)</f>
        <v>0</v>
      </c>
      <c r="K142" s="220" t="s">
        <v>127</v>
      </c>
      <c r="L142" s="44"/>
      <c r="M142" s="224" t="s">
        <v>1</v>
      </c>
      <c r="N142" s="225" t="s">
        <v>40</v>
      </c>
      <c r="O142" s="91"/>
      <c r="P142" s="226">
        <f>O142*H142</f>
        <v>0</v>
      </c>
      <c r="Q142" s="226">
        <v>0</v>
      </c>
      <c r="R142" s="226">
        <f>Q142*H142</f>
        <v>0</v>
      </c>
      <c r="S142" s="226">
        <v>0.032000000000000001</v>
      </c>
      <c r="T142" s="227">
        <f>S142*H142</f>
        <v>25.600000000000001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8" t="s">
        <v>128</v>
      </c>
      <c r="AT142" s="228" t="s">
        <v>123</v>
      </c>
      <c r="AU142" s="228" t="s">
        <v>85</v>
      </c>
      <c r="AY142" s="17" t="s">
        <v>121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7" t="s">
        <v>83</v>
      </c>
      <c r="BK142" s="229">
        <f>ROUND(I142*H142,2)</f>
        <v>0</v>
      </c>
      <c r="BL142" s="17" t="s">
        <v>128</v>
      </c>
      <c r="BM142" s="228" t="s">
        <v>165</v>
      </c>
    </row>
    <row r="143" s="12" customFormat="1" ht="22.8" customHeight="1">
      <c r="A143" s="12"/>
      <c r="B143" s="202"/>
      <c r="C143" s="203"/>
      <c r="D143" s="204" t="s">
        <v>74</v>
      </c>
      <c r="E143" s="216" t="s">
        <v>166</v>
      </c>
      <c r="F143" s="216" t="s">
        <v>167</v>
      </c>
      <c r="G143" s="203"/>
      <c r="H143" s="203"/>
      <c r="I143" s="206"/>
      <c r="J143" s="217">
        <f>BK143</f>
        <v>0</v>
      </c>
      <c r="K143" s="203"/>
      <c r="L143" s="208"/>
      <c r="M143" s="209"/>
      <c r="N143" s="210"/>
      <c r="O143" s="210"/>
      <c r="P143" s="211">
        <f>SUM(P144:P147)</f>
        <v>0</v>
      </c>
      <c r="Q143" s="210"/>
      <c r="R143" s="211">
        <f>SUM(R144:R147)</f>
        <v>0</v>
      </c>
      <c r="S143" s="210"/>
      <c r="T143" s="212">
        <f>SUM(T144:T147)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3" t="s">
        <v>83</v>
      </c>
      <c r="AT143" s="214" t="s">
        <v>74</v>
      </c>
      <c r="AU143" s="214" t="s">
        <v>83</v>
      </c>
      <c r="AY143" s="213" t="s">
        <v>121</v>
      </c>
      <c r="BK143" s="215">
        <f>SUM(BK144:BK147)</f>
        <v>0</v>
      </c>
    </row>
    <row r="144" s="2" customFormat="1" ht="21.75" customHeight="1">
      <c r="A144" s="38"/>
      <c r="B144" s="39"/>
      <c r="C144" s="218" t="s">
        <v>168</v>
      </c>
      <c r="D144" s="218" t="s">
        <v>123</v>
      </c>
      <c r="E144" s="219" t="s">
        <v>169</v>
      </c>
      <c r="F144" s="220" t="s">
        <v>170</v>
      </c>
      <c r="G144" s="221" t="s">
        <v>171</v>
      </c>
      <c r="H144" s="222">
        <v>25.600000000000001</v>
      </c>
      <c r="I144" s="223"/>
      <c r="J144" s="222">
        <f>ROUND(I144*H144,2)</f>
        <v>0</v>
      </c>
      <c r="K144" s="220" t="s">
        <v>127</v>
      </c>
      <c r="L144" s="44"/>
      <c r="M144" s="224" t="s">
        <v>1</v>
      </c>
      <c r="N144" s="225" t="s">
        <v>40</v>
      </c>
      <c r="O144" s="91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8" t="s">
        <v>128</v>
      </c>
      <c r="AT144" s="228" t="s">
        <v>123</v>
      </c>
      <c r="AU144" s="228" t="s">
        <v>85</v>
      </c>
      <c r="AY144" s="17" t="s">
        <v>121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7" t="s">
        <v>83</v>
      </c>
      <c r="BK144" s="229">
        <f>ROUND(I144*H144,2)</f>
        <v>0</v>
      </c>
      <c r="BL144" s="17" t="s">
        <v>128</v>
      </c>
      <c r="BM144" s="228" t="s">
        <v>172</v>
      </c>
    </row>
    <row r="145" s="2" customFormat="1" ht="24.15" customHeight="1">
      <c r="A145" s="38"/>
      <c r="B145" s="39"/>
      <c r="C145" s="218" t="s">
        <v>173</v>
      </c>
      <c r="D145" s="218" t="s">
        <v>123</v>
      </c>
      <c r="E145" s="219" t="s">
        <v>174</v>
      </c>
      <c r="F145" s="220" t="s">
        <v>175</v>
      </c>
      <c r="G145" s="221" t="s">
        <v>171</v>
      </c>
      <c r="H145" s="222">
        <v>486.39999999999998</v>
      </c>
      <c r="I145" s="223"/>
      <c r="J145" s="222">
        <f>ROUND(I145*H145,2)</f>
        <v>0</v>
      </c>
      <c r="K145" s="220" t="s">
        <v>127</v>
      </c>
      <c r="L145" s="44"/>
      <c r="M145" s="224" t="s">
        <v>1</v>
      </c>
      <c r="N145" s="225" t="s">
        <v>40</v>
      </c>
      <c r="O145" s="91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8" t="s">
        <v>128</v>
      </c>
      <c r="AT145" s="228" t="s">
        <v>123</v>
      </c>
      <c r="AU145" s="228" t="s">
        <v>85</v>
      </c>
      <c r="AY145" s="17" t="s">
        <v>121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7" t="s">
        <v>83</v>
      </c>
      <c r="BK145" s="229">
        <f>ROUND(I145*H145,2)</f>
        <v>0</v>
      </c>
      <c r="BL145" s="17" t="s">
        <v>128</v>
      </c>
      <c r="BM145" s="228" t="s">
        <v>176</v>
      </c>
    </row>
    <row r="146" s="14" customFormat="1">
      <c r="A146" s="14"/>
      <c r="B146" s="241"/>
      <c r="C146" s="242"/>
      <c r="D146" s="232" t="s">
        <v>135</v>
      </c>
      <c r="E146" s="243" t="s">
        <v>1</v>
      </c>
      <c r="F146" s="244" t="s">
        <v>177</v>
      </c>
      <c r="G146" s="242"/>
      <c r="H146" s="245">
        <v>486.39999999999998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1" t="s">
        <v>135</v>
      </c>
      <c r="AU146" s="251" t="s">
        <v>85</v>
      </c>
      <c r="AV146" s="14" t="s">
        <v>85</v>
      </c>
      <c r="AW146" s="14" t="s">
        <v>31</v>
      </c>
      <c r="AX146" s="14" t="s">
        <v>83</v>
      </c>
      <c r="AY146" s="251" t="s">
        <v>121</v>
      </c>
    </row>
    <row r="147" s="2" customFormat="1" ht="37.8" customHeight="1">
      <c r="A147" s="38"/>
      <c r="B147" s="39"/>
      <c r="C147" s="218" t="s">
        <v>178</v>
      </c>
      <c r="D147" s="218" t="s">
        <v>123</v>
      </c>
      <c r="E147" s="219" t="s">
        <v>179</v>
      </c>
      <c r="F147" s="220" t="s">
        <v>180</v>
      </c>
      <c r="G147" s="221" t="s">
        <v>171</v>
      </c>
      <c r="H147" s="222">
        <v>25.600000000000001</v>
      </c>
      <c r="I147" s="223"/>
      <c r="J147" s="222">
        <f>ROUND(I147*H147,2)</f>
        <v>0</v>
      </c>
      <c r="K147" s="220" t="s">
        <v>127</v>
      </c>
      <c r="L147" s="44"/>
      <c r="M147" s="224" t="s">
        <v>1</v>
      </c>
      <c r="N147" s="225" t="s">
        <v>40</v>
      </c>
      <c r="O147" s="91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8" t="s">
        <v>128</v>
      </c>
      <c r="AT147" s="228" t="s">
        <v>123</v>
      </c>
      <c r="AU147" s="228" t="s">
        <v>85</v>
      </c>
      <c r="AY147" s="17" t="s">
        <v>121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7" t="s">
        <v>83</v>
      </c>
      <c r="BK147" s="229">
        <f>ROUND(I147*H147,2)</f>
        <v>0</v>
      </c>
      <c r="BL147" s="17" t="s">
        <v>128</v>
      </c>
      <c r="BM147" s="228" t="s">
        <v>181</v>
      </c>
    </row>
    <row r="148" s="12" customFormat="1" ht="22.8" customHeight="1">
      <c r="A148" s="12"/>
      <c r="B148" s="202"/>
      <c r="C148" s="203"/>
      <c r="D148" s="204" t="s">
        <v>74</v>
      </c>
      <c r="E148" s="216" t="s">
        <v>182</v>
      </c>
      <c r="F148" s="216" t="s">
        <v>183</v>
      </c>
      <c r="G148" s="203"/>
      <c r="H148" s="203"/>
      <c r="I148" s="206"/>
      <c r="J148" s="217">
        <f>BK148</f>
        <v>0</v>
      </c>
      <c r="K148" s="203"/>
      <c r="L148" s="208"/>
      <c r="M148" s="209"/>
      <c r="N148" s="210"/>
      <c r="O148" s="210"/>
      <c r="P148" s="211">
        <f>P149</f>
        <v>0</v>
      </c>
      <c r="Q148" s="210"/>
      <c r="R148" s="211">
        <f>R149</f>
        <v>0</v>
      </c>
      <c r="S148" s="210"/>
      <c r="T148" s="212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3" t="s">
        <v>83</v>
      </c>
      <c r="AT148" s="214" t="s">
        <v>74</v>
      </c>
      <c r="AU148" s="214" t="s">
        <v>83</v>
      </c>
      <c r="AY148" s="213" t="s">
        <v>121</v>
      </c>
      <c r="BK148" s="215">
        <f>BK149</f>
        <v>0</v>
      </c>
    </row>
    <row r="149" s="2" customFormat="1" ht="16.5" customHeight="1">
      <c r="A149" s="38"/>
      <c r="B149" s="39"/>
      <c r="C149" s="218" t="s">
        <v>184</v>
      </c>
      <c r="D149" s="218" t="s">
        <v>123</v>
      </c>
      <c r="E149" s="219" t="s">
        <v>185</v>
      </c>
      <c r="F149" s="220" t="s">
        <v>186</v>
      </c>
      <c r="G149" s="221" t="s">
        <v>171</v>
      </c>
      <c r="H149" s="222">
        <v>71.650000000000006</v>
      </c>
      <c r="I149" s="223"/>
      <c r="J149" s="222">
        <f>ROUND(I149*H149,2)</f>
        <v>0</v>
      </c>
      <c r="K149" s="220" t="s">
        <v>127</v>
      </c>
      <c r="L149" s="44"/>
      <c r="M149" s="224" t="s">
        <v>1</v>
      </c>
      <c r="N149" s="225" t="s">
        <v>40</v>
      </c>
      <c r="O149" s="91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8" t="s">
        <v>128</v>
      </c>
      <c r="AT149" s="228" t="s">
        <v>123</v>
      </c>
      <c r="AU149" s="228" t="s">
        <v>85</v>
      </c>
      <c r="AY149" s="17" t="s">
        <v>121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7" t="s">
        <v>83</v>
      </c>
      <c r="BK149" s="229">
        <f>ROUND(I149*H149,2)</f>
        <v>0</v>
      </c>
      <c r="BL149" s="17" t="s">
        <v>128</v>
      </c>
      <c r="BM149" s="228" t="s">
        <v>187</v>
      </c>
    </row>
    <row r="150" s="12" customFormat="1" ht="25.92" customHeight="1">
      <c r="A150" s="12"/>
      <c r="B150" s="202"/>
      <c r="C150" s="203"/>
      <c r="D150" s="204" t="s">
        <v>74</v>
      </c>
      <c r="E150" s="205" t="s">
        <v>188</v>
      </c>
      <c r="F150" s="205" t="s">
        <v>189</v>
      </c>
      <c r="G150" s="203"/>
      <c r="H150" s="203"/>
      <c r="I150" s="206"/>
      <c r="J150" s="207">
        <f>BK150</f>
        <v>0</v>
      </c>
      <c r="K150" s="203"/>
      <c r="L150" s="208"/>
      <c r="M150" s="209"/>
      <c r="N150" s="210"/>
      <c r="O150" s="210"/>
      <c r="P150" s="211">
        <f>SUM(P151:P154)</f>
        <v>0</v>
      </c>
      <c r="Q150" s="210"/>
      <c r="R150" s="211">
        <f>SUM(R151:R154)</f>
        <v>0</v>
      </c>
      <c r="S150" s="210"/>
      <c r="T150" s="212">
        <f>SUM(T151:T154)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3" t="s">
        <v>130</v>
      </c>
      <c r="AT150" s="214" t="s">
        <v>74</v>
      </c>
      <c r="AU150" s="214" t="s">
        <v>75</v>
      </c>
      <c r="AY150" s="213" t="s">
        <v>121</v>
      </c>
      <c r="BK150" s="215">
        <f>SUM(BK151:BK154)</f>
        <v>0</v>
      </c>
    </row>
    <row r="151" s="2" customFormat="1" ht="24.15" customHeight="1">
      <c r="A151" s="38"/>
      <c r="B151" s="39"/>
      <c r="C151" s="218" t="s">
        <v>190</v>
      </c>
      <c r="D151" s="218" t="s">
        <v>123</v>
      </c>
      <c r="E151" s="219" t="s">
        <v>191</v>
      </c>
      <c r="F151" s="220" t="s">
        <v>192</v>
      </c>
      <c r="G151" s="221" t="s">
        <v>193</v>
      </c>
      <c r="H151" s="222">
        <v>1</v>
      </c>
      <c r="I151" s="223"/>
      <c r="J151" s="222">
        <f>ROUND(I151*H151,2)</f>
        <v>0</v>
      </c>
      <c r="K151" s="220" t="s">
        <v>1</v>
      </c>
      <c r="L151" s="44"/>
      <c r="M151" s="224" t="s">
        <v>1</v>
      </c>
      <c r="N151" s="225" t="s">
        <v>40</v>
      </c>
      <c r="O151" s="91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8" t="s">
        <v>194</v>
      </c>
      <c r="AT151" s="228" t="s">
        <v>123</v>
      </c>
      <c r="AU151" s="228" t="s">
        <v>83</v>
      </c>
      <c r="AY151" s="17" t="s">
        <v>121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7" t="s">
        <v>83</v>
      </c>
      <c r="BK151" s="229">
        <f>ROUND(I151*H151,2)</f>
        <v>0</v>
      </c>
      <c r="BL151" s="17" t="s">
        <v>194</v>
      </c>
      <c r="BM151" s="228" t="s">
        <v>195</v>
      </c>
    </row>
    <row r="152" s="2" customFormat="1" ht="21.75" customHeight="1">
      <c r="A152" s="38"/>
      <c r="B152" s="39"/>
      <c r="C152" s="218" t="s">
        <v>196</v>
      </c>
      <c r="D152" s="218" t="s">
        <v>123</v>
      </c>
      <c r="E152" s="219" t="s">
        <v>197</v>
      </c>
      <c r="F152" s="220" t="s">
        <v>198</v>
      </c>
      <c r="G152" s="221" t="s">
        <v>193</v>
      </c>
      <c r="H152" s="222">
        <v>1</v>
      </c>
      <c r="I152" s="223"/>
      <c r="J152" s="222">
        <f>ROUND(I152*H152,2)</f>
        <v>0</v>
      </c>
      <c r="K152" s="220" t="s">
        <v>1</v>
      </c>
      <c r="L152" s="44"/>
      <c r="M152" s="224" t="s">
        <v>1</v>
      </c>
      <c r="N152" s="225" t="s">
        <v>40</v>
      </c>
      <c r="O152" s="91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8" t="s">
        <v>194</v>
      </c>
      <c r="AT152" s="228" t="s">
        <v>123</v>
      </c>
      <c r="AU152" s="228" t="s">
        <v>83</v>
      </c>
      <c r="AY152" s="17" t="s">
        <v>121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7" t="s">
        <v>83</v>
      </c>
      <c r="BK152" s="229">
        <f>ROUND(I152*H152,2)</f>
        <v>0</v>
      </c>
      <c r="BL152" s="17" t="s">
        <v>194</v>
      </c>
      <c r="BM152" s="228" t="s">
        <v>199</v>
      </c>
    </row>
    <row r="153" s="2" customFormat="1" ht="37.8" customHeight="1">
      <c r="A153" s="38"/>
      <c r="B153" s="39"/>
      <c r="C153" s="218" t="s">
        <v>200</v>
      </c>
      <c r="D153" s="218" t="s">
        <v>123</v>
      </c>
      <c r="E153" s="219" t="s">
        <v>201</v>
      </c>
      <c r="F153" s="220" t="s">
        <v>202</v>
      </c>
      <c r="G153" s="221" t="s">
        <v>193</v>
      </c>
      <c r="H153" s="222">
        <v>1</v>
      </c>
      <c r="I153" s="223"/>
      <c r="J153" s="222">
        <f>ROUND(I153*H153,2)</f>
        <v>0</v>
      </c>
      <c r="K153" s="220" t="s">
        <v>1</v>
      </c>
      <c r="L153" s="44"/>
      <c r="M153" s="224" t="s">
        <v>1</v>
      </c>
      <c r="N153" s="225" t="s">
        <v>40</v>
      </c>
      <c r="O153" s="91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8" t="s">
        <v>194</v>
      </c>
      <c r="AT153" s="228" t="s">
        <v>123</v>
      </c>
      <c r="AU153" s="228" t="s">
        <v>83</v>
      </c>
      <c r="AY153" s="17" t="s">
        <v>121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7" t="s">
        <v>83</v>
      </c>
      <c r="BK153" s="229">
        <f>ROUND(I153*H153,2)</f>
        <v>0</v>
      </c>
      <c r="BL153" s="17" t="s">
        <v>194</v>
      </c>
      <c r="BM153" s="228" t="s">
        <v>203</v>
      </c>
    </row>
    <row r="154" s="2" customFormat="1">
      <c r="A154" s="38"/>
      <c r="B154" s="39"/>
      <c r="C154" s="40"/>
      <c r="D154" s="232" t="s">
        <v>142</v>
      </c>
      <c r="E154" s="40"/>
      <c r="F154" s="252" t="s">
        <v>204</v>
      </c>
      <c r="G154" s="40"/>
      <c r="H154" s="40"/>
      <c r="I154" s="253"/>
      <c r="J154" s="40"/>
      <c r="K154" s="40"/>
      <c r="L154" s="44"/>
      <c r="M154" s="256"/>
      <c r="N154" s="257"/>
      <c r="O154" s="258"/>
      <c r="P154" s="258"/>
      <c r="Q154" s="258"/>
      <c r="R154" s="258"/>
      <c r="S154" s="258"/>
      <c r="T154" s="259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142</v>
      </c>
      <c r="AU154" s="17" t="s">
        <v>83</v>
      </c>
    </row>
    <row r="155" s="2" customFormat="1" ht="6.96" customHeight="1">
      <c r="A155" s="38"/>
      <c r="B155" s="66"/>
      <c r="C155" s="67"/>
      <c r="D155" s="67"/>
      <c r="E155" s="67"/>
      <c r="F155" s="67"/>
      <c r="G155" s="67"/>
      <c r="H155" s="67"/>
      <c r="I155" s="67"/>
      <c r="J155" s="67"/>
      <c r="K155" s="67"/>
      <c r="L155" s="44"/>
      <c r="M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</row>
  </sheetData>
  <sheetProtection sheet="1" autoFilter="0" formatColumns="0" formatRows="0" objects="1" scenarios="1" spinCount="100000" saltValue="rSbM2VcOlMTdEpoVQymWunvRAd/W/aHOmLfBEgERkj4u/EgxQgaPKjNAr3iDjNEmzGQlRU0MZtBqR+ln2nyMsA==" hashValue="Lq9GcPldgwxMai43oEopU0+Eae74q7uG+ocskvXVQOrAf6zi21ogTWH61vFmdWp3RE127s/BgIgqgFkxWGqUWQ==" algorithmName="SHA-512" password="CC35"/>
  <autoFilter ref="C123:K154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="1" customFormat="1" ht="24.96" customHeight="1">
      <c r="B4" s="20"/>
      <c r="D4" s="138" t="s">
        <v>89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15</v>
      </c>
      <c r="L6" s="20"/>
    </row>
    <row r="7" s="1" customFormat="1" ht="16.5" customHeight="1">
      <c r="B7" s="20"/>
      <c r="E7" s="141" t="str">
        <f>'Rekapitulace stavby'!K6</f>
        <v>Karlovy Vary ZŠ Truhlářská, Školní - oprava školního hřiště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90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205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17</v>
      </c>
      <c r="E11" s="38"/>
      <c r="F11" s="143" t="s">
        <v>1</v>
      </c>
      <c r="G11" s="38"/>
      <c r="H11" s="38"/>
      <c r="I11" s="140" t="s">
        <v>18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19</v>
      </c>
      <c r="E12" s="38"/>
      <c r="F12" s="143" t="s">
        <v>20</v>
      </c>
      <c r="G12" s="38"/>
      <c r="H12" s="38"/>
      <c r="I12" s="140" t="s">
        <v>21</v>
      </c>
      <c r="J12" s="144" t="str">
        <f>'Rekapitulace stavby'!AN8</f>
        <v>20. 3. 2023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23</v>
      </c>
      <c r="E14" s="38"/>
      <c r="F14" s="38"/>
      <c r="G14" s="38"/>
      <c r="H14" s="38"/>
      <c r="I14" s="140" t="s">
        <v>24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">
        <v>25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24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24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">
        <v>30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24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">
        <v>33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ROUND(J131,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ROUND((SUM(BE131:BE390)),  2)</f>
        <v>0</v>
      </c>
      <c r="G33" s="38"/>
      <c r="H33" s="38"/>
      <c r="I33" s="155">
        <v>0.20999999999999999</v>
      </c>
      <c r="J33" s="154">
        <f>ROUND(((SUM(BE131:BE390))*I33),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41</v>
      </c>
      <c r="F34" s="154">
        <f>ROUND((SUM(BF131:BF390)),  2)</f>
        <v>0</v>
      </c>
      <c r="G34" s="38"/>
      <c r="H34" s="38"/>
      <c r="I34" s="155">
        <v>0.14999999999999999</v>
      </c>
      <c r="J34" s="154">
        <f>ROUND(((SUM(BF131:BF390))*I34),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42</v>
      </c>
      <c r="F35" s="154">
        <f>ROUND((SUM(BG131:BG390)),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43</v>
      </c>
      <c r="F36" s="154">
        <f>ROUND((SUM(BH131:BH390)),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44</v>
      </c>
      <c r="F37" s="154">
        <f>ROUND((SUM(BI131:BI390)),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Karlovy Vary ZŠ Truhlářská, Školní - oprava školního hřiště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02 - oprava oplocení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19</v>
      </c>
      <c r="D89" s="40"/>
      <c r="E89" s="40"/>
      <c r="F89" s="27" t="str">
        <f>F12</f>
        <v xml:space="preserve"> </v>
      </c>
      <c r="G89" s="40"/>
      <c r="H89" s="40"/>
      <c r="I89" s="32" t="s">
        <v>21</v>
      </c>
      <c r="J89" s="79" t="str">
        <f>IF(J12="","",J12)</f>
        <v>20. 3. 2023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23</v>
      </c>
      <c r="D91" s="40"/>
      <c r="E91" s="40"/>
      <c r="F91" s="27" t="str">
        <f>E15</f>
        <v>Magistrát města Karlovy Vary</v>
      </c>
      <c r="G91" s="40"/>
      <c r="H91" s="40"/>
      <c r="I91" s="32" t="s">
        <v>29</v>
      </c>
      <c r="J91" s="36" t="str">
        <f>E21</f>
        <v>DPT s.r.o.Ostrov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25.6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Neubauerová Soňa, SK-Projekt Ostrov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94</v>
      </c>
      <c r="D94" s="176"/>
      <c r="E94" s="176"/>
      <c r="F94" s="176"/>
      <c r="G94" s="176"/>
      <c r="H94" s="176"/>
      <c r="I94" s="176"/>
      <c r="J94" s="177" t="s">
        <v>95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96</v>
      </c>
      <c r="D96" s="40"/>
      <c r="E96" s="40"/>
      <c r="F96" s="40"/>
      <c r="G96" s="40"/>
      <c r="H96" s="40"/>
      <c r="I96" s="40"/>
      <c r="J96" s="110">
        <f>J131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97</v>
      </c>
    </row>
    <row r="97" s="9" customFormat="1" ht="24.96" customHeight="1">
      <c r="A97" s="9"/>
      <c r="B97" s="179"/>
      <c r="C97" s="180"/>
      <c r="D97" s="181" t="s">
        <v>98</v>
      </c>
      <c r="E97" s="182"/>
      <c r="F97" s="182"/>
      <c r="G97" s="182"/>
      <c r="H97" s="182"/>
      <c r="I97" s="182"/>
      <c r="J97" s="183">
        <f>J132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206</v>
      </c>
      <c r="E98" s="188"/>
      <c r="F98" s="188"/>
      <c r="G98" s="188"/>
      <c r="H98" s="188"/>
      <c r="I98" s="188"/>
      <c r="J98" s="189">
        <f>J133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207</v>
      </c>
      <c r="E99" s="188"/>
      <c r="F99" s="188"/>
      <c r="G99" s="188"/>
      <c r="H99" s="188"/>
      <c r="I99" s="188"/>
      <c r="J99" s="189">
        <f>J180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208</v>
      </c>
      <c r="E100" s="188"/>
      <c r="F100" s="188"/>
      <c r="G100" s="188"/>
      <c r="H100" s="188"/>
      <c r="I100" s="188"/>
      <c r="J100" s="189">
        <f>J193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209</v>
      </c>
      <c r="E101" s="188"/>
      <c r="F101" s="188"/>
      <c r="G101" s="188"/>
      <c r="H101" s="188"/>
      <c r="I101" s="188"/>
      <c r="J101" s="189">
        <f>J197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102</v>
      </c>
      <c r="E102" s="188"/>
      <c r="F102" s="188"/>
      <c r="G102" s="188"/>
      <c r="H102" s="188"/>
      <c r="I102" s="188"/>
      <c r="J102" s="189">
        <f>J221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5"/>
      <c r="C103" s="186"/>
      <c r="D103" s="187" t="s">
        <v>210</v>
      </c>
      <c r="E103" s="188"/>
      <c r="F103" s="188"/>
      <c r="G103" s="188"/>
      <c r="H103" s="188"/>
      <c r="I103" s="188"/>
      <c r="J103" s="189">
        <f>J242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5"/>
      <c r="C104" s="186"/>
      <c r="D104" s="187" t="s">
        <v>211</v>
      </c>
      <c r="E104" s="188"/>
      <c r="F104" s="188"/>
      <c r="G104" s="188"/>
      <c r="H104" s="188"/>
      <c r="I104" s="188"/>
      <c r="J104" s="189">
        <f>J258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5"/>
      <c r="C105" s="186"/>
      <c r="D105" s="187" t="s">
        <v>103</v>
      </c>
      <c r="E105" s="188"/>
      <c r="F105" s="188"/>
      <c r="G105" s="188"/>
      <c r="H105" s="188"/>
      <c r="I105" s="188"/>
      <c r="J105" s="189">
        <f>J358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5"/>
      <c r="C106" s="186"/>
      <c r="D106" s="187" t="s">
        <v>104</v>
      </c>
      <c r="E106" s="188"/>
      <c r="F106" s="188"/>
      <c r="G106" s="188"/>
      <c r="H106" s="188"/>
      <c r="I106" s="188"/>
      <c r="J106" s="189">
        <f>J365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79"/>
      <c r="C107" s="180"/>
      <c r="D107" s="181" t="s">
        <v>212</v>
      </c>
      <c r="E107" s="182"/>
      <c r="F107" s="182"/>
      <c r="G107" s="182"/>
      <c r="H107" s="182"/>
      <c r="I107" s="182"/>
      <c r="J107" s="183">
        <f>J367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85"/>
      <c r="C108" s="186"/>
      <c r="D108" s="187" t="s">
        <v>213</v>
      </c>
      <c r="E108" s="188"/>
      <c r="F108" s="188"/>
      <c r="G108" s="188"/>
      <c r="H108" s="188"/>
      <c r="I108" s="188"/>
      <c r="J108" s="189">
        <f>J368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85"/>
      <c r="C109" s="186"/>
      <c r="D109" s="187" t="s">
        <v>214</v>
      </c>
      <c r="E109" s="188"/>
      <c r="F109" s="188"/>
      <c r="G109" s="188"/>
      <c r="H109" s="188"/>
      <c r="I109" s="188"/>
      <c r="J109" s="189">
        <f>J375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85"/>
      <c r="C110" s="186"/>
      <c r="D110" s="187" t="s">
        <v>215</v>
      </c>
      <c r="E110" s="188"/>
      <c r="F110" s="188"/>
      <c r="G110" s="188"/>
      <c r="H110" s="188"/>
      <c r="I110" s="188"/>
      <c r="J110" s="189">
        <f>J382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79"/>
      <c r="C111" s="180"/>
      <c r="D111" s="181" t="s">
        <v>105</v>
      </c>
      <c r="E111" s="182"/>
      <c r="F111" s="182"/>
      <c r="G111" s="182"/>
      <c r="H111" s="182"/>
      <c r="I111" s="182"/>
      <c r="J111" s="183">
        <f>J388</f>
        <v>0</v>
      </c>
      <c r="K111" s="180"/>
      <c r="L111" s="184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2" customFormat="1" ht="21.84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="2" customFormat="1" ht="6.96" customHeight="1">
      <c r="A117" s="38"/>
      <c r="B117" s="68"/>
      <c r="C117" s="69"/>
      <c r="D117" s="69"/>
      <c r="E117" s="69"/>
      <c r="F117" s="69"/>
      <c r="G117" s="69"/>
      <c r="H117" s="69"/>
      <c r="I117" s="69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24.96" customHeight="1">
      <c r="A118" s="38"/>
      <c r="B118" s="39"/>
      <c r="C118" s="23" t="s">
        <v>106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15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6.5" customHeight="1">
      <c r="A121" s="38"/>
      <c r="B121" s="39"/>
      <c r="C121" s="40"/>
      <c r="D121" s="40"/>
      <c r="E121" s="174" t="str">
        <f>E7</f>
        <v>Karlovy Vary ZŠ Truhlářská, Školní - oprava školního hřiště</v>
      </c>
      <c r="F121" s="32"/>
      <c r="G121" s="32"/>
      <c r="H121" s="32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2" customHeight="1">
      <c r="A122" s="38"/>
      <c r="B122" s="39"/>
      <c r="C122" s="32" t="s">
        <v>90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6.5" customHeight="1">
      <c r="A123" s="38"/>
      <c r="B123" s="39"/>
      <c r="C123" s="40"/>
      <c r="D123" s="40"/>
      <c r="E123" s="76" t="str">
        <f>E9</f>
        <v>02 - oprava oplocení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2" customHeight="1">
      <c r="A125" s="38"/>
      <c r="B125" s="39"/>
      <c r="C125" s="32" t="s">
        <v>19</v>
      </c>
      <c r="D125" s="40"/>
      <c r="E125" s="40"/>
      <c r="F125" s="27" t="str">
        <f>F12</f>
        <v xml:space="preserve"> </v>
      </c>
      <c r="G125" s="40"/>
      <c r="H125" s="40"/>
      <c r="I125" s="32" t="s">
        <v>21</v>
      </c>
      <c r="J125" s="79" t="str">
        <f>IF(J12="","",J12)</f>
        <v>20. 3. 2023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6.96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5.15" customHeight="1">
      <c r="A127" s="38"/>
      <c r="B127" s="39"/>
      <c r="C127" s="32" t="s">
        <v>23</v>
      </c>
      <c r="D127" s="40"/>
      <c r="E127" s="40"/>
      <c r="F127" s="27" t="str">
        <f>E15</f>
        <v>Magistrát města Karlovy Vary</v>
      </c>
      <c r="G127" s="40"/>
      <c r="H127" s="40"/>
      <c r="I127" s="32" t="s">
        <v>29</v>
      </c>
      <c r="J127" s="36" t="str">
        <f>E21</f>
        <v>DPT s.r.o.Ostrov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25.65" customHeight="1">
      <c r="A128" s="38"/>
      <c r="B128" s="39"/>
      <c r="C128" s="32" t="s">
        <v>27</v>
      </c>
      <c r="D128" s="40"/>
      <c r="E128" s="40"/>
      <c r="F128" s="27" t="str">
        <f>IF(E18="","",E18)</f>
        <v>Vyplň údaj</v>
      </c>
      <c r="G128" s="40"/>
      <c r="H128" s="40"/>
      <c r="I128" s="32" t="s">
        <v>32</v>
      </c>
      <c r="J128" s="36" t="str">
        <f>E24</f>
        <v>Neubauerová Soňa, SK-Projekt Ostrov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10.32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11" customFormat="1" ht="29.28" customHeight="1">
      <c r="A130" s="191"/>
      <c r="B130" s="192"/>
      <c r="C130" s="193" t="s">
        <v>107</v>
      </c>
      <c r="D130" s="194" t="s">
        <v>60</v>
      </c>
      <c r="E130" s="194" t="s">
        <v>56</v>
      </c>
      <c r="F130" s="194" t="s">
        <v>57</v>
      </c>
      <c r="G130" s="194" t="s">
        <v>108</v>
      </c>
      <c r="H130" s="194" t="s">
        <v>109</v>
      </c>
      <c r="I130" s="194" t="s">
        <v>110</v>
      </c>
      <c r="J130" s="194" t="s">
        <v>95</v>
      </c>
      <c r="K130" s="195" t="s">
        <v>111</v>
      </c>
      <c r="L130" s="196"/>
      <c r="M130" s="100" t="s">
        <v>1</v>
      </c>
      <c r="N130" s="101" t="s">
        <v>39</v>
      </c>
      <c r="O130" s="101" t="s">
        <v>112</v>
      </c>
      <c r="P130" s="101" t="s">
        <v>113</v>
      </c>
      <c r="Q130" s="101" t="s">
        <v>114</v>
      </c>
      <c r="R130" s="101" t="s">
        <v>115</v>
      </c>
      <c r="S130" s="101" t="s">
        <v>116</v>
      </c>
      <c r="T130" s="102" t="s">
        <v>117</v>
      </c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</row>
    <row r="131" s="2" customFormat="1" ht="22.8" customHeight="1">
      <c r="A131" s="38"/>
      <c r="B131" s="39"/>
      <c r="C131" s="107" t="s">
        <v>118</v>
      </c>
      <c r="D131" s="40"/>
      <c r="E131" s="40"/>
      <c r="F131" s="40"/>
      <c r="G131" s="40"/>
      <c r="H131" s="40"/>
      <c r="I131" s="40"/>
      <c r="J131" s="197">
        <f>BK131</f>
        <v>0</v>
      </c>
      <c r="K131" s="40"/>
      <c r="L131" s="44"/>
      <c r="M131" s="103"/>
      <c r="N131" s="198"/>
      <c r="O131" s="104"/>
      <c r="P131" s="199">
        <f>P132+P367+P388</f>
        <v>0</v>
      </c>
      <c r="Q131" s="104"/>
      <c r="R131" s="199">
        <f>R132+R367+R388</f>
        <v>30.939331199999998</v>
      </c>
      <c r="S131" s="104"/>
      <c r="T131" s="200">
        <f>T132+T367+T388</f>
        <v>34.649000000000001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74</v>
      </c>
      <c r="AU131" s="17" t="s">
        <v>97</v>
      </c>
      <c r="BK131" s="201">
        <f>BK132+BK367+BK388</f>
        <v>0</v>
      </c>
    </row>
    <row r="132" s="12" customFormat="1" ht="25.92" customHeight="1">
      <c r="A132" s="12"/>
      <c r="B132" s="202"/>
      <c r="C132" s="203"/>
      <c r="D132" s="204" t="s">
        <v>74</v>
      </c>
      <c r="E132" s="205" t="s">
        <v>119</v>
      </c>
      <c r="F132" s="205" t="s">
        <v>120</v>
      </c>
      <c r="G132" s="203"/>
      <c r="H132" s="203"/>
      <c r="I132" s="206"/>
      <c r="J132" s="207">
        <f>BK132</f>
        <v>0</v>
      </c>
      <c r="K132" s="203"/>
      <c r="L132" s="208"/>
      <c r="M132" s="209"/>
      <c r="N132" s="210"/>
      <c r="O132" s="210"/>
      <c r="P132" s="211">
        <f>P133+P180+P193+P197+P221+P242+P258+P358+P365</f>
        <v>0</v>
      </c>
      <c r="Q132" s="210"/>
      <c r="R132" s="211">
        <f>R133+R180+R193+R197+R221+R242+R258+R358+R365</f>
        <v>30.6428312</v>
      </c>
      <c r="S132" s="210"/>
      <c r="T132" s="212">
        <f>T133+T180+T193+T197+T221+T242+T258+T358+T365</f>
        <v>34.649000000000001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83</v>
      </c>
      <c r="AT132" s="214" t="s">
        <v>74</v>
      </c>
      <c r="AU132" s="214" t="s">
        <v>75</v>
      </c>
      <c r="AY132" s="213" t="s">
        <v>121</v>
      </c>
      <c r="BK132" s="215">
        <f>BK133+BK180+BK193+BK197+BK221+BK242+BK258+BK358+BK365</f>
        <v>0</v>
      </c>
    </row>
    <row r="133" s="12" customFormat="1" ht="22.8" customHeight="1">
      <c r="A133" s="12"/>
      <c r="B133" s="202"/>
      <c r="C133" s="203"/>
      <c r="D133" s="204" t="s">
        <v>74</v>
      </c>
      <c r="E133" s="216" t="s">
        <v>138</v>
      </c>
      <c r="F133" s="216" t="s">
        <v>216</v>
      </c>
      <c r="G133" s="203"/>
      <c r="H133" s="203"/>
      <c r="I133" s="206"/>
      <c r="J133" s="217">
        <f>BK133</f>
        <v>0</v>
      </c>
      <c r="K133" s="203"/>
      <c r="L133" s="208"/>
      <c r="M133" s="209"/>
      <c r="N133" s="210"/>
      <c r="O133" s="210"/>
      <c r="P133" s="211">
        <f>SUM(P134:P179)</f>
        <v>0</v>
      </c>
      <c r="Q133" s="210"/>
      <c r="R133" s="211">
        <f>SUM(R134:R179)</f>
        <v>15.514370699999999</v>
      </c>
      <c r="S133" s="210"/>
      <c r="T133" s="212">
        <f>SUM(T134:T179)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83</v>
      </c>
      <c r="AT133" s="214" t="s">
        <v>74</v>
      </c>
      <c r="AU133" s="214" t="s">
        <v>83</v>
      </c>
      <c r="AY133" s="213" t="s">
        <v>121</v>
      </c>
      <c r="BK133" s="215">
        <f>SUM(BK134:BK179)</f>
        <v>0</v>
      </c>
    </row>
    <row r="134" s="2" customFormat="1" ht="16.5" customHeight="1">
      <c r="A134" s="38"/>
      <c r="B134" s="39"/>
      <c r="C134" s="218" t="s">
        <v>83</v>
      </c>
      <c r="D134" s="218" t="s">
        <v>123</v>
      </c>
      <c r="E134" s="219" t="s">
        <v>217</v>
      </c>
      <c r="F134" s="220" t="s">
        <v>218</v>
      </c>
      <c r="G134" s="221" t="s">
        <v>219</v>
      </c>
      <c r="H134" s="222">
        <v>0.51000000000000001</v>
      </c>
      <c r="I134" s="223"/>
      <c r="J134" s="222">
        <f>ROUND(I134*H134,2)</f>
        <v>0</v>
      </c>
      <c r="K134" s="220" t="s">
        <v>127</v>
      </c>
      <c r="L134" s="44"/>
      <c r="M134" s="224" t="s">
        <v>1</v>
      </c>
      <c r="N134" s="225" t="s">
        <v>40</v>
      </c>
      <c r="O134" s="91"/>
      <c r="P134" s="226">
        <f>O134*H134</f>
        <v>0</v>
      </c>
      <c r="Q134" s="226">
        <v>2.5018699999999998</v>
      </c>
      <c r="R134" s="226">
        <f>Q134*H134</f>
        <v>1.2759536999999999</v>
      </c>
      <c r="S134" s="226">
        <v>0</v>
      </c>
      <c r="T134" s="22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8" t="s">
        <v>128</v>
      </c>
      <c r="AT134" s="228" t="s">
        <v>123</v>
      </c>
      <c r="AU134" s="228" t="s">
        <v>85</v>
      </c>
      <c r="AY134" s="17" t="s">
        <v>121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7" t="s">
        <v>83</v>
      </c>
      <c r="BK134" s="229">
        <f>ROUND(I134*H134,2)</f>
        <v>0</v>
      </c>
      <c r="BL134" s="17" t="s">
        <v>128</v>
      </c>
      <c r="BM134" s="228" t="s">
        <v>220</v>
      </c>
    </row>
    <row r="135" s="13" customFormat="1">
      <c r="A135" s="13"/>
      <c r="B135" s="230"/>
      <c r="C135" s="231"/>
      <c r="D135" s="232" t="s">
        <v>135</v>
      </c>
      <c r="E135" s="233" t="s">
        <v>1</v>
      </c>
      <c r="F135" s="234" t="s">
        <v>221</v>
      </c>
      <c r="G135" s="231"/>
      <c r="H135" s="233" t="s">
        <v>1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0" t="s">
        <v>135</v>
      </c>
      <c r="AU135" s="240" t="s">
        <v>85</v>
      </c>
      <c r="AV135" s="13" t="s">
        <v>83</v>
      </c>
      <c r="AW135" s="13" t="s">
        <v>31</v>
      </c>
      <c r="AX135" s="13" t="s">
        <v>75</v>
      </c>
      <c r="AY135" s="240" t="s">
        <v>121</v>
      </c>
    </row>
    <row r="136" s="13" customFormat="1">
      <c r="A136" s="13"/>
      <c r="B136" s="230"/>
      <c r="C136" s="231"/>
      <c r="D136" s="232" t="s">
        <v>135</v>
      </c>
      <c r="E136" s="233" t="s">
        <v>1</v>
      </c>
      <c r="F136" s="234" t="s">
        <v>222</v>
      </c>
      <c r="G136" s="231"/>
      <c r="H136" s="233" t="s">
        <v>1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135</v>
      </c>
      <c r="AU136" s="240" t="s">
        <v>85</v>
      </c>
      <c r="AV136" s="13" t="s">
        <v>83</v>
      </c>
      <c r="AW136" s="13" t="s">
        <v>31</v>
      </c>
      <c r="AX136" s="13" t="s">
        <v>75</v>
      </c>
      <c r="AY136" s="240" t="s">
        <v>121</v>
      </c>
    </row>
    <row r="137" s="14" customFormat="1">
      <c r="A137" s="14"/>
      <c r="B137" s="241"/>
      <c r="C137" s="242"/>
      <c r="D137" s="232" t="s">
        <v>135</v>
      </c>
      <c r="E137" s="243" t="s">
        <v>1</v>
      </c>
      <c r="F137" s="244" t="s">
        <v>223</v>
      </c>
      <c r="G137" s="242"/>
      <c r="H137" s="245">
        <v>0.51000000000000001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1" t="s">
        <v>135</v>
      </c>
      <c r="AU137" s="251" t="s">
        <v>85</v>
      </c>
      <c r="AV137" s="14" t="s">
        <v>85</v>
      </c>
      <c r="AW137" s="14" t="s">
        <v>31</v>
      </c>
      <c r="AX137" s="14" t="s">
        <v>83</v>
      </c>
      <c r="AY137" s="251" t="s">
        <v>121</v>
      </c>
    </row>
    <row r="138" s="2" customFormat="1" ht="16.5" customHeight="1">
      <c r="A138" s="38"/>
      <c r="B138" s="39"/>
      <c r="C138" s="218" t="s">
        <v>85</v>
      </c>
      <c r="D138" s="218" t="s">
        <v>123</v>
      </c>
      <c r="E138" s="219" t="s">
        <v>224</v>
      </c>
      <c r="F138" s="220" t="s">
        <v>225</v>
      </c>
      <c r="G138" s="221" t="s">
        <v>219</v>
      </c>
      <c r="H138" s="222">
        <v>0.10000000000000001</v>
      </c>
      <c r="I138" s="223"/>
      <c r="J138" s="222">
        <f>ROUND(I138*H138,2)</f>
        <v>0</v>
      </c>
      <c r="K138" s="220" t="s">
        <v>127</v>
      </c>
      <c r="L138" s="44"/>
      <c r="M138" s="224" t="s">
        <v>1</v>
      </c>
      <c r="N138" s="225" t="s">
        <v>40</v>
      </c>
      <c r="O138" s="91"/>
      <c r="P138" s="226">
        <f>O138*H138</f>
        <v>0</v>
      </c>
      <c r="Q138" s="226">
        <v>2.5018699999999998</v>
      </c>
      <c r="R138" s="226">
        <f>Q138*H138</f>
        <v>0.25018699999999999</v>
      </c>
      <c r="S138" s="226">
        <v>0</v>
      </c>
      <c r="T138" s="22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8" t="s">
        <v>128</v>
      </c>
      <c r="AT138" s="228" t="s">
        <v>123</v>
      </c>
      <c r="AU138" s="228" t="s">
        <v>85</v>
      </c>
      <c r="AY138" s="17" t="s">
        <v>121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7" t="s">
        <v>83</v>
      </c>
      <c r="BK138" s="229">
        <f>ROUND(I138*H138,2)</f>
        <v>0</v>
      </c>
      <c r="BL138" s="17" t="s">
        <v>128</v>
      </c>
      <c r="BM138" s="228" t="s">
        <v>226</v>
      </c>
    </row>
    <row r="139" s="13" customFormat="1">
      <c r="A139" s="13"/>
      <c r="B139" s="230"/>
      <c r="C139" s="231"/>
      <c r="D139" s="232" t="s">
        <v>135</v>
      </c>
      <c r="E139" s="233" t="s">
        <v>1</v>
      </c>
      <c r="F139" s="234" t="s">
        <v>227</v>
      </c>
      <c r="G139" s="231"/>
      <c r="H139" s="233" t="s">
        <v>1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135</v>
      </c>
      <c r="AU139" s="240" t="s">
        <v>85</v>
      </c>
      <c r="AV139" s="13" t="s">
        <v>83</v>
      </c>
      <c r="AW139" s="13" t="s">
        <v>31</v>
      </c>
      <c r="AX139" s="13" t="s">
        <v>75</v>
      </c>
      <c r="AY139" s="240" t="s">
        <v>121</v>
      </c>
    </row>
    <row r="140" s="13" customFormat="1">
      <c r="A140" s="13"/>
      <c r="B140" s="230"/>
      <c r="C140" s="231"/>
      <c r="D140" s="232" t="s">
        <v>135</v>
      </c>
      <c r="E140" s="233" t="s">
        <v>1</v>
      </c>
      <c r="F140" s="234" t="s">
        <v>228</v>
      </c>
      <c r="G140" s="231"/>
      <c r="H140" s="233" t="s">
        <v>1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0" t="s">
        <v>135</v>
      </c>
      <c r="AU140" s="240" t="s">
        <v>85</v>
      </c>
      <c r="AV140" s="13" t="s">
        <v>83</v>
      </c>
      <c r="AW140" s="13" t="s">
        <v>31</v>
      </c>
      <c r="AX140" s="13" t="s">
        <v>75</v>
      </c>
      <c r="AY140" s="240" t="s">
        <v>121</v>
      </c>
    </row>
    <row r="141" s="14" customFormat="1">
      <c r="A141" s="14"/>
      <c r="B141" s="241"/>
      <c r="C141" s="242"/>
      <c r="D141" s="232" t="s">
        <v>135</v>
      </c>
      <c r="E141" s="243" t="s">
        <v>1</v>
      </c>
      <c r="F141" s="244" t="s">
        <v>229</v>
      </c>
      <c r="G141" s="242"/>
      <c r="H141" s="245">
        <v>0.10000000000000001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1" t="s">
        <v>135</v>
      </c>
      <c r="AU141" s="251" t="s">
        <v>85</v>
      </c>
      <c r="AV141" s="14" t="s">
        <v>85</v>
      </c>
      <c r="AW141" s="14" t="s">
        <v>31</v>
      </c>
      <c r="AX141" s="14" t="s">
        <v>83</v>
      </c>
      <c r="AY141" s="251" t="s">
        <v>121</v>
      </c>
    </row>
    <row r="142" s="2" customFormat="1" ht="24.15" customHeight="1">
      <c r="A142" s="38"/>
      <c r="B142" s="39"/>
      <c r="C142" s="218" t="s">
        <v>138</v>
      </c>
      <c r="D142" s="218" t="s">
        <v>123</v>
      </c>
      <c r="E142" s="219" t="s">
        <v>230</v>
      </c>
      <c r="F142" s="220" t="s">
        <v>231</v>
      </c>
      <c r="G142" s="221" t="s">
        <v>126</v>
      </c>
      <c r="H142" s="222">
        <v>5.1600000000000001</v>
      </c>
      <c r="I142" s="223"/>
      <c r="J142" s="222">
        <f>ROUND(I142*H142,2)</f>
        <v>0</v>
      </c>
      <c r="K142" s="220" t="s">
        <v>127</v>
      </c>
      <c r="L142" s="44"/>
      <c r="M142" s="224" t="s">
        <v>1</v>
      </c>
      <c r="N142" s="225" t="s">
        <v>40</v>
      </c>
      <c r="O142" s="91"/>
      <c r="P142" s="226">
        <f>O142*H142</f>
        <v>0</v>
      </c>
      <c r="Q142" s="226">
        <v>0.0027499999999999998</v>
      </c>
      <c r="R142" s="226">
        <f>Q142*H142</f>
        <v>0.01419</v>
      </c>
      <c r="S142" s="226">
        <v>0</v>
      </c>
      <c r="T142" s="22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8" t="s">
        <v>128</v>
      </c>
      <c r="AT142" s="228" t="s">
        <v>123</v>
      </c>
      <c r="AU142" s="228" t="s">
        <v>85</v>
      </c>
      <c r="AY142" s="17" t="s">
        <v>121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7" t="s">
        <v>83</v>
      </c>
      <c r="BK142" s="229">
        <f>ROUND(I142*H142,2)</f>
        <v>0</v>
      </c>
      <c r="BL142" s="17" t="s">
        <v>128</v>
      </c>
      <c r="BM142" s="228" t="s">
        <v>232</v>
      </c>
    </row>
    <row r="143" s="14" customFormat="1">
      <c r="A143" s="14"/>
      <c r="B143" s="241"/>
      <c r="C143" s="242"/>
      <c r="D143" s="232" t="s">
        <v>135</v>
      </c>
      <c r="E143" s="243" t="s">
        <v>1</v>
      </c>
      <c r="F143" s="244" t="s">
        <v>233</v>
      </c>
      <c r="G143" s="242"/>
      <c r="H143" s="245">
        <v>4.1600000000000001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1" t="s">
        <v>135</v>
      </c>
      <c r="AU143" s="251" t="s">
        <v>85</v>
      </c>
      <c r="AV143" s="14" t="s">
        <v>85</v>
      </c>
      <c r="AW143" s="14" t="s">
        <v>31</v>
      </c>
      <c r="AX143" s="14" t="s">
        <v>75</v>
      </c>
      <c r="AY143" s="251" t="s">
        <v>121</v>
      </c>
    </row>
    <row r="144" s="14" customFormat="1">
      <c r="A144" s="14"/>
      <c r="B144" s="241"/>
      <c r="C144" s="242"/>
      <c r="D144" s="232" t="s">
        <v>135</v>
      </c>
      <c r="E144" s="243" t="s">
        <v>1</v>
      </c>
      <c r="F144" s="244" t="s">
        <v>234</v>
      </c>
      <c r="G144" s="242"/>
      <c r="H144" s="245">
        <v>1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1" t="s">
        <v>135</v>
      </c>
      <c r="AU144" s="251" t="s">
        <v>85</v>
      </c>
      <c r="AV144" s="14" t="s">
        <v>85</v>
      </c>
      <c r="AW144" s="14" t="s">
        <v>31</v>
      </c>
      <c r="AX144" s="14" t="s">
        <v>75</v>
      </c>
      <c r="AY144" s="251" t="s">
        <v>121</v>
      </c>
    </row>
    <row r="145" s="15" customFormat="1">
      <c r="A145" s="15"/>
      <c r="B145" s="260"/>
      <c r="C145" s="261"/>
      <c r="D145" s="232" t="s">
        <v>135</v>
      </c>
      <c r="E145" s="262" t="s">
        <v>1</v>
      </c>
      <c r="F145" s="263" t="s">
        <v>235</v>
      </c>
      <c r="G145" s="261"/>
      <c r="H145" s="264">
        <v>5.1600000000000001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0" t="s">
        <v>135</v>
      </c>
      <c r="AU145" s="270" t="s">
        <v>85</v>
      </c>
      <c r="AV145" s="15" t="s">
        <v>128</v>
      </c>
      <c r="AW145" s="15" t="s">
        <v>31</v>
      </c>
      <c r="AX145" s="15" t="s">
        <v>83</v>
      </c>
      <c r="AY145" s="270" t="s">
        <v>121</v>
      </c>
    </row>
    <row r="146" s="2" customFormat="1" ht="24.15" customHeight="1">
      <c r="A146" s="38"/>
      <c r="B146" s="39"/>
      <c r="C146" s="218" t="s">
        <v>128</v>
      </c>
      <c r="D146" s="218" t="s">
        <v>123</v>
      </c>
      <c r="E146" s="219" t="s">
        <v>236</v>
      </c>
      <c r="F146" s="220" t="s">
        <v>237</v>
      </c>
      <c r="G146" s="221" t="s">
        <v>126</v>
      </c>
      <c r="H146" s="222">
        <v>5.1600000000000001</v>
      </c>
      <c r="I146" s="223"/>
      <c r="J146" s="222">
        <f>ROUND(I146*H146,2)</f>
        <v>0</v>
      </c>
      <c r="K146" s="220" t="s">
        <v>127</v>
      </c>
      <c r="L146" s="44"/>
      <c r="M146" s="224" t="s">
        <v>1</v>
      </c>
      <c r="N146" s="225" t="s">
        <v>40</v>
      </c>
      <c r="O146" s="91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8" t="s">
        <v>128</v>
      </c>
      <c r="AT146" s="228" t="s">
        <v>123</v>
      </c>
      <c r="AU146" s="228" t="s">
        <v>85</v>
      </c>
      <c r="AY146" s="17" t="s">
        <v>121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7" t="s">
        <v>83</v>
      </c>
      <c r="BK146" s="229">
        <f>ROUND(I146*H146,2)</f>
        <v>0</v>
      </c>
      <c r="BL146" s="17" t="s">
        <v>128</v>
      </c>
      <c r="BM146" s="228" t="s">
        <v>238</v>
      </c>
    </row>
    <row r="147" s="2" customFormat="1" ht="37.8" customHeight="1">
      <c r="A147" s="38"/>
      <c r="B147" s="39"/>
      <c r="C147" s="218" t="s">
        <v>130</v>
      </c>
      <c r="D147" s="218" t="s">
        <v>123</v>
      </c>
      <c r="E147" s="219" t="s">
        <v>239</v>
      </c>
      <c r="F147" s="220" t="s">
        <v>240</v>
      </c>
      <c r="G147" s="221" t="s">
        <v>219</v>
      </c>
      <c r="H147" s="222">
        <v>5.4000000000000004</v>
      </c>
      <c r="I147" s="223"/>
      <c r="J147" s="222">
        <f>ROUND(I147*H147,2)</f>
        <v>0</v>
      </c>
      <c r="K147" s="220" t="s">
        <v>1</v>
      </c>
      <c r="L147" s="44"/>
      <c r="M147" s="224" t="s">
        <v>1</v>
      </c>
      <c r="N147" s="225" t="s">
        <v>40</v>
      </c>
      <c r="O147" s="91"/>
      <c r="P147" s="226">
        <f>O147*H147</f>
        <v>0</v>
      </c>
      <c r="Q147" s="226">
        <v>2.5</v>
      </c>
      <c r="R147" s="226">
        <f>Q147*H147</f>
        <v>13.5</v>
      </c>
      <c r="S147" s="226">
        <v>0</v>
      </c>
      <c r="T147" s="22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8" t="s">
        <v>128</v>
      </c>
      <c r="AT147" s="228" t="s">
        <v>123</v>
      </c>
      <c r="AU147" s="228" t="s">
        <v>85</v>
      </c>
      <c r="AY147" s="17" t="s">
        <v>121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7" t="s">
        <v>83</v>
      </c>
      <c r="BK147" s="229">
        <f>ROUND(I147*H147,2)</f>
        <v>0</v>
      </c>
      <c r="BL147" s="17" t="s">
        <v>128</v>
      </c>
      <c r="BM147" s="228" t="s">
        <v>241</v>
      </c>
    </row>
    <row r="148" s="2" customFormat="1">
      <c r="A148" s="38"/>
      <c r="B148" s="39"/>
      <c r="C148" s="40"/>
      <c r="D148" s="232" t="s">
        <v>142</v>
      </c>
      <c r="E148" s="40"/>
      <c r="F148" s="252" t="s">
        <v>242</v>
      </c>
      <c r="G148" s="40"/>
      <c r="H148" s="40"/>
      <c r="I148" s="253"/>
      <c r="J148" s="40"/>
      <c r="K148" s="40"/>
      <c r="L148" s="44"/>
      <c r="M148" s="254"/>
      <c r="N148" s="25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142</v>
      </c>
      <c r="AU148" s="17" t="s">
        <v>85</v>
      </c>
    </row>
    <row r="149" s="13" customFormat="1">
      <c r="A149" s="13"/>
      <c r="B149" s="230"/>
      <c r="C149" s="231"/>
      <c r="D149" s="232" t="s">
        <v>135</v>
      </c>
      <c r="E149" s="233" t="s">
        <v>1</v>
      </c>
      <c r="F149" s="234" t="s">
        <v>243</v>
      </c>
      <c r="G149" s="231"/>
      <c r="H149" s="233" t="s">
        <v>1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0" t="s">
        <v>135</v>
      </c>
      <c r="AU149" s="240" t="s">
        <v>85</v>
      </c>
      <c r="AV149" s="13" t="s">
        <v>83</v>
      </c>
      <c r="AW149" s="13" t="s">
        <v>31</v>
      </c>
      <c r="AX149" s="13" t="s">
        <v>75</v>
      </c>
      <c r="AY149" s="240" t="s">
        <v>121</v>
      </c>
    </row>
    <row r="150" s="13" customFormat="1">
      <c r="A150" s="13"/>
      <c r="B150" s="230"/>
      <c r="C150" s="231"/>
      <c r="D150" s="232" t="s">
        <v>135</v>
      </c>
      <c r="E150" s="233" t="s">
        <v>1</v>
      </c>
      <c r="F150" s="234" t="s">
        <v>244</v>
      </c>
      <c r="G150" s="231"/>
      <c r="H150" s="233" t="s">
        <v>1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0" t="s">
        <v>135</v>
      </c>
      <c r="AU150" s="240" t="s">
        <v>85</v>
      </c>
      <c r="AV150" s="13" t="s">
        <v>83</v>
      </c>
      <c r="AW150" s="13" t="s">
        <v>31</v>
      </c>
      <c r="AX150" s="13" t="s">
        <v>75</v>
      </c>
      <c r="AY150" s="240" t="s">
        <v>121</v>
      </c>
    </row>
    <row r="151" s="14" customFormat="1">
      <c r="A151" s="14"/>
      <c r="B151" s="241"/>
      <c r="C151" s="242"/>
      <c r="D151" s="232" t="s">
        <v>135</v>
      </c>
      <c r="E151" s="243" t="s">
        <v>1</v>
      </c>
      <c r="F151" s="244" t="s">
        <v>245</v>
      </c>
      <c r="G151" s="242"/>
      <c r="H151" s="245">
        <v>5.4000000000000004</v>
      </c>
      <c r="I151" s="246"/>
      <c r="J151" s="242"/>
      <c r="K151" s="242"/>
      <c r="L151" s="247"/>
      <c r="M151" s="248"/>
      <c r="N151" s="249"/>
      <c r="O151" s="249"/>
      <c r="P151" s="249"/>
      <c r="Q151" s="249"/>
      <c r="R151" s="249"/>
      <c r="S151" s="249"/>
      <c r="T151" s="25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1" t="s">
        <v>135</v>
      </c>
      <c r="AU151" s="251" t="s">
        <v>85</v>
      </c>
      <c r="AV151" s="14" t="s">
        <v>85</v>
      </c>
      <c r="AW151" s="14" t="s">
        <v>31</v>
      </c>
      <c r="AX151" s="14" t="s">
        <v>83</v>
      </c>
      <c r="AY151" s="251" t="s">
        <v>121</v>
      </c>
    </row>
    <row r="152" s="2" customFormat="1" ht="24.15" customHeight="1">
      <c r="A152" s="38"/>
      <c r="B152" s="39"/>
      <c r="C152" s="218" t="s">
        <v>155</v>
      </c>
      <c r="D152" s="218" t="s">
        <v>123</v>
      </c>
      <c r="E152" s="219" t="s">
        <v>246</v>
      </c>
      <c r="F152" s="220" t="s">
        <v>247</v>
      </c>
      <c r="G152" s="221" t="s">
        <v>158</v>
      </c>
      <c r="H152" s="222">
        <v>65</v>
      </c>
      <c r="I152" s="223"/>
      <c r="J152" s="222">
        <f>ROUND(I152*H152,2)</f>
        <v>0</v>
      </c>
      <c r="K152" s="220" t="s">
        <v>1</v>
      </c>
      <c r="L152" s="44"/>
      <c r="M152" s="224" t="s">
        <v>1</v>
      </c>
      <c r="N152" s="225" t="s">
        <v>40</v>
      </c>
      <c r="O152" s="91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8" t="s">
        <v>128</v>
      </c>
      <c r="AT152" s="228" t="s">
        <v>123</v>
      </c>
      <c r="AU152" s="228" t="s">
        <v>85</v>
      </c>
      <c r="AY152" s="17" t="s">
        <v>121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7" t="s">
        <v>83</v>
      </c>
      <c r="BK152" s="229">
        <f>ROUND(I152*H152,2)</f>
        <v>0</v>
      </c>
      <c r="BL152" s="17" t="s">
        <v>128</v>
      </c>
      <c r="BM152" s="228" t="s">
        <v>248</v>
      </c>
    </row>
    <row r="153" s="13" customFormat="1">
      <c r="A153" s="13"/>
      <c r="B153" s="230"/>
      <c r="C153" s="231"/>
      <c r="D153" s="232" t="s">
        <v>135</v>
      </c>
      <c r="E153" s="233" t="s">
        <v>1</v>
      </c>
      <c r="F153" s="234" t="s">
        <v>249</v>
      </c>
      <c r="G153" s="231"/>
      <c r="H153" s="233" t="s">
        <v>1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0" t="s">
        <v>135</v>
      </c>
      <c r="AU153" s="240" t="s">
        <v>85</v>
      </c>
      <c r="AV153" s="13" t="s">
        <v>83</v>
      </c>
      <c r="AW153" s="13" t="s">
        <v>31</v>
      </c>
      <c r="AX153" s="13" t="s">
        <v>75</v>
      </c>
      <c r="AY153" s="240" t="s">
        <v>121</v>
      </c>
    </row>
    <row r="154" s="14" customFormat="1">
      <c r="A154" s="14"/>
      <c r="B154" s="241"/>
      <c r="C154" s="242"/>
      <c r="D154" s="232" t="s">
        <v>135</v>
      </c>
      <c r="E154" s="243" t="s">
        <v>1</v>
      </c>
      <c r="F154" s="244" t="s">
        <v>250</v>
      </c>
      <c r="G154" s="242"/>
      <c r="H154" s="245">
        <v>51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135</v>
      </c>
      <c r="AU154" s="251" t="s">
        <v>85</v>
      </c>
      <c r="AV154" s="14" t="s">
        <v>85</v>
      </c>
      <c r="AW154" s="14" t="s">
        <v>31</v>
      </c>
      <c r="AX154" s="14" t="s">
        <v>75</v>
      </c>
      <c r="AY154" s="251" t="s">
        <v>121</v>
      </c>
    </row>
    <row r="155" s="13" customFormat="1">
      <c r="A155" s="13"/>
      <c r="B155" s="230"/>
      <c r="C155" s="231"/>
      <c r="D155" s="232" t="s">
        <v>135</v>
      </c>
      <c r="E155" s="233" t="s">
        <v>1</v>
      </c>
      <c r="F155" s="234" t="s">
        <v>251</v>
      </c>
      <c r="G155" s="231"/>
      <c r="H155" s="233" t="s">
        <v>1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0" t="s">
        <v>135</v>
      </c>
      <c r="AU155" s="240" t="s">
        <v>85</v>
      </c>
      <c r="AV155" s="13" t="s">
        <v>83</v>
      </c>
      <c r="AW155" s="13" t="s">
        <v>31</v>
      </c>
      <c r="AX155" s="13" t="s">
        <v>75</v>
      </c>
      <c r="AY155" s="240" t="s">
        <v>121</v>
      </c>
    </row>
    <row r="156" s="14" customFormat="1">
      <c r="A156" s="14"/>
      <c r="B156" s="241"/>
      <c r="C156" s="242"/>
      <c r="D156" s="232" t="s">
        <v>135</v>
      </c>
      <c r="E156" s="243" t="s">
        <v>1</v>
      </c>
      <c r="F156" s="244" t="s">
        <v>200</v>
      </c>
      <c r="G156" s="242"/>
      <c r="H156" s="245">
        <v>14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1" t="s">
        <v>135</v>
      </c>
      <c r="AU156" s="251" t="s">
        <v>85</v>
      </c>
      <c r="AV156" s="14" t="s">
        <v>85</v>
      </c>
      <c r="AW156" s="14" t="s">
        <v>31</v>
      </c>
      <c r="AX156" s="14" t="s">
        <v>75</v>
      </c>
      <c r="AY156" s="251" t="s">
        <v>121</v>
      </c>
    </row>
    <row r="157" s="15" customFormat="1">
      <c r="A157" s="15"/>
      <c r="B157" s="260"/>
      <c r="C157" s="261"/>
      <c r="D157" s="232" t="s">
        <v>135</v>
      </c>
      <c r="E157" s="262" t="s">
        <v>1</v>
      </c>
      <c r="F157" s="263" t="s">
        <v>235</v>
      </c>
      <c r="G157" s="261"/>
      <c r="H157" s="264">
        <v>65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0" t="s">
        <v>135</v>
      </c>
      <c r="AU157" s="270" t="s">
        <v>85</v>
      </c>
      <c r="AV157" s="15" t="s">
        <v>128</v>
      </c>
      <c r="AW157" s="15" t="s">
        <v>31</v>
      </c>
      <c r="AX157" s="15" t="s">
        <v>83</v>
      </c>
      <c r="AY157" s="270" t="s">
        <v>121</v>
      </c>
    </row>
    <row r="158" s="2" customFormat="1" ht="24.15" customHeight="1">
      <c r="A158" s="38"/>
      <c r="B158" s="39"/>
      <c r="C158" s="271" t="s">
        <v>162</v>
      </c>
      <c r="D158" s="271" t="s">
        <v>252</v>
      </c>
      <c r="E158" s="272" t="s">
        <v>253</v>
      </c>
      <c r="F158" s="273" t="s">
        <v>254</v>
      </c>
      <c r="G158" s="274" t="s">
        <v>158</v>
      </c>
      <c r="H158" s="275">
        <v>29</v>
      </c>
      <c r="I158" s="276"/>
      <c r="J158" s="275">
        <f>ROUND(I158*H158,2)</f>
        <v>0</v>
      </c>
      <c r="K158" s="273" t="s">
        <v>1</v>
      </c>
      <c r="L158" s="277"/>
      <c r="M158" s="278" t="s">
        <v>1</v>
      </c>
      <c r="N158" s="279" t="s">
        <v>40</v>
      </c>
      <c r="O158" s="91"/>
      <c r="P158" s="226">
        <f>O158*H158</f>
        <v>0</v>
      </c>
      <c r="Q158" s="226">
        <v>0.0035000000000000001</v>
      </c>
      <c r="R158" s="226">
        <f>Q158*H158</f>
        <v>0.10150000000000001</v>
      </c>
      <c r="S158" s="226">
        <v>0</v>
      </c>
      <c r="T158" s="22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8" t="s">
        <v>168</v>
      </c>
      <c r="AT158" s="228" t="s">
        <v>252</v>
      </c>
      <c r="AU158" s="228" t="s">
        <v>85</v>
      </c>
      <c r="AY158" s="17" t="s">
        <v>121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7" t="s">
        <v>83</v>
      </c>
      <c r="BK158" s="229">
        <f>ROUND(I158*H158,2)</f>
        <v>0</v>
      </c>
      <c r="BL158" s="17" t="s">
        <v>128</v>
      </c>
      <c r="BM158" s="228" t="s">
        <v>255</v>
      </c>
    </row>
    <row r="159" s="2" customFormat="1" ht="24.15" customHeight="1">
      <c r="A159" s="38"/>
      <c r="B159" s="39"/>
      <c r="C159" s="271" t="s">
        <v>168</v>
      </c>
      <c r="D159" s="271" t="s">
        <v>252</v>
      </c>
      <c r="E159" s="272" t="s">
        <v>256</v>
      </c>
      <c r="F159" s="273" t="s">
        <v>257</v>
      </c>
      <c r="G159" s="274" t="s">
        <v>158</v>
      </c>
      <c r="H159" s="275">
        <v>22</v>
      </c>
      <c r="I159" s="276"/>
      <c r="J159" s="275">
        <f>ROUND(I159*H159,2)</f>
        <v>0</v>
      </c>
      <c r="K159" s="273" t="s">
        <v>1</v>
      </c>
      <c r="L159" s="277"/>
      <c r="M159" s="278" t="s">
        <v>1</v>
      </c>
      <c r="N159" s="279" t="s">
        <v>40</v>
      </c>
      <c r="O159" s="91"/>
      <c r="P159" s="226">
        <f>O159*H159</f>
        <v>0</v>
      </c>
      <c r="Q159" s="226">
        <v>0.0035000000000000001</v>
      </c>
      <c r="R159" s="226">
        <f>Q159*H159</f>
        <v>0.076999999999999999</v>
      </c>
      <c r="S159" s="226">
        <v>0</v>
      </c>
      <c r="T159" s="22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8" t="s">
        <v>168</v>
      </c>
      <c r="AT159" s="228" t="s">
        <v>252</v>
      </c>
      <c r="AU159" s="228" t="s">
        <v>85</v>
      </c>
      <c r="AY159" s="17" t="s">
        <v>121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7" t="s">
        <v>83</v>
      </c>
      <c r="BK159" s="229">
        <f>ROUND(I159*H159,2)</f>
        <v>0</v>
      </c>
      <c r="BL159" s="17" t="s">
        <v>128</v>
      </c>
      <c r="BM159" s="228" t="s">
        <v>258</v>
      </c>
    </row>
    <row r="160" s="2" customFormat="1" ht="24.15" customHeight="1">
      <c r="A160" s="38"/>
      <c r="B160" s="39"/>
      <c r="C160" s="271" t="s">
        <v>173</v>
      </c>
      <c r="D160" s="271" t="s">
        <v>252</v>
      </c>
      <c r="E160" s="272" t="s">
        <v>259</v>
      </c>
      <c r="F160" s="273" t="s">
        <v>260</v>
      </c>
      <c r="G160" s="274" t="s">
        <v>158</v>
      </c>
      <c r="H160" s="275">
        <v>9</v>
      </c>
      <c r="I160" s="276"/>
      <c r="J160" s="275">
        <f>ROUND(I160*H160,2)</f>
        <v>0</v>
      </c>
      <c r="K160" s="273" t="s">
        <v>127</v>
      </c>
      <c r="L160" s="277"/>
      <c r="M160" s="278" t="s">
        <v>1</v>
      </c>
      <c r="N160" s="279" t="s">
        <v>40</v>
      </c>
      <c r="O160" s="91"/>
      <c r="P160" s="226">
        <f>O160*H160</f>
        <v>0</v>
      </c>
      <c r="Q160" s="226">
        <v>0.0033999999999999998</v>
      </c>
      <c r="R160" s="226">
        <f>Q160*H160</f>
        <v>0.030599999999999999</v>
      </c>
      <c r="S160" s="226">
        <v>0</v>
      </c>
      <c r="T160" s="22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8" t="s">
        <v>168</v>
      </c>
      <c r="AT160" s="228" t="s">
        <v>252</v>
      </c>
      <c r="AU160" s="228" t="s">
        <v>85</v>
      </c>
      <c r="AY160" s="17" t="s">
        <v>121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7" t="s">
        <v>83</v>
      </c>
      <c r="BK160" s="229">
        <f>ROUND(I160*H160,2)</f>
        <v>0</v>
      </c>
      <c r="BL160" s="17" t="s">
        <v>128</v>
      </c>
      <c r="BM160" s="228" t="s">
        <v>261</v>
      </c>
    </row>
    <row r="161" s="2" customFormat="1" ht="16.5" customHeight="1">
      <c r="A161" s="38"/>
      <c r="B161" s="39"/>
      <c r="C161" s="271" t="s">
        <v>178</v>
      </c>
      <c r="D161" s="271" t="s">
        <v>252</v>
      </c>
      <c r="E161" s="272" t="s">
        <v>262</v>
      </c>
      <c r="F161" s="273" t="s">
        <v>263</v>
      </c>
      <c r="G161" s="274" t="s">
        <v>158</v>
      </c>
      <c r="H161" s="275">
        <v>1</v>
      </c>
      <c r="I161" s="276"/>
      <c r="J161" s="275">
        <f>ROUND(I161*H161,2)</f>
        <v>0</v>
      </c>
      <c r="K161" s="273" t="s">
        <v>1</v>
      </c>
      <c r="L161" s="277"/>
      <c r="M161" s="278" t="s">
        <v>1</v>
      </c>
      <c r="N161" s="279" t="s">
        <v>40</v>
      </c>
      <c r="O161" s="91"/>
      <c r="P161" s="226">
        <f>O161*H161</f>
        <v>0</v>
      </c>
      <c r="Q161" s="226">
        <v>0.0033999999999999998</v>
      </c>
      <c r="R161" s="226">
        <f>Q161*H161</f>
        <v>0.0033999999999999998</v>
      </c>
      <c r="S161" s="226">
        <v>0</v>
      </c>
      <c r="T161" s="22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8" t="s">
        <v>168</v>
      </c>
      <c r="AT161" s="228" t="s">
        <v>252</v>
      </c>
      <c r="AU161" s="228" t="s">
        <v>85</v>
      </c>
      <c r="AY161" s="17" t="s">
        <v>121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7" t="s">
        <v>83</v>
      </c>
      <c r="BK161" s="229">
        <f>ROUND(I161*H161,2)</f>
        <v>0</v>
      </c>
      <c r="BL161" s="17" t="s">
        <v>128</v>
      </c>
      <c r="BM161" s="228" t="s">
        <v>264</v>
      </c>
    </row>
    <row r="162" s="2" customFormat="1" ht="16.5" customHeight="1">
      <c r="A162" s="38"/>
      <c r="B162" s="39"/>
      <c r="C162" s="271" t="s">
        <v>184</v>
      </c>
      <c r="D162" s="271" t="s">
        <v>252</v>
      </c>
      <c r="E162" s="272" t="s">
        <v>265</v>
      </c>
      <c r="F162" s="273" t="s">
        <v>266</v>
      </c>
      <c r="G162" s="274" t="s">
        <v>158</v>
      </c>
      <c r="H162" s="275">
        <v>4</v>
      </c>
      <c r="I162" s="276"/>
      <c r="J162" s="275">
        <f>ROUND(I162*H162,2)</f>
        <v>0</v>
      </c>
      <c r="K162" s="273" t="s">
        <v>1</v>
      </c>
      <c r="L162" s="277"/>
      <c r="M162" s="278" t="s">
        <v>1</v>
      </c>
      <c r="N162" s="279" t="s">
        <v>40</v>
      </c>
      <c r="O162" s="91"/>
      <c r="P162" s="226">
        <f>O162*H162</f>
        <v>0</v>
      </c>
      <c r="Q162" s="226">
        <v>0.0033999999999999998</v>
      </c>
      <c r="R162" s="226">
        <f>Q162*H162</f>
        <v>0.013599999999999999</v>
      </c>
      <c r="S162" s="226">
        <v>0</v>
      </c>
      <c r="T162" s="22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8" t="s">
        <v>168</v>
      </c>
      <c r="AT162" s="228" t="s">
        <v>252</v>
      </c>
      <c r="AU162" s="228" t="s">
        <v>85</v>
      </c>
      <c r="AY162" s="17" t="s">
        <v>121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7" t="s">
        <v>83</v>
      </c>
      <c r="BK162" s="229">
        <f>ROUND(I162*H162,2)</f>
        <v>0</v>
      </c>
      <c r="BL162" s="17" t="s">
        <v>128</v>
      </c>
      <c r="BM162" s="228" t="s">
        <v>267</v>
      </c>
    </row>
    <row r="163" s="2" customFormat="1" ht="24.15" customHeight="1">
      <c r="A163" s="38"/>
      <c r="B163" s="39"/>
      <c r="C163" s="218" t="s">
        <v>190</v>
      </c>
      <c r="D163" s="218" t="s">
        <v>123</v>
      </c>
      <c r="E163" s="219" t="s">
        <v>268</v>
      </c>
      <c r="F163" s="220" t="s">
        <v>269</v>
      </c>
      <c r="G163" s="221" t="s">
        <v>151</v>
      </c>
      <c r="H163" s="222">
        <v>127</v>
      </c>
      <c r="I163" s="223"/>
      <c r="J163" s="222">
        <f>ROUND(I163*H163,2)</f>
        <v>0</v>
      </c>
      <c r="K163" s="220" t="s">
        <v>127</v>
      </c>
      <c r="L163" s="44"/>
      <c r="M163" s="224" t="s">
        <v>1</v>
      </c>
      <c r="N163" s="225" t="s">
        <v>40</v>
      </c>
      <c r="O163" s="91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8" t="s">
        <v>128</v>
      </c>
      <c r="AT163" s="228" t="s">
        <v>123</v>
      </c>
      <c r="AU163" s="228" t="s">
        <v>85</v>
      </c>
      <c r="AY163" s="17" t="s">
        <v>121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7" t="s">
        <v>83</v>
      </c>
      <c r="BK163" s="229">
        <f>ROUND(I163*H163,2)</f>
        <v>0</v>
      </c>
      <c r="BL163" s="17" t="s">
        <v>128</v>
      </c>
      <c r="BM163" s="228" t="s">
        <v>270</v>
      </c>
    </row>
    <row r="164" s="14" customFormat="1">
      <c r="A164" s="14"/>
      <c r="B164" s="241"/>
      <c r="C164" s="242"/>
      <c r="D164" s="232" t="s">
        <v>135</v>
      </c>
      <c r="E164" s="243" t="s">
        <v>1</v>
      </c>
      <c r="F164" s="244" t="s">
        <v>271</v>
      </c>
      <c r="G164" s="242"/>
      <c r="H164" s="245">
        <v>127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1" t="s">
        <v>135</v>
      </c>
      <c r="AU164" s="251" t="s">
        <v>85</v>
      </c>
      <c r="AV164" s="14" t="s">
        <v>85</v>
      </c>
      <c r="AW164" s="14" t="s">
        <v>31</v>
      </c>
      <c r="AX164" s="14" t="s">
        <v>83</v>
      </c>
      <c r="AY164" s="251" t="s">
        <v>121</v>
      </c>
    </row>
    <row r="165" s="2" customFormat="1" ht="24.15" customHeight="1">
      <c r="A165" s="38"/>
      <c r="B165" s="39"/>
      <c r="C165" s="271" t="s">
        <v>196</v>
      </c>
      <c r="D165" s="271" t="s">
        <v>252</v>
      </c>
      <c r="E165" s="272" t="s">
        <v>272</v>
      </c>
      <c r="F165" s="273" t="s">
        <v>273</v>
      </c>
      <c r="G165" s="274" t="s">
        <v>151</v>
      </c>
      <c r="H165" s="275">
        <v>85</v>
      </c>
      <c r="I165" s="276"/>
      <c r="J165" s="275">
        <f>ROUND(I165*H165,2)</f>
        <v>0</v>
      </c>
      <c r="K165" s="273" t="s">
        <v>1</v>
      </c>
      <c r="L165" s="277"/>
      <c r="M165" s="278" t="s">
        <v>1</v>
      </c>
      <c r="N165" s="279" t="s">
        <v>40</v>
      </c>
      <c r="O165" s="91"/>
      <c r="P165" s="226">
        <f>O165*H165</f>
        <v>0</v>
      </c>
      <c r="Q165" s="226">
        <v>0.0018</v>
      </c>
      <c r="R165" s="226">
        <f>Q165*H165</f>
        <v>0.153</v>
      </c>
      <c r="S165" s="226">
        <v>0</v>
      </c>
      <c r="T165" s="22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8" t="s">
        <v>168</v>
      </c>
      <c r="AT165" s="228" t="s">
        <v>252</v>
      </c>
      <c r="AU165" s="228" t="s">
        <v>85</v>
      </c>
      <c r="AY165" s="17" t="s">
        <v>121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7" t="s">
        <v>83</v>
      </c>
      <c r="BK165" s="229">
        <f>ROUND(I165*H165,2)</f>
        <v>0</v>
      </c>
      <c r="BL165" s="17" t="s">
        <v>128</v>
      </c>
      <c r="BM165" s="228" t="s">
        <v>274</v>
      </c>
    </row>
    <row r="166" s="2" customFormat="1" ht="24.15" customHeight="1">
      <c r="A166" s="38"/>
      <c r="B166" s="39"/>
      <c r="C166" s="271" t="s">
        <v>200</v>
      </c>
      <c r="D166" s="271" t="s">
        <v>252</v>
      </c>
      <c r="E166" s="272" t="s">
        <v>275</v>
      </c>
      <c r="F166" s="273" t="s">
        <v>276</v>
      </c>
      <c r="G166" s="274" t="s">
        <v>151</v>
      </c>
      <c r="H166" s="275">
        <v>42</v>
      </c>
      <c r="I166" s="276"/>
      <c r="J166" s="275">
        <f>ROUND(I166*H166,2)</f>
        <v>0</v>
      </c>
      <c r="K166" s="273" t="s">
        <v>1</v>
      </c>
      <c r="L166" s="277"/>
      <c r="M166" s="278" t="s">
        <v>1</v>
      </c>
      <c r="N166" s="279" t="s">
        <v>40</v>
      </c>
      <c r="O166" s="91"/>
      <c r="P166" s="226">
        <f>O166*H166</f>
        <v>0</v>
      </c>
      <c r="Q166" s="226">
        <v>0.0018</v>
      </c>
      <c r="R166" s="226">
        <f>Q166*H166</f>
        <v>0.075600000000000001</v>
      </c>
      <c r="S166" s="226">
        <v>0</v>
      </c>
      <c r="T166" s="22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8" t="s">
        <v>168</v>
      </c>
      <c r="AT166" s="228" t="s">
        <v>252</v>
      </c>
      <c r="AU166" s="228" t="s">
        <v>85</v>
      </c>
      <c r="AY166" s="17" t="s">
        <v>121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7" t="s">
        <v>83</v>
      </c>
      <c r="BK166" s="229">
        <f>ROUND(I166*H166,2)</f>
        <v>0</v>
      </c>
      <c r="BL166" s="17" t="s">
        <v>128</v>
      </c>
      <c r="BM166" s="228" t="s">
        <v>277</v>
      </c>
    </row>
    <row r="167" s="2" customFormat="1" ht="16.5" customHeight="1">
      <c r="A167" s="38"/>
      <c r="B167" s="39"/>
      <c r="C167" s="271" t="s">
        <v>8</v>
      </c>
      <c r="D167" s="271" t="s">
        <v>252</v>
      </c>
      <c r="E167" s="272" t="s">
        <v>278</v>
      </c>
      <c r="F167" s="273" t="s">
        <v>279</v>
      </c>
      <c r="G167" s="274" t="s">
        <v>151</v>
      </c>
      <c r="H167" s="275">
        <v>420</v>
      </c>
      <c r="I167" s="276"/>
      <c r="J167" s="275">
        <f>ROUND(I167*H167,2)</f>
        <v>0</v>
      </c>
      <c r="K167" s="273" t="s">
        <v>127</v>
      </c>
      <c r="L167" s="277"/>
      <c r="M167" s="278" t="s">
        <v>1</v>
      </c>
      <c r="N167" s="279" t="s">
        <v>40</v>
      </c>
      <c r="O167" s="91"/>
      <c r="P167" s="226">
        <f>O167*H167</f>
        <v>0</v>
      </c>
      <c r="Q167" s="226">
        <v>4.0000000000000003E-05</v>
      </c>
      <c r="R167" s="226">
        <f>Q167*H167</f>
        <v>0.016800000000000002</v>
      </c>
      <c r="S167" s="226">
        <v>0</v>
      </c>
      <c r="T167" s="22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8" t="s">
        <v>168</v>
      </c>
      <c r="AT167" s="228" t="s">
        <v>252</v>
      </c>
      <c r="AU167" s="228" t="s">
        <v>85</v>
      </c>
      <c r="AY167" s="17" t="s">
        <v>121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7" t="s">
        <v>83</v>
      </c>
      <c r="BK167" s="229">
        <f>ROUND(I167*H167,2)</f>
        <v>0</v>
      </c>
      <c r="BL167" s="17" t="s">
        <v>128</v>
      </c>
      <c r="BM167" s="228" t="s">
        <v>280</v>
      </c>
    </row>
    <row r="168" s="14" customFormat="1">
      <c r="A168" s="14"/>
      <c r="B168" s="241"/>
      <c r="C168" s="242"/>
      <c r="D168" s="232" t="s">
        <v>135</v>
      </c>
      <c r="E168" s="243" t="s">
        <v>1</v>
      </c>
      <c r="F168" s="244" t="s">
        <v>281</v>
      </c>
      <c r="G168" s="242"/>
      <c r="H168" s="245">
        <v>420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1" t="s">
        <v>135</v>
      </c>
      <c r="AU168" s="251" t="s">
        <v>85</v>
      </c>
      <c r="AV168" s="14" t="s">
        <v>85</v>
      </c>
      <c r="AW168" s="14" t="s">
        <v>31</v>
      </c>
      <c r="AX168" s="14" t="s">
        <v>83</v>
      </c>
      <c r="AY168" s="251" t="s">
        <v>121</v>
      </c>
    </row>
    <row r="169" s="2" customFormat="1" ht="16.5" customHeight="1">
      <c r="A169" s="38"/>
      <c r="B169" s="39"/>
      <c r="C169" s="271" t="s">
        <v>282</v>
      </c>
      <c r="D169" s="271" t="s">
        <v>252</v>
      </c>
      <c r="E169" s="272" t="s">
        <v>283</v>
      </c>
      <c r="F169" s="273" t="s">
        <v>284</v>
      </c>
      <c r="G169" s="274" t="s">
        <v>151</v>
      </c>
      <c r="H169" s="275">
        <v>127</v>
      </c>
      <c r="I169" s="276"/>
      <c r="J169" s="275">
        <f>ROUND(I169*H169,2)</f>
        <v>0</v>
      </c>
      <c r="K169" s="273" t="s">
        <v>127</v>
      </c>
      <c r="L169" s="277"/>
      <c r="M169" s="278" t="s">
        <v>1</v>
      </c>
      <c r="N169" s="279" t="s">
        <v>40</v>
      </c>
      <c r="O169" s="91"/>
      <c r="P169" s="226">
        <f>O169*H169</f>
        <v>0</v>
      </c>
      <c r="Q169" s="226">
        <v>2.0000000000000002E-05</v>
      </c>
      <c r="R169" s="226">
        <f>Q169*H169</f>
        <v>0.0025400000000000002</v>
      </c>
      <c r="S169" s="226">
        <v>0</v>
      </c>
      <c r="T169" s="22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8" t="s">
        <v>168</v>
      </c>
      <c r="AT169" s="228" t="s">
        <v>252</v>
      </c>
      <c r="AU169" s="228" t="s">
        <v>85</v>
      </c>
      <c r="AY169" s="17" t="s">
        <v>121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7" t="s">
        <v>83</v>
      </c>
      <c r="BK169" s="229">
        <f>ROUND(I169*H169,2)</f>
        <v>0</v>
      </c>
      <c r="BL169" s="17" t="s">
        <v>128</v>
      </c>
      <c r="BM169" s="228" t="s">
        <v>285</v>
      </c>
    </row>
    <row r="170" s="2" customFormat="1" ht="24.15" customHeight="1">
      <c r="A170" s="38"/>
      <c r="B170" s="39"/>
      <c r="C170" s="218" t="s">
        <v>286</v>
      </c>
      <c r="D170" s="218" t="s">
        <v>123</v>
      </c>
      <c r="E170" s="219" t="s">
        <v>287</v>
      </c>
      <c r="F170" s="220" t="s">
        <v>288</v>
      </c>
      <c r="G170" s="221" t="s">
        <v>289</v>
      </c>
      <c r="H170" s="222">
        <v>1</v>
      </c>
      <c r="I170" s="223"/>
      <c r="J170" s="222">
        <f>ROUND(I170*H170,2)</f>
        <v>0</v>
      </c>
      <c r="K170" s="220" t="s">
        <v>1</v>
      </c>
      <c r="L170" s="44"/>
      <c r="M170" s="224" t="s">
        <v>1</v>
      </c>
      <c r="N170" s="225" t="s">
        <v>40</v>
      </c>
      <c r="O170" s="91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8" t="s">
        <v>128</v>
      </c>
      <c r="AT170" s="228" t="s">
        <v>123</v>
      </c>
      <c r="AU170" s="228" t="s">
        <v>85</v>
      </c>
      <c r="AY170" s="17" t="s">
        <v>121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7" t="s">
        <v>83</v>
      </c>
      <c r="BK170" s="229">
        <f>ROUND(I170*H170,2)</f>
        <v>0</v>
      </c>
      <c r="BL170" s="17" t="s">
        <v>128</v>
      </c>
      <c r="BM170" s="228" t="s">
        <v>290</v>
      </c>
    </row>
    <row r="171" s="2" customFormat="1">
      <c r="A171" s="38"/>
      <c r="B171" s="39"/>
      <c r="C171" s="40"/>
      <c r="D171" s="232" t="s">
        <v>142</v>
      </c>
      <c r="E171" s="40"/>
      <c r="F171" s="252" t="s">
        <v>291</v>
      </c>
      <c r="G171" s="40"/>
      <c r="H171" s="40"/>
      <c r="I171" s="253"/>
      <c r="J171" s="40"/>
      <c r="K171" s="40"/>
      <c r="L171" s="44"/>
      <c r="M171" s="254"/>
      <c r="N171" s="255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142</v>
      </c>
      <c r="AU171" s="17" t="s">
        <v>85</v>
      </c>
    </row>
    <row r="172" s="2" customFormat="1" ht="24.15" customHeight="1">
      <c r="A172" s="38"/>
      <c r="B172" s="39"/>
      <c r="C172" s="218" t="s">
        <v>292</v>
      </c>
      <c r="D172" s="218" t="s">
        <v>123</v>
      </c>
      <c r="E172" s="219" t="s">
        <v>293</v>
      </c>
      <c r="F172" s="220" t="s">
        <v>294</v>
      </c>
      <c r="G172" s="221" t="s">
        <v>158</v>
      </c>
      <c r="H172" s="222">
        <v>1</v>
      </c>
      <c r="I172" s="223"/>
      <c r="J172" s="222">
        <f>ROUND(I172*H172,2)</f>
        <v>0</v>
      </c>
      <c r="K172" s="220" t="s">
        <v>127</v>
      </c>
      <c r="L172" s="44"/>
      <c r="M172" s="224" t="s">
        <v>1</v>
      </c>
      <c r="N172" s="225" t="s">
        <v>40</v>
      </c>
      <c r="O172" s="91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8" t="s">
        <v>128</v>
      </c>
      <c r="AT172" s="228" t="s">
        <v>123</v>
      </c>
      <c r="AU172" s="228" t="s">
        <v>85</v>
      </c>
      <c r="AY172" s="17" t="s">
        <v>121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7" t="s">
        <v>83</v>
      </c>
      <c r="BK172" s="229">
        <f>ROUND(I172*H172,2)</f>
        <v>0</v>
      </c>
      <c r="BL172" s="17" t="s">
        <v>128</v>
      </c>
      <c r="BM172" s="228" t="s">
        <v>295</v>
      </c>
    </row>
    <row r="173" s="2" customFormat="1" ht="24.15" customHeight="1">
      <c r="A173" s="38"/>
      <c r="B173" s="39"/>
      <c r="C173" s="271" t="s">
        <v>296</v>
      </c>
      <c r="D173" s="271" t="s">
        <v>252</v>
      </c>
      <c r="E173" s="272" t="s">
        <v>297</v>
      </c>
      <c r="F173" s="273" t="s">
        <v>298</v>
      </c>
      <c r="G173" s="274" t="s">
        <v>158</v>
      </c>
      <c r="H173" s="275">
        <v>1</v>
      </c>
      <c r="I173" s="276"/>
      <c r="J173" s="275">
        <f>ROUND(I173*H173,2)</f>
        <v>0</v>
      </c>
      <c r="K173" s="273" t="s">
        <v>1</v>
      </c>
      <c r="L173" s="277"/>
      <c r="M173" s="278" t="s">
        <v>1</v>
      </c>
      <c r="N173" s="279" t="s">
        <v>40</v>
      </c>
      <c r="O173" s="91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8" t="s">
        <v>168</v>
      </c>
      <c r="AT173" s="228" t="s">
        <v>252</v>
      </c>
      <c r="AU173" s="228" t="s">
        <v>85</v>
      </c>
      <c r="AY173" s="17" t="s">
        <v>121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7" t="s">
        <v>83</v>
      </c>
      <c r="BK173" s="229">
        <f>ROUND(I173*H173,2)</f>
        <v>0</v>
      </c>
      <c r="BL173" s="17" t="s">
        <v>128</v>
      </c>
      <c r="BM173" s="228" t="s">
        <v>299</v>
      </c>
    </row>
    <row r="174" s="2" customFormat="1" ht="24.15" customHeight="1">
      <c r="A174" s="38"/>
      <c r="B174" s="39"/>
      <c r="C174" s="218" t="s">
        <v>300</v>
      </c>
      <c r="D174" s="218" t="s">
        <v>123</v>
      </c>
      <c r="E174" s="219" t="s">
        <v>301</v>
      </c>
      <c r="F174" s="220" t="s">
        <v>302</v>
      </c>
      <c r="G174" s="221" t="s">
        <v>158</v>
      </c>
      <c r="H174" s="222">
        <v>1</v>
      </c>
      <c r="I174" s="223"/>
      <c r="J174" s="222">
        <f>ROUND(I174*H174,2)</f>
        <v>0</v>
      </c>
      <c r="K174" s="220" t="s">
        <v>127</v>
      </c>
      <c r="L174" s="44"/>
      <c r="M174" s="224" t="s">
        <v>1</v>
      </c>
      <c r="N174" s="225" t="s">
        <v>40</v>
      </c>
      <c r="O174" s="91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8" t="s">
        <v>128</v>
      </c>
      <c r="AT174" s="228" t="s">
        <v>123</v>
      </c>
      <c r="AU174" s="228" t="s">
        <v>85</v>
      </c>
      <c r="AY174" s="17" t="s">
        <v>121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7" t="s">
        <v>83</v>
      </c>
      <c r="BK174" s="229">
        <f>ROUND(I174*H174,2)</f>
        <v>0</v>
      </c>
      <c r="BL174" s="17" t="s">
        <v>128</v>
      </c>
      <c r="BM174" s="228" t="s">
        <v>303</v>
      </c>
    </row>
    <row r="175" s="2" customFormat="1" ht="24.15" customHeight="1">
      <c r="A175" s="38"/>
      <c r="B175" s="39"/>
      <c r="C175" s="271" t="s">
        <v>7</v>
      </c>
      <c r="D175" s="271" t="s">
        <v>252</v>
      </c>
      <c r="E175" s="272" t="s">
        <v>304</v>
      </c>
      <c r="F175" s="273" t="s">
        <v>305</v>
      </c>
      <c r="G175" s="274" t="s">
        <v>158</v>
      </c>
      <c r="H175" s="275">
        <v>1</v>
      </c>
      <c r="I175" s="276"/>
      <c r="J175" s="275">
        <f>ROUND(I175*H175,2)</f>
        <v>0</v>
      </c>
      <c r="K175" s="273" t="s">
        <v>1</v>
      </c>
      <c r="L175" s="277"/>
      <c r="M175" s="278" t="s">
        <v>1</v>
      </c>
      <c r="N175" s="279" t="s">
        <v>40</v>
      </c>
      <c r="O175" s="91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8" t="s">
        <v>168</v>
      </c>
      <c r="AT175" s="228" t="s">
        <v>252</v>
      </c>
      <c r="AU175" s="228" t="s">
        <v>85</v>
      </c>
      <c r="AY175" s="17" t="s">
        <v>121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7" t="s">
        <v>83</v>
      </c>
      <c r="BK175" s="229">
        <f>ROUND(I175*H175,2)</f>
        <v>0</v>
      </c>
      <c r="BL175" s="17" t="s">
        <v>128</v>
      </c>
      <c r="BM175" s="228" t="s">
        <v>306</v>
      </c>
    </row>
    <row r="176" s="2" customFormat="1" ht="37.8" customHeight="1">
      <c r="A176" s="38"/>
      <c r="B176" s="39"/>
      <c r="C176" s="218" t="s">
        <v>307</v>
      </c>
      <c r="D176" s="218" t="s">
        <v>123</v>
      </c>
      <c r="E176" s="219" t="s">
        <v>308</v>
      </c>
      <c r="F176" s="220" t="s">
        <v>309</v>
      </c>
      <c r="G176" s="221" t="s">
        <v>289</v>
      </c>
      <c r="H176" s="222">
        <v>1</v>
      </c>
      <c r="I176" s="223"/>
      <c r="J176" s="222">
        <f>ROUND(I176*H176,2)</f>
        <v>0</v>
      </c>
      <c r="K176" s="220" t="s">
        <v>1</v>
      </c>
      <c r="L176" s="44"/>
      <c r="M176" s="224" t="s">
        <v>1</v>
      </c>
      <c r="N176" s="225" t="s">
        <v>40</v>
      </c>
      <c r="O176" s="91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8" t="s">
        <v>128</v>
      </c>
      <c r="AT176" s="228" t="s">
        <v>123</v>
      </c>
      <c r="AU176" s="228" t="s">
        <v>85</v>
      </c>
      <c r="AY176" s="17" t="s">
        <v>121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7" t="s">
        <v>83</v>
      </c>
      <c r="BK176" s="229">
        <f>ROUND(I176*H176,2)</f>
        <v>0</v>
      </c>
      <c r="BL176" s="17" t="s">
        <v>128</v>
      </c>
      <c r="BM176" s="228" t="s">
        <v>310</v>
      </c>
    </row>
    <row r="177" s="2" customFormat="1">
      <c r="A177" s="38"/>
      <c r="B177" s="39"/>
      <c r="C177" s="40"/>
      <c r="D177" s="232" t="s">
        <v>142</v>
      </c>
      <c r="E177" s="40"/>
      <c r="F177" s="252" t="s">
        <v>311</v>
      </c>
      <c r="G177" s="40"/>
      <c r="H177" s="40"/>
      <c r="I177" s="253"/>
      <c r="J177" s="40"/>
      <c r="K177" s="40"/>
      <c r="L177" s="44"/>
      <c r="M177" s="254"/>
      <c r="N177" s="255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142</v>
      </c>
      <c r="AU177" s="17" t="s">
        <v>85</v>
      </c>
    </row>
    <row r="178" s="13" customFormat="1">
      <c r="A178" s="13"/>
      <c r="B178" s="230"/>
      <c r="C178" s="231"/>
      <c r="D178" s="232" t="s">
        <v>135</v>
      </c>
      <c r="E178" s="233" t="s">
        <v>1</v>
      </c>
      <c r="F178" s="234" t="s">
        <v>312</v>
      </c>
      <c r="G178" s="231"/>
      <c r="H178" s="233" t="s">
        <v>1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135</v>
      </c>
      <c r="AU178" s="240" t="s">
        <v>85</v>
      </c>
      <c r="AV178" s="13" t="s">
        <v>83</v>
      </c>
      <c r="AW178" s="13" t="s">
        <v>31</v>
      </c>
      <c r="AX178" s="13" t="s">
        <v>75</v>
      </c>
      <c r="AY178" s="240" t="s">
        <v>121</v>
      </c>
    </row>
    <row r="179" s="14" customFormat="1">
      <c r="A179" s="14"/>
      <c r="B179" s="241"/>
      <c r="C179" s="242"/>
      <c r="D179" s="232" t="s">
        <v>135</v>
      </c>
      <c r="E179" s="243" t="s">
        <v>1</v>
      </c>
      <c r="F179" s="244" t="s">
        <v>83</v>
      </c>
      <c r="G179" s="242"/>
      <c r="H179" s="245">
        <v>1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1" t="s">
        <v>135</v>
      </c>
      <c r="AU179" s="251" t="s">
        <v>85</v>
      </c>
      <c r="AV179" s="14" t="s">
        <v>85</v>
      </c>
      <c r="AW179" s="14" t="s">
        <v>31</v>
      </c>
      <c r="AX179" s="14" t="s">
        <v>83</v>
      </c>
      <c r="AY179" s="251" t="s">
        <v>121</v>
      </c>
    </row>
    <row r="180" s="12" customFormat="1" ht="22.8" customHeight="1">
      <c r="A180" s="12"/>
      <c r="B180" s="202"/>
      <c r="C180" s="203"/>
      <c r="D180" s="204" t="s">
        <v>74</v>
      </c>
      <c r="E180" s="216" t="s">
        <v>155</v>
      </c>
      <c r="F180" s="216" t="s">
        <v>313</v>
      </c>
      <c r="G180" s="203"/>
      <c r="H180" s="203"/>
      <c r="I180" s="206"/>
      <c r="J180" s="217">
        <f>BK180</f>
        <v>0</v>
      </c>
      <c r="K180" s="203"/>
      <c r="L180" s="208"/>
      <c r="M180" s="209"/>
      <c r="N180" s="210"/>
      <c r="O180" s="210"/>
      <c r="P180" s="211">
        <f>SUM(P181:P192)</f>
        <v>0</v>
      </c>
      <c r="Q180" s="210"/>
      <c r="R180" s="211">
        <f>SUM(R181:R192)</f>
        <v>6.2107308999999997</v>
      </c>
      <c r="S180" s="210"/>
      <c r="T180" s="212">
        <f>SUM(T181:T192)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3" t="s">
        <v>83</v>
      </c>
      <c r="AT180" s="214" t="s">
        <v>74</v>
      </c>
      <c r="AU180" s="214" t="s">
        <v>83</v>
      </c>
      <c r="AY180" s="213" t="s">
        <v>121</v>
      </c>
      <c r="BK180" s="215">
        <f>SUM(BK181:BK192)</f>
        <v>0</v>
      </c>
    </row>
    <row r="181" s="2" customFormat="1" ht="33" customHeight="1">
      <c r="A181" s="38"/>
      <c r="B181" s="39"/>
      <c r="C181" s="218" t="s">
        <v>314</v>
      </c>
      <c r="D181" s="218" t="s">
        <v>123</v>
      </c>
      <c r="E181" s="219" t="s">
        <v>315</v>
      </c>
      <c r="F181" s="220" t="s">
        <v>316</v>
      </c>
      <c r="G181" s="221" t="s">
        <v>219</v>
      </c>
      <c r="H181" s="222">
        <v>2.3999999999999999</v>
      </c>
      <c r="I181" s="223"/>
      <c r="J181" s="222">
        <f>ROUND(I181*H181,2)</f>
        <v>0</v>
      </c>
      <c r="K181" s="220" t="s">
        <v>127</v>
      </c>
      <c r="L181" s="44"/>
      <c r="M181" s="224" t="s">
        <v>1</v>
      </c>
      <c r="N181" s="225" t="s">
        <v>40</v>
      </c>
      <c r="O181" s="91"/>
      <c r="P181" s="226">
        <f>O181*H181</f>
        <v>0</v>
      </c>
      <c r="Q181" s="226">
        <v>2.5018699999999998</v>
      </c>
      <c r="R181" s="226">
        <f>Q181*H181</f>
        <v>6.0044879999999994</v>
      </c>
      <c r="S181" s="226">
        <v>0</v>
      </c>
      <c r="T181" s="22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8" t="s">
        <v>128</v>
      </c>
      <c r="AT181" s="228" t="s">
        <v>123</v>
      </c>
      <c r="AU181" s="228" t="s">
        <v>85</v>
      </c>
      <c r="AY181" s="17" t="s">
        <v>121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7" t="s">
        <v>83</v>
      </c>
      <c r="BK181" s="229">
        <f>ROUND(I181*H181,2)</f>
        <v>0</v>
      </c>
      <c r="BL181" s="17" t="s">
        <v>128</v>
      </c>
      <c r="BM181" s="228" t="s">
        <v>317</v>
      </c>
    </row>
    <row r="182" s="13" customFormat="1">
      <c r="A182" s="13"/>
      <c r="B182" s="230"/>
      <c r="C182" s="231"/>
      <c r="D182" s="232" t="s">
        <v>135</v>
      </c>
      <c r="E182" s="233" t="s">
        <v>1</v>
      </c>
      <c r="F182" s="234" t="s">
        <v>318</v>
      </c>
      <c r="G182" s="231"/>
      <c r="H182" s="233" t="s">
        <v>1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0" t="s">
        <v>135</v>
      </c>
      <c r="AU182" s="240" t="s">
        <v>85</v>
      </c>
      <c r="AV182" s="13" t="s">
        <v>83</v>
      </c>
      <c r="AW182" s="13" t="s">
        <v>31</v>
      </c>
      <c r="AX182" s="13" t="s">
        <v>75</v>
      </c>
      <c r="AY182" s="240" t="s">
        <v>121</v>
      </c>
    </row>
    <row r="183" s="13" customFormat="1">
      <c r="A183" s="13"/>
      <c r="B183" s="230"/>
      <c r="C183" s="231"/>
      <c r="D183" s="232" t="s">
        <v>135</v>
      </c>
      <c r="E183" s="233" t="s">
        <v>1</v>
      </c>
      <c r="F183" s="234" t="s">
        <v>319</v>
      </c>
      <c r="G183" s="231"/>
      <c r="H183" s="233" t="s">
        <v>1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0" t="s">
        <v>135</v>
      </c>
      <c r="AU183" s="240" t="s">
        <v>85</v>
      </c>
      <c r="AV183" s="13" t="s">
        <v>83</v>
      </c>
      <c r="AW183" s="13" t="s">
        <v>31</v>
      </c>
      <c r="AX183" s="13" t="s">
        <v>75</v>
      </c>
      <c r="AY183" s="240" t="s">
        <v>121</v>
      </c>
    </row>
    <row r="184" s="14" customFormat="1">
      <c r="A184" s="14"/>
      <c r="B184" s="241"/>
      <c r="C184" s="242"/>
      <c r="D184" s="232" t="s">
        <v>135</v>
      </c>
      <c r="E184" s="243" t="s">
        <v>1</v>
      </c>
      <c r="F184" s="244" t="s">
        <v>320</v>
      </c>
      <c r="G184" s="242"/>
      <c r="H184" s="245">
        <v>2.3999999999999999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1" t="s">
        <v>135</v>
      </c>
      <c r="AU184" s="251" t="s">
        <v>85</v>
      </c>
      <c r="AV184" s="14" t="s">
        <v>85</v>
      </c>
      <c r="AW184" s="14" t="s">
        <v>31</v>
      </c>
      <c r="AX184" s="14" t="s">
        <v>83</v>
      </c>
      <c r="AY184" s="251" t="s">
        <v>121</v>
      </c>
    </row>
    <row r="185" s="2" customFormat="1" ht="16.5" customHeight="1">
      <c r="A185" s="38"/>
      <c r="B185" s="39"/>
      <c r="C185" s="218" t="s">
        <v>321</v>
      </c>
      <c r="D185" s="218" t="s">
        <v>123</v>
      </c>
      <c r="E185" s="219" t="s">
        <v>322</v>
      </c>
      <c r="F185" s="220" t="s">
        <v>323</v>
      </c>
      <c r="G185" s="221" t="s">
        <v>126</v>
      </c>
      <c r="H185" s="222">
        <v>8.1799999999999997</v>
      </c>
      <c r="I185" s="223"/>
      <c r="J185" s="222">
        <f>ROUND(I185*H185,2)</f>
        <v>0</v>
      </c>
      <c r="K185" s="220" t="s">
        <v>127</v>
      </c>
      <c r="L185" s="44"/>
      <c r="M185" s="224" t="s">
        <v>1</v>
      </c>
      <c r="N185" s="225" t="s">
        <v>40</v>
      </c>
      <c r="O185" s="91"/>
      <c r="P185" s="226">
        <f>O185*H185</f>
        <v>0</v>
      </c>
      <c r="Q185" s="226">
        <v>0.013520000000000001</v>
      </c>
      <c r="R185" s="226">
        <f>Q185*H185</f>
        <v>0.1105936</v>
      </c>
      <c r="S185" s="226">
        <v>0</v>
      </c>
      <c r="T185" s="22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8" t="s">
        <v>128</v>
      </c>
      <c r="AT185" s="228" t="s">
        <v>123</v>
      </c>
      <c r="AU185" s="228" t="s">
        <v>85</v>
      </c>
      <c r="AY185" s="17" t="s">
        <v>121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7" t="s">
        <v>83</v>
      </c>
      <c r="BK185" s="229">
        <f>ROUND(I185*H185,2)</f>
        <v>0</v>
      </c>
      <c r="BL185" s="17" t="s">
        <v>128</v>
      </c>
      <c r="BM185" s="228" t="s">
        <v>324</v>
      </c>
    </row>
    <row r="186" s="14" customFormat="1">
      <c r="A186" s="14"/>
      <c r="B186" s="241"/>
      <c r="C186" s="242"/>
      <c r="D186" s="232" t="s">
        <v>135</v>
      </c>
      <c r="E186" s="243" t="s">
        <v>1</v>
      </c>
      <c r="F186" s="244" t="s">
        <v>325</v>
      </c>
      <c r="G186" s="242"/>
      <c r="H186" s="245">
        <v>8.1799999999999997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1" t="s">
        <v>135</v>
      </c>
      <c r="AU186" s="251" t="s">
        <v>85</v>
      </c>
      <c r="AV186" s="14" t="s">
        <v>85</v>
      </c>
      <c r="AW186" s="14" t="s">
        <v>31</v>
      </c>
      <c r="AX186" s="14" t="s">
        <v>83</v>
      </c>
      <c r="AY186" s="251" t="s">
        <v>121</v>
      </c>
    </row>
    <row r="187" s="2" customFormat="1" ht="16.5" customHeight="1">
      <c r="A187" s="38"/>
      <c r="B187" s="39"/>
      <c r="C187" s="218" t="s">
        <v>326</v>
      </c>
      <c r="D187" s="218" t="s">
        <v>123</v>
      </c>
      <c r="E187" s="219" t="s">
        <v>327</v>
      </c>
      <c r="F187" s="220" t="s">
        <v>328</v>
      </c>
      <c r="G187" s="221" t="s">
        <v>126</v>
      </c>
      <c r="H187" s="222">
        <v>8.1799999999999997</v>
      </c>
      <c r="I187" s="223"/>
      <c r="J187" s="222">
        <f>ROUND(I187*H187,2)</f>
        <v>0</v>
      </c>
      <c r="K187" s="220" t="s">
        <v>127</v>
      </c>
      <c r="L187" s="44"/>
      <c r="M187" s="224" t="s">
        <v>1</v>
      </c>
      <c r="N187" s="225" t="s">
        <v>40</v>
      </c>
      <c r="O187" s="91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8" t="s">
        <v>128</v>
      </c>
      <c r="AT187" s="228" t="s">
        <v>123</v>
      </c>
      <c r="AU187" s="228" t="s">
        <v>85</v>
      </c>
      <c r="AY187" s="17" t="s">
        <v>121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7" t="s">
        <v>83</v>
      </c>
      <c r="BK187" s="229">
        <f>ROUND(I187*H187,2)</f>
        <v>0</v>
      </c>
      <c r="BL187" s="17" t="s">
        <v>128</v>
      </c>
      <c r="BM187" s="228" t="s">
        <v>329</v>
      </c>
    </row>
    <row r="188" s="2" customFormat="1" ht="16.5" customHeight="1">
      <c r="A188" s="38"/>
      <c r="B188" s="39"/>
      <c r="C188" s="218" t="s">
        <v>330</v>
      </c>
      <c r="D188" s="218" t="s">
        <v>123</v>
      </c>
      <c r="E188" s="219" t="s">
        <v>331</v>
      </c>
      <c r="F188" s="220" t="s">
        <v>332</v>
      </c>
      <c r="G188" s="221" t="s">
        <v>171</v>
      </c>
      <c r="H188" s="222">
        <v>0.089999999999999997</v>
      </c>
      <c r="I188" s="223"/>
      <c r="J188" s="222">
        <f>ROUND(I188*H188,2)</f>
        <v>0</v>
      </c>
      <c r="K188" s="220" t="s">
        <v>127</v>
      </c>
      <c r="L188" s="44"/>
      <c r="M188" s="224" t="s">
        <v>1</v>
      </c>
      <c r="N188" s="225" t="s">
        <v>40</v>
      </c>
      <c r="O188" s="91"/>
      <c r="P188" s="226">
        <f>O188*H188</f>
        <v>0</v>
      </c>
      <c r="Q188" s="226">
        <v>1.06277</v>
      </c>
      <c r="R188" s="226">
        <f>Q188*H188</f>
        <v>0.095649299999999993</v>
      </c>
      <c r="S188" s="226">
        <v>0</v>
      </c>
      <c r="T188" s="22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8" t="s">
        <v>128</v>
      </c>
      <c r="AT188" s="228" t="s">
        <v>123</v>
      </c>
      <c r="AU188" s="228" t="s">
        <v>85</v>
      </c>
      <c r="AY188" s="17" t="s">
        <v>121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7" t="s">
        <v>83</v>
      </c>
      <c r="BK188" s="229">
        <f>ROUND(I188*H188,2)</f>
        <v>0</v>
      </c>
      <c r="BL188" s="17" t="s">
        <v>128</v>
      </c>
      <c r="BM188" s="228" t="s">
        <v>333</v>
      </c>
    </row>
    <row r="189" s="13" customFormat="1">
      <c r="A189" s="13"/>
      <c r="B189" s="230"/>
      <c r="C189" s="231"/>
      <c r="D189" s="232" t="s">
        <v>135</v>
      </c>
      <c r="E189" s="233" t="s">
        <v>1</v>
      </c>
      <c r="F189" s="234" t="s">
        <v>318</v>
      </c>
      <c r="G189" s="231"/>
      <c r="H189" s="233" t="s">
        <v>1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0" t="s">
        <v>135</v>
      </c>
      <c r="AU189" s="240" t="s">
        <v>85</v>
      </c>
      <c r="AV189" s="13" t="s">
        <v>83</v>
      </c>
      <c r="AW189" s="13" t="s">
        <v>31</v>
      </c>
      <c r="AX189" s="13" t="s">
        <v>75</v>
      </c>
      <c r="AY189" s="240" t="s">
        <v>121</v>
      </c>
    </row>
    <row r="190" s="13" customFormat="1">
      <c r="A190" s="13"/>
      <c r="B190" s="230"/>
      <c r="C190" s="231"/>
      <c r="D190" s="232" t="s">
        <v>135</v>
      </c>
      <c r="E190" s="233" t="s">
        <v>1</v>
      </c>
      <c r="F190" s="234" t="s">
        <v>319</v>
      </c>
      <c r="G190" s="231"/>
      <c r="H190" s="233" t="s">
        <v>1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135</v>
      </c>
      <c r="AU190" s="240" t="s">
        <v>85</v>
      </c>
      <c r="AV190" s="13" t="s">
        <v>83</v>
      </c>
      <c r="AW190" s="13" t="s">
        <v>31</v>
      </c>
      <c r="AX190" s="13" t="s">
        <v>75</v>
      </c>
      <c r="AY190" s="240" t="s">
        <v>121</v>
      </c>
    </row>
    <row r="191" s="13" customFormat="1">
      <c r="A191" s="13"/>
      <c r="B191" s="230"/>
      <c r="C191" s="231"/>
      <c r="D191" s="232" t="s">
        <v>135</v>
      </c>
      <c r="E191" s="233" t="s">
        <v>1</v>
      </c>
      <c r="F191" s="234" t="s">
        <v>334</v>
      </c>
      <c r="G191" s="231"/>
      <c r="H191" s="233" t="s">
        <v>1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0" t="s">
        <v>135</v>
      </c>
      <c r="AU191" s="240" t="s">
        <v>85</v>
      </c>
      <c r="AV191" s="13" t="s">
        <v>83</v>
      </c>
      <c r="AW191" s="13" t="s">
        <v>31</v>
      </c>
      <c r="AX191" s="13" t="s">
        <v>75</v>
      </c>
      <c r="AY191" s="240" t="s">
        <v>121</v>
      </c>
    </row>
    <row r="192" s="14" customFormat="1">
      <c r="A192" s="14"/>
      <c r="B192" s="241"/>
      <c r="C192" s="242"/>
      <c r="D192" s="232" t="s">
        <v>135</v>
      </c>
      <c r="E192" s="243" t="s">
        <v>1</v>
      </c>
      <c r="F192" s="244" t="s">
        <v>335</v>
      </c>
      <c r="G192" s="242"/>
      <c r="H192" s="245">
        <v>0.089999999999999997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1" t="s">
        <v>135</v>
      </c>
      <c r="AU192" s="251" t="s">
        <v>85</v>
      </c>
      <c r="AV192" s="14" t="s">
        <v>85</v>
      </c>
      <c r="AW192" s="14" t="s">
        <v>31</v>
      </c>
      <c r="AX192" s="14" t="s">
        <v>83</v>
      </c>
      <c r="AY192" s="251" t="s">
        <v>121</v>
      </c>
    </row>
    <row r="193" s="12" customFormat="1" ht="22.8" customHeight="1">
      <c r="A193" s="12"/>
      <c r="B193" s="202"/>
      <c r="C193" s="203"/>
      <c r="D193" s="204" t="s">
        <v>74</v>
      </c>
      <c r="E193" s="216" t="s">
        <v>336</v>
      </c>
      <c r="F193" s="216" t="s">
        <v>337</v>
      </c>
      <c r="G193" s="203"/>
      <c r="H193" s="203"/>
      <c r="I193" s="206"/>
      <c r="J193" s="217">
        <f>BK193</f>
        <v>0</v>
      </c>
      <c r="K193" s="203"/>
      <c r="L193" s="208"/>
      <c r="M193" s="209"/>
      <c r="N193" s="210"/>
      <c r="O193" s="210"/>
      <c r="P193" s="211">
        <f>SUM(P194:P196)</f>
        <v>0</v>
      </c>
      <c r="Q193" s="210"/>
      <c r="R193" s="211">
        <f>SUM(R194:R196)</f>
        <v>0.00975</v>
      </c>
      <c r="S193" s="210"/>
      <c r="T193" s="212">
        <f>SUM(T194:T196)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3" t="s">
        <v>83</v>
      </c>
      <c r="AT193" s="214" t="s">
        <v>74</v>
      </c>
      <c r="AU193" s="214" t="s">
        <v>83</v>
      </c>
      <c r="AY193" s="213" t="s">
        <v>121</v>
      </c>
      <c r="BK193" s="215">
        <f>SUM(BK194:BK196)</f>
        <v>0</v>
      </c>
    </row>
    <row r="194" s="2" customFormat="1" ht="33" customHeight="1">
      <c r="A194" s="38"/>
      <c r="B194" s="39"/>
      <c r="C194" s="218" t="s">
        <v>338</v>
      </c>
      <c r="D194" s="218" t="s">
        <v>123</v>
      </c>
      <c r="E194" s="219" t="s">
        <v>339</v>
      </c>
      <c r="F194" s="220" t="s">
        <v>340</v>
      </c>
      <c r="G194" s="221" t="s">
        <v>126</v>
      </c>
      <c r="H194" s="222">
        <v>75</v>
      </c>
      <c r="I194" s="223"/>
      <c r="J194" s="222">
        <f>ROUND(I194*H194,2)</f>
        <v>0</v>
      </c>
      <c r="K194" s="220" t="s">
        <v>127</v>
      </c>
      <c r="L194" s="44"/>
      <c r="M194" s="224" t="s">
        <v>1</v>
      </c>
      <c r="N194" s="225" t="s">
        <v>40</v>
      </c>
      <c r="O194" s="91"/>
      <c r="P194" s="226">
        <f>O194*H194</f>
        <v>0</v>
      </c>
      <c r="Q194" s="226">
        <v>0.00012999999999999999</v>
      </c>
      <c r="R194" s="226">
        <f>Q194*H194</f>
        <v>0.00975</v>
      </c>
      <c r="S194" s="226">
        <v>0</v>
      </c>
      <c r="T194" s="22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8" t="s">
        <v>128</v>
      </c>
      <c r="AT194" s="228" t="s">
        <v>123</v>
      </c>
      <c r="AU194" s="228" t="s">
        <v>85</v>
      </c>
      <c r="AY194" s="17" t="s">
        <v>121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7" t="s">
        <v>83</v>
      </c>
      <c r="BK194" s="229">
        <f>ROUND(I194*H194,2)</f>
        <v>0</v>
      </c>
      <c r="BL194" s="17" t="s">
        <v>128</v>
      </c>
      <c r="BM194" s="228" t="s">
        <v>341</v>
      </c>
    </row>
    <row r="195" s="13" customFormat="1">
      <c r="A195" s="13"/>
      <c r="B195" s="230"/>
      <c r="C195" s="231"/>
      <c r="D195" s="232" t="s">
        <v>135</v>
      </c>
      <c r="E195" s="233" t="s">
        <v>1</v>
      </c>
      <c r="F195" s="234" t="s">
        <v>342</v>
      </c>
      <c r="G195" s="231"/>
      <c r="H195" s="233" t="s">
        <v>1</v>
      </c>
      <c r="I195" s="235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0" t="s">
        <v>135</v>
      </c>
      <c r="AU195" s="240" t="s">
        <v>85</v>
      </c>
      <c r="AV195" s="13" t="s">
        <v>83</v>
      </c>
      <c r="AW195" s="13" t="s">
        <v>31</v>
      </c>
      <c r="AX195" s="13" t="s">
        <v>75</v>
      </c>
      <c r="AY195" s="240" t="s">
        <v>121</v>
      </c>
    </row>
    <row r="196" s="14" customFormat="1">
      <c r="A196" s="14"/>
      <c r="B196" s="241"/>
      <c r="C196" s="242"/>
      <c r="D196" s="232" t="s">
        <v>135</v>
      </c>
      <c r="E196" s="243" t="s">
        <v>1</v>
      </c>
      <c r="F196" s="244" t="s">
        <v>343</v>
      </c>
      <c r="G196" s="242"/>
      <c r="H196" s="245">
        <v>75</v>
      </c>
      <c r="I196" s="246"/>
      <c r="J196" s="242"/>
      <c r="K196" s="242"/>
      <c r="L196" s="247"/>
      <c r="M196" s="248"/>
      <c r="N196" s="249"/>
      <c r="O196" s="249"/>
      <c r="P196" s="249"/>
      <c r="Q196" s="249"/>
      <c r="R196" s="249"/>
      <c r="S196" s="249"/>
      <c r="T196" s="25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1" t="s">
        <v>135</v>
      </c>
      <c r="AU196" s="251" t="s">
        <v>85</v>
      </c>
      <c r="AV196" s="14" t="s">
        <v>85</v>
      </c>
      <c r="AW196" s="14" t="s">
        <v>31</v>
      </c>
      <c r="AX196" s="14" t="s">
        <v>83</v>
      </c>
      <c r="AY196" s="251" t="s">
        <v>121</v>
      </c>
    </row>
    <row r="197" s="12" customFormat="1" ht="22.8" customHeight="1">
      <c r="A197" s="12"/>
      <c r="B197" s="202"/>
      <c r="C197" s="203"/>
      <c r="D197" s="204" t="s">
        <v>74</v>
      </c>
      <c r="E197" s="216" t="s">
        <v>344</v>
      </c>
      <c r="F197" s="216" t="s">
        <v>345</v>
      </c>
      <c r="G197" s="203"/>
      <c r="H197" s="203"/>
      <c r="I197" s="206"/>
      <c r="J197" s="217">
        <f>BK197</f>
        <v>0</v>
      </c>
      <c r="K197" s="203"/>
      <c r="L197" s="208"/>
      <c r="M197" s="209"/>
      <c r="N197" s="210"/>
      <c r="O197" s="210"/>
      <c r="P197" s="211">
        <f>SUM(P198:P220)</f>
        <v>0</v>
      </c>
      <c r="Q197" s="210"/>
      <c r="R197" s="211">
        <f>SUM(R198:R220)</f>
        <v>0.042799999999999998</v>
      </c>
      <c r="S197" s="210"/>
      <c r="T197" s="212">
        <f>SUM(T198:T220)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3" t="s">
        <v>83</v>
      </c>
      <c r="AT197" s="214" t="s">
        <v>74</v>
      </c>
      <c r="AU197" s="214" t="s">
        <v>83</v>
      </c>
      <c r="AY197" s="213" t="s">
        <v>121</v>
      </c>
      <c r="BK197" s="215">
        <f>SUM(BK198:BK220)</f>
        <v>0</v>
      </c>
    </row>
    <row r="198" s="2" customFormat="1" ht="24.15" customHeight="1">
      <c r="A198" s="38"/>
      <c r="B198" s="39"/>
      <c r="C198" s="218" t="s">
        <v>346</v>
      </c>
      <c r="D198" s="218" t="s">
        <v>123</v>
      </c>
      <c r="E198" s="219" t="s">
        <v>347</v>
      </c>
      <c r="F198" s="220" t="s">
        <v>348</v>
      </c>
      <c r="G198" s="221" t="s">
        <v>158</v>
      </c>
      <c r="H198" s="222">
        <v>428</v>
      </c>
      <c r="I198" s="223"/>
      <c r="J198" s="222">
        <f>ROUND(I198*H198,2)</f>
        <v>0</v>
      </c>
      <c r="K198" s="220" t="s">
        <v>127</v>
      </c>
      <c r="L198" s="44"/>
      <c r="M198" s="224" t="s">
        <v>1</v>
      </c>
      <c r="N198" s="225" t="s">
        <v>40</v>
      </c>
      <c r="O198" s="91"/>
      <c r="P198" s="226">
        <f>O198*H198</f>
        <v>0</v>
      </c>
      <c r="Q198" s="226">
        <v>1.0000000000000001E-05</v>
      </c>
      <c r="R198" s="226">
        <f>Q198*H198</f>
        <v>0.00428</v>
      </c>
      <c r="S198" s="226">
        <v>0</v>
      </c>
      <c r="T198" s="22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8" t="s">
        <v>128</v>
      </c>
      <c r="AT198" s="228" t="s">
        <v>123</v>
      </c>
      <c r="AU198" s="228" t="s">
        <v>85</v>
      </c>
      <c r="AY198" s="17" t="s">
        <v>121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7" t="s">
        <v>83</v>
      </c>
      <c r="BK198" s="229">
        <f>ROUND(I198*H198,2)</f>
        <v>0</v>
      </c>
      <c r="BL198" s="17" t="s">
        <v>128</v>
      </c>
      <c r="BM198" s="228" t="s">
        <v>349</v>
      </c>
    </row>
    <row r="199" s="13" customFormat="1">
      <c r="A199" s="13"/>
      <c r="B199" s="230"/>
      <c r="C199" s="231"/>
      <c r="D199" s="232" t="s">
        <v>135</v>
      </c>
      <c r="E199" s="233" t="s">
        <v>1</v>
      </c>
      <c r="F199" s="234" t="s">
        <v>318</v>
      </c>
      <c r="G199" s="231"/>
      <c r="H199" s="233" t="s">
        <v>1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0" t="s">
        <v>135</v>
      </c>
      <c r="AU199" s="240" t="s">
        <v>85</v>
      </c>
      <c r="AV199" s="13" t="s">
        <v>83</v>
      </c>
      <c r="AW199" s="13" t="s">
        <v>31</v>
      </c>
      <c r="AX199" s="13" t="s">
        <v>75</v>
      </c>
      <c r="AY199" s="240" t="s">
        <v>121</v>
      </c>
    </row>
    <row r="200" s="13" customFormat="1">
      <c r="A200" s="13"/>
      <c r="B200" s="230"/>
      <c r="C200" s="231"/>
      <c r="D200" s="232" t="s">
        <v>135</v>
      </c>
      <c r="E200" s="233" t="s">
        <v>1</v>
      </c>
      <c r="F200" s="234" t="s">
        <v>319</v>
      </c>
      <c r="G200" s="231"/>
      <c r="H200" s="233" t="s">
        <v>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0" t="s">
        <v>135</v>
      </c>
      <c r="AU200" s="240" t="s">
        <v>85</v>
      </c>
      <c r="AV200" s="13" t="s">
        <v>83</v>
      </c>
      <c r="AW200" s="13" t="s">
        <v>31</v>
      </c>
      <c r="AX200" s="13" t="s">
        <v>75</v>
      </c>
      <c r="AY200" s="240" t="s">
        <v>121</v>
      </c>
    </row>
    <row r="201" s="13" customFormat="1">
      <c r="A201" s="13"/>
      <c r="B201" s="230"/>
      <c r="C201" s="231"/>
      <c r="D201" s="232" t="s">
        <v>135</v>
      </c>
      <c r="E201" s="233" t="s">
        <v>1</v>
      </c>
      <c r="F201" s="234" t="s">
        <v>350</v>
      </c>
      <c r="G201" s="231"/>
      <c r="H201" s="233" t="s">
        <v>1</v>
      </c>
      <c r="I201" s="235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0" t="s">
        <v>135</v>
      </c>
      <c r="AU201" s="240" t="s">
        <v>85</v>
      </c>
      <c r="AV201" s="13" t="s">
        <v>83</v>
      </c>
      <c r="AW201" s="13" t="s">
        <v>31</v>
      </c>
      <c r="AX201" s="13" t="s">
        <v>75</v>
      </c>
      <c r="AY201" s="240" t="s">
        <v>121</v>
      </c>
    </row>
    <row r="202" s="14" customFormat="1">
      <c r="A202" s="14"/>
      <c r="B202" s="241"/>
      <c r="C202" s="242"/>
      <c r="D202" s="232" t="s">
        <v>135</v>
      </c>
      <c r="E202" s="243" t="s">
        <v>1</v>
      </c>
      <c r="F202" s="244" t="s">
        <v>351</v>
      </c>
      <c r="G202" s="242"/>
      <c r="H202" s="245">
        <v>252</v>
      </c>
      <c r="I202" s="246"/>
      <c r="J202" s="242"/>
      <c r="K202" s="242"/>
      <c r="L202" s="247"/>
      <c r="M202" s="248"/>
      <c r="N202" s="249"/>
      <c r="O202" s="249"/>
      <c r="P202" s="249"/>
      <c r="Q202" s="249"/>
      <c r="R202" s="249"/>
      <c r="S202" s="249"/>
      <c r="T202" s="25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1" t="s">
        <v>135</v>
      </c>
      <c r="AU202" s="251" t="s">
        <v>85</v>
      </c>
      <c r="AV202" s="14" t="s">
        <v>85</v>
      </c>
      <c r="AW202" s="14" t="s">
        <v>31</v>
      </c>
      <c r="AX202" s="14" t="s">
        <v>75</v>
      </c>
      <c r="AY202" s="251" t="s">
        <v>121</v>
      </c>
    </row>
    <row r="203" s="13" customFormat="1">
      <c r="A203" s="13"/>
      <c r="B203" s="230"/>
      <c r="C203" s="231"/>
      <c r="D203" s="232" t="s">
        <v>135</v>
      </c>
      <c r="E203" s="233" t="s">
        <v>1</v>
      </c>
      <c r="F203" s="234" t="s">
        <v>227</v>
      </c>
      <c r="G203" s="231"/>
      <c r="H203" s="233" t="s">
        <v>1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0" t="s">
        <v>135</v>
      </c>
      <c r="AU203" s="240" t="s">
        <v>85</v>
      </c>
      <c r="AV203" s="13" t="s">
        <v>83</v>
      </c>
      <c r="AW203" s="13" t="s">
        <v>31</v>
      </c>
      <c r="AX203" s="13" t="s">
        <v>75</v>
      </c>
      <c r="AY203" s="240" t="s">
        <v>121</v>
      </c>
    </row>
    <row r="204" s="13" customFormat="1">
      <c r="A204" s="13"/>
      <c r="B204" s="230"/>
      <c r="C204" s="231"/>
      <c r="D204" s="232" t="s">
        <v>135</v>
      </c>
      <c r="E204" s="233" t="s">
        <v>1</v>
      </c>
      <c r="F204" s="234" t="s">
        <v>352</v>
      </c>
      <c r="G204" s="231"/>
      <c r="H204" s="233" t="s">
        <v>1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0" t="s">
        <v>135</v>
      </c>
      <c r="AU204" s="240" t="s">
        <v>85</v>
      </c>
      <c r="AV204" s="13" t="s">
        <v>83</v>
      </c>
      <c r="AW204" s="13" t="s">
        <v>31</v>
      </c>
      <c r="AX204" s="13" t="s">
        <v>75</v>
      </c>
      <c r="AY204" s="240" t="s">
        <v>121</v>
      </c>
    </row>
    <row r="205" s="14" customFormat="1">
      <c r="A205" s="14"/>
      <c r="B205" s="241"/>
      <c r="C205" s="242"/>
      <c r="D205" s="232" t="s">
        <v>135</v>
      </c>
      <c r="E205" s="243" t="s">
        <v>1</v>
      </c>
      <c r="F205" s="244" t="s">
        <v>353</v>
      </c>
      <c r="G205" s="242"/>
      <c r="H205" s="245">
        <v>32</v>
      </c>
      <c r="I205" s="246"/>
      <c r="J205" s="242"/>
      <c r="K205" s="242"/>
      <c r="L205" s="247"/>
      <c r="M205" s="248"/>
      <c r="N205" s="249"/>
      <c r="O205" s="249"/>
      <c r="P205" s="249"/>
      <c r="Q205" s="249"/>
      <c r="R205" s="249"/>
      <c r="S205" s="249"/>
      <c r="T205" s="25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1" t="s">
        <v>135</v>
      </c>
      <c r="AU205" s="251" t="s">
        <v>85</v>
      </c>
      <c r="AV205" s="14" t="s">
        <v>85</v>
      </c>
      <c r="AW205" s="14" t="s">
        <v>31</v>
      </c>
      <c r="AX205" s="14" t="s">
        <v>75</v>
      </c>
      <c r="AY205" s="251" t="s">
        <v>121</v>
      </c>
    </row>
    <row r="206" s="13" customFormat="1">
      <c r="A206" s="13"/>
      <c r="B206" s="230"/>
      <c r="C206" s="231"/>
      <c r="D206" s="232" t="s">
        <v>135</v>
      </c>
      <c r="E206" s="233" t="s">
        <v>1</v>
      </c>
      <c r="F206" s="234" t="s">
        <v>354</v>
      </c>
      <c r="G206" s="231"/>
      <c r="H206" s="233" t="s">
        <v>1</v>
      </c>
      <c r="I206" s="235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0" t="s">
        <v>135</v>
      </c>
      <c r="AU206" s="240" t="s">
        <v>85</v>
      </c>
      <c r="AV206" s="13" t="s">
        <v>83</v>
      </c>
      <c r="AW206" s="13" t="s">
        <v>31</v>
      </c>
      <c r="AX206" s="13" t="s">
        <v>75</v>
      </c>
      <c r="AY206" s="240" t="s">
        <v>121</v>
      </c>
    </row>
    <row r="207" s="14" customFormat="1">
      <c r="A207" s="14"/>
      <c r="B207" s="241"/>
      <c r="C207" s="242"/>
      <c r="D207" s="232" t="s">
        <v>135</v>
      </c>
      <c r="E207" s="243" t="s">
        <v>1</v>
      </c>
      <c r="F207" s="244" t="s">
        <v>355</v>
      </c>
      <c r="G207" s="242"/>
      <c r="H207" s="245">
        <v>144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1" t="s">
        <v>135</v>
      </c>
      <c r="AU207" s="251" t="s">
        <v>85</v>
      </c>
      <c r="AV207" s="14" t="s">
        <v>85</v>
      </c>
      <c r="AW207" s="14" t="s">
        <v>31</v>
      </c>
      <c r="AX207" s="14" t="s">
        <v>75</v>
      </c>
      <c r="AY207" s="251" t="s">
        <v>121</v>
      </c>
    </row>
    <row r="208" s="15" customFormat="1">
      <c r="A208" s="15"/>
      <c r="B208" s="260"/>
      <c r="C208" s="261"/>
      <c r="D208" s="232" t="s">
        <v>135</v>
      </c>
      <c r="E208" s="262" t="s">
        <v>1</v>
      </c>
      <c r="F208" s="263" t="s">
        <v>235</v>
      </c>
      <c r="G208" s="261"/>
      <c r="H208" s="264">
        <v>428</v>
      </c>
      <c r="I208" s="265"/>
      <c r="J208" s="261"/>
      <c r="K208" s="261"/>
      <c r="L208" s="266"/>
      <c r="M208" s="267"/>
      <c r="N208" s="268"/>
      <c r="O208" s="268"/>
      <c r="P208" s="268"/>
      <c r="Q208" s="268"/>
      <c r="R208" s="268"/>
      <c r="S208" s="268"/>
      <c r="T208" s="269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70" t="s">
        <v>135</v>
      </c>
      <c r="AU208" s="270" t="s">
        <v>85</v>
      </c>
      <c r="AV208" s="15" t="s">
        <v>128</v>
      </c>
      <c r="AW208" s="15" t="s">
        <v>31</v>
      </c>
      <c r="AX208" s="15" t="s">
        <v>83</v>
      </c>
      <c r="AY208" s="270" t="s">
        <v>121</v>
      </c>
    </row>
    <row r="209" s="2" customFormat="1" ht="21.75" customHeight="1">
      <c r="A209" s="38"/>
      <c r="B209" s="39"/>
      <c r="C209" s="218" t="s">
        <v>356</v>
      </c>
      <c r="D209" s="218" t="s">
        <v>123</v>
      </c>
      <c r="E209" s="219" t="s">
        <v>357</v>
      </c>
      <c r="F209" s="220" t="s">
        <v>358</v>
      </c>
      <c r="G209" s="221" t="s">
        <v>158</v>
      </c>
      <c r="H209" s="222">
        <v>144</v>
      </c>
      <c r="I209" s="223"/>
      <c r="J209" s="222">
        <f>ROUND(I209*H209,2)</f>
        <v>0</v>
      </c>
      <c r="K209" s="220" t="s">
        <v>127</v>
      </c>
      <c r="L209" s="44"/>
      <c r="M209" s="224" t="s">
        <v>1</v>
      </c>
      <c r="N209" s="225" t="s">
        <v>40</v>
      </c>
      <c r="O209" s="91"/>
      <c r="P209" s="226">
        <f>O209*H209</f>
        <v>0</v>
      </c>
      <c r="Q209" s="226">
        <v>0.00010000000000000001</v>
      </c>
      <c r="R209" s="226">
        <f>Q209*H209</f>
        <v>0.014400000000000001</v>
      </c>
      <c r="S209" s="226">
        <v>0</v>
      </c>
      <c r="T209" s="22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8" t="s">
        <v>128</v>
      </c>
      <c r="AT209" s="228" t="s">
        <v>123</v>
      </c>
      <c r="AU209" s="228" t="s">
        <v>85</v>
      </c>
      <c r="AY209" s="17" t="s">
        <v>121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7" t="s">
        <v>83</v>
      </c>
      <c r="BK209" s="229">
        <f>ROUND(I209*H209,2)</f>
        <v>0</v>
      </c>
      <c r="BL209" s="17" t="s">
        <v>128</v>
      </c>
      <c r="BM209" s="228" t="s">
        <v>359</v>
      </c>
    </row>
    <row r="210" s="13" customFormat="1">
      <c r="A210" s="13"/>
      <c r="B210" s="230"/>
      <c r="C210" s="231"/>
      <c r="D210" s="232" t="s">
        <v>135</v>
      </c>
      <c r="E210" s="233" t="s">
        <v>1</v>
      </c>
      <c r="F210" s="234" t="s">
        <v>360</v>
      </c>
      <c r="G210" s="231"/>
      <c r="H210" s="233" t="s">
        <v>1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0" t="s">
        <v>135</v>
      </c>
      <c r="AU210" s="240" t="s">
        <v>85</v>
      </c>
      <c r="AV210" s="13" t="s">
        <v>83</v>
      </c>
      <c r="AW210" s="13" t="s">
        <v>31</v>
      </c>
      <c r="AX210" s="13" t="s">
        <v>75</v>
      </c>
      <c r="AY210" s="240" t="s">
        <v>121</v>
      </c>
    </row>
    <row r="211" s="14" customFormat="1">
      <c r="A211" s="14"/>
      <c r="B211" s="241"/>
      <c r="C211" s="242"/>
      <c r="D211" s="232" t="s">
        <v>135</v>
      </c>
      <c r="E211" s="243" t="s">
        <v>1</v>
      </c>
      <c r="F211" s="244" t="s">
        <v>355</v>
      </c>
      <c r="G211" s="242"/>
      <c r="H211" s="245">
        <v>144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1" t="s">
        <v>135</v>
      </c>
      <c r="AU211" s="251" t="s">
        <v>85</v>
      </c>
      <c r="AV211" s="14" t="s">
        <v>85</v>
      </c>
      <c r="AW211" s="14" t="s">
        <v>31</v>
      </c>
      <c r="AX211" s="14" t="s">
        <v>83</v>
      </c>
      <c r="AY211" s="251" t="s">
        <v>121</v>
      </c>
    </row>
    <row r="212" s="2" customFormat="1" ht="24.15" customHeight="1">
      <c r="A212" s="38"/>
      <c r="B212" s="39"/>
      <c r="C212" s="218" t="s">
        <v>361</v>
      </c>
      <c r="D212" s="218" t="s">
        <v>123</v>
      </c>
      <c r="E212" s="219" t="s">
        <v>362</v>
      </c>
      <c r="F212" s="220" t="s">
        <v>363</v>
      </c>
      <c r="G212" s="221" t="s">
        <v>158</v>
      </c>
      <c r="H212" s="222">
        <v>252</v>
      </c>
      <c r="I212" s="223"/>
      <c r="J212" s="222">
        <f>ROUND(I212*H212,2)</f>
        <v>0</v>
      </c>
      <c r="K212" s="220" t="s">
        <v>1</v>
      </c>
      <c r="L212" s="44"/>
      <c r="M212" s="224" t="s">
        <v>1</v>
      </c>
      <c r="N212" s="225" t="s">
        <v>40</v>
      </c>
      <c r="O212" s="91"/>
      <c r="P212" s="226">
        <f>O212*H212</f>
        <v>0</v>
      </c>
      <c r="Q212" s="226">
        <v>9.0000000000000006E-05</v>
      </c>
      <c r="R212" s="226">
        <f>Q212*H212</f>
        <v>0.022680000000000002</v>
      </c>
      <c r="S212" s="226">
        <v>0</v>
      </c>
      <c r="T212" s="22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8" t="s">
        <v>128</v>
      </c>
      <c r="AT212" s="228" t="s">
        <v>123</v>
      </c>
      <c r="AU212" s="228" t="s">
        <v>85</v>
      </c>
      <c r="AY212" s="17" t="s">
        <v>121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7" t="s">
        <v>83</v>
      </c>
      <c r="BK212" s="229">
        <f>ROUND(I212*H212,2)</f>
        <v>0</v>
      </c>
      <c r="BL212" s="17" t="s">
        <v>128</v>
      </c>
      <c r="BM212" s="228" t="s">
        <v>364</v>
      </c>
    </row>
    <row r="213" s="13" customFormat="1">
      <c r="A213" s="13"/>
      <c r="B213" s="230"/>
      <c r="C213" s="231"/>
      <c r="D213" s="232" t="s">
        <v>135</v>
      </c>
      <c r="E213" s="233" t="s">
        <v>1</v>
      </c>
      <c r="F213" s="234" t="s">
        <v>318</v>
      </c>
      <c r="G213" s="231"/>
      <c r="H213" s="233" t="s">
        <v>1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0" t="s">
        <v>135</v>
      </c>
      <c r="AU213" s="240" t="s">
        <v>85</v>
      </c>
      <c r="AV213" s="13" t="s">
        <v>83</v>
      </c>
      <c r="AW213" s="13" t="s">
        <v>31</v>
      </c>
      <c r="AX213" s="13" t="s">
        <v>75</v>
      </c>
      <c r="AY213" s="240" t="s">
        <v>121</v>
      </c>
    </row>
    <row r="214" s="13" customFormat="1">
      <c r="A214" s="13"/>
      <c r="B214" s="230"/>
      <c r="C214" s="231"/>
      <c r="D214" s="232" t="s">
        <v>135</v>
      </c>
      <c r="E214" s="233" t="s">
        <v>1</v>
      </c>
      <c r="F214" s="234" t="s">
        <v>319</v>
      </c>
      <c r="G214" s="231"/>
      <c r="H214" s="233" t="s">
        <v>1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0" t="s">
        <v>135</v>
      </c>
      <c r="AU214" s="240" t="s">
        <v>85</v>
      </c>
      <c r="AV214" s="13" t="s">
        <v>83</v>
      </c>
      <c r="AW214" s="13" t="s">
        <v>31</v>
      </c>
      <c r="AX214" s="13" t="s">
        <v>75</v>
      </c>
      <c r="AY214" s="240" t="s">
        <v>121</v>
      </c>
    </row>
    <row r="215" s="13" customFormat="1">
      <c r="A215" s="13"/>
      <c r="B215" s="230"/>
      <c r="C215" s="231"/>
      <c r="D215" s="232" t="s">
        <v>135</v>
      </c>
      <c r="E215" s="233" t="s">
        <v>1</v>
      </c>
      <c r="F215" s="234" t="s">
        <v>350</v>
      </c>
      <c r="G215" s="231"/>
      <c r="H215" s="233" t="s">
        <v>1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0" t="s">
        <v>135</v>
      </c>
      <c r="AU215" s="240" t="s">
        <v>85</v>
      </c>
      <c r="AV215" s="13" t="s">
        <v>83</v>
      </c>
      <c r="AW215" s="13" t="s">
        <v>31</v>
      </c>
      <c r="AX215" s="13" t="s">
        <v>75</v>
      </c>
      <c r="AY215" s="240" t="s">
        <v>121</v>
      </c>
    </row>
    <row r="216" s="14" customFormat="1">
      <c r="A216" s="14"/>
      <c r="B216" s="241"/>
      <c r="C216" s="242"/>
      <c r="D216" s="232" t="s">
        <v>135</v>
      </c>
      <c r="E216" s="243" t="s">
        <v>1</v>
      </c>
      <c r="F216" s="244" t="s">
        <v>351</v>
      </c>
      <c r="G216" s="242"/>
      <c r="H216" s="245">
        <v>252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1" t="s">
        <v>135</v>
      </c>
      <c r="AU216" s="251" t="s">
        <v>85</v>
      </c>
      <c r="AV216" s="14" t="s">
        <v>85</v>
      </c>
      <c r="AW216" s="14" t="s">
        <v>31</v>
      </c>
      <c r="AX216" s="14" t="s">
        <v>83</v>
      </c>
      <c r="AY216" s="251" t="s">
        <v>121</v>
      </c>
    </row>
    <row r="217" s="2" customFormat="1" ht="24.15" customHeight="1">
      <c r="A217" s="38"/>
      <c r="B217" s="39"/>
      <c r="C217" s="218" t="s">
        <v>365</v>
      </c>
      <c r="D217" s="218" t="s">
        <v>123</v>
      </c>
      <c r="E217" s="219" t="s">
        <v>366</v>
      </c>
      <c r="F217" s="220" t="s">
        <v>367</v>
      </c>
      <c r="G217" s="221" t="s">
        <v>158</v>
      </c>
      <c r="H217" s="222">
        <v>16</v>
      </c>
      <c r="I217" s="223"/>
      <c r="J217" s="222">
        <f>ROUND(I217*H217,2)</f>
        <v>0</v>
      </c>
      <c r="K217" s="220" t="s">
        <v>1</v>
      </c>
      <c r="L217" s="44"/>
      <c r="M217" s="224" t="s">
        <v>1</v>
      </c>
      <c r="N217" s="225" t="s">
        <v>40</v>
      </c>
      <c r="O217" s="91"/>
      <c r="P217" s="226">
        <f>O217*H217</f>
        <v>0</v>
      </c>
      <c r="Q217" s="226">
        <v>9.0000000000000006E-05</v>
      </c>
      <c r="R217" s="226">
        <f>Q217*H217</f>
        <v>0.0014400000000000001</v>
      </c>
      <c r="S217" s="226">
        <v>0</v>
      </c>
      <c r="T217" s="22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8" t="s">
        <v>128</v>
      </c>
      <c r="AT217" s="228" t="s">
        <v>123</v>
      </c>
      <c r="AU217" s="228" t="s">
        <v>85</v>
      </c>
      <c r="AY217" s="17" t="s">
        <v>121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7" t="s">
        <v>83</v>
      </c>
      <c r="BK217" s="229">
        <f>ROUND(I217*H217,2)</f>
        <v>0</v>
      </c>
      <c r="BL217" s="17" t="s">
        <v>128</v>
      </c>
      <c r="BM217" s="228" t="s">
        <v>368</v>
      </c>
    </row>
    <row r="218" s="13" customFormat="1">
      <c r="A218" s="13"/>
      <c r="B218" s="230"/>
      <c r="C218" s="231"/>
      <c r="D218" s="232" t="s">
        <v>135</v>
      </c>
      <c r="E218" s="233" t="s">
        <v>1</v>
      </c>
      <c r="F218" s="234" t="s">
        <v>227</v>
      </c>
      <c r="G218" s="231"/>
      <c r="H218" s="233" t="s">
        <v>1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0" t="s">
        <v>135</v>
      </c>
      <c r="AU218" s="240" t="s">
        <v>85</v>
      </c>
      <c r="AV218" s="13" t="s">
        <v>83</v>
      </c>
      <c r="AW218" s="13" t="s">
        <v>31</v>
      </c>
      <c r="AX218" s="13" t="s">
        <v>75</v>
      </c>
      <c r="AY218" s="240" t="s">
        <v>121</v>
      </c>
    </row>
    <row r="219" s="13" customFormat="1">
      <c r="A219" s="13"/>
      <c r="B219" s="230"/>
      <c r="C219" s="231"/>
      <c r="D219" s="232" t="s">
        <v>135</v>
      </c>
      <c r="E219" s="233" t="s">
        <v>1</v>
      </c>
      <c r="F219" s="234" t="s">
        <v>352</v>
      </c>
      <c r="G219" s="231"/>
      <c r="H219" s="233" t="s">
        <v>1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0" t="s">
        <v>135</v>
      </c>
      <c r="AU219" s="240" t="s">
        <v>85</v>
      </c>
      <c r="AV219" s="13" t="s">
        <v>83</v>
      </c>
      <c r="AW219" s="13" t="s">
        <v>31</v>
      </c>
      <c r="AX219" s="13" t="s">
        <v>75</v>
      </c>
      <c r="AY219" s="240" t="s">
        <v>121</v>
      </c>
    </row>
    <row r="220" s="14" customFormat="1">
      <c r="A220" s="14"/>
      <c r="B220" s="241"/>
      <c r="C220" s="242"/>
      <c r="D220" s="232" t="s">
        <v>135</v>
      </c>
      <c r="E220" s="243" t="s">
        <v>1</v>
      </c>
      <c r="F220" s="244" t="s">
        <v>282</v>
      </c>
      <c r="G220" s="242"/>
      <c r="H220" s="245">
        <v>16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1" t="s">
        <v>135</v>
      </c>
      <c r="AU220" s="251" t="s">
        <v>85</v>
      </c>
      <c r="AV220" s="14" t="s">
        <v>85</v>
      </c>
      <c r="AW220" s="14" t="s">
        <v>31</v>
      </c>
      <c r="AX220" s="14" t="s">
        <v>83</v>
      </c>
      <c r="AY220" s="251" t="s">
        <v>121</v>
      </c>
    </row>
    <row r="221" s="12" customFormat="1" ht="22.8" customHeight="1">
      <c r="A221" s="12"/>
      <c r="B221" s="202"/>
      <c r="C221" s="203"/>
      <c r="D221" s="204" t="s">
        <v>74</v>
      </c>
      <c r="E221" s="216" t="s">
        <v>160</v>
      </c>
      <c r="F221" s="216" t="s">
        <v>161</v>
      </c>
      <c r="G221" s="203"/>
      <c r="H221" s="203"/>
      <c r="I221" s="206"/>
      <c r="J221" s="217">
        <f>BK221</f>
        <v>0</v>
      </c>
      <c r="K221" s="203"/>
      <c r="L221" s="208"/>
      <c r="M221" s="209"/>
      <c r="N221" s="210"/>
      <c r="O221" s="210"/>
      <c r="P221" s="211">
        <f>SUM(P222:P241)</f>
        <v>0</v>
      </c>
      <c r="Q221" s="210"/>
      <c r="R221" s="211">
        <f>SUM(R222:R241)</f>
        <v>0</v>
      </c>
      <c r="S221" s="210"/>
      <c r="T221" s="212">
        <f>SUM(T222:T241)</f>
        <v>10.935000000000001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3" t="s">
        <v>83</v>
      </c>
      <c r="AT221" s="214" t="s">
        <v>74</v>
      </c>
      <c r="AU221" s="214" t="s">
        <v>83</v>
      </c>
      <c r="AY221" s="213" t="s">
        <v>121</v>
      </c>
      <c r="BK221" s="215">
        <f>SUM(BK222:BK241)</f>
        <v>0</v>
      </c>
    </row>
    <row r="222" s="2" customFormat="1" ht="24.15" customHeight="1">
      <c r="A222" s="38"/>
      <c r="B222" s="39"/>
      <c r="C222" s="218" t="s">
        <v>369</v>
      </c>
      <c r="D222" s="218" t="s">
        <v>123</v>
      </c>
      <c r="E222" s="219" t="s">
        <v>370</v>
      </c>
      <c r="F222" s="220" t="s">
        <v>371</v>
      </c>
      <c r="G222" s="221" t="s">
        <v>219</v>
      </c>
      <c r="H222" s="222">
        <v>0.51000000000000001</v>
      </c>
      <c r="I222" s="223"/>
      <c r="J222" s="222">
        <f>ROUND(I222*H222,2)</f>
        <v>0</v>
      </c>
      <c r="K222" s="220" t="s">
        <v>127</v>
      </c>
      <c r="L222" s="44"/>
      <c r="M222" s="224" t="s">
        <v>1</v>
      </c>
      <c r="N222" s="225" t="s">
        <v>40</v>
      </c>
      <c r="O222" s="91"/>
      <c r="P222" s="226">
        <f>O222*H222</f>
        <v>0</v>
      </c>
      <c r="Q222" s="226">
        <v>0</v>
      </c>
      <c r="R222" s="226">
        <f>Q222*H222</f>
        <v>0</v>
      </c>
      <c r="S222" s="226">
        <v>2.2000000000000002</v>
      </c>
      <c r="T222" s="227">
        <f>S222*H222</f>
        <v>1.1220000000000001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8" t="s">
        <v>128</v>
      </c>
      <c r="AT222" s="228" t="s">
        <v>123</v>
      </c>
      <c r="AU222" s="228" t="s">
        <v>85</v>
      </c>
      <c r="AY222" s="17" t="s">
        <v>121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7" t="s">
        <v>83</v>
      </c>
      <c r="BK222" s="229">
        <f>ROUND(I222*H222,2)</f>
        <v>0</v>
      </c>
      <c r="BL222" s="17" t="s">
        <v>128</v>
      </c>
      <c r="BM222" s="228" t="s">
        <v>372</v>
      </c>
    </row>
    <row r="223" s="13" customFormat="1">
      <c r="A223" s="13"/>
      <c r="B223" s="230"/>
      <c r="C223" s="231"/>
      <c r="D223" s="232" t="s">
        <v>135</v>
      </c>
      <c r="E223" s="233" t="s">
        <v>1</v>
      </c>
      <c r="F223" s="234" t="s">
        <v>373</v>
      </c>
      <c r="G223" s="231"/>
      <c r="H223" s="233" t="s">
        <v>1</v>
      </c>
      <c r="I223" s="235"/>
      <c r="J223" s="231"/>
      <c r="K223" s="231"/>
      <c r="L223" s="236"/>
      <c r="M223" s="237"/>
      <c r="N223" s="238"/>
      <c r="O223" s="238"/>
      <c r="P223" s="238"/>
      <c r="Q223" s="238"/>
      <c r="R223" s="238"/>
      <c r="S223" s="238"/>
      <c r="T223" s="23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0" t="s">
        <v>135</v>
      </c>
      <c r="AU223" s="240" t="s">
        <v>85</v>
      </c>
      <c r="AV223" s="13" t="s">
        <v>83</v>
      </c>
      <c r="AW223" s="13" t="s">
        <v>31</v>
      </c>
      <c r="AX223" s="13" t="s">
        <v>75</v>
      </c>
      <c r="AY223" s="240" t="s">
        <v>121</v>
      </c>
    </row>
    <row r="224" s="14" customFormat="1">
      <c r="A224" s="14"/>
      <c r="B224" s="241"/>
      <c r="C224" s="242"/>
      <c r="D224" s="232" t="s">
        <v>135</v>
      </c>
      <c r="E224" s="243" t="s">
        <v>1</v>
      </c>
      <c r="F224" s="244" t="s">
        <v>223</v>
      </c>
      <c r="G224" s="242"/>
      <c r="H224" s="245">
        <v>0.51000000000000001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1" t="s">
        <v>135</v>
      </c>
      <c r="AU224" s="251" t="s">
        <v>85</v>
      </c>
      <c r="AV224" s="14" t="s">
        <v>85</v>
      </c>
      <c r="AW224" s="14" t="s">
        <v>31</v>
      </c>
      <c r="AX224" s="14" t="s">
        <v>83</v>
      </c>
      <c r="AY224" s="251" t="s">
        <v>121</v>
      </c>
    </row>
    <row r="225" s="2" customFormat="1" ht="24.15" customHeight="1">
      <c r="A225" s="38"/>
      <c r="B225" s="39"/>
      <c r="C225" s="218" t="s">
        <v>374</v>
      </c>
      <c r="D225" s="218" t="s">
        <v>123</v>
      </c>
      <c r="E225" s="219" t="s">
        <v>375</v>
      </c>
      <c r="F225" s="220" t="s">
        <v>376</v>
      </c>
      <c r="G225" s="221" t="s">
        <v>377</v>
      </c>
      <c r="H225" s="222">
        <v>2520</v>
      </c>
      <c r="I225" s="223"/>
      <c r="J225" s="222">
        <f>ROUND(I225*H225,2)</f>
        <v>0</v>
      </c>
      <c r="K225" s="220" t="s">
        <v>1</v>
      </c>
      <c r="L225" s="44"/>
      <c r="M225" s="224" t="s">
        <v>1</v>
      </c>
      <c r="N225" s="225" t="s">
        <v>40</v>
      </c>
      <c r="O225" s="91"/>
      <c r="P225" s="226">
        <f>O225*H225</f>
        <v>0</v>
      </c>
      <c r="Q225" s="226">
        <v>0</v>
      </c>
      <c r="R225" s="226">
        <f>Q225*H225</f>
        <v>0</v>
      </c>
      <c r="S225" s="226">
        <v>0.001</v>
      </c>
      <c r="T225" s="227">
        <f>S225*H225</f>
        <v>2.52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8" t="s">
        <v>128</v>
      </c>
      <c r="AT225" s="228" t="s">
        <v>123</v>
      </c>
      <c r="AU225" s="228" t="s">
        <v>85</v>
      </c>
      <c r="AY225" s="17" t="s">
        <v>121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7" t="s">
        <v>83</v>
      </c>
      <c r="BK225" s="229">
        <f>ROUND(I225*H225,2)</f>
        <v>0</v>
      </c>
      <c r="BL225" s="17" t="s">
        <v>128</v>
      </c>
      <c r="BM225" s="228" t="s">
        <v>378</v>
      </c>
    </row>
    <row r="226" s="13" customFormat="1">
      <c r="A226" s="13"/>
      <c r="B226" s="230"/>
      <c r="C226" s="231"/>
      <c r="D226" s="232" t="s">
        <v>135</v>
      </c>
      <c r="E226" s="233" t="s">
        <v>1</v>
      </c>
      <c r="F226" s="234" t="s">
        <v>379</v>
      </c>
      <c r="G226" s="231"/>
      <c r="H226" s="233" t="s">
        <v>1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0" t="s">
        <v>135</v>
      </c>
      <c r="AU226" s="240" t="s">
        <v>85</v>
      </c>
      <c r="AV226" s="13" t="s">
        <v>83</v>
      </c>
      <c r="AW226" s="13" t="s">
        <v>31</v>
      </c>
      <c r="AX226" s="13" t="s">
        <v>75</v>
      </c>
      <c r="AY226" s="240" t="s">
        <v>121</v>
      </c>
    </row>
    <row r="227" s="14" customFormat="1">
      <c r="A227" s="14"/>
      <c r="B227" s="241"/>
      <c r="C227" s="242"/>
      <c r="D227" s="232" t="s">
        <v>135</v>
      </c>
      <c r="E227" s="243" t="s">
        <v>1</v>
      </c>
      <c r="F227" s="244" t="s">
        <v>380</v>
      </c>
      <c r="G227" s="242"/>
      <c r="H227" s="245">
        <v>2520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1" t="s">
        <v>135</v>
      </c>
      <c r="AU227" s="251" t="s">
        <v>85</v>
      </c>
      <c r="AV227" s="14" t="s">
        <v>85</v>
      </c>
      <c r="AW227" s="14" t="s">
        <v>31</v>
      </c>
      <c r="AX227" s="14" t="s">
        <v>83</v>
      </c>
      <c r="AY227" s="251" t="s">
        <v>121</v>
      </c>
    </row>
    <row r="228" s="2" customFormat="1" ht="21.75" customHeight="1">
      <c r="A228" s="38"/>
      <c r="B228" s="39"/>
      <c r="C228" s="218" t="s">
        <v>381</v>
      </c>
      <c r="D228" s="218" t="s">
        <v>123</v>
      </c>
      <c r="E228" s="219" t="s">
        <v>382</v>
      </c>
      <c r="F228" s="220" t="s">
        <v>383</v>
      </c>
      <c r="G228" s="221" t="s">
        <v>158</v>
      </c>
      <c r="H228" s="222">
        <v>1</v>
      </c>
      <c r="I228" s="223"/>
      <c r="J228" s="222">
        <f>ROUND(I228*H228,2)</f>
        <v>0</v>
      </c>
      <c r="K228" s="220" t="s">
        <v>127</v>
      </c>
      <c r="L228" s="44"/>
      <c r="M228" s="224" t="s">
        <v>1</v>
      </c>
      <c r="N228" s="225" t="s">
        <v>40</v>
      </c>
      <c r="O228" s="91"/>
      <c r="P228" s="226">
        <f>O228*H228</f>
        <v>0</v>
      </c>
      <c r="Q228" s="226">
        <v>0</v>
      </c>
      <c r="R228" s="226">
        <f>Q228*H228</f>
        <v>0</v>
      </c>
      <c r="S228" s="226">
        <v>0.20999999999999999</v>
      </c>
      <c r="T228" s="227">
        <f>S228*H228</f>
        <v>0.20999999999999999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8" t="s">
        <v>128</v>
      </c>
      <c r="AT228" s="228" t="s">
        <v>123</v>
      </c>
      <c r="AU228" s="228" t="s">
        <v>85</v>
      </c>
      <c r="AY228" s="17" t="s">
        <v>121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7" t="s">
        <v>83</v>
      </c>
      <c r="BK228" s="229">
        <f>ROUND(I228*H228,2)</f>
        <v>0</v>
      </c>
      <c r="BL228" s="17" t="s">
        <v>128</v>
      </c>
      <c r="BM228" s="228" t="s">
        <v>384</v>
      </c>
    </row>
    <row r="229" s="2" customFormat="1" ht="21.75" customHeight="1">
      <c r="A229" s="38"/>
      <c r="B229" s="39"/>
      <c r="C229" s="218" t="s">
        <v>385</v>
      </c>
      <c r="D229" s="218" t="s">
        <v>123</v>
      </c>
      <c r="E229" s="219" t="s">
        <v>386</v>
      </c>
      <c r="F229" s="220" t="s">
        <v>387</v>
      </c>
      <c r="G229" s="221" t="s">
        <v>158</v>
      </c>
      <c r="H229" s="222">
        <v>1</v>
      </c>
      <c r="I229" s="223"/>
      <c r="J229" s="222">
        <f>ROUND(I229*H229,2)</f>
        <v>0</v>
      </c>
      <c r="K229" s="220" t="s">
        <v>127</v>
      </c>
      <c r="L229" s="44"/>
      <c r="M229" s="224" t="s">
        <v>1</v>
      </c>
      <c r="N229" s="225" t="s">
        <v>40</v>
      </c>
      <c r="O229" s="91"/>
      <c r="P229" s="226">
        <f>O229*H229</f>
        <v>0</v>
      </c>
      <c r="Q229" s="226">
        <v>0</v>
      </c>
      <c r="R229" s="226">
        <f>Q229*H229</f>
        <v>0</v>
      </c>
      <c r="S229" s="226">
        <v>0.28499999999999998</v>
      </c>
      <c r="T229" s="227">
        <f>S229*H229</f>
        <v>0.28499999999999998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8" t="s">
        <v>128</v>
      </c>
      <c r="AT229" s="228" t="s">
        <v>123</v>
      </c>
      <c r="AU229" s="228" t="s">
        <v>85</v>
      </c>
      <c r="AY229" s="17" t="s">
        <v>121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7" t="s">
        <v>83</v>
      </c>
      <c r="BK229" s="229">
        <f>ROUND(I229*H229,2)</f>
        <v>0</v>
      </c>
      <c r="BL229" s="17" t="s">
        <v>128</v>
      </c>
      <c r="BM229" s="228" t="s">
        <v>388</v>
      </c>
    </row>
    <row r="230" s="2" customFormat="1" ht="24.15" customHeight="1">
      <c r="A230" s="38"/>
      <c r="B230" s="39"/>
      <c r="C230" s="218" t="s">
        <v>389</v>
      </c>
      <c r="D230" s="218" t="s">
        <v>123</v>
      </c>
      <c r="E230" s="219" t="s">
        <v>390</v>
      </c>
      <c r="F230" s="220" t="s">
        <v>391</v>
      </c>
      <c r="G230" s="221" t="s">
        <v>126</v>
      </c>
      <c r="H230" s="222">
        <v>24</v>
      </c>
      <c r="I230" s="223"/>
      <c r="J230" s="222">
        <f>ROUND(I230*H230,2)</f>
        <v>0</v>
      </c>
      <c r="K230" s="220" t="s">
        <v>127</v>
      </c>
      <c r="L230" s="44"/>
      <c r="M230" s="224" t="s">
        <v>1</v>
      </c>
      <c r="N230" s="225" t="s">
        <v>40</v>
      </c>
      <c r="O230" s="91"/>
      <c r="P230" s="226">
        <f>O230*H230</f>
        <v>0</v>
      </c>
      <c r="Q230" s="226">
        <v>0</v>
      </c>
      <c r="R230" s="226">
        <f>Q230*H230</f>
        <v>0</v>
      </c>
      <c r="S230" s="226">
        <v>0.25</v>
      </c>
      <c r="T230" s="227">
        <f>S230*H230</f>
        <v>6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8" t="s">
        <v>128</v>
      </c>
      <c r="AT230" s="228" t="s">
        <v>123</v>
      </c>
      <c r="AU230" s="228" t="s">
        <v>85</v>
      </c>
      <c r="AY230" s="17" t="s">
        <v>121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7" t="s">
        <v>83</v>
      </c>
      <c r="BK230" s="229">
        <f>ROUND(I230*H230,2)</f>
        <v>0</v>
      </c>
      <c r="BL230" s="17" t="s">
        <v>128</v>
      </c>
      <c r="BM230" s="228" t="s">
        <v>392</v>
      </c>
    </row>
    <row r="231" s="13" customFormat="1">
      <c r="A231" s="13"/>
      <c r="B231" s="230"/>
      <c r="C231" s="231"/>
      <c r="D231" s="232" t="s">
        <v>135</v>
      </c>
      <c r="E231" s="233" t="s">
        <v>1</v>
      </c>
      <c r="F231" s="234" t="s">
        <v>393</v>
      </c>
      <c r="G231" s="231"/>
      <c r="H231" s="233" t="s">
        <v>1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0" t="s">
        <v>135</v>
      </c>
      <c r="AU231" s="240" t="s">
        <v>85</v>
      </c>
      <c r="AV231" s="13" t="s">
        <v>83</v>
      </c>
      <c r="AW231" s="13" t="s">
        <v>31</v>
      </c>
      <c r="AX231" s="13" t="s">
        <v>75</v>
      </c>
      <c r="AY231" s="240" t="s">
        <v>121</v>
      </c>
    </row>
    <row r="232" s="14" customFormat="1">
      <c r="A232" s="14"/>
      <c r="B232" s="241"/>
      <c r="C232" s="242"/>
      <c r="D232" s="232" t="s">
        <v>135</v>
      </c>
      <c r="E232" s="243" t="s">
        <v>1</v>
      </c>
      <c r="F232" s="244" t="s">
        <v>394</v>
      </c>
      <c r="G232" s="242"/>
      <c r="H232" s="245">
        <v>24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1" t="s">
        <v>135</v>
      </c>
      <c r="AU232" s="251" t="s">
        <v>85</v>
      </c>
      <c r="AV232" s="14" t="s">
        <v>85</v>
      </c>
      <c r="AW232" s="14" t="s">
        <v>31</v>
      </c>
      <c r="AX232" s="14" t="s">
        <v>83</v>
      </c>
      <c r="AY232" s="251" t="s">
        <v>121</v>
      </c>
    </row>
    <row r="233" s="2" customFormat="1" ht="16.5" customHeight="1">
      <c r="A233" s="38"/>
      <c r="B233" s="39"/>
      <c r="C233" s="218" t="s">
        <v>395</v>
      </c>
      <c r="D233" s="218" t="s">
        <v>123</v>
      </c>
      <c r="E233" s="219" t="s">
        <v>396</v>
      </c>
      <c r="F233" s="220" t="s">
        <v>397</v>
      </c>
      <c r="G233" s="221" t="s">
        <v>126</v>
      </c>
      <c r="H233" s="222">
        <v>33</v>
      </c>
      <c r="I233" s="223"/>
      <c r="J233" s="222">
        <f>ROUND(I233*H233,2)</f>
        <v>0</v>
      </c>
      <c r="K233" s="220" t="s">
        <v>127</v>
      </c>
      <c r="L233" s="44"/>
      <c r="M233" s="224" t="s">
        <v>1</v>
      </c>
      <c r="N233" s="225" t="s">
        <v>40</v>
      </c>
      <c r="O233" s="91"/>
      <c r="P233" s="226">
        <f>O233*H233</f>
        <v>0</v>
      </c>
      <c r="Q233" s="226">
        <v>0</v>
      </c>
      <c r="R233" s="226">
        <f>Q233*H233</f>
        <v>0</v>
      </c>
      <c r="S233" s="226">
        <v>0.014</v>
      </c>
      <c r="T233" s="227">
        <f>S233*H233</f>
        <v>0.46200000000000002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8" t="s">
        <v>128</v>
      </c>
      <c r="AT233" s="228" t="s">
        <v>123</v>
      </c>
      <c r="AU233" s="228" t="s">
        <v>85</v>
      </c>
      <c r="AY233" s="17" t="s">
        <v>121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7" t="s">
        <v>83</v>
      </c>
      <c r="BK233" s="229">
        <f>ROUND(I233*H233,2)</f>
        <v>0</v>
      </c>
      <c r="BL233" s="17" t="s">
        <v>128</v>
      </c>
      <c r="BM233" s="228" t="s">
        <v>398</v>
      </c>
    </row>
    <row r="234" s="13" customFormat="1">
      <c r="A234" s="13"/>
      <c r="B234" s="230"/>
      <c r="C234" s="231"/>
      <c r="D234" s="232" t="s">
        <v>135</v>
      </c>
      <c r="E234" s="233" t="s">
        <v>1</v>
      </c>
      <c r="F234" s="234" t="s">
        <v>399</v>
      </c>
      <c r="G234" s="231"/>
      <c r="H234" s="233" t="s">
        <v>1</v>
      </c>
      <c r="I234" s="235"/>
      <c r="J234" s="231"/>
      <c r="K234" s="231"/>
      <c r="L234" s="236"/>
      <c r="M234" s="237"/>
      <c r="N234" s="238"/>
      <c r="O234" s="238"/>
      <c r="P234" s="238"/>
      <c r="Q234" s="238"/>
      <c r="R234" s="238"/>
      <c r="S234" s="238"/>
      <c r="T234" s="23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0" t="s">
        <v>135</v>
      </c>
      <c r="AU234" s="240" t="s">
        <v>85</v>
      </c>
      <c r="AV234" s="13" t="s">
        <v>83</v>
      </c>
      <c r="AW234" s="13" t="s">
        <v>31</v>
      </c>
      <c r="AX234" s="13" t="s">
        <v>75</v>
      </c>
      <c r="AY234" s="240" t="s">
        <v>121</v>
      </c>
    </row>
    <row r="235" s="14" customFormat="1">
      <c r="A235" s="14"/>
      <c r="B235" s="241"/>
      <c r="C235" s="242"/>
      <c r="D235" s="232" t="s">
        <v>135</v>
      </c>
      <c r="E235" s="243" t="s">
        <v>1</v>
      </c>
      <c r="F235" s="244" t="s">
        <v>394</v>
      </c>
      <c r="G235" s="242"/>
      <c r="H235" s="245">
        <v>24</v>
      </c>
      <c r="I235" s="246"/>
      <c r="J235" s="242"/>
      <c r="K235" s="242"/>
      <c r="L235" s="247"/>
      <c r="M235" s="248"/>
      <c r="N235" s="249"/>
      <c r="O235" s="249"/>
      <c r="P235" s="249"/>
      <c r="Q235" s="249"/>
      <c r="R235" s="249"/>
      <c r="S235" s="249"/>
      <c r="T235" s="25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1" t="s">
        <v>135</v>
      </c>
      <c r="AU235" s="251" t="s">
        <v>85</v>
      </c>
      <c r="AV235" s="14" t="s">
        <v>85</v>
      </c>
      <c r="AW235" s="14" t="s">
        <v>31</v>
      </c>
      <c r="AX235" s="14" t="s">
        <v>75</v>
      </c>
      <c r="AY235" s="251" t="s">
        <v>121</v>
      </c>
    </row>
    <row r="236" s="13" customFormat="1">
      <c r="A236" s="13"/>
      <c r="B236" s="230"/>
      <c r="C236" s="231"/>
      <c r="D236" s="232" t="s">
        <v>135</v>
      </c>
      <c r="E236" s="233" t="s">
        <v>1</v>
      </c>
      <c r="F236" s="234" t="s">
        <v>400</v>
      </c>
      <c r="G236" s="231"/>
      <c r="H236" s="233" t="s">
        <v>1</v>
      </c>
      <c r="I236" s="235"/>
      <c r="J236" s="231"/>
      <c r="K236" s="231"/>
      <c r="L236" s="236"/>
      <c r="M236" s="237"/>
      <c r="N236" s="238"/>
      <c r="O236" s="238"/>
      <c r="P236" s="238"/>
      <c r="Q236" s="238"/>
      <c r="R236" s="238"/>
      <c r="S236" s="238"/>
      <c r="T236" s="23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0" t="s">
        <v>135</v>
      </c>
      <c r="AU236" s="240" t="s">
        <v>85</v>
      </c>
      <c r="AV236" s="13" t="s">
        <v>83</v>
      </c>
      <c r="AW236" s="13" t="s">
        <v>31</v>
      </c>
      <c r="AX236" s="13" t="s">
        <v>75</v>
      </c>
      <c r="AY236" s="240" t="s">
        <v>121</v>
      </c>
    </row>
    <row r="237" s="14" customFormat="1">
      <c r="A237" s="14"/>
      <c r="B237" s="241"/>
      <c r="C237" s="242"/>
      <c r="D237" s="232" t="s">
        <v>135</v>
      </c>
      <c r="E237" s="243" t="s">
        <v>1</v>
      </c>
      <c r="F237" s="244" t="s">
        <v>401</v>
      </c>
      <c r="G237" s="242"/>
      <c r="H237" s="245">
        <v>9</v>
      </c>
      <c r="I237" s="246"/>
      <c r="J237" s="242"/>
      <c r="K237" s="242"/>
      <c r="L237" s="247"/>
      <c r="M237" s="248"/>
      <c r="N237" s="249"/>
      <c r="O237" s="249"/>
      <c r="P237" s="249"/>
      <c r="Q237" s="249"/>
      <c r="R237" s="249"/>
      <c r="S237" s="249"/>
      <c r="T237" s="25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1" t="s">
        <v>135</v>
      </c>
      <c r="AU237" s="251" t="s">
        <v>85</v>
      </c>
      <c r="AV237" s="14" t="s">
        <v>85</v>
      </c>
      <c r="AW237" s="14" t="s">
        <v>31</v>
      </c>
      <c r="AX237" s="14" t="s">
        <v>75</v>
      </c>
      <c r="AY237" s="251" t="s">
        <v>121</v>
      </c>
    </row>
    <row r="238" s="15" customFormat="1">
      <c r="A238" s="15"/>
      <c r="B238" s="260"/>
      <c r="C238" s="261"/>
      <c r="D238" s="232" t="s">
        <v>135</v>
      </c>
      <c r="E238" s="262" t="s">
        <v>1</v>
      </c>
      <c r="F238" s="263" t="s">
        <v>235</v>
      </c>
      <c r="G238" s="261"/>
      <c r="H238" s="264">
        <v>33</v>
      </c>
      <c r="I238" s="265"/>
      <c r="J238" s="261"/>
      <c r="K238" s="261"/>
      <c r="L238" s="266"/>
      <c r="M238" s="267"/>
      <c r="N238" s="268"/>
      <c r="O238" s="268"/>
      <c r="P238" s="268"/>
      <c r="Q238" s="268"/>
      <c r="R238" s="268"/>
      <c r="S238" s="268"/>
      <c r="T238" s="269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70" t="s">
        <v>135</v>
      </c>
      <c r="AU238" s="270" t="s">
        <v>85</v>
      </c>
      <c r="AV238" s="15" t="s">
        <v>128</v>
      </c>
      <c r="AW238" s="15" t="s">
        <v>31</v>
      </c>
      <c r="AX238" s="15" t="s">
        <v>83</v>
      </c>
      <c r="AY238" s="270" t="s">
        <v>121</v>
      </c>
    </row>
    <row r="239" s="2" customFormat="1" ht="16.5" customHeight="1">
      <c r="A239" s="38"/>
      <c r="B239" s="39"/>
      <c r="C239" s="218" t="s">
        <v>402</v>
      </c>
      <c r="D239" s="218" t="s">
        <v>123</v>
      </c>
      <c r="E239" s="219" t="s">
        <v>403</v>
      </c>
      <c r="F239" s="220" t="s">
        <v>404</v>
      </c>
      <c r="G239" s="221" t="s">
        <v>126</v>
      </c>
      <c r="H239" s="222">
        <v>24</v>
      </c>
      <c r="I239" s="223"/>
      <c r="J239" s="222">
        <f>ROUND(I239*H239,2)</f>
        <v>0</v>
      </c>
      <c r="K239" s="220" t="s">
        <v>1</v>
      </c>
      <c r="L239" s="44"/>
      <c r="M239" s="224" t="s">
        <v>1</v>
      </c>
      <c r="N239" s="225" t="s">
        <v>40</v>
      </c>
      <c r="O239" s="91"/>
      <c r="P239" s="226">
        <f>O239*H239</f>
        <v>0</v>
      </c>
      <c r="Q239" s="226">
        <v>0</v>
      </c>
      <c r="R239" s="226">
        <f>Q239*H239</f>
        <v>0</v>
      </c>
      <c r="S239" s="226">
        <v>0.014</v>
      </c>
      <c r="T239" s="227">
        <f>S239*H239</f>
        <v>0.33600000000000002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8" t="s">
        <v>128</v>
      </c>
      <c r="AT239" s="228" t="s">
        <v>123</v>
      </c>
      <c r="AU239" s="228" t="s">
        <v>85</v>
      </c>
      <c r="AY239" s="17" t="s">
        <v>121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7" t="s">
        <v>83</v>
      </c>
      <c r="BK239" s="229">
        <f>ROUND(I239*H239,2)</f>
        <v>0</v>
      </c>
      <c r="BL239" s="17" t="s">
        <v>128</v>
      </c>
      <c r="BM239" s="228" t="s">
        <v>405</v>
      </c>
    </row>
    <row r="240" s="13" customFormat="1">
      <c r="A240" s="13"/>
      <c r="B240" s="230"/>
      <c r="C240" s="231"/>
      <c r="D240" s="232" t="s">
        <v>135</v>
      </c>
      <c r="E240" s="233" t="s">
        <v>1</v>
      </c>
      <c r="F240" s="234" t="s">
        <v>406</v>
      </c>
      <c r="G240" s="231"/>
      <c r="H240" s="233" t="s">
        <v>1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0" t="s">
        <v>135</v>
      </c>
      <c r="AU240" s="240" t="s">
        <v>85</v>
      </c>
      <c r="AV240" s="13" t="s">
        <v>83</v>
      </c>
      <c r="AW240" s="13" t="s">
        <v>31</v>
      </c>
      <c r="AX240" s="13" t="s">
        <v>75</v>
      </c>
      <c r="AY240" s="240" t="s">
        <v>121</v>
      </c>
    </row>
    <row r="241" s="14" customFormat="1">
      <c r="A241" s="14"/>
      <c r="B241" s="241"/>
      <c r="C241" s="242"/>
      <c r="D241" s="232" t="s">
        <v>135</v>
      </c>
      <c r="E241" s="243" t="s">
        <v>1</v>
      </c>
      <c r="F241" s="244" t="s">
        <v>407</v>
      </c>
      <c r="G241" s="242"/>
      <c r="H241" s="245">
        <v>24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1" t="s">
        <v>135</v>
      </c>
      <c r="AU241" s="251" t="s">
        <v>85</v>
      </c>
      <c r="AV241" s="14" t="s">
        <v>85</v>
      </c>
      <c r="AW241" s="14" t="s">
        <v>31</v>
      </c>
      <c r="AX241" s="14" t="s">
        <v>83</v>
      </c>
      <c r="AY241" s="251" t="s">
        <v>121</v>
      </c>
    </row>
    <row r="242" s="12" customFormat="1" ht="22.8" customHeight="1">
      <c r="A242" s="12"/>
      <c r="B242" s="202"/>
      <c r="C242" s="203"/>
      <c r="D242" s="204" t="s">
        <v>74</v>
      </c>
      <c r="E242" s="216" t="s">
        <v>408</v>
      </c>
      <c r="F242" s="216" t="s">
        <v>409</v>
      </c>
      <c r="G242" s="203"/>
      <c r="H242" s="203"/>
      <c r="I242" s="206"/>
      <c r="J242" s="217">
        <f>BK242</f>
        <v>0</v>
      </c>
      <c r="K242" s="203"/>
      <c r="L242" s="208"/>
      <c r="M242" s="209"/>
      <c r="N242" s="210"/>
      <c r="O242" s="210"/>
      <c r="P242" s="211">
        <f>SUM(P243:P257)</f>
        <v>0</v>
      </c>
      <c r="Q242" s="210"/>
      <c r="R242" s="211">
        <f>SUM(R243:R257)</f>
        <v>0.0010499999999999999</v>
      </c>
      <c r="S242" s="210"/>
      <c r="T242" s="212">
        <f>SUM(T243:T257)</f>
        <v>0.26400000000000001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3" t="s">
        <v>83</v>
      </c>
      <c r="AT242" s="214" t="s">
        <v>74</v>
      </c>
      <c r="AU242" s="214" t="s">
        <v>83</v>
      </c>
      <c r="AY242" s="213" t="s">
        <v>121</v>
      </c>
      <c r="BK242" s="215">
        <f>SUM(BK243:BK257)</f>
        <v>0</v>
      </c>
    </row>
    <row r="243" s="2" customFormat="1" ht="24.15" customHeight="1">
      <c r="A243" s="38"/>
      <c r="B243" s="39"/>
      <c r="C243" s="218" t="s">
        <v>410</v>
      </c>
      <c r="D243" s="218" t="s">
        <v>123</v>
      </c>
      <c r="E243" s="219" t="s">
        <v>411</v>
      </c>
      <c r="F243" s="220" t="s">
        <v>412</v>
      </c>
      <c r="G243" s="221" t="s">
        <v>151</v>
      </c>
      <c r="H243" s="222">
        <v>2</v>
      </c>
      <c r="I243" s="223"/>
      <c r="J243" s="222">
        <f>ROUND(I243*H243,2)</f>
        <v>0</v>
      </c>
      <c r="K243" s="220" t="s">
        <v>127</v>
      </c>
      <c r="L243" s="44"/>
      <c r="M243" s="224" t="s">
        <v>1</v>
      </c>
      <c r="N243" s="225" t="s">
        <v>40</v>
      </c>
      <c r="O243" s="91"/>
      <c r="P243" s="226">
        <f>O243*H243</f>
        <v>0</v>
      </c>
      <c r="Q243" s="226">
        <v>0</v>
      </c>
      <c r="R243" s="226">
        <f>Q243*H243</f>
        <v>0</v>
      </c>
      <c r="S243" s="226">
        <v>0.066000000000000003</v>
      </c>
      <c r="T243" s="227">
        <f>S243*H243</f>
        <v>0.13200000000000001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8" t="s">
        <v>128</v>
      </c>
      <c r="AT243" s="228" t="s">
        <v>123</v>
      </c>
      <c r="AU243" s="228" t="s">
        <v>85</v>
      </c>
      <c r="AY243" s="17" t="s">
        <v>121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7" t="s">
        <v>83</v>
      </c>
      <c r="BK243" s="229">
        <f>ROUND(I243*H243,2)</f>
        <v>0</v>
      </c>
      <c r="BL243" s="17" t="s">
        <v>128</v>
      </c>
      <c r="BM243" s="228" t="s">
        <v>413</v>
      </c>
    </row>
    <row r="244" s="13" customFormat="1">
      <c r="A244" s="13"/>
      <c r="B244" s="230"/>
      <c r="C244" s="231"/>
      <c r="D244" s="232" t="s">
        <v>135</v>
      </c>
      <c r="E244" s="233" t="s">
        <v>1</v>
      </c>
      <c r="F244" s="234" t="s">
        <v>227</v>
      </c>
      <c r="G244" s="231"/>
      <c r="H244" s="233" t="s">
        <v>1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0" t="s">
        <v>135</v>
      </c>
      <c r="AU244" s="240" t="s">
        <v>85</v>
      </c>
      <c r="AV244" s="13" t="s">
        <v>83</v>
      </c>
      <c r="AW244" s="13" t="s">
        <v>31</v>
      </c>
      <c r="AX244" s="13" t="s">
        <v>75</v>
      </c>
      <c r="AY244" s="240" t="s">
        <v>121</v>
      </c>
    </row>
    <row r="245" s="13" customFormat="1">
      <c r="A245" s="13"/>
      <c r="B245" s="230"/>
      <c r="C245" s="231"/>
      <c r="D245" s="232" t="s">
        <v>135</v>
      </c>
      <c r="E245" s="233" t="s">
        <v>1</v>
      </c>
      <c r="F245" s="234" t="s">
        <v>414</v>
      </c>
      <c r="G245" s="231"/>
      <c r="H245" s="233" t="s">
        <v>1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0" t="s">
        <v>135</v>
      </c>
      <c r="AU245" s="240" t="s">
        <v>85</v>
      </c>
      <c r="AV245" s="13" t="s">
        <v>83</v>
      </c>
      <c r="AW245" s="13" t="s">
        <v>31</v>
      </c>
      <c r="AX245" s="13" t="s">
        <v>75</v>
      </c>
      <c r="AY245" s="240" t="s">
        <v>121</v>
      </c>
    </row>
    <row r="246" s="13" customFormat="1">
      <c r="A246" s="13"/>
      <c r="B246" s="230"/>
      <c r="C246" s="231"/>
      <c r="D246" s="232" t="s">
        <v>135</v>
      </c>
      <c r="E246" s="233" t="s">
        <v>1</v>
      </c>
      <c r="F246" s="234" t="s">
        <v>415</v>
      </c>
      <c r="G246" s="231"/>
      <c r="H246" s="233" t="s">
        <v>1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0" t="s">
        <v>135</v>
      </c>
      <c r="AU246" s="240" t="s">
        <v>85</v>
      </c>
      <c r="AV246" s="13" t="s">
        <v>83</v>
      </c>
      <c r="AW246" s="13" t="s">
        <v>31</v>
      </c>
      <c r="AX246" s="13" t="s">
        <v>75</v>
      </c>
      <c r="AY246" s="240" t="s">
        <v>121</v>
      </c>
    </row>
    <row r="247" s="14" customFormat="1">
      <c r="A247" s="14"/>
      <c r="B247" s="241"/>
      <c r="C247" s="242"/>
      <c r="D247" s="232" t="s">
        <v>135</v>
      </c>
      <c r="E247" s="243" t="s">
        <v>1</v>
      </c>
      <c r="F247" s="244" t="s">
        <v>416</v>
      </c>
      <c r="G247" s="242"/>
      <c r="H247" s="245">
        <v>2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1" t="s">
        <v>135</v>
      </c>
      <c r="AU247" s="251" t="s">
        <v>85</v>
      </c>
      <c r="AV247" s="14" t="s">
        <v>85</v>
      </c>
      <c r="AW247" s="14" t="s">
        <v>31</v>
      </c>
      <c r="AX247" s="14" t="s">
        <v>83</v>
      </c>
      <c r="AY247" s="251" t="s">
        <v>121</v>
      </c>
    </row>
    <row r="248" s="2" customFormat="1" ht="24.15" customHeight="1">
      <c r="A248" s="38"/>
      <c r="B248" s="39"/>
      <c r="C248" s="218" t="s">
        <v>417</v>
      </c>
      <c r="D248" s="218" t="s">
        <v>123</v>
      </c>
      <c r="E248" s="219" t="s">
        <v>418</v>
      </c>
      <c r="F248" s="220" t="s">
        <v>419</v>
      </c>
      <c r="G248" s="221" t="s">
        <v>151</v>
      </c>
      <c r="H248" s="222">
        <v>4</v>
      </c>
      <c r="I248" s="223"/>
      <c r="J248" s="222">
        <f>ROUND(I248*H248,2)</f>
        <v>0</v>
      </c>
      <c r="K248" s="220" t="s">
        <v>127</v>
      </c>
      <c r="L248" s="44"/>
      <c r="M248" s="224" t="s">
        <v>1</v>
      </c>
      <c r="N248" s="225" t="s">
        <v>40</v>
      </c>
      <c r="O248" s="91"/>
      <c r="P248" s="226">
        <f>O248*H248</f>
        <v>0</v>
      </c>
      <c r="Q248" s="226">
        <v>0</v>
      </c>
      <c r="R248" s="226">
        <f>Q248*H248</f>
        <v>0</v>
      </c>
      <c r="S248" s="226">
        <v>0.033000000000000002</v>
      </c>
      <c r="T248" s="227">
        <f>S248*H248</f>
        <v>0.13200000000000001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8" t="s">
        <v>128</v>
      </c>
      <c r="AT248" s="228" t="s">
        <v>123</v>
      </c>
      <c r="AU248" s="228" t="s">
        <v>85</v>
      </c>
      <c r="AY248" s="17" t="s">
        <v>121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7" t="s">
        <v>83</v>
      </c>
      <c r="BK248" s="229">
        <f>ROUND(I248*H248,2)</f>
        <v>0</v>
      </c>
      <c r="BL248" s="17" t="s">
        <v>128</v>
      </c>
      <c r="BM248" s="228" t="s">
        <v>420</v>
      </c>
    </row>
    <row r="249" s="13" customFormat="1">
      <c r="A249" s="13"/>
      <c r="B249" s="230"/>
      <c r="C249" s="231"/>
      <c r="D249" s="232" t="s">
        <v>135</v>
      </c>
      <c r="E249" s="233" t="s">
        <v>1</v>
      </c>
      <c r="F249" s="234" t="s">
        <v>227</v>
      </c>
      <c r="G249" s="231"/>
      <c r="H249" s="233" t="s">
        <v>1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0" t="s">
        <v>135</v>
      </c>
      <c r="AU249" s="240" t="s">
        <v>85</v>
      </c>
      <c r="AV249" s="13" t="s">
        <v>83</v>
      </c>
      <c r="AW249" s="13" t="s">
        <v>31</v>
      </c>
      <c r="AX249" s="13" t="s">
        <v>75</v>
      </c>
      <c r="AY249" s="240" t="s">
        <v>121</v>
      </c>
    </row>
    <row r="250" s="13" customFormat="1">
      <c r="A250" s="13"/>
      <c r="B250" s="230"/>
      <c r="C250" s="231"/>
      <c r="D250" s="232" t="s">
        <v>135</v>
      </c>
      <c r="E250" s="233" t="s">
        <v>1</v>
      </c>
      <c r="F250" s="234" t="s">
        <v>414</v>
      </c>
      <c r="G250" s="231"/>
      <c r="H250" s="233" t="s">
        <v>1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0" t="s">
        <v>135</v>
      </c>
      <c r="AU250" s="240" t="s">
        <v>85</v>
      </c>
      <c r="AV250" s="13" t="s">
        <v>83</v>
      </c>
      <c r="AW250" s="13" t="s">
        <v>31</v>
      </c>
      <c r="AX250" s="13" t="s">
        <v>75</v>
      </c>
      <c r="AY250" s="240" t="s">
        <v>121</v>
      </c>
    </row>
    <row r="251" s="13" customFormat="1">
      <c r="A251" s="13"/>
      <c r="B251" s="230"/>
      <c r="C251" s="231"/>
      <c r="D251" s="232" t="s">
        <v>135</v>
      </c>
      <c r="E251" s="233" t="s">
        <v>1</v>
      </c>
      <c r="F251" s="234" t="s">
        <v>415</v>
      </c>
      <c r="G251" s="231"/>
      <c r="H251" s="233" t="s">
        <v>1</v>
      </c>
      <c r="I251" s="235"/>
      <c r="J251" s="231"/>
      <c r="K251" s="231"/>
      <c r="L251" s="236"/>
      <c r="M251" s="237"/>
      <c r="N251" s="238"/>
      <c r="O251" s="238"/>
      <c r="P251" s="238"/>
      <c r="Q251" s="238"/>
      <c r="R251" s="238"/>
      <c r="S251" s="238"/>
      <c r="T251" s="23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0" t="s">
        <v>135</v>
      </c>
      <c r="AU251" s="240" t="s">
        <v>85</v>
      </c>
      <c r="AV251" s="13" t="s">
        <v>83</v>
      </c>
      <c r="AW251" s="13" t="s">
        <v>31</v>
      </c>
      <c r="AX251" s="13" t="s">
        <v>75</v>
      </c>
      <c r="AY251" s="240" t="s">
        <v>121</v>
      </c>
    </row>
    <row r="252" s="13" customFormat="1">
      <c r="A252" s="13"/>
      <c r="B252" s="230"/>
      <c r="C252" s="231"/>
      <c r="D252" s="232" t="s">
        <v>135</v>
      </c>
      <c r="E252" s="233" t="s">
        <v>1</v>
      </c>
      <c r="F252" s="234" t="s">
        <v>421</v>
      </c>
      <c r="G252" s="231"/>
      <c r="H252" s="233" t="s">
        <v>1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0" t="s">
        <v>135</v>
      </c>
      <c r="AU252" s="240" t="s">
        <v>85</v>
      </c>
      <c r="AV252" s="13" t="s">
        <v>83</v>
      </c>
      <c r="AW252" s="13" t="s">
        <v>31</v>
      </c>
      <c r="AX252" s="13" t="s">
        <v>75</v>
      </c>
      <c r="AY252" s="240" t="s">
        <v>121</v>
      </c>
    </row>
    <row r="253" s="14" customFormat="1">
      <c r="A253" s="14"/>
      <c r="B253" s="241"/>
      <c r="C253" s="242"/>
      <c r="D253" s="232" t="s">
        <v>135</v>
      </c>
      <c r="E253" s="243" t="s">
        <v>1</v>
      </c>
      <c r="F253" s="244" t="s">
        <v>422</v>
      </c>
      <c r="G253" s="242"/>
      <c r="H253" s="245">
        <v>4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1" t="s">
        <v>135</v>
      </c>
      <c r="AU253" s="251" t="s">
        <v>85</v>
      </c>
      <c r="AV253" s="14" t="s">
        <v>85</v>
      </c>
      <c r="AW253" s="14" t="s">
        <v>31</v>
      </c>
      <c r="AX253" s="14" t="s">
        <v>83</v>
      </c>
      <c r="AY253" s="251" t="s">
        <v>121</v>
      </c>
    </row>
    <row r="254" s="2" customFormat="1" ht="16.5" customHeight="1">
      <c r="A254" s="38"/>
      <c r="B254" s="39"/>
      <c r="C254" s="218" t="s">
        <v>423</v>
      </c>
      <c r="D254" s="218" t="s">
        <v>123</v>
      </c>
      <c r="E254" s="219" t="s">
        <v>424</v>
      </c>
      <c r="F254" s="220" t="s">
        <v>425</v>
      </c>
      <c r="G254" s="221" t="s">
        <v>126</v>
      </c>
      <c r="H254" s="222">
        <v>3</v>
      </c>
      <c r="I254" s="223"/>
      <c r="J254" s="222">
        <f>ROUND(I254*H254,2)</f>
        <v>0</v>
      </c>
      <c r="K254" s="220" t="s">
        <v>1</v>
      </c>
      <c r="L254" s="44"/>
      <c r="M254" s="224" t="s">
        <v>1</v>
      </c>
      <c r="N254" s="225" t="s">
        <v>40</v>
      </c>
      <c r="O254" s="91"/>
      <c r="P254" s="226">
        <f>O254*H254</f>
        <v>0</v>
      </c>
      <c r="Q254" s="226">
        <v>0.00035</v>
      </c>
      <c r="R254" s="226">
        <f>Q254*H254</f>
        <v>0.0010499999999999999</v>
      </c>
      <c r="S254" s="226">
        <v>0</v>
      </c>
      <c r="T254" s="22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8" t="s">
        <v>128</v>
      </c>
      <c r="AT254" s="228" t="s">
        <v>123</v>
      </c>
      <c r="AU254" s="228" t="s">
        <v>85</v>
      </c>
      <c r="AY254" s="17" t="s">
        <v>121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7" t="s">
        <v>83</v>
      </c>
      <c r="BK254" s="229">
        <f>ROUND(I254*H254,2)</f>
        <v>0</v>
      </c>
      <c r="BL254" s="17" t="s">
        <v>128</v>
      </c>
      <c r="BM254" s="228" t="s">
        <v>426</v>
      </c>
    </row>
    <row r="255" s="13" customFormat="1">
      <c r="A255" s="13"/>
      <c r="B255" s="230"/>
      <c r="C255" s="231"/>
      <c r="D255" s="232" t="s">
        <v>135</v>
      </c>
      <c r="E255" s="233" t="s">
        <v>1</v>
      </c>
      <c r="F255" s="234" t="s">
        <v>427</v>
      </c>
      <c r="G255" s="231"/>
      <c r="H255" s="233" t="s">
        <v>1</v>
      </c>
      <c r="I255" s="235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0" t="s">
        <v>135</v>
      </c>
      <c r="AU255" s="240" t="s">
        <v>85</v>
      </c>
      <c r="AV255" s="13" t="s">
        <v>83</v>
      </c>
      <c r="AW255" s="13" t="s">
        <v>31</v>
      </c>
      <c r="AX255" s="13" t="s">
        <v>75</v>
      </c>
      <c r="AY255" s="240" t="s">
        <v>121</v>
      </c>
    </row>
    <row r="256" s="13" customFormat="1">
      <c r="A256" s="13"/>
      <c r="B256" s="230"/>
      <c r="C256" s="231"/>
      <c r="D256" s="232" t="s">
        <v>135</v>
      </c>
      <c r="E256" s="233" t="s">
        <v>1</v>
      </c>
      <c r="F256" s="234" t="s">
        <v>428</v>
      </c>
      <c r="G256" s="231"/>
      <c r="H256" s="233" t="s">
        <v>1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0" t="s">
        <v>135</v>
      </c>
      <c r="AU256" s="240" t="s">
        <v>85</v>
      </c>
      <c r="AV256" s="13" t="s">
        <v>83</v>
      </c>
      <c r="AW256" s="13" t="s">
        <v>31</v>
      </c>
      <c r="AX256" s="13" t="s">
        <v>75</v>
      </c>
      <c r="AY256" s="240" t="s">
        <v>121</v>
      </c>
    </row>
    <row r="257" s="14" customFormat="1">
      <c r="A257" s="14"/>
      <c r="B257" s="241"/>
      <c r="C257" s="242"/>
      <c r="D257" s="232" t="s">
        <v>135</v>
      </c>
      <c r="E257" s="243" t="s">
        <v>1</v>
      </c>
      <c r="F257" s="244" t="s">
        <v>429</v>
      </c>
      <c r="G257" s="242"/>
      <c r="H257" s="245">
        <v>3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1" t="s">
        <v>135</v>
      </c>
      <c r="AU257" s="251" t="s">
        <v>85</v>
      </c>
      <c r="AV257" s="14" t="s">
        <v>85</v>
      </c>
      <c r="AW257" s="14" t="s">
        <v>31</v>
      </c>
      <c r="AX257" s="14" t="s">
        <v>83</v>
      </c>
      <c r="AY257" s="251" t="s">
        <v>121</v>
      </c>
    </row>
    <row r="258" s="12" customFormat="1" ht="22.8" customHeight="1">
      <c r="A258" s="12"/>
      <c r="B258" s="202"/>
      <c r="C258" s="203"/>
      <c r="D258" s="204" t="s">
        <v>74</v>
      </c>
      <c r="E258" s="216" t="s">
        <v>430</v>
      </c>
      <c r="F258" s="216" t="s">
        <v>431</v>
      </c>
      <c r="G258" s="203"/>
      <c r="H258" s="203"/>
      <c r="I258" s="206"/>
      <c r="J258" s="217">
        <f>BK258</f>
        <v>0</v>
      </c>
      <c r="K258" s="203"/>
      <c r="L258" s="208"/>
      <c r="M258" s="209"/>
      <c r="N258" s="210"/>
      <c r="O258" s="210"/>
      <c r="P258" s="211">
        <f>SUM(P259:P357)</f>
        <v>0</v>
      </c>
      <c r="Q258" s="210"/>
      <c r="R258" s="211">
        <f>SUM(R259:R357)</f>
        <v>8.8641296000000018</v>
      </c>
      <c r="S258" s="210"/>
      <c r="T258" s="212">
        <f>SUM(T259:T357)</f>
        <v>23.450000000000003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3" t="s">
        <v>83</v>
      </c>
      <c r="AT258" s="214" t="s">
        <v>74</v>
      </c>
      <c r="AU258" s="214" t="s">
        <v>83</v>
      </c>
      <c r="AY258" s="213" t="s">
        <v>121</v>
      </c>
      <c r="BK258" s="215">
        <f>SUM(BK259:BK357)</f>
        <v>0</v>
      </c>
    </row>
    <row r="259" s="2" customFormat="1" ht="24.15" customHeight="1">
      <c r="A259" s="38"/>
      <c r="B259" s="39"/>
      <c r="C259" s="218" t="s">
        <v>432</v>
      </c>
      <c r="D259" s="218" t="s">
        <v>123</v>
      </c>
      <c r="E259" s="219" t="s">
        <v>433</v>
      </c>
      <c r="F259" s="220" t="s">
        <v>434</v>
      </c>
      <c r="G259" s="221" t="s">
        <v>126</v>
      </c>
      <c r="H259" s="222">
        <v>335</v>
      </c>
      <c r="I259" s="223"/>
      <c r="J259" s="222">
        <f>ROUND(I259*H259,2)</f>
        <v>0</v>
      </c>
      <c r="K259" s="220" t="s">
        <v>127</v>
      </c>
      <c r="L259" s="44"/>
      <c r="M259" s="224" t="s">
        <v>1</v>
      </c>
      <c r="N259" s="225" t="s">
        <v>40</v>
      </c>
      <c r="O259" s="91"/>
      <c r="P259" s="226">
        <f>O259*H259</f>
        <v>0</v>
      </c>
      <c r="Q259" s="226">
        <v>0</v>
      </c>
      <c r="R259" s="226">
        <f>Q259*H259</f>
        <v>0</v>
      </c>
      <c r="S259" s="226">
        <v>0.070000000000000007</v>
      </c>
      <c r="T259" s="227">
        <f>S259*H259</f>
        <v>23.450000000000003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8" t="s">
        <v>128</v>
      </c>
      <c r="AT259" s="228" t="s">
        <v>123</v>
      </c>
      <c r="AU259" s="228" t="s">
        <v>85</v>
      </c>
      <c r="AY259" s="17" t="s">
        <v>121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7" t="s">
        <v>83</v>
      </c>
      <c r="BK259" s="229">
        <f>ROUND(I259*H259,2)</f>
        <v>0</v>
      </c>
      <c r="BL259" s="17" t="s">
        <v>128</v>
      </c>
      <c r="BM259" s="228" t="s">
        <v>435</v>
      </c>
    </row>
    <row r="260" s="13" customFormat="1">
      <c r="A260" s="13"/>
      <c r="B260" s="230"/>
      <c r="C260" s="231"/>
      <c r="D260" s="232" t="s">
        <v>135</v>
      </c>
      <c r="E260" s="233" t="s">
        <v>1</v>
      </c>
      <c r="F260" s="234" t="s">
        <v>436</v>
      </c>
      <c r="G260" s="231"/>
      <c r="H260" s="233" t="s">
        <v>1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0" t="s">
        <v>135</v>
      </c>
      <c r="AU260" s="240" t="s">
        <v>85</v>
      </c>
      <c r="AV260" s="13" t="s">
        <v>83</v>
      </c>
      <c r="AW260" s="13" t="s">
        <v>31</v>
      </c>
      <c r="AX260" s="13" t="s">
        <v>75</v>
      </c>
      <c r="AY260" s="240" t="s">
        <v>121</v>
      </c>
    </row>
    <row r="261" s="13" customFormat="1">
      <c r="A261" s="13"/>
      <c r="B261" s="230"/>
      <c r="C261" s="231"/>
      <c r="D261" s="232" t="s">
        <v>135</v>
      </c>
      <c r="E261" s="233" t="s">
        <v>1</v>
      </c>
      <c r="F261" s="234" t="s">
        <v>318</v>
      </c>
      <c r="G261" s="231"/>
      <c r="H261" s="233" t="s">
        <v>1</v>
      </c>
      <c r="I261" s="235"/>
      <c r="J261" s="231"/>
      <c r="K261" s="231"/>
      <c r="L261" s="236"/>
      <c r="M261" s="237"/>
      <c r="N261" s="238"/>
      <c r="O261" s="238"/>
      <c r="P261" s="238"/>
      <c r="Q261" s="238"/>
      <c r="R261" s="238"/>
      <c r="S261" s="238"/>
      <c r="T261" s="23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0" t="s">
        <v>135</v>
      </c>
      <c r="AU261" s="240" t="s">
        <v>85</v>
      </c>
      <c r="AV261" s="13" t="s">
        <v>83</v>
      </c>
      <c r="AW261" s="13" t="s">
        <v>31</v>
      </c>
      <c r="AX261" s="13" t="s">
        <v>75</v>
      </c>
      <c r="AY261" s="240" t="s">
        <v>121</v>
      </c>
    </row>
    <row r="262" s="13" customFormat="1">
      <c r="A262" s="13"/>
      <c r="B262" s="230"/>
      <c r="C262" s="231"/>
      <c r="D262" s="232" t="s">
        <v>135</v>
      </c>
      <c r="E262" s="233" t="s">
        <v>1</v>
      </c>
      <c r="F262" s="234" t="s">
        <v>319</v>
      </c>
      <c r="G262" s="231"/>
      <c r="H262" s="233" t="s">
        <v>1</v>
      </c>
      <c r="I262" s="235"/>
      <c r="J262" s="231"/>
      <c r="K262" s="231"/>
      <c r="L262" s="236"/>
      <c r="M262" s="237"/>
      <c r="N262" s="238"/>
      <c r="O262" s="238"/>
      <c r="P262" s="238"/>
      <c r="Q262" s="238"/>
      <c r="R262" s="238"/>
      <c r="S262" s="238"/>
      <c r="T262" s="23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0" t="s">
        <v>135</v>
      </c>
      <c r="AU262" s="240" t="s">
        <v>85</v>
      </c>
      <c r="AV262" s="13" t="s">
        <v>83</v>
      </c>
      <c r="AW262" s="13" t="s">
        <v>31</v>
      </c>
      <c r="AX262" s="13" t="s">
        <v>75</v>
      </c>
      <c r="AY262" s="240" t="s">
        <v>121</v>
      </c>
    </row>
    <row r="263" s="14" customFormat="1">
      <c r="A263" s="14"/>
      <c r="B263" s="241"/>
      <c r="C263" s="242"/>
      <c r="D263" s="232" t="s">
        <v>135</v>
      </c>
      <c r="E263" s="243" t="s">
        <v>1</v>
      </c>
      <c r="F263" s="244" t="s">
        <v>437</v>
      </c>
      <c r="G263" s="242"/>
      <c r="H263" s="245">
        <v>32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1" t="s">
        <v>135</v>
      </c>
      <c r="AU263" s="251" t="s">
        <v>85</v>
      </c>
      <c r="AV263" s="14" t="s">
        <v>85</v>
      </c>
      <c r="AW263" s="14" t="s">
        <v>31</v>
      </c>
      <c r="AX263" s="14" t="s">
        <v>75</v>
      </c>
      <c r="AY263" s="251" t="s">
        <v>121</v>
      </c>
    </row>
    <row r="264" s="13" customFormat="1">
      <c r="A264" s="13"/>
      <c r="B264" s="230"/>
      <c r="C264" s="231"/>
      <c r="D264" s="232" t="s">
        <v>135</v>
      </c>
      <c r="E264" s="233" t="s">
        <v>1</v>
      </c>
      <c r="F264" s="234" t="s">
        <v>438</v>
      </c>
      <c r="G264" s="231"/>
      <c r="H264" s="233" t="s">
        <v>1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0" t="s">
        <v>135</v>
      </c>
      <c r="AU264" s="240" t="s">
        <v>85</v>
      </c>
      <c r="AV264" s="13" t="s">
        <v>83</v>
      </c>
      <c r="AW264" s="13" t="s">
        <v>31</v>
      </c>
      <c r="AX264" s="13" t="s">
        <v>75</v>
      </c>
      <c r="AY264" s="240" t="s">
        <v>121</v>
      </c>
    </row>
    <row r="265" s="13" customFormat="1">
      <c r="A265" s="13"/>
      <c r="B265" s="230"/>
      <c r="C265" s="231"/>
      <c r="D265" s="232" t="s">
        <v>135</v>
      </c>
      <c r="E265" s="233" t="s">
        <v>1</v>
      </c>
      <c r="F265" s="234" t="s">
        <v>439</v>
      </c>
      <c r="G265" s="231"/>
      <c r="H265" s="233" t="s">
        <v>1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0" t="s">
        <v>135</v>
      </c>
      <c r="AU265" s="240" t="s">
        <v>85</v>
      </c>
      <c r="AV265" s="13" t="s">
        <v>83</v>
      </c>
      <c r="AW265" s="13" t="s">
        <v>31</v>
      </c>
      <c r="AX265" s="13" t="s">
        <v>75</v>
      </c>
      <c r="AY265" s="240" t="s">
        <v>121</v>
      </c>
    </row>
    <row r="266" s="13" customFormat="1">
      <c r="A266" s="13"/>
      <c r="B266" s="230"/>
      <c r="C266" s="231"/>
      <c r="D266" s="232" t="s">
        <v>135</v>
      </c>
      <c r="E266" s="233" t="s">
        <v>1</v>
      </c>
      <c r="F266" s="234" t="s">
        <v>440</v>
      </c>
      <c r="G266" s="231"/>
      <c r="H266" s="233" t="s">
        <v>1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0" t="s">
        <v>135</v>
      </c>
      <c r="AU266" s="240" t="s">
        <v>85</v>
      </c>
      <c r="AV266" s="13" t="s">
        <v>83</v>
      </c>
      <c r="AW266" s="13" t="s">
        <v>31</v>
      </c>
      <c r="AX266" s="13" t="s">
        <v>75</v>
      </c>
      <c r="AY266" s="240" t="s">
        <v>121</v>
      </c>
    </row>
    <row r="267" s="14" customFormat="1">
      <c r="A267" s="14"/>
      <c r="B267" s="241"/>
      <c r="C267" s="242"/>
      <c r="D267" s="232" t="s">
        <v>135</v>
      </c>
      <c r="E267" s="243" t="s">
        <v>1</v>
      </c>
      <c r="F267" s="244" t="s">
        <v>173</v>
      </c>
      <c r="G267" s="242"/>
      <c r="H267" s="245">
        <v>9</v>
      </c>
      <c r="I267" s="246"/>
      <c r="J267" s="242"/>
      <c r="K267" s="242"/>
      <c r="L267" s="247"/>
      <c r="M267" s="248"/>
      <c r="N267" s="249"/>
      <c r="O267" s="249"/>
      <c r="P267" s="249"/>
      <c r="Q267" s="249"/>
      <c r="R267" s="249"/>
      <c r="S267" s="249"/>
      <c r="T267" s="25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1" t="s">
        <v>135</v>
      </c>
      <c r="AU267" s="251" t="s">
        <v>85</v>
      </c>
      <c r="AV267" s="14" t="s">
        <v>85</v>
      </c>
      <c r="AW267" s="14" t="s">
        <v>31</v>
      </c>
      <c r="AX267" s="14" t="s">
        <v>75</v>
      </c>
      <c r="AY267" s="251" t="s">
        <v>121</v>
      </c>
    </row>
    <row r="268" s="13" customFormat="1">
      <c r="A268" s="13"/>
      <c r="B268" s="230"/>
      <c r="C268" s="231"/>
      <c r="D268" s="232" t="s">
        <v>135</v>
      </c>
      <c r="E268" s="233" t="s">
        <v>1</v>
      </c>
      <c r="F268" s="234" t="s">
        <v>441</v>
      </c>
      <c r="G268" s="231"/>
      <c r="H268" s="233" t="s">
        <v>1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0" t="s">
        <v>135</v>
      </c>
      <c r="AU268" s="240" t="s">
        <v>85</v>
      </c>
      <c r="AV268" s="13" t="s">
        <v>83</v>
      </c>
      <c r="AW268" s="13" t="s">
        <v>31</v>
      </c>
      <c r="AX268" s="13" t="s">
        <v>75</v>
      </c>
      <c r="AY268" s="240" t="s">
        <v>121</v>
      </c>
    </row>
    <row r="269" s="13" customFormat="1">
      <c r="A269" s="13"/>
      <c r="B269" s="230"/>
      <c r="C269" s="231"/>
      <c r="D269" s="232" t="s">
        <v>135</v>
      </c>
      <c r="E269" s="233" t="s">
        <v>1</v>
      </c>
      <c r="F269" s="234" t="s">
        <v>442</v>
      </c>
      <c r="G269" s="231"/>
      <c r="H269" s="233" t="s">
        <v>1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0" t="s">
        <v>135</v>
      </c>
      <c r="AU269" s="240" t="s">
        <v>85</v>
      </c>
      <c r="AV269" s="13" t="s">
        <v>83</v>
      </c>
      <c r="AW269" s="13" t="s">
        <v>31</v>
      </c>
      <c r="AX269" s="13" t="s">
        <v>75</v>
      </c>
      <c r="AY269" s="240" t="s">
        <v>121</v>
      </c>
    </row>
    <row r="270" s="13" customFormat="1">
      <c r="A270" s="13"/>
      <c r="B270" s="230"/>
      <c r="C270" s="231"/>
      <c r="D270" s="232" t="s">
        <v>135</v>
      </c>
      <c r="E270" s="233" t="s">
        <v>1</v>
      </c>
      <c r="F270" s="234" t="s">
        <v>440</v>
      </c>
      <c r="G270" s="231"/>
      <c r="H270" s="233" t="s">
        <v>1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0" t="s">
        <v>135</v>
      </c>
      <c r="AU270" s="240" t="s">
        <v>85</v>
      </c>
      <c r="AV270" s="13" t="s">
        <v>83</v>
      </c>
      <c r="AW270" s="13" t="s">
        <v>31</v>
      </c>
      <c r="AX270" s="13" t="s">
        <v>75</v>
      </c>
      <c r="AY270" s="240" t="s">
        <v>121</v>
      </c>
    </row>
    <row r="271" s="14" customFormat="1">
      <c r="A271" s="14"/>
      <c r="B271" s="241"/>
      <c r="C271" s="242"/>
      <c r="D271" s="232" t="s">
        <v>135</v>
      </c>
      <c r="E271" s="243" t="s">
        <v>1</v>
      </c>
      <c r="F271" s="244" t="s">
        <v>443</v>
      </c>
      <c r="G271" s="242"/>
      <c r="H271" s="245">
        <v>215</v>
      </c>
      <c r="I271" s="246"/>
      <c r="J271" s="242"/>
      <c r="K271" s="242"/>
      <c r="L271" s="247"/>
      <c r="M271" s="248"/>
      <c r="N271" s="249"/>
      <c r="O271" s="249"/>
      <c r="P271" s="249"/>
      <c r="Q271" s="249"/>
      <c r="R271" s="249"/>
      <c r="S271" s="249"/>
      <c r="T271" s="25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1" t="s">
        <v>135</v>
      </c>
      <c r="AU271" s="251" t="s">
        <v>85</v>
      </c>
      <c r="AV271" s="14" t="s">
        <v>85</v>
      </c>
      <c r="AW271" s="14" t="s">
        <v>31</v>
      </c>
      <c r="AX271" s="14" t="s">
        <v>75</v>
      </c>
      <c r="AY271" s="251" t="s">
        <v>121</v>
      </c>
    </row>
    <row r="272" s="13" customFormat="1">
      <c r="A272" s="13"/>
      <c r="B272" s="230"/>
      <c r="C272" s="231"/>
      <c r="D272" s="232" t="s">
        <v>135</v>
      </c>
      <c r="E272" s="233" t="s">
        <v>1</v>
      </c>
      <c r="F272" s="234" t="s">
        <v>243</v>
      </c>
      <c r="G272" s="231"/>
      <c r="H272" s="233" t="s">
        <v>1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0" t="s">
        <v>135</v>
      </c>
      <c r="AU272" s="240" t="s">
        <v>85</v>
      </c>
      <c r="AV272" s="13" t="s">
        <v>83</v>
      </c>
      <c r="AW272" s="13" t="s">
        <v>31</v>
      </c>
      <c r="AX272" s="13" t="s">
        <v>75</v>
      </c>
      <c r="AY272" s="240" t="s">
        <v>121</v>
      </c>
    </row>
    <row r="273" s="13" customFormat="1">
      <c r="A273" s="13"/>
      <c r="B273" s="230"/>
      <c r="C273" s="231"/>
      <c r="D273" s="232" t="s">
        <v>135</v>
      </c>
      <c r="E273" s="233" t="s">
        <v>1</v>
      </c>
      <c r="F273" s="234" t="s">
        <v>444</v>
      </c>
      <c r="G273" s="231"/>
      <c r="H273" s="233" t="s">
        <v>1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0" t="s">
        <v>135</v>
      </c>
      <c r="AU273" s="240" t="s">
        <v>85</v>
      </c>
      <c r="AV273" s="13" t="s">
        <v>83</v>
      </c>
      <c r="AW273" s="13" t="s">
        <v>31</v>
      </c>
      <c r="AX273" s="13" t="s">
        <v>75</v>
      </c>
      <c r="AY273" s="240" t="s">
        <v>121</v>
      </c>
    </row>
    <row r="274" s="14" customFormat="1">
      <c r="A274" s="14"/>
      <c r="B274" s="241"/>
      <c r="C274" s="242"/>
      <c r="D274" s="232" t="s">
        <v>135</v>
      </c>
      <c r="E274" s="243" t="s">
        <v>1</v>
      </c>
      <c r="F274" s="244" t="s">
        <v>445</v>
      </c>
      <c r="G274" s="242"/>
      <c r="H274" s="245">
        <v>63</v>
      </c>
      <c r="I274" s="246"/>
      <c r="J274" s="242"/>
      <c r="K274" s="242"/>
      <c r="L274" s="247"/>
      <c r="M274" s="248"/>
      <c r="N274" s="249"/>
      <c r="O274" s="249"/>
      <c r="P274" s="249"/>
      <c r="Q274" s="249"/>
      <c r="R274" s="249"/>
      <c r="S274" s="249"/>
      <c r="T274" s="25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1" t="s">
        <v>135</v>
      </c>
      <c r="AU274" s="251" t="s">
        <v>85</v>
      </c>
      <c r="AV274" s="14" t="s">
        <v>85</v>
      </c>
      <c r="AW274" s="14" t="s">
        <v>31</v>
      </c>
      <c r="AX274" s="14" t="s">
        <v>75</v>
      </c>
      <c r="AY274" s="251" t="s">
        <v>121</v>
      </c>
    </row>
    <row r="275" s="14" customFormat="1">
      <c r="A275" s="14"/>
      <c r="B275" s="241"/>
      <c r="C275" s="242"/>
      <c r="D275" s="232" t="s">
        <v>135</v>
      </c>
      <c r="E275" s="243" t="s">
        <v>1</v>
      </c>
      <c r="F275" s="244" t="s">
        <v>282</v>
      </c>
      <c r="G275" s="242"/>
      <c r="H275" s="245">
        <v>16</v>
      </c>
      <c r="I275" s="246"/>
      <c r="J275" s="242"/>
      <c r="K275" s="242"/>
      <c r="L275" s="247"/>
      <c r="M275" s="248"/>
      <c r="N275" s="249"/>
      <c r="O275" s="249"/>
      <c r="P275" s="249"/>
      <c r="Q275" s="249"/>
      <c r="R275" s="249"/>
      <c r="S275" s="249"/>
      <c r="T275" s="25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1" t="s">
        <v>135</v>
      </c>
      <c r="AU275" s="251" t="s">
        <v>85</v>
      </c>
      <c r="AV275" s="14" t="s">
        <v>85</v>
      </c>
      <c r="AW275" s="14" t="s">
        <v>31</v>
      </c>
      <c r="AX275" s="14" t="s">
        <v>75</v>
      </c>
      <c r="AY275" s="251" t="s">
        <v>121</v>
      </c>
    </row>
    <row r="276" s="15" customFormat="1">
      <c r="A276" s="15"/>
      <c r="B276" s="260"/>
      <c r="C276" s="261"/>
      <c r="D276" s="232" t="s">
        <v>135</v>
      </c>
      <c r="E276" s="262" t="s">
        <v>1</v>
      </c>
      <c r="F276" s="263" t="s">
        <v>235</v>
      </c>
      <c r="G276" s="261"/>
      <c r="H276" s="264">
        <v>335</v>
      </c>
      <c r="I276" s="265"/>
      <c r="J276" s="261"/>
      <c r="K276" s="261"/>
      <c r="L276" s="266"/>
      <c r="M276" s="267"/>
      <c r="N276" s="268"/>
      <c r="O276" s="268"/>
      <c r="P276" s="268"/>
      <c r="Q276" s="268"/>
      <c r="R276" s="268"/>
      <c r="S276" s="268"/>
      <c r="T276" s="269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70" t="s">
        <v>135</v>
      </c>
      <c r="AU276" s="270" t="s">
        <v>85</v>
      </c>
      <c r="AV276" s="15" t="s">
        <v>128</v>
      </c>
      <c r="AW276" s="15" t="s">
        <v>31</v>
      </c>
      <c r="AX276" s="15" t="s">
        <v>83</v>
      </c>
      <c r="AY276" s="270" t="s">
        <v>121</v>
      </c>
    </row>
    <row r="277" s="2" customFormat="1" ht="24.15" customHeight="1">
      <c r="A277" s="38"/>
      <c r="B277" s="39"/>
      <c r="C277" s="218" t="s">
        <v>446</v>
      </c>
      <c r="D277" s="218" t="s">
        <v>123</v>
      </c>
      <c r="E277" s="219" t="s">
        <v>447</v>
      </c>
      <c r="F277" s="220" t="s">
        <v>448</v>
      </c>
      <c r="G277" s="221" t="s">
        <v>126</v>
      </c>
      <c r="H277" s="222">
        <v>9</v>
      </c>
      <c r="I277" s="223"/>
      <c r="J277" s="222">
        <f>ROUND(I277*H277,2)</f>
        <v>0</v>
      </c>
      <c r="K277" s="220" t="s">
        <v>1</v>
      </c>
      <c r="L277" s="44"/>
      <c r="M277" s="224" t="s">
        <v>1</v>
      </c>
      <c r="N277" s="225" t="s">
        <v>40</v>
      </c>
      <c r="O277" s="91"/>
      <c r="P277" s="226">
        <f>O277*H277</f>
        <v>0</v>
      </c>
      <c r="Q277" s="226">
        <v>0</v>
      </c>
      <c r="R277" s="226">
        <f>Q277*H277</f>
        <v>0</v>
      </c>
      <c r="S277" s="226">
        <v>0</v>
      </c>
      <c r="T277" s="227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8" t="s">
        <v>128</v>
      </c>
      <c r="AT277" s="228" t="s">
        <v>123</v>
      </c>
      <c r="AU277" s="228" t="s">
        <v>85</v>
      </c>
      <c r="AY277" s="17" t="s">
        <v>121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7" t="s">
        <v>83</v>
      </c>
      <c r="BK277" s="229">
        <f>ROUND(I277*H277,2)</f>
        <v>0</v>
      </c>
      <c r="BL277" s="17" t="s">
        <v>128</v>
      </c>
      <c r="BM277" s="228" t="s">
        <v>449</v>
      </c>
    </row>
    <row r="278" s="13" customFormat="1">
      <c r="A278" s="13"/>
      <c r="B278" s="230"/>
      <c r="C278" s="231"/>
      <c r="D278" s="232" t="s">
        <v>135</v>
      </c>
      <c r="E278" s="233" t="s">
        <v>1</v>
      </c>
      <c r="F278" s="234" t="s">
        <v>438</v>
      </c>
      <c r="G278" s="231"/>
      <c r="H278" s="233" t="s">
        <v>1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0" t="s">
        <v>135</v>
      </c>
      <c r="AU278" s="240" t="s">
        <v>85</v>
      </c>
      <c r="AV278" s="13" t="s">
        <v>83</v>
      </c>
      <c r="AW278" s="13" t="s">
        <v>31</v>
      </c>
      <c r="AX278" s="13" t="s">
        <v>75</v>
      </c>
      <c r="AY278" s="240" t="s">
        <v>121</v>
      </c>
    </row>
    <row r="279" s="13" customFormat="1">
      <c r="A279" s="13"/>
      <c r="B279" s="230"/>
      <c r="C279" s="231"/>
      <c r="D279" s="232" t="s">
        <v>135</v>
      </c>
      <c r="E279" s="233" t="s">
        <v>1</v>
      </c>
      <c r="F279" s="234" t="s">
        <v>450</v>
      </c>
      <c r="G279" s="231"/>
      <c r="H279" s="233" t="s">
        <v>1</v>
      </c>
      <c r="I279" s="235"/>
      <c r="J279" s="231"/>
      <c r="K279" s="231"/>
      <c r="L279" s="236"/>
      <c r="M279" s="237"/>
      <c r="N279" s="238"/>
      <c r="O279" s="238"/>
      <c r="P279" s="238"/>
      <c r="Q279" s="238"/>
      <c r="R279" s="238"/>
      <c r="S279" s="238"/>
      <c r="T279" s="23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0" t="s">
        <v>135</v>
      </c>
      <c r="AU279" s="240" t="s">
        <v>85</v>
      </c>
      <c r="AV279" s="13" t="s">
        <v>83</v>
      </c>
      <c r="AW279" s="13" t="s">
        <v>31</v>
      </c>
      <c r="AX279" s="13" t="s">
        <v>75</v>
      </c>
      <c r="AY279" s="240" t="s">
        <v>121</v>
      </c>
    </row>
    <row r="280" s="13" customFormat="1">
      <c r="A280" s="13"/>
      <c r="B280" s="230"/>
      <c r="C280" s="231"/>
      <c r="D280" s="232" t="s">
        <v>135</v>
      </c>
      <c r="E280" s="233" t="s">
        <v>1</v>
      </c>
      <c r="F280" s="234" t="s">
        <v>440</v>
      </c>
      <c r="G280" s="231"/>
      <c r="H280" s="233" t="s">
        <v>1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0" t="s">
        <v>135</v>
      </c>
      <c r="AU280" s="240" t="s">
        <v>85</v>
      </c>
      <c r="AV280" s="13" t="s">
        <v>83</v>
      </c>
      <c r="AW280" s="13" t="s">
        <v>31</v>
      </c>
      <c r="AX280" s="13" t="s">
        <v>75</v>
      </c>
      <c r="AY280" s="240" t="s">
        <v>121</v>
      </c>
    </row>
    <row r="281" s="14" customFormat="1">
      <c r="A281" s="14"/>
      <c r="B281" s="241"/>
      <c r="C281" s="242"/>
      <c r="D281" s="232" t="s">
        <v>135</v>
      </c>
      <c r="E281" s="243" t="s">
        <v>1</v>
      </c>
      <c r="F281" s="244" t="s">
        <v>173</v>
      </c>
      <c r="G281" s="242"/>
      <c r="H281" s="245">
        <v>9</v>
      </c>
      <c r="I281" s="246"/>
      <c r="J281" s="242"/>
      <c r="K281" s="242"/>
      <c r="L281" s="247"/>
      <c r="M281" s="248"/>
      <c r="N281" s="249"/>
      <c r="O281" s="249"/>
      <c r="P281" s="249"/>
      <c r="Q281" s="249"/>
      <c r="R281" s="249"/>
      <c r="S281" s="249"/>
      <c r="T281" s="25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1" t="s">
        <v>135</v>
      </c>
      <c r="AU281" s="251" t="s">
        <v>85</v>
      </c>
      <c r="AV281" s="14" t="s">
        <v>85</v>
      </c>
      <c r="AW281" s="14" t="s">
        <v>31</v>
      </c>
      <c r="AX281" s="14" t="s">
        <v>83</v>
      </c>
      <c r="AY281" s="251" t="s">
        <v>121</v>
      </c>
    </row>
    <row r="282" s="2" customFormat="1" ht="33" customHeight="1">
      <c r="A282" s="38"/>
      <c r="B282" s="39"/>
      <c r="C282" s="218" t="s">
        <v>451</v>
      </c>
      <c r="D282" s="218" t="s">
        <v>123</v>
      </c>
      <c r="E282" s="219" t="s">
        <v>452</v>
      </c>
      <c r="F282" s="220" t="s">
        <v>453</v>
      </c>
      <c r="G282" s="221" t="s">
        <v>126</v>
      </c>
      <c r="H282" s="222">
        <v>9</v>
      </c>
      <c r="I282" s="223"/>
      <c r="J282" s="222">
        <f>ROUND(I282*H282,2)</f>
        <v>0</v>
      </c>
      <c r="K282" s="220" t="s">
        <v>1</v>
      </c>
      <c r="L282" s="44"/>
      <c r="M282" s="224" t="s">
        <v>1</v>
      </c>
      <c r="N282" s="225" t="s">
        <v>40</v>
      </c>
      <c r="O282" s="91"/>
      <c r="P282" s="226">
        <f>O282*H282</f>
        <v>0</v>
      </c>
      <c r="Q282" s="226">
        <v>0.020140000000000002</v>
      </c>
      <c r="R282" s="226">
        <f>Q282*H282</f>
        <v>0.18126</v>
      </c>
      <c r="S282" s="226">
        <v>0</v>
      </c>
      <c r="T282" s="227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8" t="s">
        <v>128</v>
      </c>
      <c r="AT282" s="228" t="s">
        <v>123</v>
      </c>
      <c r="AU282" s="228" t="s">
        <v>85</v>
      </c>
      <c r="AY282" s="17" t="s">
        <v>121</v>
      </c>
      <c r="BE282" s="229">
        <f>IF(N282="základní",J282,0)</f>
        <v>0</v>
      </c>
      <c r="BF282" s="229">
        <f>IF(N282="snížená",J282,0)</f>
        <v>0</v>
      </c>
      <c r="BG282" s="229">
        <f>IF(N282="zákl. přenesená",J282,0)</f>
        <v>0</v>
      </c>
      <c r="BH282" s="229">
        <f>IF(N282="sníž. přenesená",J282,0)</f>
        <v>0</v>
      </c>
      <c r="BI282" s="229">
        <f>IF(N282="nulová",J282,0)</f>
        <v>0</v>
      </c>
      <c r="BJ282" s="17" t="s">
        <v>83</v>
      </c>
      <c r="BK282" s="229">
        <f>ROUND(I282*H282,2)</f>
        <v>0</v>
      </c>
      <c r="BL282" s="17" t="s">
        <v>128</v>
      </c>
      <c r="BM282" s="228" t="s">
        <v>454</v>
      </c>
    </row>
    <row r="283" s="13" customFormat="1">
      <c r="A283" s="13"/>
      <c r="B283" s="230"/>
      <c r="C283" s="231"/>
      <c r="D283" s="232" t="s">
        <v>135</v>
      </c>
      <c r="E283" s="233" t="s">
        <v>1</v>
      </c>
      <c r="F283" s="234" t="s">
        <v>438</v>
      </c>
      <c r="G283" s="231"/>
      <c r="H283" s="233" t="s">
        <v>1</v>
      </c>
      <c r="I283" s="235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0" t="s">
        <v>135</v>
      </c>
      <c r="AU283" s="240" t="s">
        <v>85</v>
      </c>
      <c r="AV283" s="13" t="s">
        <v>83</v>
      </c>
      <c r="AW283" s="13" t="s">
        <v>31</v>
      </c>
      <c r="AX283" s="13" t="s">
        <v>75</v>
      </c>
      <c r="AY283" s="240" t="s">
        <v>121</v>
      </c>
    </row>
    <row r="284" s="14" customFormat="1">
      <c r="A284" s="14"/>
      <c r="B284" s="241"/>
      <c r="C284" s="242"/>
      <c r="D284" s="232" t="s">
        <v>135</v>
      </c>
      <c r="E284" s="243" t="s">
        <v>1</v>
      </c>
      <c r="F284" s="244" t="s">
        <v>173</v>
      </c>
      <c r="G284" s="242"/>
      <c r="H284" s="245">
        <v>9</v>
      </c>
      <c r="I284" s="246"/>
      <c r="J284" s="242"/>
      <c r="K284" s="242"/>
      <c r="L284" s="247"/>
      <c r="M284" s="248"/>
      <c r="N284" s="249"/>
      <c r="O284" s="249"/>
      <c r="P284" s="249"/>
      <c r="Q284" s="249"/>
      <c r="R284" s="249"/>
      <c r="S284" s="249"/>
      <c r="T284" s="250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1" t="s">
        <v>135</v>
      </c>
      <c r="AU284" s="251" t="s">
        <v>85</v>
      </c>
      <c r="AV284" s="14" t="s">
        <v>85</v>
      </c>
      <c r="AW284" s="14" t="s">
        <v>31</v>
      </c>
      <c r="AX284" s="14" t="s">
        <v>83</v>
      </c>
      <c r="AY284" s="251" t="s">
        <v>121</v>
      </c>
    </row>
    <row r="285" s="2" customFormat="1" ht="24.15" customHeight="1">
      <c r="A285" s="38"/>
      <c r="B285" s="39"/>
      <c r="C285" s="218" t="s">
        <v>455</v>
      </c>
      <c r="D285" s="218" t="s">
        <v>123</v>
      </c>
      <c r="E285" s="219" t="s">
        <v>456</v>
      </c>
      <c r="F285" s="220" t="s">
        <v>457</v>
      </c>
      <c r="G285" s="221" t="s">
        <v>126</v>
      </c>
      <c r="H285" s="222">
        <v>3</v>
      </c>
      <c r="I285" s="223"/>
      <c r="J285" s="222">
        <f>ROUND(I285*H285,2)</f>
        <v>0</v>
      </c>
      <c r="K285" s="220" t="s">
        <v>1</v>
      </c>
      <c r="L285" s="44"/>
      <c r="M285" s="224" t="s">
        <v>1</v>
      </c>
      <c r="N285" s="225" t="s">
        <v>40</v>
      </c>
      <c r="O285" s="91"/>
      <c r="P285" s="226">
        <f>O285*H285</f>
        <v>0</v>
      </c>
      <c r="Q285" s="226">
        <v>0.020140000000000002</v>
      </c>
      <c r="R285" s="226">
        <f>Q285*H285</f>
        <v>0.060420000000000001</v>
      </c>
      <c r="S285" s="226">
        <v>0</v>
      </c>
      <c r="T285" s="227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8" t="s">
        <v>128</v>
      </c>
      <c r="AT285" s="228" t="s">
        <v>123</v>
      </c>
      <c r="AU285" s="228" t="s">
        <v>85</v>
      </c>
      <c r="AY285" s="17" t="s">
        <v>121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7" t="s">
        <v>83</v>
      </c>
      <c r="BK285" s="229">
        <f>ROUND(I285*H285,2)</f>
        <v>0</v>
      </c>
      <c r="BL285" s="17" t="s">
        <v>128</v>
      </c>
      <c r="BM285" s="228" t="s">
        <v>458</v>
      </c>
    </row>
    <row r="286" s="13" customFormat="1">
      <c r="A286" s="13"/>
      <c r="B286" s="230"/>
      <c r="C286" s="231"/>
      <c r="D286" s="232" t="s">
        <v>135</v>
      </c>
      <c r="E286" s="233" t="s">
        <v>1</v>
      </c>
      <c r="F286" s="234" t="s">
        <v>427</v>
      </c>
      <c r="G286" s="231"/>
      <c r="H286" s="233" t="s">
        <v>1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0" t="s">
        <v>135</v>
      </c>
      <c r="AU286" s="240" t="s">
        <v>85</v>
      </c>
      <c r="AV286" s="13" t="s">
        <v>83</v>
      </c>
      <c r="AW286" s="13" t="s">
        <v>31</v>
      </c>
      <c r="AX286" s="13" t="s">
        <v>75</v>
      </c>
      <c r="AY286" s="240" t="s">
        <v>121</v>
      </c>
    </row>
    <row r="287" s="14" customFormat="1">
      <c r="A287" s="14"/>
      <c r="B287" s="241"/>
      <c r="C287" s="242"/>
      <c r="D287" s="232" t="s">
        <v>135</v>
      </c>
      <c r="E287" s="243" t="s">
        <v>1</v>
      </c>
      <c r="F287" s="244" t="s">
        <v>429</v>
      </c>
      <c r="G287" s="242"/>
      <c r="H287" s="245">
        <v>3</v>
      </c>
      <c r="I287" s="246"/>
      <c r="J287" s="242"/>
      <c r="K287" s="242"/>
      <c r="L287" s="247"/>
      <c r="M287" s="248"/>
      <c r="N287" s="249"/>
      <c r="O287" s="249"/>
      <c r="P287" s="249"/>
      <c r="Q287" s="249"/>
      <c r="R287" s="249"/>
      <c r="S287" s="249"/>
      <c r="T287" s="250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1" t="s">
        <v>135</v>
      </c>
      <c r="AU287" s="251" t="s">
        <v>85</v>
      </c>
      <c r="AV287" s="14" t="s">
        <v>85</v>
      </c>
      <c r="AW287" s="14" t="s">
        <v>31</v>
      </c>
      <c r="AX287" s="14" t="s">
        <v>83</v>
      </c>
      <c r="AY287" s="251" t="s">
        <v>121</v>
      </c>
    </row>
    <row r="288" s="2" customFormat="1" ht="16.5" customHeight="1">
      <c r="A288" s="38"/>
      <c r="B288" s="39"/>
      <c r="C288" s="218" t="s">
        <v>459</v>
      </c>
      <c r="D288" s="218" t="s">
        <v>123</v>
      </c>
      <c r="E288" s="219" t="s">
        <v>460</v>
      </c>
      <c r="F288" s="220" t="s">
        <v>461</v>
      </c>
      <c r="G288" s="221" t="s">
        <v>126</v>
      </c>
      <c r="H288" s="222">
        <v>58</v>
      </c>
      <c r="I288" s="223"/>
      <c r="J288" s="222">
        <f>ROUND(I288*H288,2)</f>
        <v>0</v>
      </c>
      <c r="K288" s="220" t="s">
        <v>127</v>
      </c>
      <c r="L288" s="44"/>
      <c r="M288" s="224" t="s">
        <v>1</v>
      </c>
      <c r="N288" s="225" t="s">
        <v>40</v>
      </c>
      <c r="O288" s="91"/>
      <c r="P288" s="226">
        <f>O288*H288</f>
        <v>0</v>
      </c>
      <c r="Q288" s="226">
        <v>0</v>
      </c>
      <c r="R288" s="226">
        <f>Q288*H288</f>
        <v>0</v>
      </c>
      <c r="S288" s="226">
        <v>0</v>
      </c>
      <c r="T288" s="227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8" t="s">
        <v>128</v>
      </c>
      <c r="AT288" s="228" t="s">
        <v>123</v>
      </c>
      <c r="AU288" s="228" t="s">
        <v>85</v>
      </c>
      <c r="AY288" s="17" t="s">
        <v>121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17" t="s">
        <v>83</v>
      </c>
      <c r="BK288" s="229">
        <f>ROUND(I288*H288,2)</f>
        <v>0</v>
      </c>
      <c r="BL288" s="17" t="s">
        <v>128</v>
      </c>
      <c r="BM288" s="228" t="s">
        <v>462</v>
      </c>
    </row>
    <row r="289" s="13" customFormat="1">
      <c r="A289" s="13"/>
      <c r="B289" s="230"/>
      <c r="C289" s="231"/>
      <c r="D289" s="232" t="s">
        <v>135</v>
      </c>
      <c r="E289" s="233" t="s">
        <v>1</v>
      </c>
      <c r="F289" s="234" t="s">
        <v>441</v>
      </c>
      <c r="G289" s="231"/>
      <c r="H289" s="233" t="s">
        <v>1</v>
      </c>
      <c r="I289" s="235"/>
      <c r="J289" s="231"/>
      <c r="K289" s="231"/>
      <c r="L289" s="236"/>
      <c r="M289" s="237"/>
      <c r="N289" s="238"/>
      <c r="O289" s="238"/>
      <c r="P289" s="238"/>
      <c r="Q289" s="238"/>
      <c r="R289" s="238"/>
      <c r="S289" s="238"/>
      <c r="T289" s="23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0" t="s">
        <v>135</v>
      </c>
      <c r="AU289" s="240" t="s">
        <v>85</v>
      </c>
      <c r="AV289" s="13" t="s">
        <v>83</v>
      </c>
      <c r="AW289" s="13" t="s">
        <v>31</v>
      </c>
      <c r="AX289" s="13" t="s">
        <v>75</v>
      </c>
      <c r="AY289" s="240" t="s">
        <v>121</v>
      </c>
    </row>
    <row r="290" s="13" customFormat="1">
      <c r="A290" s="13"/>
      <c r="B290" s="230"/>
      <c r="C290" s="231"/>
      <c r="D290" s="232" t="s">
        <v>135</v>
      </c>
      <c r="E290" s="233" t="s">
        <v>1</v>
      </c>
      <c r="F290" s="234" t="s">
        <v>463</v>
      </c>
      <c r="G290" s="231"/>
      <c r="H290" s="233" t="s">
        <v>1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0" t="s">
        <v>135</v>
      </c>
      <c r="AU290" s="240" t="s">
        <v>85</v>
      </c>
      <c r="AV290" s="13" t="s">
        <v>83</v>
      </c>
      <c r="AW290" s="13" t="s">
        <v>31</v>
      </c>
      <c r="AX290" s="13" t="s">
        <v>75</v>
      </c>
      <c r="AY290" s="240" t="s">
        <v>121</v>
      </c>
    </row>
    <row r="291" s="13" customFormat="1">
      <c r="A291" s="13"/>
      <c r="B291" s="230"/>
      <c r="C291" s="231"/>
      <c r="D291" s="232" t="s">
        <v>135</v>
      </c>
      <c r="E291" s="233" t="s">
        <v>1</v>
      </c>
      <c r="F291" s="234" t="s">
        <v>440</v>
      </c>
      <c r="G291" s="231"/>
      <c r="H291" s="233" t="s">
        <v>1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0" t="s">
        <v>135</v>
      </c>
      <c r="AU291" s="240" t="s">
        <v>85</v>
      </c>
      <c r="AV291" s="13" t="s">
        <v>83</v>
      </c>
      <c r="AW291" s="13" t="s">
        <v>31</v>
      </c>
      <c r="AX291" s="13" t="s">
        <v>75</v>
      </c>
      <c r="AY291" s="240" t="s">
        <v>121</v>
      </c>
    </row>
    <row r="292" s="13" customFormat="1">
      <c r="A292" s="13"/>
      <c r="B292" s="230"/>
      <c r="C292" s="231"/>
      <c r="D292" s="232" t="s">
        <v>135</v>
      </c>
      <c r="E292" s="233" t="s">
        <v>1</v>
      </c>
      <c r="F292" s="234" t="s">
        <v>464</v>
      </c>
      <c r="G292" s="231"/>
      <c r="H292" s="233" t="s">
        <v>1</v>
      </c>
      <c r="I292" s="235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0" t="s">
        <v>135</v>
      </c>
      <c r="AU292" s="240" t="s">
        <v>85</v>
      </c>
      <c r="AV292" s="13" t="s">
        <v>83</v>
      </c>
      <c r="AW292" s="13" t="s">
        <v>31</v>
      </c>
      <c r="AX292" s="13" t="s">
        <v>75</v>
      </c>
      <c r="AY292" s="240" t="s">
        <v>121</v>
      </c>
    </row>
    <row r="293" s="14" customFormat="1">
      <c r="A293" s="14"/>
      <c r="B293" s="241"/>
      <c r="C293" s="242"/>
      <c r="D293" s="232" t="s">
        <v>135</v>
      </c>
      <c r="E293" s="243" t="s">
        <v>1</v>
      </c>
      <c r="F293" s="244" t="s">
        <v>465</v>
      </c>
      <c r="G293" s="242"/>
      <c r="H293" s="245">
        <v>43</v>
      </c>
      <c r="I293" s="246"/>
      <c r="J293" s="242"/>
      <c r="K293" s="242"/>
      <c r="L293" s="247"/>
      <c r="M293" s="248"/>
      <c r="N293" s="249"/>
      <c r="O293" s="249"/>
      <c r="P293" s="249"/>
      <c r="Q293" s="249"/>
      <c r="R293" s="249"/>
      <c r="S293" s="249"/>
      <c r="T293" s="25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1" t="s">
        <v>135</v>
      </c>
      <c r="AU293" s="251" t="s">
        <v>85</v>
      </c>
      <c r="AV293" s="14" t="s">
        <v>85</v>
      </c>
      <c r="AW293" s="14" t="s">
        <v>31</v>
      </c>
      <c r="AX293" s="14" t="s">
        <v>75</v>
      </c>
      <c r="AY293" s="251" t="s">
        <v>121</v>
      </c>
    </row>
    <row r="294" s="14" customFormat="1">
      <c r="A294" s="14"/>
      <c r="B294" s="241"/>
      <c r="C294" s="242"/>
      <c r="D294" s="232" t="s">
        <v>135</v>
      </c>
      <c r="E294" s="243" t="s">
        <v>1</v>
      </c>
      <c r="F294" s="244" t="s">
        <v>466</v>
      </c>
      <c r="G294" s="242"/>
      <c r="H294" s="245">
        <v>12.6</v>
      </c>
      <c r="I294" s="246"/>
      <c r="J294" s="242"/>
      <c r="K294" s="242"/>
      <c r="L294" s="247"/>
      <c r="M294" s="248"/>
      <c r="N294" s="249"/>
      <c r="O294" s="249"/>
      <c r="P294" s="249"/>
      <c r="Q294" s="249"/>
      <c r="R294" s="249"/>
      <c r="S294" s="249"/>
      <c r="T294" s="250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1" t="s">
        <v>135</v>
      </c>
      <c r="AU294" s="251" t="s">
        <v>85</v>
      </c>
      <c r="AV294" s="14" t="s">
        <v>85</v>
      </c>
      <c r="AW294" s="14" t="s">
        <v>31</v>
      </c>
      <c r="AX294" s="14" t="s">
        <v>75</v>
      </c>
      <c r="AY294" s="251" t="s">
        <v>121</v>
      </c>
    </row>
    <row r="295" s="14" customFormat="1">
      <c r="A295" s="14"/>
      <c r="B295" s="241"/>
      <c r="C295" s="242"/>
      <c r="D295" s="232" t="s">
        <v>135</v>
      </c>
      <c r="E295" s="243" t="s">
        <v>1</v>
      </c>
      <c r="F295" s="244" t="s">
        <v>467</v>
      </c>
      <c r="G295" s="242"/>
      <c r="H295" s="245">
        <v>2.3999999999999999</v>
      </c>
      <c r="I295" s="246"/>
      <c r="J295" s="242"/>
      <c r="K295" s="242"/>
      <c r="L295" s="247"/>
      <c r="M295" s="248"/>
      <c r="N295" s="249"/>
      <c r="O295" s="249"/>
      <c r="P295" s="249"/>
      <c r="Q295" s="249"/>
      <c r="R295" s="249"/>
      <c r="S295" s="249"/>
      <c r="T295" s="25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1" t="s">
        <v>135</v>
      </c>
      <c r="AU295" s="251" t="s">
        <v>85</v>
      </c>
      <c r="AV295" s="14" t="s">
        <v>85</v>
      </c>
      <c r="AW295" s="14" t="s">
        <v>31</v>
      </c>
      <c r="AX295" s="14" t="s">
        <v>75</v>
      </c>
      <c r="AY295" s="251" t="s">
        <v>121</v>
      </c>
    </row>
    <row r="296" s="15" customFormat="1">
      <c r="A296" s="15"/>
      <c r="B296" s="260"/>
      <c r="C296" s="261"/>
      <c r="D296" s="232" t="s">
        <v>135</v>
      </c>
      <c r="E296" s="262" t="s">
        <v>1</v>
      </c>
      <c r="F296" s="263" t="s">
        <v>235</v>
      </c>
      <c r="G296" s="261"/>
      <c r="H296" s="264">
        <v>58</v>
      </c>
      <c r="I296" s="265"/>
      <c r="J296" s="261"/>
      <c r="K296" s="261"/>
      <c r="L296" s="266"/>
      <c r="M296" s="267"/>
      <c r="N296" s="268"/>
      <c r="O296" s="268"/>
      <c r="P296" s="268"/>
      <c r="Q296" s="268"/>
      <c r="R296" s="268"/>
      <c r="S296" s="268"/>
      <c r="T296" s="269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70" t="s">
        <v>135</v>
      </c>
      <c r="AU296" s="270" t="s">
        <v>85</v>
      </c>
      <c r="AV296" s="15" t="s">
        <v>128</v>
      </c>
      <c r="AW296" s="15" t="s">
        <v>31</v>
      </c>
      <c r="AX296" s="15" t="s">
        <v>83</v>
      </c>
      <c r="AY296" s="270" t="s">
        <v>121</v>
      </c>
    </row>
    <row r="297" s="2" customFormat="1" ht="24.15" customHeight="1">
      <c r="A297" s="38"/>
      <c r="B297" s="39"/>
      <c r="C297" s="218" t="s">
        <v>468</v>
      </c>
      <c r="D297" s="218" t="s">
        <v>123</v>
      </c>
      <c r="E297" s="219" t="s">
        <v>469</v>
      </c>
      <c r="F297" s="220" t="s">
        <v>470</v>
      </c>
      <c r="G297" s="221" t="s">
        <v>126</v>
      </c>
      <c r="H297" s="222">
        <v>58</v>
      </c>
      <c r="I297" s="223"/>
      <c r="J297" s="222">
        <f>ROUND(I297*H297,2)</f>
        <v>0</v>
      </c>
      <c r="K297" s="220" t="s">
        <v>127</v>
      </c>
      <c r="L297" s="44"/>
      <c r="M297" s="224" t="s">
        <v>1</v>
      </c>
      <c r="N297" s="225" t="s">
        <v>40</v>
      </c>
      <c r="O297" s="91"/>
      <c r="P297" s="226">
        <f>O297*H297</f>
        <v>0</v>
      </c>
      <c r="Q297" s="226">
        <v>0.0015299999999999999</v>
      </c>
      <c r="R297" s="226">
        <f>Q297*H297</f>
        <v>0.088739999999999999</v>
      </c>
      <c r="S297" s="226">
        <v>0</v>
      </c>
      <c r="T297" s="227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8" t="s">
        <v>128</v>
      </c>
      <c r="AT297" s="228" t="s">
        <v>123</v>
      </c>
      <c r="AU297" s="228" t="s">
        <v>85</v>
      </c>
      <c r="AY297" s="17" t="s">
        <v>121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17" t="s">
        <v>83</v>
      </c>
      <c r="BK297" s="229">
        <f>ROUND(I297*H297,2)</f>
        <v>0</v>
      </c>
      <c r="BL297" s="17" t="s">
        <v>128</v>
      </c>
      <c r="BM297" s="228" t="s">
        <v>471</v>
      </c>
    </row>
    <row r="298" s="13" customFormat="1">
      <c r="A298" s="13"/>
      <c r="B298" s="230"/>
      <c r="C298" s="231"/>
      <c r="D298" s="232" t="s">
        <v>135</v>
      </c>
      <c r="E298" s="233" t="s">
        <v>1</v>
      </c>
      <c r="F298" s="234" t="s">
        <v>441</v>
      </c>
      <c r="G298" s="231"/>
      <c r="H298" s="233" t="s">
        <v>1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0" t="s">
        <v>135</v>
      </c>
      <c r="AU298" s="240" t="s">
        <v>85</v>
      </c>
      <c r="AV298" s="13" t="s">
        <v>83</v>
      </c>
      <c r="AW298" s="13" t="s">
        <v>31</v>
      </c>
      <c r="AX298" s="13" t="s">
        <v>75</v>
      </c>
      <c r="AY298" s="240" t="s">
        <v>121</v>
      </c>
    </row>
    <row r="299" s="13" customFormat="1">
      <c r="A299" s="13"/>
      <c r="B299" s="230"/>
      <c r="C299" s="231"/>
      <c r="D299" s="232" t="s">
        <v>135</v>
      </c>
      <c r="E299" s="233" t="s">
        <v>1</v>
      </c>
      <c r="F299" s="234" t="s">
        <v>463</v>
      </c>
      <c r="G299" s="231"/>
      <c r="H299" s="233" t="s">
        <v>1</v>
      </c>
      <c r="I299" s="235"/>
      <c r="J299" s="231"/>
      <c r="K299" s="231"/>
      <c r="L299" s="236"/>
      <c r="M299" s="237"/>
      <c r="N299" s="238"/>
      <c r="O299" s="238"/>
      <c r="P299" s="238"/>
      <c r="Q299" s="238"/>
      <c r="R299" s="238"/>
      <c r="S299" s="238"/>
      <c r="T299" s="23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0" t="s">
        <v>135</v>
      </c>
      <c r="AU299" s="240" t="s">
        <v>85</v>
      </c>
      <c r="AV299" s="13" t="s">
        <v>83</v>
      </c>
      <c r="AW299" s="13" t="s">
        <v>31</v>
      </c>
      <c r="AX299" s="13" t="s">
        <v>75</v>
      </c>
      <c r="AY299" s="240" t="s">
        <v>121</v>
      </c>
    </row>
    <row r="300" s="13" customFormat="1">
      <c r="A300" s="13"/>
      <c r="B300" s="230"/>
      <c r="C300" s="231"/>
      <c r="D300" s="232" t="s">
        <v>135</v>
      </c>
      <c r="E300" s="233" t="s">
        <v>1</v>
      </c>
      <c r="F300" s="234" t="s">
        <v>440</v>
      </c>
      <c r="G300" s="231"/>
      <c r="H300" s="233" t="s">
        <v>1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0" t="s">
        <v>135</v>
      </c>
      <c r="AU300" s="240" t="s">
        <v>85</v>
      </c>
      <c r="AV300" s="13" t="s">
        <v>83</v>
      </c>
      <c r="AW300" s="13" t="s">
        <v>31</v>
      </c>
      <c r="AX300" s="13" t="s">
        <v>75</v>
      </c>
      <c r="AY300" s="240" t="s">
        <v>121</v>
      </c>
    </row>
    <row r="301" s="13" customFormat="1">
      <c r="A301" s="13"/>
      <c r="B301" s="230"/>
      <c r="C301" s="231"/>
      <c r="D301" s="232" t="s">
        <v>135</v>
      </c>
      <c r="E301" s="233" t="s">
        <v>1</v>
      </c>
      <c r="F301" s="234" t="s">
        <v>464</v>
      </c>
      <c r="G301" s="231"/>
      <c r="H301" s="233" t="s">
        <v>1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0" t="s">
        <v>135</v>
      </c>
      <c r="AU301" s="240" t="s">
        <v>85</v>
      </c>
      <c r="AV301" s="13" t="s">
        <v>83</v>
      </c>
      <c r="AW301" s="13" t="s">
        <v>31</v>
      </c>
      <c r="AX301" s="13" t="s">
        <v>75</v>
      </c>
      <c r="AY301" s="240" t="s">
        <v>121</v>
      </c>
    </row>
    <row r="302" s="14" customFormat="1">
      <c r="A302" s="14"/>
      <c r="B302" s="241"/>
      <c r="C302" s="242"/>
      <c r="D302" s="232" t="s">
        <v>135</v>
      </c>
      <c r="E302" s="243" t="s">
        <v>1</v>
      </c>
      <c r="F302" s="244" t="s">
        <v>465</v>
      </c>
      <c r="G302" s="242"/>
      <c r="H302" s="245">
        <v>43</v>
      </c>
      <c r="I302" s="246"/>
      <c r="J302" s="242"/>
      <c r="K302" s="242"/>
      <c r="L302" s="247"/>
      <c r="M302" s="248"/>
      <c r="N302" s="249"/>
      <c r="O302" s="249"/>
      <c r="P302" s="249"/>
      <c r="Q302" s="249"/>
      <c r="R302" s="249"/>
      <c r="S302" s="249"/>
      <c r="T302" s="25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1" t="s">
        <v>135</v>
      </c>
      <c r="AU302" s="251" t="s">
        <v>85</v>
      </c>
      <c r="AV302" s="14" t="s">
        <v>85</v>
      </c>
      <c r="AW302" s="14" t="s">
        <v>31</v>
      </c>
      <c r="AX302" s="14" t="s">
        <v>75</v>
      </c>
      <c r="AY302" s="251" t="s">
        <v>121</v>
      </c>
    </row>
    <row r="303" s="14" customFormat="1">
      <c r="A303" s="14"/>
      <c r="B303" s="241"/>
      <c r="C303" s="242"/>
      <c r="D303" s="232" t="s">
        <v>135</v>
      </c>
      <c r="E303" s="243" t="s">
        <v>1</v>
      </c>
      <c r="F303" s="244" t="s">
        <v>466</v>
      </c>
      <c r="G303" s="242"/>
      <c r="H303" s="245">
        <v>12.6</v>
      </c>
      <c r="I303" s="246"/>
      <c r="J303" s="242"/>
      <c r="K303" s="242"/>
      <c r="L303" s="247"/>
      <c r="M303" s="248"/>
      <c r="N303" s="249"/>
      <c r="O303" s="249"/>
      <c r="P303" s="249"/>
      <c r="Q303" s="249"/>
      <c r="R303" s="249"/>
      <c r="S303" s="249"/>
      <c r="T303" s="250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1" t="s">
        <v>135</v>
      </c>
      <c r="AU303" s="251" t="s">
        <v>85</v>
      </c>
      <c r="AV303" s="14" t="s">
        <v>85</v>
      </c>
      <c r="AW303" s="14" t="s">
        <v>31</v>
      </c>
      <c r="AX303" s="14" t="s">
        <v>75</v>
      </c>
      <c r="AY303" s="251" t="s">
        <v>121</v>
      </c>
    </row>
    <row r="304" s="14" customFormat="1">
      <c r="A304" s="14"/>
      <c r="B304" s="241"/>
      <c r="C304" s="242"/>
      <c r="D304" s="232" t="s">
        <v>135</v>
      </c>
      <c r="E304" s="243" t="s">
        <v>1</v>
      </c>
      <c r="F304" s="244" t="s">
        <v>467</v>
      </c>
      <c r="G304" s="242"/>
      <c r="H304" s="245">
        <v>2.3999999999999999</v>
      </c>
      <c r="I304" s="246"/>
      <c r="J304" s="242"/>
      <c r="K304" s="242"/>
      <c r="L304" s="247"/>
      <c r="M304" s="248"/>
      <c r="N304" s="249"/>
      <c r="O304" s="249"/>
      <c r="P304" s="249"/>
      <c r="Q304" s="249"/>
      <c r="R304" s="249"/>
      <c r="S304" s="249"/>
      <c r="T304" s="25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1" t="s">
        <v>135</v>
      </c>
      <c r="AU304" s="251" t="s">
        <v>85</v>
      </c>
      <c r="AV304" s="14" t="s">
        <v>85</v>
      </c>
      <c r="AW304" s="14" t="s">
        <v>31</v>
      </c>
      <c r="AX304" s="14" t="s">
        <v>75</v>
      </c>
      <c r="AY304" s="251" t="s">
        <v>121</v>
      </c>
    </row>
    <row r="305" s="15" customFormat="1">
      <c r="A305" s="15"/>
      <c r="B305" s="260"/>
      <c r="C305" s="261"/>
      <c r="D305" s="232" t="s">
        <v>135</v>
      </c>
      <c r="E305" s="262" t="s">
        <v>1</v>
      </c>
      <c r="F305" s="263" t="s">
        <v>235</v>
      </c>
      <c r="G305" s="261"/>
      <c r="H305" s="264">
        <v>58</v>
      </c>
      <c r="I305" s="265"/>
      <c r="J305" s="261"/>
      <c r="K305" s="261"/>
      <c r="L305" s="266"/>
      <c r="M305" s="267"/>
      <c r="N305" s="268"/>
      <c r="O305" s="268"/>
      <c r="P305" s="268"/>
      <c r="Q305" s="268"/>
      <c r="R305" s="268"/>
      <c r="S305" s="268"/>
      <c r="T305" s="269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70" t="s">
        <v>135</v>
      </c>
      <c r="AU305" s="270" t="s">
        <v>85</v>
      </c>
      <c r="AV305" s="15" t="s">
        <v>128</v>
      </c>
      <c r="AW305" s="15" t="s">
        <v>31</v>
      </c>
      <c r="AX305" s="15" t="s">
        <v>83</v>
      </c>
      <c r="AY305" s="270" t="s">
        <v>121</v>
      </c>
    </row>
    <row r="306" s="2" customFormat="1" ht="24.15" customHeight="1">
      <c r="A306" s="38"/>
      <c r="B306" s="39"/>
      <c r="C306" s="218" t="s">
        <v>472</v>
      </c>
      <c r="D306" s="218" t="s">
        <v>123</v>
      </c>
      <c r="E306" s="219" t="s">
        <v>473</v>
      </c>
      <c r="F306" s="220" t="s">
        <v>474</v>
      </c>
      <c r="G306" s="221" t="s">
        <v>126</v>
      </c>
      <c r="H306" s="222">
        <v>58</v>
      </c>
      <c r="I306" s="223"/>
      <c r="J306" s="222">
        <f>ROUND(I306*H306,2)</f>
        <v>0</v>
      </c>
      <c r="K306" s="220" t="s">
        <v>127</v>
      </c>
      <c r="L306" s="44"/>
      <c r="M306" s="224" t="s">
        <v>1</v>
      </c>
      <c r="N306" s="225" t="s">
        <v>40</v>
      </c>
      <c r="O306" s="91"/>
      <c r="P306" s="226">
        <f>O306*H306</f>
        <v>0</v>
      </c>
      <c r="Q306" s="226">
        <v>0.0020999999999999999</v>
      </c>
      <c r="R306" s="226">
        <f>Q306*H306</f>
        <v>0.12179999999999999</v>
      </c>
      <c r="S306" s="226">
        <v>0</v>
      </c>
      <c r="T306" s="227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8" t="s">
        <v>128</v>
      </c>
      <c r="AT306" s="228" t="s">
        <v>123</v>
      </c>
      <c r="AU306" s="228" t="s">
        <v>85</v>
      </c>
      <c r="AY306" s="17" t="s">
        <v>121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17" t="s">
        <v>83</v>
      </c>
      <c r="BK306" s="229">
        <f>ROUND(I306*H306,2)</f>
        <v>0</v>
      </c>
      <c r="BL306" s="17" t="s">
        <v>128</v>
      </c>
      <c r="BM306" s="228" t="s">
        <v>475</v>
      </c>
    </row>
    <row r="307" s="2" customFormat="1">
      <c r="A307" s="38"/>
      <c r="B307" s="39"/>
      <c r="C307" s="40"/>
      <c r="D307" s="232" t="s">
        <v>142</v>
      </c>
      <c r="E307" s="40"/>
      <c r="F307" s="252" t="s">
        <v>476</v>
      </c>
      <c r="G307" s="40"/>
      <c r="H307" s="40"/>
      <c r="I307" s="253"/>
      <c r="J307" s="40"/>
      <c r="K307" s="40"/>
      <c r="L307" s="44"/>
      <c r="M307" s="254"/>
      <c r="N307" s="255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142</v>
      </c>
      <c r="AU307" s="17" t="s">
        <v>85</v>
      </c>
    </row>
    <row r="308" s="13" customFormat="1">
      <c r="A308" s="13"/>
      <c r="B308" s="230"/>
      <c r="C308" s="231"/>
      <c r="D308" s="232" t="s">
        <v>135</v>
      </c>
      <c r="E308" s="233" t="s">
        <v>1</v>
      </c>
      <c r="F308" s="234" t="s">
        <v>441</v>
      </c>
      <c r="G308" s="231"/>
      <c r="H308" s="233" t="s">
        <v>1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0" t="s">
        <v>135</v>
      </c>
      <c r="AU308" s="240" t="s">
        <v>85</v>
      </c>
      <c r="AV308" s="13" t="s">
        <v>83</v>
      </c>
      <c r="AW308" s="13" t="s">
        <v>31</v>
      </c>
      <c r="AX308" s="13" t="s">
        <v>75</v>
      </c>
      <c r="AY308" s="240" t="s">
        <v>121</v>
      </c>
    </row>
    <row r="309" s="13" customFormat="1">
      <c r="A309" s="13"/>
      <c r="B309" s="230"/>
      <c r="C309" s="231"/>
      <c r="D309" s="232" t="s">
        <v>135</v>
      </c>
      <c r="E309" s="233" t="s">
        <v>1</v>
      </c>
      <c r="F309" s="234" t="s">
        <v>463</v>
      </c>
      <c r="G309" s="231"/>
      <c r="H309" s="233" t="s">
        <v>1</v>
      </c>
      <c r="I309" s="235"/>
      <c r="J309" s="231"/>
      <c r="K309" s="231"/>
      <c r="L309" s="236"/>
      <c r="M309" s="237"/>
      <c r="N309" s="238"/>
      <c r="O309" s="238"/>
      <c r="P309" s="238"/>
      <c r="Q309" s="238"/>
      <c r="R309" s="238"/>
      <c r="S309" s="238"/>
      <c r="T309" s="23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0" t="s">
        <v>135</v>
      </c>
      <c r="AU309" s="240" t="s">
        <v>85</v>
      </c>
      <c r="AV309" s="13" t="s">
        <v>83</v>
      </c>
      <c r="AW309" s="13" t="s">
        <v>31</v>
      </c>
      <c r="AX309" s="13" t="s">
        <v>75</v>
      </c>
      <c r="AY309" s="240" t="s">
        <v>121</v>
      </c>
    </row>
    <row r="310" s="13" customFormat="1">
      <c r="A310" s="13"/>
      <c r="B310" s="230"/>
      <c r="C310" s="231"/>
      <c r="D310" s="232" t="s">
        <v>135</v>
      </c>
      <c r="E310" s="233" t="s">
        <v>1</v>
      </c>
      <c r="F310" s="234" t="s">
        <v>440</v>
      </c>
      <c r="G310" s="231"/>
      <c r="H310" s="233" t="s">
        <v>1</v>
      </c>
      <c r="I310" s="235"/>
      <c r="J310" s="231"/>
      <c r="K310" s="231"/>
      <c r="L310" s="236"/>
      <c r="M310" s="237"/>
      <c r="N310" s="238"/>
      <c r="O310" s="238"/>
      <c r="P310" s="238"/>
      <c r="Q310" s="238"/>
      <c r="R310" s="238"/>
      <c r="S310" s="238"/>
      <c r="T310" s="23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0" t="s">
        <v>135</v>
      </c>
      <c r="AU310" s="240" t="s">
        <v>85</v>
      </c>
      <c r="AV310" s="13" t="s">
        <v>83</v>
      </c>
      <c r="AW310" s="13" t="s">
        <v>31</v>
      </c>
      <c r="AX310" s="13" t="s">
        <v>75</v>
      </c>
      <c r="AY310" s="240" t="s">
        <v>121</v>
      </c>
    </row>
    <row r="311" s="13" customFormat="1">
      <c r="A311" s="13"/>
      <c r="B311" s="230"/>
      <c r="C311" s="231"/>
      <c r="D311" s="232" t="s">
        <v>135</v>
      </c>
      <c r="E311" s="233" t="s">
        <v>1</v>
      </c>
      <c r="F311" s="234" t="s">
        <v>464</v>
      </c>
      <c r="G311" s="231"/>
      <c r="H311" s="233" t="s">
        <v>1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0" t="s">
        <v>135</v>
      </c>
      <c r="AU311" s="240" t="s">
        <v>85</v>
      </c>
      <c r="AV311" s="13" t="s">
        <v>83</v>
      </c>
      <c r="AW311" s="13" t="s">
        <v>31</v>
      </c>
      <c r="AX311" s="13" t="s">
        <v>75</v>
      </c>
      <c r="AY311" s="240" t="s">
        <v>121</v>
      </c>
    </row>
    <row r="312" s="14" customFormat="1">
      <c r="A312" s="14"/>
      <c r="B312" s="241"/>
      <c r="C312" s="242"/>
      <c r="D312" s="232" t="s">
        <v>135</v>
      </c>
      <c r="E312" s="243" t="s">
        <v>1</v>
      </c>
      <c r="F312" s="244" t="s">
        <v>465</v>
      </c>
      <c r="G312" s="242"/>
      <c r="H312" s="245">
        <v>43</v>
      </c>
      <c r="I312" s="246"/>
      <c r="J312" s="242"/>
      <c r="K312" s="242"/>
      <c r="L312" s="247"/>
      <c r="M312" s="248"/>
      <c r="N312" s="249"/>
      <c r="O312" s="249"/>
      <c r="P312" s="249"/>
      <c r="Q312" s="249"/>
      <c r="R312" s="249"/>
      <c r="S312" s="249"/>
      <c r="T312" s="25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1" t="s">
        <v>135</v>
      </c>
      <c r="AU312" s="251" t="s">
        <v>85</v>
      </c>
      <c r="AV312" s="14" t="s">
        <v>85</v>
      </c>
      <c r="AW312" s="14" t="s">
        <v>31</v>
      </c>
      <c r="AX312" s="14" t="s">
        <v>75</v>
      </c>
      <c r="AY312" s="251" t="s">
        <v>121</v>
      </c>
    </row>
    <row r="313" s="14" customFormat="1">
      <c r="A313" s="14"/>
      <c r="B313" s="241"/>
      <c r="C313" s="242"/>
      <c r="D313" s="232" t="s">
        <v>135</v>
      </c>
      <c r="E313" s="243" t="s">
        <v>1</v>
      </c>
      <c r="F313" s="244" t="s">
        <v>466</v>
      </c>
      <c r="G313" s="242"/>
      <c r="H313" s="245">
        <v>12.6</v>
      </c>
      <c r="I313" s="246"/>
      <c r="J313" s="242"/>
      <c r="K313" s="242"/>
      <c r="L313" s="247"/>
      <c r="M313" s="248"/>
      <c r="N313" s="249"/>
      <c r="O313" s="249"/>
      <c r="P313" s="249"/>
      <c r="Q313" s="249"/>
      <c r="R313" s="249"/>
      <c r="S313" s="249"/>
      <c r="T313" s="250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1" t="s">
        <v>135</v>
      </c>
      <c r="AU313" s="251" t="s">
        <v>85</v>
      </c>
      <c r="AV313" s="14" t="s">
        <v>85</v>
      </c>
      <c r="AW313" s="14" t="s">
        <v>31</v>
      </c>
      <c r="AX313" s="14" t="s">
        <v>75</v>
      </c>
      <c r="AY313" s="251" t="s">
        <v>121</v>
      </c>
    </row>
    <row r="314" s="14" customFormat="1">
      <c r="A314" s="14"/>
      <c r="B314" s="241"/>
      <c r="C314" s="242"/>
      <c r="D314" s="232" t="s">
        <v>135</v>
      </c>
      <c r="E314" s="243" t="s">
        <v>1</v>
      </c>
      <c r="F314" s="244" t="s">
        <v>467</v>
      </c>
      <c r="G314" s="242"/>
      <c r="H314" s="245">
        <v>2.3999999999999999</v>
      </c>
      <c r="I314" s="246"/>
      <c r="J314" s="242"/>
      <c r="K314" s="242"/>
      <c r="L314" s="247"/>
      <c r="M314" s="248"/>
      <c r="N314" s="249"/>
      <c r="O314" s="249"/>
      <c r="P314" s="249"/>
      <c r="Q314" s="249"/>
      <c r="R314" s="249"/>
      <c r="S314" s="249"/>
      <c r="T314" s="25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1" t="s">
        <v>135</v>
      </c>
      <c r="AU314" s="251" t="s">
        <v>85</v>
      </c>
      <c r="AV314" s="14" t="s">
        <v>85</v>
      </c>
      <c r="AW314" s="14" t="s">
        <v>31</v>
      </c>
      <c r="AX314" s="14" t="s">
        <v>75</v>
      </c>
      <c r="AY314" s="251" t="s">
        <v>121</v>
      </c>
    </row>
    <row r="315" s="15" customFormat="1">
      <c r="A315" s="15"/>
      <c r="B315" s="260"/>
      <c r="C315" s="261"/>
      <c r="D315" s="232" t="s">
        <v>135</v>
      </c>
      <c r="E315" s="262" t="s">
        <v>1</v>
      </c>
      <c r="F315" s="263" t="s">
        <v>235</v>
      </c>
      <c r="G315" s="261"/>
      <c r="H315" s="264">
        <v>58</v>
      </c>
      <c r="I315" s="265"/>
      <c r="J315" s="261"/>
      <c r="K315" s="261"/>
      <c r="L315" s="266"/>
      <c r="M315" s="267"/>
      <c r="N315" s="268"/>
      <c r="O315" s="268"/>
      <c r="P315" s="268"/>
      <c r="Q315" s="268"/>
      <c r="R315" s="268"/>
      <c r="S315" s="268"/>
      <c r="T315" s="269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70" t="s">
        <v>135</v>
      </c>
      <c r="AU315" s="270" t="s">
        <v>85</v>
      </c>
      <c r="AV315" s="15" t="s">
        <v>128</v>
      </c>
      <c r="AW315" s="15" t="s">
        <v>31</v>
      </c>
      <c r="AX315" s="15" t="s">
        <v>83</v>
      </c>
      <c r="AY315" s="270" t="s">
        <v>121</v>
      </c>
    </row>
    <row r="316" s="2" customFormat="1" ht="24.15" customHeight="1">
      <c r="A316" s="38"/>
      <c r="B316" s="39"/>
      <c r="C316" s="218" t="s">
        <v>477</v>
      </c>
      <c r="D316" s="218" t="s">
        <v>123</v>
      </c>
      <c r="E316" s="219" t="s">
        <v>478</v>
      </c>
      <c r="F316" s="220" t="s">
        <v>479</v>
      </c>
      <c r="G316" s="221" t="s">
        <v>126</v>
      </c>
      <c r="H316" s="222">
        <v>58</v>
      </c>
      <c r="I316" s="223"/>
      <c r="J316" s="222">
        <f>ROUND(I316*H316,2)</f>
        <v>0</v>
      </c>
      <c r="K316" s="220" t="s">
        <v>127</v>
      </c>
      <c r="L316" s="44"/>
      <c r="M316" s="224" t="s">
        <v>1</v>
      </c>
      <c r="N316" s="225" t="s">
        <v>40</v>
      </c>
      <c r="O316" s="91"/>
      <c r="P316" s="226">
        <f>O316*H316</f>
        <v>0</v>
      </c>
      <c r="Q316" s="226">
        <v>0.060429999999999998</v>
      </c>
      <c r="R316" s="226">
        <f>Q316*H316</f>
        <v>3.5049399999999999</v>
      </c>
      <c r="S316" s="226">
        <v>0</v>
      </c>
      <c r="T316" s="227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8" t="s">
        <v>128</v>
      </c>
      <c r="AT316" s="228" t="s">
        <v>123</v>
      </c>
      <c r="AU316" s="228" t="s">
        <v>85</v>
      </c>
      <c r="AY316" s="17" t="s">
        <v>121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17" t="s">
        <v>83</v>
      </c>
      <c r="BK316" s="229">
        <f>ROUND(I316*H316,2)</f>
        <v>0</v>
      </c>
      <c r="BL316" s="17" t="s">
        <v>128</v>
      </c>
      <c r="BM316" s="228" t="s">
        <v>480</v>
      </c>
    </row>
    <row r="317" s="2" customFormat="1">
      <c r="A317" s="38"/>
      <c r="B317" s="39"/>
      <c r="C317" s="40"/>
      <c r="D317" s="232" t="s">
        <v>142</v>
      </c>
      <c r="E317" s="40"/>
      <c r="F317" s="252" t="s">
        <v>481</v>
      </c>
      <c r="G317" s="40"/>
      <c r="H317" s="40"/>
      <c r="I317" s="253"/>
      <c r="J317" s="40"/>
      <c r="K317" s="40"/>
      <c r="L317" s="44"/>
      <c r="M317" s="254"/>
      <c r="N317" s="255"/>
      <c r="O317" s="91"/>
      <c r="P317" s="91"/>
      <c r="Q317" s="91"/>
      <c r="R317" s="91"/>
      <c r="S317" s="91"/>
      <c r="T317" s="92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142</v>
      </c>
      <c r="AU317" s="17" t="s">
        <v>85</v>
      </c>
    </row>
    <row r="318" s="13" customFormat="1">
      <c r="A318" s="13"/>
      <c r="B318" s="230"/>
      <c r="C318" s="231"/>
      <c r="D318" s="232" t="s">
        <v>135</v>
      </c>
      <c r="E318" s="233" t="s">
        <v>1</v>
      </c>
      <c r="F318" s="234" t="s">
        <v>441</v>
      </c>
      <c r="G318" s="231"/>
      <c r="H318" s="233" t="s">
        <v>1</v>
      </c>
      <c r="I318" s="235"/>
      <c r="J318" s="231"/>
      <c r="K318" s="231"/>
      <c r="L318" s="236"/>
      <c r="M318" s="237"/>
      <c r="N318" s="238"/>
      <c r="O318" s="238"/>
      <c r="P318" s="238"/>
      <c r="Q318" s="238"/>
      <c r="R318" s="238"/>
      <c r="S318" s="238"/>
      <c r="T318" s="23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0" t="s">
        <v>135</v>
      </c>
      <c r="AU318" s="240" t="s">
        <v>85</v>
      </c>
      <c r="AV318" s="13" t="s">
        <v>83</v>
      </c>
      <c r="AW318" s="13" t="s">
        <v>31</v>
      </c>
      <c r="AX318" s="13" t="s">
        <v>75</v>
      </c>
      <c r="AY318" s="240" t="s">
        <v>121</v>
      </c>
    </row>
    <row r="319" s="13" customFormat="1">
      <c r="A319" s="13"/>
      <c r="B319" s="230"/>
      <c r="C319" s="231"/>
      <c r="D319" s="232" t="s">
        <v>135</v>
      </c>
      <c r="E319" s="233" t="s">
        <v>1</v>
      </c>
      <c r="F319" s="234" t="s">
        <v>463</v>
      </c>
      <c r="G319" s="231"/>
      <c r="H319" s="233" t="s">
        <v>1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0" t="s">
        <v>135</v>
      </c>
      <c r="AU319" s="240" t="s">
        <v>85</v>
      </c>
      <c r="AV319" s="13" t="s">
        <v>83</v>
      </c>
      <c r="AW319" s="13" t="s">
        <v>31</v>
      </c>
      <c r="AX319" s="13" t="s">
        <v>75</v>
      </c>
      <c r="AY319" s="240" t="s">
        <v>121</v>
      </c>
    </row>
    <row r="320" s="13" customFormat="1">
      <c r="A320" s="13"/>
      <c r="B320" s="230"/>
      <c r="C320" s="231"/>
      <c r="D320" s="232" t="s">
        <v>135</v>
      </c>
      <c r="E320" s="233" t="s">
        <v>1</v>
      </c>
      <c r="F320" s="234" t="s">
        <v>440</v>
      </c>
      <c r="G320" s="231"/>
      <c r="H320" s="233" t="s">
        <v>1</v>
      </c>
      <c r="I320" s="235"/>
      <c r="J320" s="231"/>
      <c r="K320" s="231"/>
      <c r="L320" s="236"/>
      <c r="M320" s="237"/>
      <c r="N320" s="238"/>
      <c r="O320" s="238"/>
      <c r="P320" s="238"/>
      <c r="Q320" s="238"/>
      <c r="R320" s="238"/>
      <c r="S320" s="238"/>
      <c r="T320" s="23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0" t="s">
        <v>135</v>
      </c>
      <c r="AU320" s="240" t="s">
        <v>85</v>
      </c>
      <c r="AV320" s="13" t="s">
        <v>83</v>
      </c>
      <c r="AW320" s="13" t="s">
        <v>31</v>
      </c>
      <c r="AX320" s="13" t="s">
        <v>75</v>
      </c>
      <c r="AY320" s="240" t="s">
        <v>121</v>
      </c>
    </row>
    <row r="321" s="13" customFormat="1">
      <c r="A321" s="13"/>
      <c r="B321" s="230"/>
      <c r="C321" s="231"/>
      <c r="D321" s="232" t="s">
        <v>135</v>
      </c>
      <c r="E321" s="233" t="s">
        <v>1</v>
      </c>
      <c r="F321" s="234" t="s">
        <v>464</v>
      </c>
      <c r="G321" s="231"/>
      <c r="H321" s="233" t="s">
        <v>1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0" t="s">
        <v>135</v>
      </c>
      <c r="AU321" s="240" t="s">
        <v>85</v>
      </c>
      <c r="AV321" s="13" t="s">
        <v>83</v>
      </c>
      <c r="AW321" s="13" t="s">
        <v>31</v>
      </c>
      <c r="AX321" s="13" t="s">
        <v>75</v>
      </c>
      <c r="AY321" s="240" t="s">
        <v>121</v>
      </c>
    </row>
    <row r="322" s="14" customFormat="1">
      <c r="A322" s="14"/>
      <c r="B322" s="241"/>
      <c r="C322" s="242"/>
      <c r="D322" s="232" t="s">
        <v>135</v>
      </c>
      <c r="E322" s="243" t="s">
        <v>1</v>
      </c>
      <c r="F322" s="244" t="s">
        <v>465</v>
      </c>
      <c r="G322" s="242"/>
      <c r="H322" s="245">
        <v>43</v>
      </c>
      <c r="I322" s="246"/>
      <c r="J322" s="242"/>
      <c r="K322" s="242"/>
      <c r="L322" s="247"/>
      <c r="M322" s="248"/>
      <c r="N322" s="249"/>
      <c r="O322" s="249"/>
      <c r="P322" s="249"/>
      <c r="Q322" s="249"/>
      <c r="R322" s="249"/>
      <c r="S322" s="249"/>
      <c r="T322" s="25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1" t="s">
        <v>135</v>
      </c>
      <c r="AU322" s="251" t="s">
        <v>85</v>
      </c>
      <c r="AV322" s="14" t="s">
        <v>85</v>
      </c>
      <c r="AW322" s="14" t="s">
        <v>31</v>
      </c>
      <c r="AX322" s="14" t="s">
        <v>75</v>
      </c>
      <c r="AY322" s="251" t="s">
        <v>121</v>
      </c>
    </row>
    <row r="323" s="14" customFormat="1">
      <c r="A323" s="14"/>
      <c r="B323" s="241"/>
      <c r="C323" s="242"/>
      <c r="D323" s="232" t="s">
        <v>135</v>
      </c>
      <c r="E323" s="243" t="s">
        <v>1</v>
      </c>
      <c r="F323" s="244" t="s">
        <v>466</v>
      </c>
      <c r="G323" s="242"/>
      <c r="H323" s="245">
        <v>12.6</v>
      </c>
      <c r="I323" s="246"/>
      <c r="J323" s="242"/>
      <c r="K323" s="242"/>
      <c r="L323" s="247"/>
      <c r="M323" s="248"/>
      <c r="N323" s="249"/>
      <c r="O323" s="249"/>
      <c r="P323" s="249"/>
      <c r="Q323" s="249"/>
      <c r="R323" s="249"/>
      <c r="S323" s="249"/>
      <c r="T323" s="250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1" t="s">
        <v>135</v>
      </c>
      <c r="AU323" s="251" t="s">
        <v>85</v>
      </c>
      <c r="AV323" s="14" t="s">
        <v>85</v>
      </c>
      <c r="AW323" s="14" t="s">
        <v>31</v>
      </c>
      <c r="AX323" s="14" t="s">
        <v>75</v>
      </c>
      <c r="AY323" s="251" t="s">
        <v>121</v>
      </c>
    </row>
    <row r="324" s="14" customFormat="1">
      <c r="A324" s="14"/>
      <c r="B324" s="241"/>
      <c r="C324" s="242"/>
      <c r="D324" s="232" t="s">
        <v>135</v>
      </c>
      <c r="E324" s="243" t="s">
        <v>1</v>
      </c>
      <c r="F324" s="244" t="s">
        <v>467</v>
      </c>
      <c r="G324" s="242"/>
      <c r="H324" s="245">
        <v>2.3999999999999999</v>
      </c>
      <c r="I324" s="246"/>
      <c r="J324" s="242"/>
      <c r="K324" s="242"/>
      <c r="L324" s="247"/>
      <c r="M324" s="248"/>
      <c r="N324" s="249"/>
      <c r="O324" s="249"/>
      <c r="P324" s="249"/>
      <c r="Q324" s="249"/>
      <c r="R324" s="249"/>
      <c r="S324" s="249"/>
      <c r="T324" s="250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1" t="s">
        <v>135</v>
      </c>
      <c r="AU324" s="251" t="s">
        <v>85</v>
      </c>
      <c r="AV324" s="14" t="s">
        <v>85</v>
      </c>
      <c r="AW324" s="14" t="s">
        <v>31</v>
      </c>
      <c r="AX324" s="14" t="s">
        <v>75</v>
      </c>
      <c r="AY324" s="251" t="s">
        <v>121</v>
      </c>
    </row>
    <row r="325" s="15" customFormat="1">
      <c r="A325" s="15"/>
      <c r="B325" s="260"/>
      <c r="C325" s="261"/>
      <c r="D325" s="232" t="s">
        <v>135</v>
      </c>
      <c r="E325" s="262" t="s">
        <v>1</v>
      </c>
      <c r="F325" s="263" t="s">
        <v>235</v>
      </c>
      <c r="G325" s="261"/>
      <c r="H325" s="264">
        <v>58</v>
      </c>
      <c r="I325" s="265"/>
      <c r="J325" s="261"/>
      <c r="K325" s="261"/>
      <c r="L325" s="266"/>
      <c r="M325" s="267"/>
      <c r="N325" s="268"/>
      <c r="O325" s="268"/>
      <c r="P325" s="268"/>
      <c r="Q325" s="268"/>
      <c r="R325" s="268"/>
      <c r="S325" s="268"/>
      <c r="T325" s="269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70" t="s">
        <v>135</v>
      </c>
      <c r="AU325" s="270" t="s">
        <v>85</v>
      </c>
      <c r="AV325" s="15" t="s">
        <v>128</v>
      </c>
      <c r="AW325" s="15" t="s">
        <v>31</v>
      </c>
      <c r="AX325" s="15" t="s">
        <v>83</v>
      </c>
      <c r="AY325" s="270" t="s">
        <v>121</v>
      </c>
    </row>
    <row r="326" s="2" customFormat="1" ht="24.15" customHeight="1">
      <c r="A326" s="38"/>
      <c r="B326" s="39"/>
      <c r="C326" s="218" t="s">
        <v>482</v>
      </c>
      <c r="D326" s="218" t="s">
        <v>123</v>
      </c>
      <c r="E326" s="219" t="s">
        <v>483</v>
      </c>
      <c r="F326" s="220" t="s">
        <v>484</v>
      </c>
      <c r="G326" s="221" t="s">
        <v>126</v>
      </c>
      <c r="H326" s="222">
        <v>226</v>
      </c>
      <c r="I326" s="223"/>
      <c r="J326" s="222">
        <f>ROUND(I326*H326,2)</f>
        <v>0</v>
      </c>
      <c r="K326" s="220" t="s">
        <v>127</v>
      </c>
      <c r="L326" s="44"/>
      <c r="M326" s="224" t="s">
        <v>1</v>
      </c>
      <c r="N326" s="225" t="s">
        <v>40</v>
      </c>
      <c r="O326" s="91"/>
      <c r="P326" s="226">
        <f>O326*H326</f>
        <v>0</v>
      </c>
      <c r="Q326" s="226">
        <v>0.020140000000000002</v>
      </c>
      <c r="R326" s="226">
        <f>Q326*H326</f>
        <v>4.5516400000000008</v>
      </c>
      <c r="S326" s="226">
        <v>0</v>
      </c>
      <c r="T326" s="227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8" t="s">
        <v>128</v>
      </c>
      <c r="AT326" s="228" t="s">
        <v>123</v>
      </c>
      <c r="AU326" s="228" t="s">
        <v>85</v>
      </c>
      <c r="AY326" s="17" t="s">
        <v>121</v>
      </c>
      <c r="BE326" s="229">
        <f>IF(N326="základní",J326,0)</f>
        <v>0</v>
      </c>
      <c r="BF326" s="229">
        <f>IF(N326="snížená",J326,0)</f>
        <v>0</v>
      </c>
      <c r="BG326" s="229">
        <f>IF(N326="zákl. přenesená",J326,0)</f>
        <v>0</v>
      </c>
      <c r="BH326" s="229">
        <f>IF(N326="sníž. přenesená",J326,0)</f>
        <v>0</v>
      </c>
      <c r="BI326" s="229">
        <f>IF(N326="nulová",J326,0)</f>
        <v>0</v>
      </c>
      <c r="BJ326" s="17" t="s">
        <v>83</v>
      </c>
      <c r="BK326" s="229">
        <f>ROUND(I326*H326,2)</f>
        <v>0</v>
      </c>
      <c r="BL326" s="17" t="s">
        <v>128</v>
      </c>
      <c r="BM326" s="228" t="s">
        <v>485</v>
      </c>
    </row>
    <row r="327" s="2" customFormat="1">
      <c r="A327" s="38"/>
      <c r="B327" s="39"/>
      <c r="C327" s="40"/>
      <c r="D327" s="232" t="s">
        <v>142</v>
      </c>
      <c r="E327" s="40"/>
      <c r="F327" s="252" t="s">
        <v>481</v>
      </c>
      <c r="G327" s="40"/>
      <c r="H327" s="40"/>
      <c r="I327" s="253"/>
      <c r="J327" s="40"/>
      <c r="K327" s="40"/>
      <c r="L327" s="44"/>
      <c r="M327" s="254"/>
      <c r="N327" s="255"/>
      <c r="O327" s="91"/>
      <c r="P327" s="91"/>
      <c r="Q327" s="91"/>
      <c r="R327" s="91"/>
      <c r="S327" s="91"/>
      <c r="T327" s="92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142</v>
      </c>
      <c r="AU327" s="17" t="s">
        <v>85</v>
      </c>
    </row>
    <row r="328" s="13" customFormat="1">
      <c r="A328" s="13"/>
      <c r="B328" s="230"/>
      <c r="C328" s="231"/>
      <c r="D328" s="232" t="s">
        <v>135</v>
      </c>
      <c r="E328" s="233" t="s">
        <v>1</v>
      </c>
      <c r="F328" s="234" t="s">
        <v>441</v>
      </c>
      <c r="G328" s="231"/>
      <c r="H328" s="233" t="s">
        <v>1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0" t="s">
        <v>135</v>
      </c>
      <c r="AU328" s="240" t="s">
        <v>85</v>
      </c>
      <c r="AV328" s="13" t="s">
        <v>83</v>
      </c>
      <c r="AW328" s="13" t="s">
        <v>31</v>
      </c>
      <c r="AX328" s="13" t="s">
        <v>75</v>
      </c>
      <c r="AY328" s="240" t="s">
        <v>121</v>
      </c>
    </row>
    <row r="329" s="13" customFormat="1">
      <c r="A329" s="13"/>
      <c r="B329" s="230"/>
      <c r="C329" s="231"/>
      <c r="D329" s="232" t="s">
        <v>135</v>
      </c>
      <c r="E329" s="233" t="s">
        <v>1</v>
      </c>
      <c r="F329" s="234" t="s">
        <v>442</v>
      </c>
      <c r="G329" s="231"/>
      <c r="H329" s="233" t="s">
        <v>1</v>
      </c>
      <c r="I329" s="235"/>
      <c r="J329" s="231"/>
      <c r="K329" s="231"/>
      <c r="L329" s="236"/>
      <c r="M329" s="237"/>
      <c r="N329" s="238"/>
      <c r="O329" s="238"/>
      <c r="P329" s="238"/>
      <c r="Q329" s="238"/>
      <c r="R329" s="238"/>
      <c r="S329" s="238"/>
      <c r="T329" s="23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0" t="s">
        <v>135</v>
      </c>
      <c r="AU329" s="240" t="s">
        <v>85</v>
      </c>
      <c r="AV329" s="13" t="s">
        <v>83</v>
      </c>
      <c r="AW329" s="13" t="s">
        <v>31</v>
      </c>
      <c r="AX329" s="13" t="s">
        <v>75</v>
      </c>
      <c r="AY329" s="240" t="s">
        <v>121</v>
      </c>
    </row>
    <row r="330" s="13" customFormat="1">
      <c r="A330" s="13"/>
      <c r="B330" s="230"/>
      <c r="C330" s="231"/>
      <c r="D330" s="232" t="s">
        <v>135</v>
      </c>
      <c r="E330" s="233" t="s">
        <v>1</v>
      </c>
      <c r="F330" s="234" t="s">
        <v>440</v>
      </c>
      <c r="G330" s="231"/>
      <c r="H330" s="233" t="s">
        <v>1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0" t="s">
        <v>135</v>
      </c>
      <c r="AU330" s="240" t="s">
        <v>85</v>
      </c>
      <c r="AV330" s="13" t="s">
        <v>83</v>
      </c>
      <c r="AW330" s="13" t="s">
        <v>31</v>
      </c>
      <c r="AX330" s="13" t="s">
        <v>75</v>
      </c>
      <c r="AY330" s="240" t="s">
        <v>121</v>
      </c>
    </row>
    <row r="331" s="13" customFormat="1">
      <c r="A331" s="13"/>
      <c r="B331" s="230"/>
      <c r="C331" s="231"/>
      <c r="D331" s="232" t="s">
        <v>135</v>
      </c>
      <c r="E331" s="233" t="s">
        <v>1</v>
      </c>
      <c r="F331" s="234" t="s">
        <v>486</v>
      </c>
      <c r="G331" s="231"/>
      <c r="H331" s="233" t="s">
        <v>1</v>
      </c>
      <c r="I331" s="235"/>
      <c r="J331" s="231"/>
      <c r="K331" s="231"/>
      <c r="L331" s="236"/>
      <c r="M331" s="237"/>
      <c r="N331" s="238"/>
      <c r="O331" s="238"/>
      <c r="P331" s="238"/>
      <c r="Q331" s="238"/>
      <c r="R331" s="238"/>
      <c r="S331" s="238"/>
      <c r="T331" s="23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0" t="s">
        <v>135</v>
      </c>
      <c r="AU331" s="240" t="s">
        <v>85</v>
      </c>
      <c r="AV331" s="13" t="s">
        <v>83</v>
      </c>
      <c r="AW331" s="13" t="s">
        <v>31</v>
      </c>
      <c r="AX331" s="13" t="s">
        <v>75</v>
      </c>
      <c r="AY331" s="240" t="s">
        <v>121</v>
      </c>
    </row>
    <row r="332" s="14" customFormat="1">
      <c r="A332" s="14"/>
      <c r="B332" s="241"/>
      <c r="C332" s="242"/>
      <c r="D332" s="232" t="s">
        <v>135</v>
      </c>
      <c r="E332" s="243" t="s">
        <v>1</v>
      </c>
      <c r="F332" s="244" t="s">
        <v>443</v>
      </c>
      <c r="G332" s="242"/>
      <c r="H332" s="245">
        <v>215</v>
      </c>
      <c r="I332" s="246"/>
      <c r="J332" s="242"/>
      <c r="K332" s="242"/>
      <c r="L332" s="247"/>
      <c r="M332" s="248"/>
      <c r="N332" s="249"/>
      <c r="O332" s="249"/>
      <c r="P332" s="249"/>
      <c r="Q332" s="249"/>
      <c r="R332" s="249"/>
      <c r="S332" s="249"/>
      <c r="T332" s="250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1" t="s">
        <v>135</v>
      </c>
      <c r="AU332" s="251" t="s">
        <v>85</v>
      </c>
      <c r="AV332" s="14" t="s">
        <v>85</v>
      </c>
      <c r="AW332" s="14" t="s">
        <v>31</v>
      </c>
      <c r="AX332" s="14" t="s">
        <v>75</v>
      </c>
      <c r="AY332" s="251" t="s">
        <v>121</v>
      </c>
    </row>
    <row r="333" s="14" customFormat="1">
      <c r="A333" s="14"/>
      <c r="B333" s="241"/>
      <c r="C333" s="242"/>
      <c r="D333" s="232" t="s">
        <v>135</v>
      </c>
      <c r="E333" s="243" t="s">
        <v>1</v>
      </c>
      <c r="F333" s="244" t="s">
        <v>184</v>
      </c>
      <c r="G333" s="242"/>
      <c r="H333" s="245">
        <v>11</v>
      </c>
      <c r="I333" s="246"/>
      <c r="J333" s="242"/>
      <c r="K333" s="242"/>
      <c r="L333" s="247"/>
      <c r="M333" s="248"/>
      <c r="N333" s="249"/>
      <c r="O333" s="249"/>
      <c r="P333" s="249"/>
      <c r="Q333" s="249"/>
      <c r="R333" s="249"/>
      <c r="S333" s="249"/>
      <c r="T333" s="250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1" t="s">
        <v>135</v>
      </c>
      <c r="AU333" s="251" t="s">
        <v>85</v>
      </c>
      <c r="AV333" s="14" t="s">
        <v>85</v>
      </c>
      <c r="AW333" s="14" t="s">
        <v>31</v>
      </c>
      <c r="AX333" s="14" t="s">
        <v>75</v>
      </c>
      <c r="AY333" s="251" t="s">
        <v>121</v>
      </c>
    </row>
    <row r="334" s="15" customFormat="1">
      <c r="A334" s="15"/>
      <c r="B334" s="260"/>
      <c r="C334" s="261"/>
      <c r="D334" s="232" t="s">
        <v>135</v>
      </c>
      <c r="E334" s="262" t="s">
        <v>1</v>
      </c>
      <c r="F334" s="263" t="s">
        <v>235</v>
      </c>
      <c r="G334" s="261"/>
      <c r="H334" s="264">
        <v>226</v>
      </c>
      <c r="I334" s="265"/>
      <c r="J334" s="261"/>
      <c r="K334" s="261"/>
      <c r="L334" s="266"/>
      <c r="M334" s="267"/>
      <c r="N334" s="268"/>
      <c r="O334" s="268"/>
      <c r="P334" s="268"/>
      <c r="Q334" s="268"/>
      <c r="R334" s="268"/>
      <c r="S334" s="268"/>
      <c r="T334" s="269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70" t="s">
        <v>135</v>
      </c>
      <c r="AU334" s="270" t="s">
        <v>85</v>
      </c>
      <c r="AV334" s="15" t="s">
        <v>128</v>
      </c>
      <c r="AW334" s="15" t="s">
        <v>31</v>
      </c>
      <c r="AX334" s="15" t="s">
        <v>83</v>
      </c>
      <c r="AY334" s="270" t="s">
        <v>121</v>
      </c>
    </row>
    <row r="335" s="2" customFormat="1" ht="16.5" customHeight="1">
      <c r="A335" s="38"/>
      <c r="B335" s="39"/>
      <c r="C335" s="218" t="s">
        <v>487</v>
      </c>
      <c r="D335" s="218" t="s">
        <v>123</v>
      </c>
      <c r="E335" s="219" t="s">
        <v>488</v>
      </c>
      <c r="F335" s="220" t="s">
        <v>489</v>
      </c>
      <c r="G335" s="221" t="s">
        <v>126</v>
      </c>
      <c r="H335" s="222">
        <v>226</v>
      </c>
      <c r="I335" s="223"/>
      <c r="J335" s="222">
        <f>ROUND(I335*H335,2)</f>
        <v>0</v>
      </c>
      <c r="K335" s="220" t="s">
        <v>127</v>
      </c>
      <c r="L335" s="44"/>
      <c r="M335" s="224" t="s">
        <v>1</v>
      </c>
      <c r="N335" s="225" t="s">
        <v>40</v>
      </c>
      <c r="O335" s="91"/>
      <c r="P335" s="226">
        <f>O335*H335</f>
        <v>0</v>
      </c>
      <c r="Q335" s="226">
        <v>0.00046999999999999999</v>
      </c>
      <c r="R335" s="226">
        <f>Q335*H335</f>
        <v>0.10622</v>
      </c>
      <c r="S335" s="226">
        <v>0</v>
      </c>
      <c r="T335" s="227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8" t="s">
        <v>128</v>
      </c>
      <c r="AT335" s="228" t="s">
        <v>123</v>
      </c>
      <c r="AU335" s="228" t="s">
        <v>85</v>
      </c>
      <c r="AY335" s="17" t="s">
        <v>121</v>
      </c>
      <c r="BE335" s="229">
        <f>IF(N335="základní",J335,0)</f>
        <v>0</v>
      </c>
      <c r="BF335" s="229">
        <f>IF(N335="snížená",J335,0)</f>
        <v>0</v>
      </c>
      <c r="BG335" s="229">
        <f>IF(N335="zákl. přenesená",J335,0)</f>
        <v>0</v>
      </c>
      <c r="BH335" s="229">
        <f>IF(N335="sníž. přenesená",J335,0)</f>
        <v>0</v>
      </c>
      <c r="BI335" s="229">
        <f>IF(N335="nulová",J335,0)</f>
        <v>0</v>
      </c>
      <c r="BJ335" s="17" t="s">
        <v>83</v>
      </c>
      <c r="BK335" s="229">
        <f>ROUND(I335*H335,2)</f>
        <v>0</v>
      </c>
      <c r="BL335" s="17" t="s">
        <v>128</v>
      </c>
      <c r="BM335" s="228" t="s">
        <v>490</v>
      </c>
    </row>
    <row r="336" s="2" customFormat="1">
      <c r="A336" s="38"/>
      <c r="B336" s="39"/>
      <c r="C336" s="40"/>
      <c r="D336" s="232" t="s">
        <v>142</v>
      </c>
      <c r="E336" s="40"/>
      <c r="F336" s="252" t="s">
        <v>491</v>
      </c>
      <c r="G336" s="40"/>
      <c r="H336" s="40"/>
      <c r="I336" s="253"/>
      <c r="J336" s="40"/>
      <c r="K336" s="40"/>
      <c r="L336" s="44"/>
      <c r="M336" s="254"/>
      <c r="N336" s="255"/>
      <c r="O336" s="91"/>
      <c r="P336" s="91"/>
      <c r="Q336" s="91"/>
      <c r="R336" s="91"/>
      <c r="S336" s="91"/>
      <c r="T336" s="92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142</v>
      </c>
      <c r="AU336" s="17" t="s">
        <v>85</v>
      </c>
    </row>
    <row r="337" s="13" customFormat="1">
      <c r="A337" s="13"/>
      <c r="B337" s="230"/>
      <c r="C337" s="231"/>
      <c r="D337" s="232" t="s">
        <v>135</v>
      </c>
      <c r="E337" s="233" t="s">
        <v>1</v>
      </c>
      <c r="F337" s="234" t="s">
        <v>441</v>
      </c>
      <c r="G337" s="231"/>
      <c r="H337" s="233" t="s">
        <v>1</v>
      </c>
      <c r="I337" s="235"/>
      <c r="J337" s="231"/>
      <c r="K337" s="231"/>
      <c r="L337" s="236"/>
      <c r="M337" s="237"/>
      <c r="N337" s="238"/>
      <c r="O337" s="238"/>
      <c r="P337" s="238"/>
      <c r="Q337" s="238"/>
      <c r="R337" s="238"/>
      <c r="S337" s="238"/>
      <c r="T337" s="23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0" t="s">
        <v>135</v>
      </c>
      <c r="AU337" s="240" t="s">
        <v>85</v>
      </c>
      <c r="AV337" s="13" t="s">
        <v>83</v>
      </c>
      <c r="AW337" s="13" t="s">
        <v>31</v>
      </c>
      <c r="AX337" s="13" t="s">
        <v>75</v>
      </c>
      <c r="AY337" s="240" t="s">
        <v>121</v>
      </c>
    </row>
    <row r="338" s="13" customFormat="1">
      <c r="A338" s="13"/>
      <c r="B338" s="230"/>
      <c r="C338" s="231"/>
      <c r="D338" s="232" t="s">
        <v>135</v>
      </c>
      <c r="E338" s="233" t="s">
        <v>1</v>
      </c>
      <c r="F338" s="234" t="s">
        <v>442</v>
      </c>
      <c r="G338" s="231"/>
      <c r="H338" s="233" t="s">
        <v>1</v>
      </c>
      <c r="I338" s="235"/>
      <c r="J338" s="231"/>
      <c r="K338" s="231"/>
      <c r="L338" s="236"/>
      <c r="M338" s="237"/>
      <c r="N338" s="238"/>
      <c r="O338" s="238"/>
      <c r="P338" s="238"/>
      <c r="Q338" s="238"/>
      <c r="R338" s="238"/>
      <c r="S338" s="238"/>
      <c r="T338" s="23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0" t="s">
        <v>135</v>
      </c>
      <c r="AU338" s="240" t="s">
        <v>85</v>
      </c>
      <c r="AV338" s="13" t="s">
        <v>83</v>
      </c>
      <c r="AW338" s="13" t="s">
        <v>31</v>
      </c>
      <c r="AX338" s="13" t="s">
        <v>75</v>
      </c>
      <c r="AY338" s="240" t="s">
        <v>121</v>
      </c>
    </row>
    <row r="339" s="13" customFormat="1">
      <c r="A339" s="13"/>
      <c r="B339" s="230"/>
      <c r="C339" s="231"/>
      <c r="D339" s="232" t="s">
        <v>135</v>
      </c>
      <c r="E339" s="233" t="s">
        <v>1</v>
      </c>
      <c r="F339" s="234" t="s">
        <v>440</v>
      </c>
      <c r="G339" s="231"/>
      <c r="H339" s="233" t="s">
        <v>1</v>
      </c>
      <c r="I339" s="235"/>
      <c r="J339" s="231"/>
      <c r="K339" s="231"/>
      <c r="L339" s="236"/>
      <c r="M339" s="237"/>
      <c r="N339" s="238"/>
      <c r="O339" s="238"/>
      <c r="P339" s="238"/>
      <c r="Q339" s="238"/>
      <c r="R339" s="238"/>
      <c r="S339" s="238"/>
      <c r="T339" s="23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0" t="s">
        <v>135</v>
      </c>
      <c r="AU339" s="240" t="s">
        <v>85</v>
      </c>
      <c r="AV339" s="13" t="s">
        <v>83</v>
      </c>
      <c r="AW339" s="13" t="s">
        <v>31</v>
      </c>
      <c r="AX339" s="13" t="s">
        <v>75</v>
      </c>
      <c r="AY339" s="240" t="s">
        <v>121</v>
      </c>
    </row>
    <row r="340" s="14" customFormat="1">
      <c r="A340" s="14"/>
      <c r="B340" s="241"/>
      <c r="C340" s="242"/>
      <c r="D340" s="232" t="s">
        <v>135</v>
      </c>
      <c r="E340" s="243" t="s">
        <v>1</v>
      </c>
      <c r="F340" s="244" t="s">
        <v>492</v>
      </c>
      <c r="G340" s="242"/>
      <c r="H340" s="245">
        <v>215</v>
      </c>
      <c r="I340" s="246"/>
      <c r="J340" s="242"/>
      <c r="K340" s="242"/>
      <c r="L340" s="247"/>
      <c r="M340" s="248"/>
      <c r="N340" s="249"/>
      <c r="O340" s="249"/>
      <c r="P340" s="249"/>
      <c r="Q340" s="249"/>
      <c r="R340" s="249"/>
      <c r="S340" s="249"/>
      <c r="T340" s="25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1" t="s">
        <v>135</v>
      </c>
      <c r="AU340" s="251" t="s">
        <v>85</v>
      </c>
      <c r="AV340" s="14" t="s">
        <v>85</v>
      </c>
      <c r="AW340" s="14" t="s">
        <v>31</v>
      </c>
      <c r="AX340" s="14" t="s">
        <v>75</v>
      </c>
      <c r="AY340" s="251" t="s">
        <v>121</v>
      </c>
    </row>
    <row r="341" s="14" customFormat="1">
      <c r="A341" s="14"/>
      <c r="B341" s="241"/>
      <c r="C341" s="242"/>
      <c r="D341" s="232" t="s">
        <v>135</v>
      </c>
      <c r="E341" s="243" t="s">
        <v>1</v>
      </c>
      <c r="F341" s="244" t="s">
        <v>184</v>
      </c>
      <c r="G341" s="242"/>
      <c r="H341" s="245">
        <v>11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1" t="s">
        <v>135</v>
      </c>
      <c r="AU341" s="251" t="s">
        <v>85</v>
      </c>
      <c r="AV341" s="14" t="s">
        <v>85</v>
      </c>
      <c r="AW341" s="14" t="s">
        <v>31</v>
      </c>
      <c r="AX341" s="14" t="s">
        <v>75</v>
      </c>
      <c r="AY341" s="251" t="s">
        <v>121</v>
      </c>
    </row>
    <row r="342" s="15" customFormat="1">
      <c r="A342" s="15"/>
      <c r="B342" s="260"/>
      <c r="C342" s="261"/>
      <c r="D342" s="232" t="s">
        <v>135</v>
      </c>
      <c r="E342" s="262" t="s">
        <v>1</v>
      </c>
      <c r="F342" s="263" t="s">
        <v>235</v>
      </c>
      <c r="G342" s="261"/>
      <c r="H342" s="264">
        <v>226</v>
      </c>
      <c r="I342" s="265"/>
      <c r="J342" s="261"/>
      <c r="K342" s="261"/>
      <c r="L342" s="266"/>
      <c r="M342" s="267"/>
      <c r="N342" s="268"/>
      <c r="O342" s="268"/>
      <c r="P342" s="268"/>
      <c r="Q342" s="268"/>
      <c r="R342" s="268"/>
      <c r="S342" s="268"/>
      <c r="T342" s="269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70" t="s">
        <v>135</v>
      </c>
      <c r="AU342" s="270" t="s">
        <v>85</v>
      </c>
      <c r="AV342" s="15" t="s">
        <v>128</v>
      </c>
      <c r="AW342" s="15" t="s">
        <v>31</v>
      </c>
      <c r="AX342" s="15" t="s">
        <v>83</v>
      </c>
      <c r="AY342" s="270" t="s">
        <v>121</v>
      </c>
    </row>
    <row r="343" s="2" customFormat="1" ht="24.15" customHeight="1">
      <c r="A343" s="38"/>
      <c r="B343" s="39"/>
      <c r="C343" s="218" t="s">
        <v>493</v>
      </c>
      <c r="D343" s="218" t="s">
        <v>123</v>
      </c>
      <c r="E343" s="219" t="s">
        <v>494</v>
      </c>
      <c r="F343" s="220" t="s">
        <v>495</v>
      </c>
      <c r="G343" s="221" t="s">
        <v>126</v>
      </c>
      <c r="H343" s="222">
        <v>226</v>
      </c>
      <c r="I343" s="223"/>
      <c r="J343" s="222">
        <f>ROUND(I343*H343,2)</f>
        <v>0</v>
      </c>
      <c r="K343" s="220" t="s">
        <v>127</v>
      </c>
      <c r="L343" s="44"/>
      <c r="M343" s="224" t="s">
        <v>1</v>
      </c>
      <c r="N343" s="225" t="s">
        <v>40</v>
      </c>
      <c r="O343" s="91"/>
      <c r="P343" s="226">
        <f>O343*H343</f>
        <v>0</v>
      </c>
      <c r="Q343" s="226">
        <v>0.00109</v>
      </c>
      <c r="R343" s="226">
        <f>Q343*H343</f>
        <v>0.24634</v>
      </c>
      <c r="S343" s="226">
        <v>0</v>
      </c>
      <c r="T343" s="227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8" t="s">
        <v>128</v>
      </c>
      <c r="AT343" s="228" t="s">
        <v>123</v>
      </c>
      <c r="AU343" s="228" t="s">
        <v>85</v>
      </c>
      <c r="AY343" s="17" t="s">
        <v>121</v>
      </c>
      <c r="BE343" s="229">
        <f>IF(N343="základní",J343,0)</f>
        <v>0</v>
      </c>
      <c r="BF343" s="229">
        <f>IF(N343="snížená",J343,0)</f>
        <v>0</v>
      </c>
      <c r="BG343" s="229">
        <f>IF(N343="zákl. přenesená",J343,0)</f>
        <v>0</v>
      </c>
      <c r="BH343" s="229">
        <f>IF(N343="sníž. přenesená",J343,0)</f>
        <v>0</v>
      </c>
      <c r="BI343" s="229">
        <f>IF(N343="nulová",J343,0)</f>
        <v>0</v>
      </c>
      <c r="BJ343" s="17" t="s">
        <v>83</v>
      </c>
      <c r="BK343" s="229">
        <f>ROUND(I343*H343,2)</f>
        <v>0</v>
      </c>
      <c r="BL343" s="17" t="s">
        <v>128</v>
      </c>
      <c r="BM343" s="228" t="s">
        <v>496</v>
      </c>
    </row>
    <row r="344" s="2" customFormat="1">
      <c r="A344" s="38"/>
      <c r="B344" s="39"/>
      <c r="C344" s="40"/>
      <c r="D344" s="232" t="s">
        <v>142</v>
      </c>
      <c r="E344" s="40"/>
      <c r="F344" s="252" t="s">
        <v>497</v>
      </c>
      <c r="G344" s="40"/>
      <c r="H344" s="40"/>
      <c r="I344" s="253"/>
      <c r="J344" s="40"/>
      <c r="K344" s="40"/>
      <c r="L344" s="44"/>
      <c r="M344" s="254"/>
      <c r="N344" s="255"/>
      <c r="O344" s="91"/>
      <c r="P344" s="91"/>
      <c r="Q344" s="91"/>
      <c r="R344" s="91"/>
      <c r="S344" s="91"/>
      <c r="T344" s="92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142</v>
      </c>
      <c r="AU344" s="17" t="s">
        <v>85</v>
      </c>
    </row>
    <row r="345" s="13" customFormat="1">
      <c r="A345" s="13"/>
      <c r="B345" s="230"/>
      <c r="C345" s="231"/>
      <c r="D345" s="232" t="s">
        <v>135</v>
      </c>
      <c r="E345" s="233" t="s">
        <v>1</v>
      </c>
      <c r="F345" s="234" t="s">
        <v>441</v>
      </c>
      <c r="G345" s="231"/>
      <c r="H345" s="233" t="s">
        <v>1</v>
      </c>
      <c r="I345" s="235"/>
      <c r="J345" s="231"/>
      <c r="K345" s="231"/>
      <c r="L345" s="236"/>
      <c r="M345" s="237"/>
      <c r="N345" s="238"/>
      <c r="O345" s="238"/>
      <c r="P345" s="238"/>
      <c r="Q345" s="238"/>
      <c r="R345" s="238"/>
      <c r="S345" s="238"/>
      <c r="T345" s="23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0" t="s">
        <v>135</v>
      </c>
      <c r="AU345" s="240" t="s">
        <v>85</v>
      </c>
      <c r="AV345" s="13" t="s">
        <v>83</v>
      </c>
      <c r="AW345" s="13" t="s">
        <v>31</v>
      </c>
      <c r="AX345" s="13" t="s">
        <v>75</v>
      </c>
      <c r="AY345" s="240" t="s">
        <v>121</v>
      </c>
    </row>
    <row r="346" s="13" customFormat="1">
      <c r="A346" s="13"/>
      <c r="B346" s="230"/>
      <c r="C346" s="231"/>
      <c r="D346" s="232" t="s">
        <v>135</v>
      </c>
      <c r="E346" s="233" t="s">
        <v>1</v>
      </c>
      <c r="F346" s="234" t="s">
        <v>442</v>
      </c>
      <c r="G346" s="231"/>
      <c r="H346" s="233" t="s">
        <v>1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0" t="s">
        <v>135</v>
      </c>
      <c r="AU346" s="240" t="s">
        <v>85</v>
      </c>
      <c r="AV346" s="13" t="s">
        <v>83</v>
      </c>
      <c r="AW346" s="13" t="s">
        <v>31</v>
      </c>
      <c r="AX346" s="13" t="s">
        <v>75</v>
      </c>
      <c r="AY346" s="240" t="s">
        <v>121</v>
      </c>
    </row>
    <row r="347" s="13" customFormat="1">
      <c r="A347" s="13"/>
      <c r="B347" s="230"/>
      <c r="C347" s="231"/>
      <c r="D347" s="232" t="s">
        <v>135</v>
      </c>
      <c r="E347" s="233" t="s">
        <v>1</v>
      </c>
      <c r="F347" s="234" t="s">
        <v>440</v>
      </c>
      <c r="G347" s="231"/>
      <c r="H347" s="233" t="s">
        <v>1</v>
      </c>
      <c r="I347" s="235"/>
      <c r="J347" s="231"/>
      <c r="K347" s="231"/>
      <c r="L347" s="236"/>
      <c r="M347" s="237"/>
      <c r="N347" s="238"/>
      <c r="O347" s="238"/>
      <c r="P347" s="238"/>
      <c r="Q347" s="238"/>
      <c r="R347" s="238"/>
      <c r="S347" s="238"/>
      <c r="T347" s="23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0" t="s">
        <v>135</v>
      </c>
      <c r="AU347" s="240" t="s">
        <v>85</v>
      </c>
      <c r="AV347" s="13" t="s">
        <v>83</v>
      </c>
      <c r="AW347" s="13" t="s">
        <v>31</v>
      </c>
      <c r="AX347" s="13" t="s">
        <v>75</v>
      </c>
      <c r="AY347" s="240" t="s">
        <v>121</v>
      </c>
    </row>
    <row r="348" s="14" customFormat="1">
      <c r="A348" s="14"/>
      <c r="B348" s="241"/>
      <c r="C348" s="242"/>
      <c r="D348" s="232" t="s">
        <v>135</v>
      </c>
      <c r="E348" s="243" t="s">
        <v>1</v>
      </c>
      <c r="F348" s="244" t="s">
        <v>443</v>
      </c>
      <c r="G348" s="242"/>
      <c r="H348" s="245">
        <v>215</v>
      </c>
      <c r="I348" s="246"/>
      <c r="J348" s="242"/>
      <c r="K348" s="242"/>
      <c r="L348" s="247"/>
      <c r="M348" s="248"/>
      <c r="N348" s="249"/>
      <c r="O348" s="249"/>
      <c r="P348" s="249"/>
      <c r="Q348" s="249"/>
      <c r="R348" s="249"/>
      <c r="S348" s="249"/>
      <c r="T348" s="250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1" t="s">
        <v>135</v>
      </c>
      <c r="AU348" s="251" t="s">
        <v>85</v>
      </c>
      <c r="AV348" s="14" t="s">
        <v>85</v>
      </c>
      <c r="AW348" s="14" t="s">
        <v>31</v>
      </c>
      <c r="AX348" s="14" t="s">
        <v>75</v>
      </c>
      <c r="AY348" s="251" t="s">
        <v>121</v>
      </c>
    </row>
    <row r="349" s="14" customFormat="1">
      <c r="A349" s="14"/>
      <c r="B349" s="241"/>
      <c r="C349" s="242"/>
      <c r="D349" s="232" t="s">
        <v>135</v>
      </c>
      <c r="E349" s="243" t="s">
        <v>1</v>
      </c>
      <c r="F349" s="244" t="s">
        <v>184</v>
      </c>
      <c r="G349" s="242"/>
      <c r="H349" s="245">
        <v>11</v>
      </c>
      <c r="I349" s="246"/>
      <c r="J349" s="242"/>
      <c r="K349" s="242"/>
      <c r="L349" s="247"/>
      <c r="M349" s="248"/>
      <c r="N349" s="249"/>
      <c r="O349" s="249"/>
      <c r="P349" s="249"/>
      <c r="Q349" s="249"/>
      <c r="R349" s="249"/>
      <c r="S349" s="249"/>
      <c r="T349" s="25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1" t="s">
        <v>135</v>
      </c>
      <c r="AU349" s="251" t="s">
        <v>85</v>
      </c>
      <c r="AV349" s="14" t="s">
        <v>85</v>
      </c>
      <c r="AW349" s="14" t="s">
        <v>31</v>
      </c>
      <c r="AX349" s="14" t="s">
        <v>75</v>
      </c>
      <c r="AY349" s="251" t="s">
        <v>121</v>
      </c>
    </row>
    <row r="350" s="15" customFormat="1">
      <c r="A350" s="15"/>
      <c r="B350" s="260"/>
      <c r="C350" s="261"/>
      <c r="D350" s="232" t="s">
        <v>135</v>
      </c>
      <c r="E350" s="262" t="s">
        <v>1</v>
      </c>
      <c r="F350" s="263" t="s">
        <v>235</v>
      </c>
      <c r="G350" s="261"/>
      <c r="H350" s="264">
        <v>226</v>
      </c>
      <c r="I350" s="265"/>
      <c r="J350" s="261"/>
      <c r="K350" s="261"/>
      <c r="L350" s="266"/>
      <c r="M350" s="267"/>
      <c r="N350" s="268"/>
      <c r="O350" s="268"/>
      <c r="P350" s="268"/>
      <c r="Q350" s="268"/>
      <c r="R350" s="268"/>
      <c r="S350" s="268"/>
      <c r="T350" s="269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70" t="s">
        <v>135</v>
      </c>
      <c r="AU350" s="270" t="s">
        <v>85</v>
      </c>
      <c r="AV350" s="15" t="s">
        <v>128</v>
      </c>
      <c r="AW350" s="15" t="s">
        <v>31</v>
      </c>
      <c r="AX350" s="15" t="s">
        <v>83</v>
      </c>
      <c r="AY350" s="270" t="s">
        <v>121</v>
      </c>
    </row>
    <row r="351" s="2" customFormat="1" ht="21.75" customHeight="1">
      <c r="A351" s="38"/>
      <c r="B351" s="39"/>
      <c r="C351" s="218" t="s">
        <v>498</v>
      </c>
      <c r="D351" s="218" t="s">
        <v>123</v>
      </c>
      <c r="E351" s="219" t="s">
        <v>499</v>
      </c>
      <c r="F351" s="220" t="s">
        <v>500</v>
      </c>
      <c r="G351" s="221" t="s">
        <v>151</v>
      </c>
      <c r="H351" s="222">
        <v>5.7699999999999996</v>
      </c>
      <c r="I351" s="223"/>
      <c r="J351" s="222">
        <f>ROUND(I351*H351,2)</f>
        <v>0</v>
      </c>
      <c r="K351" s="220" t="s">
        <v>1</v>
      </c>
      <c r="L351" s="44"/>
      <c r="M351" s="224" t="s">
        <v>1</v>
      </c>
      <c r="N351" s="225" t="s">
        <v>40</v>
      </c>
      <c r="O351" s="91"/>
      <c r="P351" s="226">
        <f>O351*H351</f>
        <v>0</v>
      </c>
      <c r="Q351" s="226">
        <v>0.00048000000000000001</v>
      </c>
      <c r="R351" s="226">
        <f>Q351*H351</f>
        <v>0.0027695999999999997</v>
      </c>
      <c r="S351" s="226">
        <v>0</v>
      </c>
      <c r="T351" s="227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8" t="s">
        <v>128</v>
      </c>
      <c r="AT351" s="228" t="s">
        <v>123</v>
      </c>
      <c r="AU351" s="228" t="s">
        <v>85</v>
      </c>
      <c r="AY351" s="17" t="s">
        <v>121</v>
      </c>
      <c r="BE351" s="229">
        <f>IF(N351="základní",J351,0)</f>
        <v>0</v>
      </c>
      <c r="BF351" s="229">
        <f>IF(N351="snížená",J351,0)</f>
        <v>0</v>
      </c>
      <c r="BG351" s="229">
        <f>IF(N351="zákl. přenesená",J351,0)</f>
        <v>0</v>
      </c>
      <c r="BH351" s="229">
        <f>IF(N351="sníž. přenesená",J351,0)</f>
        <v>0</v>
      </c>
      <c r="BI351" s="229">
        <f>IF(N351="nulová",J351,0)</f>
        <v>0</v>
      </c>
      <c r="BJ351" s="17" t="s">
        <v>83</v>
      </c>
      <c r="BK351" s="229">
        <f>ROUND(I351*H351,2)</f>
        <v>0</v>
      </c>
      <c r="BL351" s="17" t="s">
        <v>128</v>
      </c>
      <c r="BM351" s="228" t="s">
        <v>501</v>
      </c>
    </row>
    <row r="352" s="13" customFormat="1">
      <c r="A352" s="13"/>
      <c r="B352" s="230"/>
      <c r="C352" s="231"/>
      <c r="D352" s="232" t="s">
        <v>135</v>
      </c>
      <c r="E352" s="233" t="s">
        <v>1</v>
      </c>
      <c r="F352" s="234" t="s">
        <v>427</v>
      </c>
      <c r="G352" s="231"/>
      <c r="H352" s="233" t="s">
        <v>1</v>
      </c>
      <c r="I352" s="235"/>
      <c r="J352" s="231"/>
      <c r="K352" s="231"/>
      <c r="L352" s="236"/>
      <c r="M352" s="237"/>
      <c r="N352" s="238"/>
      <c r="O352" s="238"/>
      <c r="P352" s="238"/>
      <c r="Q352" s="238"/>
      <c r="R352" s="238"/>
      <c r="S352" s="238"/>
      <c r="T352" s="23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0" t="s">
        <v>135</v>
      </c>
      <c r="AU352" s="240" t="s">
        <v>85</v>
      </c>
      <c r="AV352" s="13" t="s">
        <v>83</v>
      </c>
      <c r="AW352" s="13" t="s">
        <v>31</v>
      </c>
      <c r="AX352" s="13" t="s">
        <v>75</v>
      </c>
      <c r="AY352" s="240" t="s">
        <v>121</v>
      </c>
    </row>
    <row r="353" s="13" customFormat="1">
      <c r="A353" s="13"/>
      <c r="B353" s="230"/>
      <c r="C353" s="231"/>
      <c r="D353" s="232" t="s">
        <v>135</v>
      </c>
      <c r="E353" s="233" t="s">
        <v>1</v>
      </c>
      <c r="F353" s="234" t="s">
        <v>428</v>
      </c>
      <c r="G353" s="231"/>
      <c r="H353" s="233" t="s">
        <v>1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0" t="s">
        <v>135</v>
      </c>
      <c r="AU353" s="240" t="s">
        <v>85</v>
      </c>
      <c r="AV353" s="13" t="s">
        <v>83</v>
      </c>
      <c r="AW353" s="13" t="s">
        <v>31</v>
      </c>
      <c r="AX353" s="13" t="s">
        <v>75</v>
      </c>
      <c r="AY353" s="240" t="s">
        <v>121</v>
      </c>
    </row>
    <row r="354" s="14" customFormat="1">
      <c r="A354" s="14"/>
      <c r="B354" s="241"/>
      <c r="C354" s="242"/>
      <c r="D354" s="232" t="s">
        <v>135</v>
      </c>
      <c r="E354" s="243" t="s">
        <v>1</v>
      </c>
      <c r="F354" s="244" t="s">
        <v>502</v>
      </c>
      <c r="G354" s="242"/>
      <c r="H354" s="245">
        <v>3.77</v>
      </c>
      <c r="I354" s="246"/>
      <c r="J354" s="242"/>
      <c r="K354" s="242"/>
      <c r="L354" s="247"/>
      <c r="M354" s="248"/>
      <c r="N354" s="249"/>
      <c r="O354" s="249"/>
      <c r="P354" s="249"/>
      <c r="Q354" s="249"/>
      <c r="R354" s="249"/>
      <c r="S354" s="249"/>
      <c r="T354" s="250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1" t="s">
        <v>135</v>
      </c>
      <c r="AU354" s="251" t="s">
        <v>85</v>
      </c>
      <c r="AV354" s="14" t="s">
        <v>85</v>
      </c>
      <c r="AW354" s="14" t="s">
        <v>31</v>
      </c>
      <c r="AX354" s="14" t="s">
        <v>75</v>
      </c>
      <c r="AY354" s="251" t="s">
        <v>121</v>
      </c>
    </row>
    <row r="355" s="13" customFormat="1">
      <c r="A355" s="13"/>
      <c r="B355" s="230"/>
      <c r="C355" s="231"/>
      <c r="D355" s="232" t="s">
        <v>135</v>
      </c>
      <c r="E355" s="233" t="s">
        <v>1</v>
      </c>
      <c r="F355" s="234" t="s">
        <v>227</v>
      </c>
      <c r="G355" s="231"/>
      <c r="H355" s="233" t="s">
        <v>1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0" t="s">
        <v>135</v>
      </c>
      <c r="AU355" s="240" t="s">
        <v>85</v>
      </c>
      <c r="AV355" s="13" t="s">
        <v>83</v>
      </c>
      <c r="AW355" s="13" t="s">
        <v>31</v>
      </c>
      <c r="AX355" s="13" t="s">
        <v>75</v>
      </c>
      <c r="AY355" s="240" t="s">
        <v>121</v>
      </c>
    </row>
    <row r="356" s="14" customFormat="1">
      <c r="A356" s="14"/>
      <c r="B356" s="241"/>
      <c r="C356" s="242"/>
      <c r="D356" s="232" t="s">
        <v>135</v>
      </c>
      <c r="E356" s="243" t="s">
        <v>1</v>
      </c>
      <c r="F356" s="244" t="s">
        <v>416</v>
      </c>
      <c r="G356" s="242"/>
      <c r="H356" s="245">
        <v>2</v>
      </c>
      <c r="I356" s="246"/>
      <c r="J356" s="242"/>
      <c r="K356" s="242"/>
      <c r="L356" s="247"/>
      <c r="M356" s="248"/>
      <c r="N356" s="249"/>
      <c r="O356" s="249"/>
      <c r="P356" s="249"/>
      <c r="Q356" s="249"/>
      <c r="R356" s="249"/>
      <c r="S356" s="249"/>
      <c r="T356" s="250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1" t="s">
        <v>135</v>
      </c>
      <c r="AU356" s="251" t="s">
        <v>85</v>
      </c>
      <c r="AV356" s="14" t="s">
        <v>85</v>
      </c>
      <c r="AW356" s="14" t="s">
        <v>31</v>
      </c>
      <c r="AX356" s="14" t="s">
        <v>75</v>
      </c>
      <c r="AY356" s="251" t="s">
        <v>121</v>
      </c>
    </row>
    <row r="357" s="15" customFormat="1">
      <c r="A357" s="15"/>
      <c r="B357" s="260"/>
      <c r="C357" s="261"/>
      <c r="D357" s="232" t="s">
        <v>135</v>
      </c>
      <c r="E357" s="262" t="s">
        <v>1</v>
      </c>
      <c r="F357" s="263" t="s">
        <v>235</v>
      </c>
      <c r="G357" s="261"/>
      <c r="H357" s="264">
        <v>5.7699999999999996</v>
      </c>
      <c r="I357" s="265"/>
      <c r="J357" s="261"/>
      <c r="K357" s="261"/>
      <c r="L357" s="266"/>
      <c r="M357" s="267"/>
      <c r="N357" s="268"/>
      <c r="O357" s="268"/>
      <c r="P357" s="268"/>
      <c r="Q357" s="268"/>
      <c r="R357" s="268"/>
      <c r="S357" s="268"/>
      <c r="T357" s="269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70" t="s">
        <v>135</v>
      </c>
      <c r="AU357" s="270" t="s">
        <v>85</v>
      </c>
      <c r="AV357" s="15" t="s">
        <v>128</v>
      </c>
      <c r="AW357" s="15" t="s">
        <v>31</v>
      </c>
      <c r="AX357" s="15" t="s">
        <v>83</v>
      </c>
      <c r="AY357" s="270" t="s">
        <v>121</v>
      </c>
    </row>
    <row r="358" s="12" customFormat="1" ht="22.8" customHeight="1">
      <c r="A358" s="12"/>
      <c r="B358" s="202"/>
      <c r="C358" s="203"/>
      <c r="D358" s="204" t="s">
        <v>74</v>
      </c>
      <c r="E358" s="216" t="s">
        <v>166</v>
      </c>
      <c r="F358" s="216" t="s">
        <v>167</v>
      </c>
      <c r="G358" s="203"/>
      <c r="H358" s="203"/>
      <c r="I358" s="206"/>
      <c r="J358" s="217">
        <f>BK358</f>
        <v>0</v>
      </c>
      <c r="K358" s="203"/>
      <c r="L358" s="208"/>
      <c r="M358" s="209"/>
      <c r="N358" s="210"/>
      <c r="O358" s="210"/>
      <c r="P358" s="211">
        <f>SUM(P359:P364)</f>
        <v>0</v>
      </c>
      <c r="Q358" s="210"/>
      <c r="R358" s="211">
        <f>SUM(R359:R364)</f>
        <v>0</v>
      </c>
      <c r="S358" s="210"/>
      <c r="T358" s="212">
        <f>SUM(T359:T364)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13" t="s">
        <v>83</v>
      </c>
      <c r="AT358" s="214" t="s">
        <v>74</v>
      </c>
      <c r="AU358" s="214" t="s">
        <v>83</v>
      </c>
      <c r="AY358" s="213" t="s">
        <v>121</v>
      </c>
      <c r="BK358" s="215">
        <f>SUM(BK359:BK364)</f>
        <v>0</v>
      </c>
    </row>
    <row r="359" s="2" customFormat="1" ht="24.15" customHeight="1">
      <c r="A359" s="38"/>
      <c r="B359" s="39"/>
      <c r="C359" s="218" t="s">
        <v>503</v>
      </c>
      <c r="D359" s="218" t="s">
        <v>123</v>
      </c>
      <c r="E359" s="219" t="s">
        <v>504</v>
      </c>
      <c r="F359" s="220" t="s">
        <v>505</v>
      </c>
      <c r="G359" s="221" t="s">
        <v>171</v>
      </c>
      <c r="H359" s="222">
        <v>34.649999999999999</v>
      </c>
      <c r="I359" s="223"/>
      <c r="J359" s="222">
        <f>ROUND(I359*H359,2)</f>
        <v>0</v>
      </c>
      <c r="K359" s="220" t="s">
        <v>127</v>
      </c>
      <c r="L359" s="44"/>
      <c r="M359" s="224" t="s">
        <v>1</v>
      </c>
      <c r="N359" s="225" t="s">
        <v>40</v>
      </c>
      <c r="O359" s="91"/>
      <c r="P359" s="226">
        <f>O359*H359</f>
        <v>0</v>
      </c>
      <c r="Q359" s="226">
        <v>0</v>
      </c>
      <c r="R359" s="226">
        <f>Q359*H359</f>
        <v>0</v>
      </c>
      <c r="S359" s="226">
        <v>0</v>
      </c>
      <c r="T359" s="227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8" t="s">
        <v>128</v>
      </c>
      <c r="AT359" s="228" t="s">
        <v>123</v>
      </c>
      <c r="AU359" s="228" t="s">
        <v>85</v>
      </c>
      <c r="AY359" s="17" t="s">
        <v>121</v>
      </c>
      <c r="BE359" s="229">
        <f>IF(N359="základní",J359,0)</f>
        <v>0</v>
      </c>
      <c r="BF359" s="229">
        <f>IF(N359="snížená",J359,0)</f>
        <v>0</v>
      </c>
      <c r="BG359" s="229">
        <f>IF(N359="zákl. přenesená",J359,0)</f>
        <v>0</v>
      </c>
      <c r="BH359" s="229">
        <f>IF(N359="sníž. přenesená",J359,0)</f>
        <v>0</v>
      </c>
      <c r="BI359" s="229">
        <f>IF(N359="nulová",J359,0)</f>
        <v>0</v>
      </c>
      <c r="BJ359" s="17" t="s">
        <v>83</v>
      </c>
      <c r="BK359" s="229">
        <f>ROUND(I359*H359,2)</f>
        <v>0</v>
      </c>
      <c r="BL359" s="17" t="s">
        <v>128</v>
      </c>
      <c r="BM359" s="228" t="s">
        <v>506</v>
      </c>
    </row>
    <row r="360" s="2" customFormat="1" ht="24.15" customHeight="1">
      <c r="A360" s="38"/>
      <c r="B360" s="39"/>
      <c r="C360" s="218" t="s">
        <v>507</v>
      </c>
      <c r="D360" s="218" t="s">
        <v>123</v>
      </c>
      <c r="E360" s="219" t="s">
        <v>508</v>
      </c>
      <c r="F360" s="220" t="s">
        <v>509</v>
      </c>
      <c r="G360" s="221" t="s">
        <v>171</v>
      </c>
      <c r="H360" s="222">
        <v>658.35000000000002</v>
      </c>
      <c r="I360" s="223"/>
      <c r="J360" s="222">
        <f>ROUND(I360*H360,2)</f>
        <v>0</v>
      </c>
      <c r="K360" s="220" t="s">
        <v>127</v>
      </c>
      <c r="L360" s="44"/>
      <c r="M360" s="224" t="s">
        <v>1</v>
      </c>
      <c r="N360" s="225" t="s">
        <v>40</v>
      </c>
      <c r="O360" s="91"/>
      <c r="P360" s="226">
        <f>O360*H360</f>
        <v>0</v>
      </c>
      <c r="Q360" s="226">
        <v>0</v>
      </c>
      <c r="R360" s="226">
        <f>Q360*H360</f>
        <v>0</v>
      </c>
      <c r="S360" s="226">
        <v>0</v>
      </c>
      <c r="T360" s="227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8" t="s">
        <v>128</v>
      </c>
      <c r="AT360" s="228" t="s">
        <v>123</v>
      </c>
      <c r="AU360" s="228" t="s">
        <v>85</v>
      </c>
      <c r="AY360" s="17" t="s">
        <v>121</v>
      </c>
      <c r="BE360" s="229">
        <f>IF(N360="základní",J360,0)</f>
        <v>0</v>
      </c>
      <c r="BF360" s="229">
        <f>IF(N360="snížená",J360,0)</f>
        <v>0</v>
      </c>
      <c r="BG360" s="229">
        <f>IF(N360="zákl. přenesená",J360,0)</f>
        <v>0</v>
      </c>
      <c r="BH360" s="229">
        <f>IF(N360="sníž. přenesená",J360,0)</f>
        <v>0</v>
      </c>
      <c r="BI360" s="229">
        <f>IF(N360="nulová",J360,0)</f>
        <v>0</v>
      </c>
      <c r="BJ360" s="17" t="s">
        <v>83</v>
      </c>
      <c r="BK360" s="229">
        <f>ROUND(I360*H360,2)</f>
        <v>0</v>
      </c>
      <c r="BL360" s="17" t="s">
        <v>128</v>
      </c>
      <c r="BM360" s="228" t="s">
        <v>510</v>
      </c>
    </row>
    <row r="361" s="14" customFormat="1">
      <c r="A361" s="14"/>
      <c r="B361" s="241"/>
      <c r="C361" s="242"/>
      <c r="D361" s="232" t="s">
        <v>135</v>
      </c>
      <c r="E361" s="243" t="s">
        <v>1</v>
      </c>
      <c r="F361" s="244" t="s">
        <v>511</v>
      </c>
      <c r="G361" s="242"/>
      <c r="H361" s="245">
        <v>658.35000000000002</v>
      </c>
      <c r="I361" s="246"/>
      <c r="J361" s="242"/>
      <c r="K361" s="242"/>
      <c r="L361" s="247"/>
      <c r="M361" s="248"/>
      <c r="N361" s="249"/>
      <c r="O361" s="249"/>
      <c r="P361" s="249"/>
      <c r="Q361" s="249"/>
      <c r="R361" s="249"/>
      <c r="S361" s="249"/>
      <c r="T361" s="250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1" t="s">
        <v>135</v>
      </c>
      <c r="AU361" s="251" t="s">
        <v>85</v>
      </c>
      <c r="AV361" s="14" t="s">
        <v>85</v>
      </c>
      <c r="AW361" s="14" t="s">
        <v>31</v>
      </c>
      <c r="AX361" s="14" t="s">
        <v>83</v>
      </c>
      <c r="AY361" s="251" t="s">
        <v>121</v>
      </c>
    </row>
    <row r="362" s="2" customFormat="1" ht="33" customHeight="1">
      <c r="A362" s="38"/>
      <c r="B362" s="39"/>
      <c r="C362" s="218" t="s">
        <v>512</v>
      </c>
      <c r="D362" s="218" t="s">
        <v>123</v>
      </c>
      <c r="E362" s="219" t="s">
        <v>513</v>
      </c>
      <c r="F362" s="220" t="s">
        <v>514</v>
      </c>
      <c r="G362" s="221" t="s">
        <v>171</v>
      </c>
      <c r="H362" s="222">
        <v>31.629999999999999</v>
      </c>
      <c r="I362" s="223"/>
      <c r="J362" s="222">
        <f>ROUND(I362*H362,2)</f>
        <v>0</v>
      </c>
      <c r="K362" s="220" t="s">
        <v>127</v>
      </c>
      <c r="L362" s="44"/>
      <c r="M362" s="224" t="s">
        <v>1</v>
      </c>
      <c r="N362" s="225" t="s">
        <v>40</v>
      </c>
      <c r="O362" s="91"/>
      <c r="P362" s="226">
        <f>O362*H362</f>
        <v>0</v>
      </c>
      <c r="Q362" s="226">
        <v>0</v>
      </c>
      <c r="R362" s="226">
        <f>Q362*H362</f>
        <v>0</v>
      </c>
      <c r="S362" s="226">
        <v>0</v>
      </c>
      <c r="T362" s="227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8" t="s">
        <v>128</v>
      </c>
      <c r="AT362" s="228" t="s">
        <v>123</v>
      </c>
      <c r="AU362" s="228" t="s">
        <v>85</v>
      </c>
      <c r="AY362" s="17" t="s">
        <v>121</v>
      </c>
      <c r="BE362" s="229">
        <f>IF(N362="základní",J362,0)</f>
        <v>0</v>
      </c>
      <c r="BF362" s="229">
        <f>IF(N362="snížená",J362,0)</f>
        <v>0</v>
      </c>
      <c r="BG362" s="229">
        <f>IF(N362="zákl. přenesená",J362,0)</f>
        <v>0</v>
      </c>
      <c r="BH362" s="229">
        <f>IF(N362="sníž. přenesená",J362,0)</f>
        <v>0</v>
      </c>
      <c r="BI362" s="229">
        <f>IF(N362="nulová",J362,0)</f>
        <v>0</v>
      </c>
      <c r="BJ362" s="17" t="s">
        <v>83</v>
      </c>
      <c r="BK362" s="229">
        <f>ROUND(I362*H362,2)</f>
        <v>0</v>
      </c>
      <c r="BL362" s="17" t="s">
        <v>128</v>
      </c>
      <c r="BM362" s="228" t="s">
        <v>515</v>
      </c>
    </row>
    <row r="363" s="13" customFormat="1">
      <c r="A363" s="13"/>
      <c r="B363" s="230"/>
      <c r="C363" s="231"/>
      <c r="D363" s="232" t="s">
        <v>135</v>
      </c>
      <c r="E363" s="233" t="s">
        <v>1</v>
      </c>
      <c r="F363" s="234" t="s">
        <v>516</v>
      </c>
      <c r="G363" s="231"/>
      <c r="H363" s="233" t="s">
        <v>1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0" t="s">
        <v>135</v>
      </c>
      <c r="AU363" s="240" t="s">
        <v>85</v>
      </c>
      <c r="AV363" s="13" t="s">
        <v>83</v>
      </c>
      <c r="AW363" s="13" t="s">
        <v>31</v>
      </c>
      <c r="AX363" s="13" t="s">
        <v>75</v>
      </c>
      <c r="AY363" s="240" t="s">
        <v>121</v>
      </c>
    </row>
    <row r="364" s="14" customFormat="1">
      <c r="A364" s="14"/>
      <c r="B364" s="241"/>
      <c r="C364" s="242"/>
      <c r="D364" s="232" t="s">
        <v>135</v>
      </c>
      <c r="E364" s="243" t="s">
        <v>1</v>
      </c>
      <c r="F364" s="244" t="s">
        <v>517</v>
      </c>
      <c r="G364" s="242"/>
      <c r="H364" s="245">
        <v>31.629999999999999</v>
      </c>
      <c r="I364" s="246"/>
      <c r="J364" s="242"/>
      <c r="K364" s="242"/>
      <c r="L364" s="247"/>
      <c r="M364" s="248"/>
      <c r="N364" s="249"/>
      <c r="O364" s="249"/>
      <c r="P364" s="249"/>
      <c r="Q364" s="249"/>
      <c r="R364" s="249"/>
      <c r="S364" s="249"/>
      <c r="T364" s="25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1" t="s">
        <v>135</v>
      </c>
      <c r="AU364" s="251" t="s">
        <v>85</v>
      </c>
      <c r="AV364" s="14" t="s">
        <v>85</v>
      </c>
      <c r="AW364" s="14" t="s">
        <v>31</v>
      </c>
      <c r="AX364" s="14" t="s">
        <v>83</v>
      </c>
      <c r="AY364" s="251" t="s">
        <v>121</v>
      </c>
    </row>
    <row r="365" s="12" customFormat="1" ht="22.8" customHeight="1">
      <c r="A365" s="12"/>
      <c r="B365" s="202"/>
      <c r="C365" s="203"/>
      <c r="D365" s="204" t="s">
        <v>74</v>
      </c>
      <c r="E365" s="216" t="s">
        <v>182</v>
      </c>
      <c r="F365" s="216" t="s">
        <v>183</v>
      </c>
      <c r="G365" s="203"/>
      <c r="H365" s="203"/>
      <c r="I365" s="206"/>
      <c r="J365" s="217">
        <f>BK365</f>
        <v>0</v>
      </c>
      <c r="K365" s="203"/>
      <c r="L365" s="208"/>
      <c r="M365" s="209"/>
      <c r="N365" s="210"/>
      <c r="O365" s="210"/>
      <c r="P365" s="211">
        <f>P366</f>
        <v>0</v>
      </c>
      <c r="Q365" s="210"/>
      <c r="R365" s="211">
        <f>R366</f>
        <v>0</v>
      </c>
      <c r="S365" s="210"/>
      <c r="T365" s="212">
        <f>T366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13" t="s">
        <v>83</v>
      </c>
      <c r="AT365" s="214" t="s">
        <v>74</v>
      </c>
      <c r="AU365" s="214" t="s">
        <v>83</v>
      </c>
      <c r="AY365" s="213" t="s">
        <v>121</v>
      </c>
      <c r="BK365" s="215">
        <f>BK366</f>
        <v>0</v>
      </c>
    </row>
    <row r="366" s="2" customFormat="1" ht="24.15" customHeight="1">
      <c r="A366" s="38"/>
      <c r="B366" s="39"/>
      <c r="C366" s="218" t="s">
        <v>518</v>
      </c>
      <c r="D366" s="218" t="s">
        <v>123</v>
      </c>
      <c r="E366" s="219" t="s">
        <v>519</v>
      </c>
      <c r="F366" s="220" t="s">
        <v>520</v>
      </c>
      <c r="G366" s="221" t="s">
        <v>171</v>
      </c>
      <c r="H366" s="222">
        <v>30.649999999999999</v>
      </c>
      <c r="I366" s="223"/>
      <c r="J366" s="222">
        <f>ROUND(I366*H366,2)</f>
        <v>0</v>
      </c>
      <c r="K366" s="220" t="s">
        <v>127</v>
      </c>
      <c r="L366" s="44"/>
      <c r="M366" s="224" t="s">
        <v>1</v>
      </c>
      <c r="N366" s="225" t="s">
        <v>40</v>
      </c>
      <c r="O366" s="91"/>
      <c r="P366" s="226">
        <f>O366*H366</f>
        <v>0</v>
      </c>
      <c r="Q366" s="226">
        <v>0</v>
      </c>
      <c r="R366" s="226">
        <f>Q366*H366</f>
        <v>0</v>
      </c>
      <c r="S366" s="226">
        <v>0</v>
      </c>
      <c r="T366" s="227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8" t="s">
        <v>128</v>
      </c>
      <c r="AT366" s="228" t="s">
        <v>123</v>
      </c>
      <c r="AU366" s="228" t="s">
        <v>85</v>
      </c>
      <c r="AY366" s="17" t="s">
        <v>121</v>
      </c>
      <c r="BE366" s="229">
        <f>IF(N366="základní",J366,0)</f>
        <v>0</v>
      </c>
      <c r="BF366" s="229">
        <f>IF(N366="snížená",J366,0)</f>
        <v>0</v>
      </c>
      <c r="BG366" s="229">
        <f>IF(N366="zákl. přenesená",J366,0)</f>
        <v>0</v>
      </c>
      <c r="BH366" s="229">
        <f>IF(N366="sníž. přenesená",J366,0)</f>
        <v>0</v>
      </c>
      <c r="BI366" s="229">
        <f>IF(N366="nulová",J366,0)</f>
        <v>0</v>
      </c>
      <c r="BJ366" s="17" t="s">
        <v>83</v>
      </c>
      <c r="BK366" s="229">
        <f>ROUND(I366*H366,2)</f>
        <v>0</v>
      </c>
      <c r="BL366" s="17" t="s">
        <v>128</v>
      </c>
      <c r="BM366" s="228" t="s">
        <v>521</v>
      </c>
    </row>
    <row r="367" s="12" customFormat="1" ht="25.92" customHeight="1">
      <c r="A367" s="12"/>
      <c r="B367" s="202"/>
      <c r="C367" s="203"/>
      <c r="D367" s="204" t="s">
        <v>74</v>
      </c>
      <c r="E367" s="205" t="s">
        <v>522</v>
      </c>
      <c r="F367" s="205" t="s">
        <v>523</v>
      </c>
      <c r="G367" s="203"/>
      <c r="H367" s="203"/>
      <c r="I367" s="206"/>
      <c r="J367" s="207">
        <f>BK367</f>
        <v>0</v>
      </c>
      <c r="K367" s="203"/>
      <c r="L367" s="208"/>
      <c r="M367" s="209"/>
      <c r="N367" s="210"/>
      <c r="O367" s="210"/>
      <c r="P367" s="211">
        <f>P368+P375+P382</f>
        <v>0</v>
      </c>
      <c r="Q367" s="210"/>
      <c r="R367" s="211">
        <f>R368+R375+R382</f>
        <v>0.29649999999999999</v>
      </c>
      <c r="S367" s="210"/>
      <c r="T367" s="212">
        <f>T368+T375+T382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13" t="s">
        <v>85</v>
      </c>
      <c r="AT367" s="214" t="s">
        <v>74</v>
      </c>
      <c r="AU367" s="214" t="s">
        <v>75</v>
      </c>
      <c r="AY367" s="213" t="s">
        <v>121</v>
      </c>
      <c r="BK367" s="215">
        <f>BK368+BK375+BK382</f>
        <v>0</v>
      </c>
    </row>
    <row r="368" s="12" customFormat="1" ht="22.8" customHeight="1">
      <c r="A368" s="12"/>
      <c r="B368" s="202"/>
      <c r="C368" s="203"/>
      <c r="D368" s="204" t="s">
        <v>74</v>
      </c>
      <c r="E368" s="216" t="s">
        <v>524</v>
      </c>
      <c r="F368" s="216" t="s">
        <v>525</v>
      </c>
      <c r="G368" s="203"/>
      <c r="H368" s="203"/>
      <c r="I368" s="206"/>
      <c r="J368" s="217">
        <f>BK368</f>
        <v>0</v>
      </c>
      <c r="K368" s="203"/>
      <c r="L368" s="208"/>
      <c r="M368" s="209"/>
      <c r="N368" s="210"/>
      <c r="O368" s="210"/>
      <c r="P368" s="211">
        <f>SUM(P369:P374)</f>
        <v>0</v>
      </c>
      <c r="Q368" s="210"/>
      <c r="R368" s="211">
        <f>SUM(R369:R374)</f>
        <v>0</v>
      </c>
      <c r="S368" s="210"/>
      <c r="T368" s="212">
        <f>SUM(T369:T374)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13" t="s">
        <v>85</v>
      </c>
      <c r="AT368" s="214" t="s">
        <v>74</v>
      </c>
      <c r="AU368" s="214" t="s">
        <v>83</v>
      </c>
      <c r="AY368" s="213" t="s">
        <v>121</v>
      </c>
      <c r="BK368" s="215">
        <f>SUM(BK369:BK374)</f>
        <v>0</v>
      </c>
    </row>
    <row r="369" s="2" customFormat="1" ht="37.8" customHeight="1">
      <c r="A369" s="38"/>
      <c r="B369" s="39"/>
      <c r="C369" s="218" t="s">
        <v>526</v>
      </c>
      <c r="D369" s="218" t="s">
        <v>123</v>
      </c>
      <c r="E369" s="219" t="s">
        <v>527</v>
      </c>
      <c r="F369" s="220" t="s">
        <v>528</v>
      </c>
      <c r="G369" s="221" t="s">
        <v>126</v>
      </c>
      <c r="H369" s="222">
        <v>24</v>
      </c>
      <c r="I369" s="223"/>
      <c r="J369" s="222">
        <f>ROUND(I369*H369,2)</f>
        <v>0</v>
      </c>
      <c r="K369" s="220" t="s">
        <v>1</v>
      </c>
      <c r="L369" s="44"/>
      <c r="M369" s="224" t="s">
        <v>1</v>
      </c>
      <c r="N369" s="225" t="s">
        <v>40</v>
      </c>
      <c r="O369" s="91"/>
      <c r="P369" s="226">
        <f>O369*H369</f>
        <v>0</v>
      </c>
      <c r="Q369" s="226">
        <v>0</v>
      </c>
      <c r="R369" s="226">
        <f>Q369*H369</f>
        <v>0</v>
      </c>
      <c r="S369" s="226">
        <v>0</v>
      </c>
      <c r="T369" s="227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8" t="s">
        <v>282</v>
      </c>
      <c r="AT369" s="228" t="s">
        <v>123</v>
      </c>
      <c r="AU369" s="228" t="s">
        <v>85</v>
      </c>
      <c r="AY369" s="17" t="s">
        <v>121</v>
      </c>
      <c r="BE369" s="229">
        <f>IF(N369="základní",J369,0)</f>
        <v>0</v>
      </c>
      <c r="BF369" s="229">
        <f>IF(N369="snížená",J369,0)</f>
        <v>0</v>
      </c>
      <c r="BG369" s="229">
        <f>IF(N369="zákl. přenesená",J369,0)</f>
        <v>0</v>
      </c>
      <c r="BH369" s="229">
        <f>IF(N369="sníž. přenesená",J369,0)</f>
        <v>0</v>
      </c>
      <c r="BI369" s="229">
        <f>IF(N369="nulová",J369,0)</f>
        <v>0</v>
      </c>
      <c r="BJ369" s="17" t="s">
        <v>83</v>
      </c>
      <c r="BK369" s="229">
        <f>ROUND(I369*H369,2)</f>
        <v>0</v>
      </c>
      <c r="BL369" s="17" t="s">
        <v>282</v>
      </c>
      <c r="BM369" s="228" t="s">
        <v>529</v>
      </c>
    </row>
    <row r="370" s="2" customFormat="1">
      <c r="A370" s="38"/>
      <c r="B370" s="39"/>
      <c r="C370" s="40"/>
      <c r="D370" s="232" t="s">
        <v>142</v>
      </c>
      <c r="E370" s="40"/>
      <c r="F370" s="252" t="s">
        <v>530</v>
      </c>
      <c r="G370" s="40"/>
      <c r="H370" s="40"/>
      <c r="I370" s="253"/>
      <c r="J370" s="40"/>
      <c r="K370" s="40"/>
      <c r="L370" s="44"/>
      <c r="M370" s="254"/>
      <c r="N370" s="255"/>
      <c r="O370" s="91"/>
      <c r="P370" s="91"/>
      <c r="Q370" s="91"/>
      <c r="R370" s="91"/>
      <c r="S370" s="91"/>
      <c r="T370" s="92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142</v>
      </c>
      <c r="AU370" s="17" t="s">
        <v>85</v>
      </c>
    </row>
    <row r="371" s="13" customFormat="1">
      <c r="A371" s="13"/>
      <c r="B371" s="230"/>
      <c r="C371" s="231"/>
      <c r="D371" s="232" t="s">
        <v>135</v>
      </c>
      <c r="E371" s="233" t="s">
        <v>1</v>
      </c>
      <c r="F371" s="234" t="s">
        <v>531</v>
      </c>
      <c r="G371" s="231"/>
      <c r="H371" s="233" t="s">
        <v>1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0" t="s">
        <v>135</v>
      </c>
      <c r="AU371" s="240" t="s">
        <v>85</v>
      </c>
      <c r="AV371" s="13" t="s">
        <v>83</v>
      </c>
      <c r="AW371" s="13" t="s">
        <v>31</v>
      </c>
      <c r="AX371" s="13" t="s">
        <v>75</v>
      </c>
      <c r="AY371" s="240" t="s">
        <v>121</v>
      </c>
    </row>
    <row r="372" s="13" customFormat="1">
      <c r="A372" s="13"/>
      <c r="B372" s="230"/>
      <c r="C372" s="231"/>
      <c r="D372" s="232" t="s">
        <v>135</v>
      </c>
      <c r="E372" s="233" t="s">
        <v>1</v>
      </c>
      <c r="F372" s="234" t="s">
        <v>532</v>
      </c>
      <c r="G372" s="231"/>
      <c r="H372" s="233" t="s">
        <v>1</v>
      </c>
      <c r="I372" s="235"/>
      <c r="J372" s="231"/>
      <c r="K372" s="231"/>
      <c r="L372" s="236"/>
      <c r="M372" s="237"/>
      <c r="N372" s="238"/>
      <c r="O372" s="238"/>
      <c r="P372" s="238"/>
      <c r="Q372" s="238"/>
      <c r="R372" s="238"/>
      <c r="S372" s="238"/>
      <c r="T372" s="23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0" t="s">
        <v>135</v>
      </c>
      <c r="AU372" s="240" t="s">
        <v>85</v>
      </c>
      <c r="AV372" s="13" t="s">
        <v>83</v>
      </c>
      <c r="AW372" s="13" t="s">
        <v>31</v>
      </c>
      <c r="AX372" s="13" t="s">
        <v>75</v>
      </c>
      <c r="AY372" s="240" t="s">
        <v>121</v>
      </c>
    </row>
    <row r="373" s="13" customFormat="1">
      <c r="A373" s="13"/>
      <c r="B373" s="230"/>
      <c r="C373" s="231"/>
      <c r="D373" s="232" t="s">
        <v>135</v>
      </c>
      <c r="E373" s="233" t="s">
        <v>1</v>
      </c>
      <c r="F373" s="234" t="s">
        <v>406</v>
      </c>
      <c r="G373" s="231"/>
      <c r="H373" s="233" t="s">
        <v>1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0" t="s">
        <v>135</v>
      </c>
      <c r="AU373" s="240" t="s">
        <v>85</v>
      </c>
      <c r="AV373" s="13" t="s">
        <v>83</v>
      </c>
      <c r="AW373" s="13" t="s">
        <v>31</v>
      </c>
      <c r="AX373" s="13" t="s">
        <v>75</v>
      </c>
      <c r="AY373" s="240" t="s">
        <v>121</v>
      </c>
    </row>
    <row r="374" s="14" customFormat="1">
      <c r="A374" s="14"/>
      <c r="B374" s="241"/>
      <c r="C374" s="242"/>
      <c r="D374" s="232" t="s">
        <v>135</v>
      </c>
      <c r="E374" s="243" t="s">
        <v>1</v>
      </c>
      <c r="F374" s="244" t="s">
        <v>407</v>
      </c>
      <c r="G374" s="242"/>
      <c r="H374" s="245">
        <v>24</v>
      </c>
      <c r="I374" s="246"/>
      <c r="J374" s="242"/>
      <c r="K374" s="242"/>
      <c r="L374" s="247"/>
      <c r="M374" s="248"/>
      <c r="N374" s="249"/>
      <c r="O374" s="249"/>
      <c r="P374" s="249"/>
      <c r="Q374" s="249"/>
      <c r="R374" s="249"/>
      <c r="S374" s="249"/>
      <c r="T374" s="250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1" t="s">
        <v>135</v>
      </c>
      <c r="AU374" s="251" t="s">
        <v>85</v>
      </c>
      <c r="AV374" s="14" t="s">
        <v>85</v>
      </c>
      <c r="AW374" s="14" t="s">
        <v>31</v>
      </c>
      <c r="AX374" s="14" t="s">
        <v>83</v>
      </c>
      <c r="AY374" s="251" t="s">
        <v>121</v>
      </c>
    </row>
    <row r="375" s="12" customFormat="1" ht="22.8" customHeight="1">
      <c r="A375" s="12"/>
      <c r="B375" s="202"/>
      <c r="C375" s="203"/>
      <c r="D375" s="204" t="s">
        <v>74</v>
      </c>
      <c r="E375" s="216" t="s">
        <v>533</v>
      </c>
      <c r="F375" s="216" t="s">
        <v>534</v>
      </c>
      <c r="G375" s="203"/>
      <c r="H375" s="203"/>
      <c r="I375" s="206"/>
      <c r="J375" s="217">
        <f>BK375</f>
        <v>0</v>
      </c>
      <c r="K375" s="203"/>
      <c r="L375" s="208"/>
      <c r="M375" s="209"/>
      <c r="N375" s="210"/>
      <c r="O375" s="210"/>
      <c r="P375" s="211">
        <f>SUM(P376:P381)</f>
        <v>0</v>
      </c>
      <c r="Q375" s="210"/>
      <c r="R375" s="211">
        <f>SUM(R376:R381)</f>
        <v>0.29425000000000001</v>
      </c>
      <c r="S375" s="210"/>
      <c r="T375" s="212">
        <f>SUM(T376:T381)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13" t="s">
        <v>85</v>
      </c>
      <c r="AT375" s="214" t="s">
        <v>74</v>
      </c>
      <c r="AU375" s="214" t="s">
        <v>83</v>
      </c>
      <c r="AY375" s="213" t="s">
        <v>121</v>
      </c>
      <c r="BK375" s="215">
        <f>SUM(BK376:BK381)</f>
        <v>0</v>
      </c>
    </row>
    <row r="376" s="2" customFormat="1" ht="21.75" customHeight="1">
      <c r="A376" s="38"/>
      <c r="B376" s="39"/>
      <c r="C376" s="218" t="s">
        <v>535</v>
      </c>
      <c r="D376" s="218" t="s">
        <v>123</v>
      </c>
      <c r="E376" s="219" t="s">
        <v>536</v>
      </c>
      <c r="F376" s="220" t="s">
        <v>537</v>
      </c>
      <c r="G376" s="221" t="s">
        <v>377</v>
      </c>
      <c r="H376" s="222">
        <v>275</v>
      </c>
      <c r="I376" s="223"/>
      <c r="J376" s="222">
        <f>ROUND(I376*H376,2)</f>
        <v>0</v>
      </c>
      <c r="K376" s="220" t="s">
        <v>127</v>
      </c>
      <c r="L376" s="44"/>
      <c r="M376" s="224" t="s">
        <v>1</v>
      </c>
      <c r="N376" s="225" t="s">
        <v>40</v>
      </c>
      <c r="O376" s="91"/>
      <c r="P376" s="226">
        <f>O376*H376</f>
        <v>0</v>
      </c>
      <c r="Q376" s="226">
        <v>6.9999999999999994E-05</v>
      </c>
      <c r="R376" s="226">
        <f>Q376*H376</f>
        <v>0.01925</v>
      </c>
      <c r="S376" s="226">
        <v>0</v>
      </c>
      <c r="T376" s="227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8" t="s">
        <v>282</v>
      </c>
      <c r="AT376" s="228" t="s">
        <v>123</v>
      </c>
      <c r="AU376" s="228" t="s">
        <v>85</v>
      </c>
      <c r="AY376" s="17" t="s">
        <v>121</v>
      </c>
      <c r="BE376" s="229">
        <f>IF(N376="základní",J376,0)</f>
        <v>0</v>
      </c>
      <c r="BF376" s="229">
        <f>IF(N376="snížená",J376,0)</f>
        <v>0</v>
      </c>
      <c r="BG376" s="229">
        <f>IF(N376="zákl. přenesená",J376,0)</f>
        <v>0</v>
      </c>
      <c r="BH376" s="229">
        <f>IF(N376="sníž. přenesená",J376,0)</f>
        <v>0</v>
      </c>
      <c r="BI376" s="229">
        <f>IF(N376="nulová",J376,0)</f>
        <v>0</v>
      </c>
      <c r="BJ376" s="17" t="s">
        <v>83</v>
      </c>
      <c r="BK376" s="229">
        <f>ROUND(I376*H376,2)</f>
        <v>0</v>
      </c>
      <c r="BL376" s="17" t="s">
        <v>282</v>
      </c>
      <c r="BM376" s="228" t="s">
        <v>538</v>
      </c>
    </row>
    <row r="377" s="13" customFormat="1">
      <c r="A377" s="13"/>
      <c r="B377" s="230"/>
      <c r="C377" s="231"/>
      <c r="D377" s="232" t="s">
        <v>135</v>
      </c>
      <c r="E377" s="233" t="s">
        <v>1</v>
      </c>
      <c r="F377" s="234" t="s">
        <v>539</v>
      </c>
      <c r="G377" s="231"/>
      <c r="H377" s="233" t="s">
        <v>1</v>
      </c>
      <c r="I377" s="235"/>
      <c r="J377" s="231"/>
      <c r="K377" s="231"/>
      <c r="L377" s="236"/>
      <c r="M377" s="237"/>
      <c r="N377" s="238"/>
      <c r="O377" s="238"/>
      <c r="P377" s="238"/>
      <c r="Q377" s="238"/>
      <c r="R377" s="238"/>
      <c r="S377" s="238"/>
      <c r="T377" s="23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0" t="s">
        <v>135</v>
      </c>
      <c r="AU377" s="240" t="s">
        <v>85</v>
      </c>
      <c r="AV377" s="13" t="s">
        <v>83</v>
      </c>
      <c r="AW377" s="13" t="s">
        <v>31</v>
      </c>
      <c r="AX377" s="13" t="s">
        <v>75</v>
      </c>
      <c r="AY377" s="240" t="s">
        <v>121</v>
      </c>
    </row>
    <row r="378" s="13" customFormat="1">
      <c r="A378" s="13"/>
      <c r="B378" s="230"/>
      <c r="C378" s="231"/>
      <c r="D378" s="232" t="s">
        <v>135</v>
      </c>
      <c r="E378" s="233" t="s">
        <v>1</v>
      </c>
      <c r="F378" s="234" t="s">
        <v>540</v>
      </c>
      <c r="G378" s="231"/>
      <c r="H378" s="233" t="s">
        <v>1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0" t="s">
        <v>135</v>
      </c>
      <c r="AU378" s="240" t="s">
        <v>85</v>
      </c>
      <c r="AV378" s="13" t="s">
        <v>83</v>
      </c>
      <c r="AW378" s="13" t="s">
        <v>31</v>
      </c>
      <c r="AX378" s="13" t="s">
        <v>75</v>
      </c>
      <c r="AY378" s="240" t="s">
        <v>121</v>
      </c>
    </row>
    <row r="379" s="14" customFormat="1">
      <c r="A379" s="14"/>
      <c r="B379" s="241"/>
      <c r="C379" s="242"/>
      <c r="D379" s="232" t="s">
        <v>135</v>
      </c>
      <c r="E379" s="243" t="s">
        <v>1</v>
      </c>
      <c r="F379" s="244" t="s">
        <v>541</v>
      </c>
      <c r="G379" s="242"/>
      <c r="H379" s="245">
        <v>275</v>
      </c>
      <c r="I379" s="246"/>
      <c r="J379" s="242"/>
      <c r="K379" s="242"/>
      <c r="L379" s="247"/>
      <c r="M379" s="248"/>
      <c r="N379" s="249"/>
      <c r="O379" s="249"/>
      <c r="P379" s="249"/>
      <c r="Q379" s="249"/>
      <c r="R379" s="249"/>
      <c r="S379" s="249"/>
      <c r="T379" s="250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1" t="s">
        <v>135</v>
      </c>
      <c r="AU379" s="251" t="s">
        <v>85</v>
      </c>
      <c r="AV379" s="14" t="s">
        <v>85</v>
      </c>
      <c r="AW379" s="14" t="s">
        <v>31</v>
      </c>
      <c r="AX379" s="14" t="s">
        <v>83</v>
      </c>
      <c r="AY379" s="251" t="s">
        <v>121</v>
      </c>
    </row>
    <row r="380" s="2" customFormat="1" ht="44.25" customHeight="1">
      <c r="A380" s="38"/>
      <c r="B380" s="39"/>
      <c r="C380" s="271" t="s">
        <v>542</v>
      </c>
      <c r="D380" s="271" t="s">
        <v>252</v>
      </c>
      <c r="E380" s="272" t="s">
        <v>543</v>
      </c>
      <c r="F380" s="273" t="s">
        <v>544</v>
      </c>
      <c r="G380" s="274" t="s">
        <v>377</v>
      </c>
      <c r="H380" s="275">
        <v>275</v>
      </c>
      <c r="I380" s="276"/>
      <c r="J380" s="275">
        <f>ROUND(I380*H380,2)</f>
        <v>0</v>
      </c>
      <c r="K380" s="273" t="s">
        <v>1</v>
      </c>
      <c r="L380" s="277"/>
      <c r="M380" s="278" t="s">
        <v>1</v>
      </c>
      <c r="N380" s="279" t="s">
        <v>40</v>
      </c>
      <c r="O380" s="91"/>
      <c r="P380" s="226">
        <f>O380*H380</f>
        <v>0</v>
      </c>
      <c r="Q380" s="226">
        <v>0.001</v>
      </c>
      <c r="R380" s="226">
        <f>Q380*H380</f>
        <v>0.27500000000000002</v>
      </c>
      <c r="S380" s="226">
        <v>0</v>
      </c>
      <c r="T380" s="227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8" t="s">
        <v>369</v>
      </c>
      <c r="AT380" s="228" t="s">
        <v>252</v>
      </c>
      <c r="AU380" s="228" t="s">
        <v>85</v>
      </c>
      <c r="AY380" s="17" t="s">
        <v>121</v>
      </c>
      <c r="BE380" s="229">
        <f>IF(N380="základní",J380,0)</f>
        <v>0</v>
      </c>
      <c r="BF380" s="229">
        <f>IF(N380="snížená",J380,0)</f>
        <v>0</v>
      </c>
      <c r="BG380" s="229">
        <f>IF(N380="zákl. přenesená",J380,0)</f>
        <v>0</v>
      </c>
      <c r="BH380" s="229">
        <f>IF(N380="sníž. přenesená",J380,0)</f>
        <v>0</v>
      </c>
      <c r="BI380" s="229">
        <f>IF(N380="nulová",J380,0)</f>
        <v>0</v>
      </c>
      <c r="BJ380" s="17" t="s">
        <v>83</v>
      </c>
      <c r="BK380" s="229">
        <f>ROUND(I380*H380,2)</f>
        <v>0</v>
      </c>
      <c r="BL380" s="17" t="s">
        <v>282</v>
      </c>
      <c r="BM380" s="228" t="s">
        <v>545</v>
      </c>
    </row>
    <row r="381" s="2" customFormat="1" ht="24.15" customHeight="1">
      <c r="A381" s="38"/>
      <c r="B381" s="39"/>
      <c r="C381" s="218" t="s">
        <v>546</v>
      </c>
      <c r="D381" s="218" t="s">
        <v>123</v>
      </c>
      <c r="E381" s="219" t="s">
        <v>547</v>
      </c>
      <c r="F381" s="220" t="s">
        <v>548</v>
      </c>
      <c r="G381" s="221" t="s">
        <v>171</v>
      </c>
      <c r="H381" s="222">
        <v>0.28999999999999998</v>
      </c>
      <c r="I381" s="223"/>
      <c r="J381" s="222">
        <f>ROUND(I381*H381,2)</f>
        <v>0</v>
      </c>
      <c r="K381" s="220" t="s">
        <v>127</v>
      </c>
      <c r="L381" s="44"/>
      <c r="M381" s="224" t="s">
        <v>1</v>
      </c>
      <c r="N381" s="225" t="s">
        <v>40</v>
      </c>
      <c r="O381" s="91"/>
      <c r="P381" s="226">
        <f>O381*H381</f>
        <v>0</v>
      </c>
      <c r="Q381" s="226">
        <v>0</v>
      </c>
      <c r="R381" s="226">
        <f>Q381*H381</f>
        <v>0</v>
      </c>
      <c r="S381" s="226">
        <v>0</v>
      </c>
      <c r="T381" s="227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8" t="s">
        <v>282</v>
      </c>
      <c r="AT381" s="228" t="s">
        <v>123</v>
      </c>
      <c r="AU381" s="228" t="s">
        <v>85</v>
      </c>
      <c r="AY381" s="17" t="s">
        <v>121</v>
      </c>
      <c r="BE381" s="229">
        <f>IF(N381="základní",J381,0)</f>
        <v>0</v>
      </c>
      <c r="BF381" s="229">
        <f>IF(N381="snížená",J381,0)</f>
        <v>0</v>
      </c>
      <c r="BG381" s="229">
        <f>IF(N381="zákl. přenesená",J381,0)</f>
        <v>0</v>
      </c>
      <c r="BH381" s="229">
        <f>IF(N381="sníž. přenesená",J381,0)</f>
        <v>0</v>
      </c>
      <c r="BI381" s="229">
        <f>IF(N381="nulová",J381,0)</f>
        <v>0</v>
      </c>
      <c r="BJ381" s="17" t="s">
        <v>83</v>
      </c>
      <c r="BK381" s="229">
        <f>ROUND(I381*H381,2)</f>
        <v>0</v>
      </c>
      <c r="BL381" s="17" t="s">
        <v>282</v>
      </c>
      <c r="BM381" s="228" t="s">
        <v>549</v>
      </c>
    </row>
    <row r="382" s="12" customFormat="1" ht="22.8" customHeight="1">
      <c r="A382" s="12"/>
      <c r="B382" s="202"/>
      <c r="C382" s="203"/>
      <c r="D382" s="204" t="s">
        <v>74</v>
      </c>
      <c r="E382" s="216" t="s">
        <v>550</v>
      </c>
      <c r="F382" s="216" t="s">
        <v>551</v>
      </c>
      <c r="G382" s="203"/>
      <c r="H382" s="203"/>
      <c r="I382" s="206"/>
      <c r="J382" s="217">
        <f>BK382</f>
        <v>0</v>
      </c>
      <c r="K382" s="203"/>
      <c r="L382" s="208"/>
      <c r="M382" s="209"/>
      <c r="N382" s="210"/>
      <c r="O382" s="210"/>
      <c r="P382" s="211">
        <f>SUM(P383:P387)</f>
        <v>0</v>
      </c>
      <c r="Q382" s="210"/>
      <c r="R382" s="211">
        <f>SUM(R383:R387)</f>
        <v>0.0022500000000000003</v>
      </c>
      <c r="S382" s="210"/>
      <c r="T382" s="212">
        <f>SUM(T383:T387)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13" t="s">
        <v>85</v>
      </c>
      <c r="AT382" s="214" t="s">
        <v>74</v>
      </c>
      <c r="AU382" s="214" t="s">
        <v>83</v>
      </c>
      <c r="AY382" s="213" t="s">
        <v>121</v>
      </c>
      <c r="BK382" s="215">
        <f>SUM(BK383:BK387)</f>
        <v>0</v>
      </c>
    </row>
    <row r="383" s="2" customFormat="1" ht="24.15" customHeight="1">
      <c r="A383" s="38"/>
      <c r="B383" s="39"/>
      <c r="C383" s="218" t="s">
        <v>552</v>
      </c>
      <c r="D383" s="218" t="s">
        <v>123</v>
      </c>
      <c r="E383" s="219" t="s">
        <v>553</v>
      </c>
      <c r="F383" s="220" t="s">
        <v>554</v>
      </c>
      <c r="G383" s="221" t="s">
        <v>126</v>
      </c>
      <c r="H383" s="222">
        <v>9</v>
      </c>
      <c r="I383" s="223"/>
      <c r="J383" s="222">
        <f>ROUND(I383*H383,2)</f>
        <v>0</v>
      </c>
      <c r="K383" s="220" t="s">
        <v>127</v>
      </c>
      <c r="L383" s="44"/>
      <c r="M383" s="224" t="s">
        <v>1</v>
      </c>
      <c r="N383" s="225" t="s">
        <v>40</v>
      </c>
      <c r="O383" s="91"/>
      <c r="P383" s="226">
        <f>O383*H383</f>
        <v>0</v>
      </c>
      <c r="Q383" s="226">
        <v>0.00025000000000000001</v>
      </c>
      <c r="R383" s="226">
        <f>Q383*H383</f>
        <v>0.0022500000000000003</v>
      </c>
      <c r="S383" s="226">
        <v>0</v>
      </c>
      <c r="T383" s="227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8" t="s">
        <v>128</v>
      </c>
      <c r="AT383" s="228" t="s">
        <v>123</v>
      </c>
      <c r="AU383" s="228" t="s">
        <v>85</v>
      </c>
      <c r="AY383" s="17" t="s">
        <v>121</v>
      </c>
      <c r="BE383" s="229">
        <f>IF(N383="základní",J383,0)</f>
        <v>0</v>
      </c>
      <c r="BF383" s="229">
        <f>IF(N383="snížená",J383,0)</f>
        <v>0</v>
      </c>
      <c r="BG383" s="229">
        <f>IF(N383="zákl. přenesená",J383,0)</f>
        <v>0</v>
      </c>
      <c r="BH383" s="229">
        <f>IF(N383="sníž. přenesená",J383,0)</f>
        <v>0</v>
      </c>
      <c r="BI383" s="229">
        <f>IF(N383="nulová",J383,0)</f>
        <v>0</v>
      </c>
      <c r="BJ383" s="17" t="s">
        <v>83</v>
      </c>
      <c r="BK383" s="229">
        <f>ROUND(I383*H383,2)</f>
        <v>0</v>
      </c>
      <c r="BL383" s="17" t="s">
        <v>128</v>
      </c>
      <c r="BM383" s="228" t="s">
        <v>555</v>
      </c>
    </row>
    <row r="384" s="13" customFormat="1">
      <c r="A384" s="13"/>
      <c r="B384" s="230"/>
      <c r="C384" s="231"/>
      <c r="D384" s="232" t="s">
        <v>135</v>
      </c>
      <c r="E384" s="233" t="s">
        <v>1</v>
      </c>
      <c r="F384" s="234" t="s">
        <v>438</v>
      </c>
      <c r="G384" s="231"/>
      <c r="H384" s="233" t="s">
        <v>1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0" t="s">
        <v>135</v>
      </c>
      <c r="AU384" s="240" t="s">
        <v>85</v>
      </c>
      <c r="AV384" s="13" t="s">
        <v>83</v>
      </c>
      <c r="AW384" s="13" t="s">
        <v>31</v>
      </c>
      <c r="AX384" s="13" t="s">
        <v>75</v>
      </c>
      <c r="AY384" s="240" t="s">
        <v>121</v>
      </c>
    </row>
    <row r="385" s="13" customFormat="1">
      <c r="A385" s="13"/>
      <c r="B385" s="230"/>
      <c r="C385" s="231"/>
      <c r="D385" s="232" t="s">
        <v>135</v>
      </c>
      <c r="E385" s="233" t="s">
        <v>1</v>
      </c>
      <c r="F385" s="234" t="s">
        <v>556</v>
      </c>
      <c r="G385" s="231"/>
      <c r="H385" s="233" t="s">
        <v>1</v>
      </c>
      <c r="I385" s="235"/>
      <c r="J385" s="231"/>
      <c r="K385" s="231"/>
      <c r="L385" s="236"/>
      <c r="M385" s="237"/>
      <c r="N385" s="238"/>
      <c r="O385" s="238"/>
      <c r="P385" s="238"/>
      <c r="Q385" s="238"/>
      <c r="R385" s="238"/>
      <c r="S385" s="238"/>
      <c r="T385" s="23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0" t="s">
        <v>135</v>
      </c>
      <c r="AU385" s="240" t="s">
        <v>85</v>
      </c>
      <c r="AV385" s="13" t="s">
        <v>83</v>
      </c>
      <c r="AW385" s="13" t="s">
        <v>31</v>
      </c>
      <c r="AX385" s="13" t="s">
        <v>75</v>
      </c>
      <c r="AY385" s="240" t="s">
        <v>121</v>
      </c>
    </row>
    <row r="386" s="13" customFormat="1">
      <c r="A386" s="13"/>
      <c r="B386" s="230"/>
      <c r="C386" s="231"/>
      <c r="D386" s="232" t="s">
        <v>135</v>
      </c>
      <c r="E386" s="233" t="s">
        <v>1</v>
      </c>
      <c r="F386" s="234" t="s">
        <v>440</v>
      </c>
      <c r="G386" s="231"/>
      <c r="H386" s="233" t="s">
        <v>1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0" t="s">
        <v>135</v>
      </c>
      <c r="AU386" s="240" t="s">
        <v>85</v>
      </c>
      <c r="AV386" s="13" t="s">
        <v>83</v>
      </c>
      <c r="AW386" s="13" t="s">
        <v>31</v>
      </c>
      <c r="AX386" s="13" t="s">
        <v>75</v>
      </c>
      <c r="AY386" s="240" t="s">
        <v>121</v>
      </c>
    </row>
    <row r="387" s="14" customFormat="1">
      <c r="A387" s="14"/>
      <c r="B387" s="241"/>
      <c r="C387" s="242"/>
      <c r="D387" s="232" t="s">
        <v>135</v>
      </c>
      <c r="E387" s="243" t="s">
        <v>1</v>
      </c>
      <c r="F387" s="244" t="s">
        <v>173</v>
      </c>
      <c r="G387" s="242"/>
      <c r="H387" s="245">
        <v>9</v>
      </c>
      <c r="I387" s="246"/>
      <c r="J387" s="242"/>
      <c r="K387" s="242"/>
      <c r="L387" s="247"/>
      <c r="M387" s="248"/>
      <c r="N387" s="249"/>
      <c r="O387" s="249"/>
      <c r="P387" s="249"/>
      <c r="Q387" s="249"/>
      <c r="R387" s="249"/>
      <c r="S387" s="249"/>
      <c r="T387" s="250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1" t="s">
        <v>135</v>
      </c>
      <c r="AU387" s="251" t="s">
        <v>85</v>
      </c>
      <c r="AV387" s="14" t="s">
        <v>85</v>
      </c>
      <c r="AW387" s="14" t="s">
        <v>31</v>
      </c>
      <c r="AX387" s="14" t="s">
        <v>83</v>
      </c>
      <c r="AY387" s="251" t="s">
        <v>121</v>
      </c>
    </row>
    <row r="388" s="12" customFormat="1" ht="25.92" customHeight="1">
      <c r="A388" s="12"/>
      <c r="B388" s="202"/>
      <c r="C388" s="203"/>
      <c r="D388" s="204" t="s">
        <v>74</v>
      </c>
      <c r="E388" s="205" t="s">
        <v>188</v>
      </c>
      <c r="F388" s="205" t="s">
        <v>189</v>
      </c>
      <c r="G388" s="203"/>
      <c r="H388" s="203"/>
      <c r="I388" s="206"/>
      <c r="J388" s="207">
        <f>BK388</f>
        <v>0</v>
      </c>
      <c r="K388" s="203"/>
      <c r="L388" s="208"/>
      <c r="M388" s="209"/>
      <c r="N388" s="210"/>
      <c r="O388" s="210"/>
      <c r="P388" s="211">
        <f>SUM(P389:P390)</f>
        <v>0</v>
      </c>
      <c r="Q388" s="210"/>
      <c r="R388" s="211">
        <f>SUM(R389:R390)</f>
        <v>0</v>
      </c>
      <c r="S388" s="210"/>
      <c r="T388" s="212">
        <f>SUM(T389:T390)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13" t="s">
        <v>130</v>
      </c>
      <c r="AT388" s="214" t="s">
        <v>74</v>
      </c>
      <c r="AU388" s="214" t="s">
        <v>75</v>
      </c>
      <c r="AY388" s="213" t="s">
        <v>121</v>
      </c>
      <c r="BK388" s="215">
        <f>SUM(BK389:BK390)</f>
        <v>0</v>
      </c>
    </row>
    <row r="389" s="2" customFormat="1" ht="37.8" customHeight="1">
      <c r="A389" s="38"/>
      <c r="B389" s="39"/>
      <c r="C389" s="218" t="s">
        <v>557</v>
      </c>
      <c r="D389" s="218" t="s">
        <v>123</v>
      </c>
      <c r="E389" s="219" t="s">
        <v>201</v>
      </c>
      <c r="F389" s="220" t="s">
        <v>202</v>
      </c>
      <c r="G389" s="221" t="s">
        <v>193</v>
      </c>
      <c r="H389" s="222">
        <v>1</v>
      </c>
      <c r="I389" s="223"/>
      <c r="J389" s="222">
        <f>ROUND(I389*H389,2)</f>
        <v>0</v>
      </c>
      <c r="K389" s="220" t="s">
        <v>1</v>
      </c>
      <c r="L389" s="44"/>
      <c r="M389" s="224" t="s">
        <v>1</v>
      </c>
      <c r="N389" s="225" t="s">
        <v>40</v>
      </c>
      <c r="O389" s="91"/>
      <c r="P389" s="226">
        <f>O389*H389</f>
        <v>0</v>
      </c>
      <c r="Q389" s="226">
        <v>0</v>
      </c>
      <c r="R389" s="226">
        <f>Q389*H389</f>
        <v>0</v>
      </c>
      <c r="S389" s="226">
        <v>0</v>
      </c>
      <c r="T389" s="227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8" t="s">
        <v>194</v>
      </c>
      <c r="AT389" s="228" t="s">
        <v>123</v>
      </c>
      <c r="AU389" s="228" t="s">
        <v>83</v>
      </c>
      <c r="AY389" s="17" t="s">
        <v>121</v>
      </c>
      <c r="BE389" s="229">
        <f>IF(N389="základní",J389,0)</f>
        <v>0</v>
      </c>
      <c r="BF389" s="229">
        <f>IF(N389="snížená",J389,0)</f>
        <v>0</v>
      </c>
      <c r="BG389" s="229">
        <f>IF(N389="zákl. přenesená",J389,0)</f>
        <v>0</v>
      </c>
      <c r="BH389" s="229">
        <f>IF(N389="sníž. přenesená",J389,0)</f>
        <v>0</v>
      </c>
      <c r="BI389" s="229">
        <f>IF(N389="nulová",J389,0)</f>
        <v>0</v>
      </c>
      <c r="BJ389" s="17" t="s">
        <v>83</v>
      </c>
      <c r="BK389" s="229">
        <f>ROUND(I389*H389,2)</f>
        <v>0</v>
      </c>
      <c r="BL389" s="17" t="s">
        <v>194</v>
      </c>
      <c r="BM389" s="228" t="s">
        <v>558</v>
      </c>
    </row>
    <row r="390" s="2" customFormat="1">
      <c r="A390" s="38"/>
      <c r="B390" s="39"/>
      <c r="C390" s="40"/>
      <c r="D390" s="232" t="s">
        <v>142</v>
      </c>
      <c r="E390" s="40"/>
      <c r="F390" s="252" t="s">
        <v>559</v>
      </c>
      <c r="G390" s="40"/>
      <c r="H390" s="40"/>
      <c r="I390" s="253"/>
      <c r="J390" s="40"/>
      <c r="K390" s="40"/>
      <c r="L390" s="44"/>
      <c r="M390" s="256"/>
      <c r="N390" s="257"/>
      <c r="O390" s="258"/>
      <c r="P390" s="258"/>
      <c r="Q390" s="258"/>
      <c r="R390" s="258"/>
      <c r="S390" s="258"/>
      <c r="T390" s="259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142</v>
      </c>
      <c r="AU390" s="17" t="s">
        <v>83</v>
      </c>
    </row>
    <row r="391" s="2" customFormat="1" ht="6.96" customHeight="1">
      <c r="A391" s="38"/>
      <c r="B391" s="66"/>
      <c r="C391" s="67"/>
      <c r="D391" s="67"/>
      <c r="E391" s="67"/>
      <c r="F391" s="67"/>
      <c r="G391" s="67"/>
      <c r="H391" s="67"/>
      <c r="I391" s="67"/>
      <c r="J391" s="67"/>
      <c r="K391" s="67"/>
      <c r="L391" s="44"/>
      <c r="M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</row>
  </sheetData>
  <sheetProtection sheet="1" autoFilter="0" formatColumns="0" formatRows="0" objects="1" scenarios="1" spinCount="100000" saltValue="3oMurOgyaanlNI6cgJ6He2GCVNpGoTg2VwGLdhdZO9M8ryUd+jmSYTFrD/4FQiXgcmIe0CpQJqt0vT0xR2z7Dg==" hashValue="skuosrqw5y9uMj4Z85a+kmzj3DkR9afo3svaDQ3f3Zy3aPdgqUCX6soHDXoxao5rnHmmZ7fT1ksBohg69G0l9w==" algorithmName="SHA-512" password="CC35"/>
  <autoFilter ref="C130:K390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SN-PC\SN</dc:creator>
  <cp:lastModifiedBy>SN-PC\SN</cp:lastModifiedBy>
  <dcterms:created xsi:type="dcterms:W3CDTF">2023-03-20T11:18:10Z</dcterms:created>
  <dcterms:modified xsi:type="dcterms:W3CDTF">2023-03-20T11:18:15Z</dcterms:modified>
</cp:coreProperties>
</file>