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10" sheetId="2" r:id="rId2"/>
    <sheet name="SO 101" sheetId="3" r:id="rId3"/>
    <sheet name="SO 181" sheetId="4" r:id="rId4"/>
    <sheet name="SO 301" sheetId="5" r:id="rId5"/>
    <sheet name="SO 402" sheetId="6" r:id="rId6"/>
  </sheets>
  <definedNames/>
  <calcPr fullCalcOnLoad="1"/>
</workbook>
</file>

<file path=xl/sharedStrings.xml><?xml version="1.0" encoding="utf-8"?>
<sst xmlns="http://schemas.openxmlformats.org/spreadsheetml/2006/main" count="1580" uniqueCount="434">
  <si>
    <t xml:space="preserve">Firma: </t>
  </si>
  <si>
    <t>Soupis objektů s DPH</t>
  </si>
  <si>
    <t>Stavba: 2019/007a - Rekonstrukce Šeříkové ulice v Sedlci - dopravní část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</si>
  <si>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</si>
  <si>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</si>
  <si>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</si>
  <si>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</si>
  <si>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</si>
  <si>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</si>
  <si>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</si>
  <si>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</si>
  <si>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</si>
  <si>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</si>
  <si>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</si>
  <si>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</si>
  <si>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2019/007a</t>
  </si>
  <si>
    <t>Rekonstrukce Šeříkové ulice v Sedlci - dopravní část</t>
  </si>
  <si>
    <t>O</t>
  </si>
  <si>
    <t>Rozpočet:</t>
  </si>
  <si>
    <t>0,00</t>
  </si>
  <si>
    <t>15,00</t>
  </si>
  <si>
    <t>21,00</t>
  </si>
  <si>
    <t>3</t>
  </si>
  <si>
    <t>2</t>
  </si>
  <si>
    <t>010</t>
  </si>
  <si>
    <t>Vedlejší a rozpočtové náklady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</si>
  <si>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</si>
  <si>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</si>
  <si>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</si>
  <si>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</si>
  <si>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</si>
  <si>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</si>
  <si>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</si>
  <si>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</si>
  <si>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</si>
  <si>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</si>
  <si>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</si>
  <si>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</si>
  <si>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</si>
  <si>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</si>
  <si>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</si>
  <si>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</si>
  <si>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</si>
  <si>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</si>
  <si>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</si>
  <si>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</si>
  <si>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</si>
  <si>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</si>
  <si>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</si>
  <si>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</si>
  <si>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</si>
  <si>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VV</t>
  </si>
  <si>
    <t>TS</t>
  </si>
  <si>
    <t>zahrnuje veškeré náklady spojené s objednatelem požadovanými zkouškami</t>
  </si>
  <si>
    <t>02910</t>
  </si>
  <si>
    <t>OSTATNÍ POŽADAVKY - ZEMĚMĚŘIČSKÁ MĚŘENÍ</t>
  </si>
  <si>
    <t>Zaměření skutečného provrdení stavby na podkladu katastrální mapy, včetně výškopisu dle požadavku stavebního povolení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</si>
  <si>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</si>
  <si>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</si>
  <si>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</si>
  <si>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KČ</t>
  </si>
  <si>
    <t>Geodetické práce během výstavby</t>
  </si>
  <si>
    <t>zahrnuje veškeré náklady spojené s objednatelem požadovanými pracemi</t>
  </si>
  <si>
    <t>02940</t>
  </si>
  <si>
    <t>OSTATNÍ POŽADAVKY - VYPRACOVÁNÍ DOKUMENTACE</t>
  </si>
  <si>
    <t>Pasportizace silnice před začátkem, po dokončení prací. 
RDS 6 paré + 2x v el. podobě 
Dokumentace skutečného provedení 4 paré + 2x v el. podobě, včetně závěrečné zprávy zhotovitele</t>
  </si>
  <si>
    <t>02946</t>
  </si>
  <si>
    <t>OSTAT POŽADAVKY - FOTODOKUMENTACE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</si>
  <si>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</si>
  <si>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02991</t>
  </si>
  <si>
    <t>OSTATNÍ POŽADAVKY - INFORMAČNÍ TABULE</t>
  </si>
  <si>
    <t>KUS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</si>
  <si>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</si>
  <si>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7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</si>
  <si>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</si>
  <si>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</si>
  <si>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</si>
  <si>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101</t>
  </si>
  <si>
    <t>Rekonstrukce ul. Šeříková</t>
  </si>
  <si>
    <t>014101</t>
  </si>
  <si>
    <t>POPLATKY ZA SKLÁDKU</t>
  </si>
  <si>
    <t>M3</t>
  </si>
  <si>
    <t>Asfalt z komunikace</t>
  </si>
  <si>
    <t>zahrnuje veškeré poplatky provozovateli skládky související s uložením odpadu na skládce.</t>
  </si>
  <si>
    <t>014101a</t>
  </si>
  <si>
    <t>Stávající dlažba</t>
  </si>
  <si>
    <t>014111</t>
  </si>
  <si>
    <t>POPLATKY ZA SKLÁDKU TYP S-IO (INERTNÍ ODPAD)</t>
  </si>
  <si>
    <t>Kamenivo z komunikace</t>
  </si>
  <si>
    <t>014201</t>
  </si>
  <si>
    <t>POPLATKY ZA ZEMNÍK - ZEMINA</t>
  </si>
  <si>
    <t>zahrnuje veškeré poplatky majiteli zemníku související s nákupem zeminy (nikoliv s otvírkou zemníku)</t>
  </si>
  <si>
    <t>02620</t>
  </si>
  <si>
    <t>ZKOUŠENÍ KONSTRUKCÍ A PRACÍ NEZÁVISLOU ZKUŠEBNOU</t>
  </si>
  <si>
    <t>zkoušky únosnosti pláně</t>
  </si>
  <si>
    <t>Zemní práce</t>
  </si>
  <si>
    <t>11130</t>
  </si>
  <si>
    <t>SEJMUTÍ DRNU</t>
  </si>
  <si>
    <t>M2</t>
  </si>
  <si>
    <t>424,74*0,3=127,422 [A]</t>
  </si>
  <si>
    <t>včetně vodorovné dopravy  a uložení na skládku</t>
  </si>
  <si>
    <t>8</t>
  </si>
  <si>
    <t>113138</t>
  </si>
  <si>
    <t>ODSTRANĚNÍ KRYTU ZPEVNĚNÝCH PLOCH S ASFALT POJIVEM, ODVOZ DO 20KM</t>
  </si>
  <si>
    <t>(1034,03+505,05)*0,1=153,908 [A] 
Celkem: A=153,908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</si>
  <si>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</si>
  <si>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113158</t>
  </si>
  <si>
    <t>ODSTRANĚNÍ KRYTU ZPEVNĚNÝCH PLOCH Z BETONU, ODVOZ DO 20KM</t>
  </si>
  <si>
    <t>1,77*0,15=0,266 [A]Celkem: A=0,266 [B]</t>
  </si>
  <si>
    <t>113188</t>
  </si>
  <si>
    <t>ODSTRANĚNÍ KRYTU ZPEVNĚNÝCH PLOCH Z DLAŽDIC, ODVOZ DO 20KM</t>
  </si>
  <si>
    <t>Dlažba 57,51*0,1=5,751 [A] 
Celkem: A=5,751 [B]</t>
  </si>
  <si>
    <t>11</t>
  </si>
  <si>
    <t>113328</t>
  </si>
  <si>
    <t>ODSTRAN PODKL ZPEVNĚNÝCH PLOCH Z KAMENIVA NESTMEL, ODVOZ DO 20KM</t>
  </si>
  <si>
    <t>Asfalt(1034,03+505,05)*0,3=461,724 [A] 
Dlažba 57,51*0,3=17,253 [B] 
Celkem: A+B=478,977 [C]</t>
  </si>
  <si>
    <t>12</t>
  </si>
  <si>
    <t>122738</t>
  </si>
  <si>
    <t>ODKOPÁVKY A PROKOPÁVKY OBECNÉ TŘ. I, ODVOZ DO 20KM</t>
  </si>
  <si>
    <t>Odkop po pláň</t>
  </si>
  <si>
    <t>V místech stávající zeleně 424,74*0,2=84,948 [A] 
424,74*0,15*0,7=44,598 [B] 
Celkem: A+B=129,546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</si>
  <si>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</si>
  <si>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132738</t>
  </si>
  <si>
    <t>HLOUBENÍ RÝH ŠÍŘ DO 2M PAŽ I NEPAŽ TŘ. I, ODVOZ DO 20KM</t>
  </si>
  <si>
    <t>Výkop pro odvodňovací rýhu</t>
  </si>
  <si>
    <t>0,8*0,45*264=95,040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</si>
  <si>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</si>
  <si>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</si>
  <si>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17350</t>
  </si>
  <si>
    <t>ZEMNÍ KRAJNICE A DOSYPÁVKY ZE ZEMIN NEPROPUSTNÝCH</t>
  </si>
  <si>
    <t>nezpevněná krajnice</t>
  </si>
  <si>
    <t>12,26*0,3=3,678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</si>
  <si>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</si>
  <si>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</si>
  <si>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18110</t>
  </si>
  <si>
    <t>ÚPRAVA PLÁNĚ SE ZHUTNĚNÍM V HORNINĚ TŘ. I</t>
  </si>
  <si>
    <t>Vozovka 1194,28=1 194,280 [A] 
Vjezd/výjezd - dlažba 13,73=13,730 [B] 
Chodník u výjezdu 20,21=20,210 [C] 
Parkovací stání 454,86=454,860 [D] 
Nezpevněná krajnice 12,26=12,260 [E] 
Celkem: A+B+C+D+E=1 695,340 [F]</t>
  </si>
  <si>
    <t>položka zahrnuje úpravu pláně včetně vyrovnání výškových rozdílů. Míru zhutnění určuje projekt.</t>
  </si>
  <si>
    <t>15</t>
  </si>
  <si>
    <t>18232</t>
  </si>
  <si>
    <t>ROZPROSTŘENÍ ORNICE V ROVINĚ V TL DO 0,15M</t>
  </si>
  <si>
    <t>položka zahrnuje: 
nutné přemístění ornice z dočasných skládek vzdálených do 50m 
rozprostření ornice v předepsané tloušťce v rovině a ve svahu do 1:5</t>
  </si>
  <si>
    <t>Základy</t>
  </si>
  <si>
    <t>17</t>
  </si>
  <si>
    <t>21157</t>
  </si>
  <si>
    <t>SANAČNÍ ŽEBRA Z KAMENIVA TĚŽENÉHO</t>
  </si>
  <si>
    <t>ŠD 16/32</t>
  </si>
  <si>
    <t>položka zahrnuje dodávku předepsaného kameniva, mimostaveništní a vnitrostaveništní dopravu a jeho uložení 
není-li v zadávací dokumentaci uvedeno jinak, jedná se o nakupovaný materiál</t>
  </si>
  <si>
    <t>18</t>
  </si>
  <si>
    <t>21197</t>
  </si>
  <si>
    <t>OPLÁŠTĚNÍ ODVODŇOVACÍCH ŽEBER Z GEOTEXTILIE</t>
  </si>
  <si>
    <t>geotextílie 200g/m2</t>
  </si>
  <si>
    <t>2*(0,8+0,45)*264=660,000 [A]</t>
  </si>
  <si>
    <t>položka zahrnuje dodávku předepsané geotextilie, mimostaveništní a vnitrostaveništní dopravu a její uložení včetně potřebných přesahů (nezapočítávají se do výměry)</t>
  </si>
  <si>
    <t>16</t>
  </si>
  <si>
    <t>21262</t>
  </si>
  <si>
    <t>TRATIVODY KOMPLET Z TRUB Z PLAST HMOT DN DO 100MM</t>
  </si>
  <si>
    <t>M</t>
  </si>
  <si>
    <t>20,5=20,500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</si>
  <si>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</si>
  <si>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Komunikace</t>
  </si>
  <si>
    <t>19</t>
  </si>
  <si>
    <t>56331</t>
  </si>
  <si>
    <t>VOZOVKOVÉ VRSTVY ZE ŠTĚRKODRTI TL. DO 50MM</t>
  </si>
  <si>
    <t>Chodník u výjezdu 12,26=12,260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</si>
  <si>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</si>
  <si>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20</t>
  </si>
  <si>
    <t>56333</t>
  </si>
  <si>
    <t>VOZOVKOVÉ VRSTVY ZE ŠTĚRKODRTI TL. DO 150MM</t>
  </si>
  <si>
    <t>Vozovka ŠDA 0/32 1194,28=1 194,280 [A] 
Vozovka ŠDB 0/63 1194,28=1 194,280 [B] 
Chodník na výjezdu ŠDB 20,21=20,210 [C] 
Celkem: A+B+C=2 408,770 [D]</t>
  </si>
  <si>
    <t>21</t>
  </si>
  <si>
    <t>56334</t>
  </si>
  <si>
    <t>VOZOVKOVÉ VRSTVY ZE ŠTĚRKODRTI TL. DO 200MM</t>
  </si>
  <si>
    <t>Vjezd/výjezd pod dlažbu 13,73=13,730 [A] 
Parkovací stání 454,86=454,860 [B] 
Celkem: A+B=468,590 [C]</t>
  </si>
  <si>
    <t>22</t>
  </si>
  <si>
    <t>572123</t>
  </si>
  <si>
    <t>INFILTRAČNÍ POSTŘIK Z EMULZE DO 1,0KG/M2</t>
  </si>
  <si>
    <t>infiltrační postřik PI-C 0,8kg/m2</t>
  </si>
  <si>
    <t>Vozovka 1194,28=1 194,280 [A] 
Chodník u výjezdu 20,21=20,210 [B] 
Celkem: A+B=1 214,490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</si>
  <si>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</si>
  <si>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23</t>
  </si>
  <si>
    <t>572213</t>
  </si>
  <si>
    <t>SPOJOVACÍ POSTŘIK Z EMULZE DO 0,5KG/M2</t>
  </si>
  <si>
    <t>spojovací postřik PS-C 0,35kg/m2</t>
  </si>
  <si>
    <t>24</t>
  </si>
  <si>
    <t>574A33</t>
  </si>
  <si>
    <t>ASFALTOVÝ BETON PRO OBRUSNÉ VRSTVY ACO 11 TL. 40MM</t>
  </si>
  <si>
    <t>1194,28=1 194,280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</si>
  <si>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</si>
  <si>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25</t>
  </si>
  <si>
    <t>574A43</t>
  </si>
  <si>
    <t>ASFALTOVÝ BETON PRO OBRUSNÉ VRSTVY ACO 11 TL. 50MM</t>
  </si>
  <si>
    <t>Chodník u výjezdu 20,21=20,210 [A]</t>
  </si>
  <si>
    <t>26</t>
  </si>
  <si>
    <t>574E46</t>
  </si>
  <si>
    <t>ASFALTOVÝ BETON PRO PODKLADNÍ VRSTVY ACP 16+, 16S TL. 50MM</t>
  </si>
  <si>
    <t>1194,28+20,21=1 214,490 [A]</t>
  </si>
  <si>
    <t>27</t>
  </si>
  <si>
    <t>58212</t>
  </si>
  <si>
    <t>DLÁŽDĚNÉ KRYTY Z VELKÝCH KOSTEK DO LOŽE Z MC</t>
  </si>
  <si>
    <t>Nájezd do obytné zóny - žulová kostka tl. 150mm, šedá 10,93m2, červená 2,8m2</t>
  </si>
  <si>
    <t>13,73=13,730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</si>
  <si>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</si>
  <si>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28</t>
  </si>
  <si>
    <t>58251A</t>
  </si>
  <si>
    <t>DLÁŽDĚNÉ KRYTY Z BETONOVÝCH DLAŽDIC DO LOŽE Z KAMENIVA</t>
  </si>
  <si>
    <t>Dlažba např. drainston protect tl. 80mm, oddělení parkovacích stání a symbol O1  jinou barvou, spárování speciálním štěrkem nepropouštějícím úkapy, šedá 445,17m2, antracit 9,69m2,</t>
  </si>
  <si>
    <t>454,86=454,860 [A]</t>
  </si>
  <si>
    <t>29</t>
  </si>
  <si>
    <t>58910</t>
  </si>
  <si>
    <t>VÝPLŇ SPAR ASFALTEM</t>
  </si>
  <si>
    <t>7+10=17,000 [A] 
Celkem: A=17,000 [B]</t>
  </si>
  <si>
    <t>položka zahrnuje: 
- dodávku předepsaného materiálu 
- vyčištění a výplň spar tímto materiálem</t>
  </si>
  <si>
    <t>Úpravy povrchů, podlahy, výplně otvorů</t>
  </si>
  <si>
    <t>30</t>
  </si>
  <si>
    <t>626</t>
  </si>
  <si>
    <t>Vyspravení podezdívek</t>
  </si>
  <si>
    <t>SOUBOR</t>
  </si>
  <si>
    <t>cca 50m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</si>
  <si>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</si>
  <si>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Potrubí</t>
  </si>
  <si>
    <t>31</t>
  </si>
  <si>
    <t>8914</t>
  </si>
  <si>
    <t>Demontáž stávajícího hydrantu</t>
  </si>
  <si>
    <t>demontáž (vrácení provozovateli), stávající odbočení bude uzavřeno zaslepovací přírubou</t>
  </si>
  <si>
    <t>- Položka zahrnuje veškeré práce včetně zemních a výkopových prací</t>
  </si>
  <si>
    <t>32</t>
  </si>
  <si>
    <t>891426.A</t>
  </si>
  <si>
    <t>HYDRANTY PODZEMNÍ DN 80MM</t>
  </si>
  <si>
    <t>včetně výkopových prací, konstrukčních vrtśtev, podkadních betonů, obsypů a pod, včetně zemní teleskopické soupravy viz výkres D.1.1.1. 08.2</t>
  </si>
  <si>
    <t>- Položka zahrnuje kompletní montáž dle technologického předpisu, dodávku armatury, veškerou mimostaveništní a vnitrostaveništní dopravu.</t>
  </si>
  <si>
    <t>33</t>
  </si>
  <si>
    <t>89921</t>
  </si>
  <si>
    <t>VÝŠKOVÁ ÚPRAVA POKLOPŮ</t>
  </si>
  <si>
    <t>kanalizační šachta/poklop 8 ks 
šachtice 3ks</t>
  </si>
  <si>
    <t>- položka výškové úpravy zahrnuje všechny nutné práce a materiály pro zvýšení nebo snížení zařízení (včetně nutné úpravy stávajícího povrchu vozovky nebo chodníku).</t>
  </si>
  <si>
    <t>34</t>
  </si>
  <si>
    <t>89923</t>
  </si>
  <si>
    <t>VÝŠKOVÁ ÚPRAVA KRYCÍCH HRNCŮ</t>
  </si>
  <si>
    <t>vodovodní šoupě 22ks 
plynové šoupě 2ks</t>
  </si>
  <si>
    <t>35</t>
  </si>
  <si>
    <t>89942</t>
  </si>
  <si>
    <t>VÝŘEZ, VÝSEK, ÚTES NA POTRUBÍ DN DO 100MM</t>
  </si>
  <si>
    <t>Navrtávka do přípojky od žlabů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</si>
  <si>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</si>
  <si>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Ostatní konstrukce a práce</t>
  </si>
  <si>
    <t>36</t>
  </si>
  <si>
    <t>914111</t>
  </si>
  <si>
    <t>DOPRAVNÍ ZNAČKY ZÁKLADNÍ VELIKOSTI OCELOVÉ NEREFLEXNÍ - DOD A MONTÁŽ</t>
  </si>
  <si>
    <t>IP12</t>
  </si>
  <si>
    <t>položka zahrnuje: 
- dodávku a montáž značek v požadovaném provedení</t>
  </si>
  <si>
    <t>37</t>
  </si>
  <si>
    <t>914112</t>
  </si>
  <si>
    <t>DOPRAVNÍ ZNAČKY ZÁKLAD VELIKOSTI OCEL NEREFLEXNÍ - MONTÁŽ S PŘEMÍST</t>
  </si>
  <si>
    <t>B2, IP 4B, nové sloupky</t>
  </si>
  <si>
    <t>položka zahrnuje: 
- dopravu demontované značky z dočasné skládky 
- osazení a montáž značky na místě určeném projektem 
- nutnou opravu poškozených částí 
nezahrnuje dodávku značky</t>
  </si>
  <si>
    <t>38</t>
  </si>
  <si>
    <t>914113</t>
  </si>
  <si>
    <t>DOPRAVNÍ ZNAČKY ZÁKLADNÍ VELIKOSTI OCELOVÉ NEREFLEXNÍ - DEMONTÁŽ</t>
  </si>
  <si>
    <t>B2, IP 4B</t>
  </si>
  <si>
    <t>Položka zahrnuje odstranění, demontáž a odklizení materiálu s odvozem na předepsané místo</t>
  </si>
  <si>
    <t>39</t>
  </si>
  <si>
    <t>914232</t>
  </si>
  <si>
    <t>DOPRAVNÍ ZNAČKY ZVĚTŠENÉ VELIKOSTI OCELOVÉ FÓLIE TŘ 2 - MONTÁŽ S PŘEMÍSTĚNÍM</t>
  </si>
  <si>
    <t>IZ 5a - obytná zóna, nové sloupky</t>
  </si>
  <si>
    <t>40</t>
  </si>
  <si>
    <t>914233</t>
  </si>
  <si>
    <t>DOPRAVNÍ ZNAČKY ZVĚTŠENÉ VELIKOSTI OCELOVÉ FÓLIE TŘ 2 - DEMONTÁŽ</t>
  </si>
  <si>
    <t>41</t>
  </si>
  <si>
    <t>917224</t>
  </si>
  <si>
    <t>SILNIČNÍ A CHODNÍKOVÉ OBRUBY Z BETONOVÝCH OBRUBNÍKŮ ŠÍŘ 150MM</t>
  </si>
  <si>
    <t>Položka zahrnuje: 
dodání a pokládku betonových obrubníků o rozměrech předepsaných zadávací dokumentací 
betonové lože i boční betonovou opěrku.</t>
  </si>
  <si>
    <t>42</t>
  </si>
  <si>
    <t>917424</t>
  </si>
  <si>
    <t>CHODNÍKOVÉ OBRUBY Z KAMENNÝCH OBRUBNÍKŮ ŠÍŘ 150MM</t>
  </si>
  <si>
    <t>za sběrnými žlaby, nájezd a výjezd do obytné zóny - přechod mezi asfaltem a žul. dlžbou</t>
  </si>
  <si>
    <t>79,83+42,07=121,900 [A] 
Celkem: A=121,900 [B]</t>
  </si>
  <si>
    <t>Položka zahrnuje: 
dodání a pokládku kamenných obrubníků o rozměrech předepsaných zadávací dokumentací 
betonové lože i boční betonovou opěrku.</t>
  </si>
  <si>
    <t>43</t>
  </si>
  <si>
    <t>91771</t>
  </si>
  <si>
    <t>OBRUBA Z DLAŽEBNÍCH KOSTEK VELKÝCH</t>
  </si>
  <si>
    <t>Položka zahrnuje: 
dodání a pokládku jedné řady dlažebních kostek o rozměrech předepsaných zadávací dokumentací 
betonové lože i boční betonovou opěrku.</t>
  </si>
  <si>
    <t>44</t>
  </si>
  <si>
    <t>919113</t>
  </si>
  <si>
    <t>ŘEZÁNÍ ASFALTOVÉHO KRYTU VOZOVEK TL DO 150MM</t>
  </si>
  <si>
    <t>položka zahrnuje řezání vozovkové vrstvy v předepsané tloušťce, včetně spotřeby vody</t>
  </si>
  <si>
    <t>SO 181</t>
  </si>
  <si>
    <t>Dopravně inženýrská opatření</t>
  </si>
  <si>
    <t>914132</t>
  </si>
  <si>
    <t>DOPRAVNÍ ZNAČKY ZÁKLADNÍ VELIKOSTI OCELOVÉ FÓLIE TŘ 2 - MONTÁŽ S PŘEMÍSTĚNÍM</t>
  </si>
  <si>
    <t>2x B1, B2, B24a</t>
  </si>
  <si>
    <t>914133</t>
  </si>
  <si>
    <t>DOPRAVNÍ ZNAČKY ZÁKLADNÍ VELIKOSTI OCELOVÉ FÓLIE TŘ 2 - DEMONTÁŽ</t>
  </si>
  <si>
    <t>914139</t>
  </si>
  <si>
    <t>DOPRAV ZNAČKY ZÁKLAD VEL OCEL FÓLIE TŘ 2 - NÁJEMNÉ</t>
  </si>
  <si>
    <t>KSDEN</t>
  </si>
  <si>
    <t>4*90=360,000 [A] 
Celkem: A=360,000 [B]</t>
  </si>
  <si>
    <t>položka zahrnuje sazbu za pronájem dopravních značek a zařízení, počet jednotek je určen jako součin počtu značek a počtu dní použití</t>
  </si>
  <si>
    <t>914322</t>
  </si>
  <si>
    <t>DOPRAV ZNAČKY ZMENŠ VEL OCEL FÓLIE TŘ 1 - MONTÁŽ S PŘESUNEM</t>
  </si>
  <si>
    <t>2x E13</t>
  </si>
  <si>
    <t>914323</t>
  </si>
  <si>
    <t>DOPRAV ZNAČKY ZMENŠ VEL OCEL FÓLIE TŘ 1 - DEMONTÁŽ</t>
  </si>
  <si>
    <t>914329</t>
  </si>
  <si>
    <t>DOPRAV ZNAČKY ZMENŠ VEL OCEL FÓLIE TŘ 1 - NÁJEMNÉ</t>
  </si>
  <si>
    <t>2*90=180,000 [A]</t>
  </si>
  <si>
    <t>914432</t>
  </si>
  <si>
    <t>DOPRAVNÍ ZNAČKY 100X150CM OCELOVÉ FÓLIE TŘ 2 - MONTÁŽ S PŘEMÍSTĚNÍM</t>
  </si>
  <si>
    <t>2x IP22</t>
  </si>
  <si>
    <t>914433</t>
  </si>
  <si>
    <t>DOPRAVNÍ ZNAČKY 100X150CM OCELOVÉ FÓLIE TŘ 2 - DEMONTÁŽ</t>
  </si>
  <si>
    <t>914439</t>
  </si>
  <si>
    <t>DOPRAV ZNAČKY 100X150CM OCEL FÓLIE TŘ 2 - NÁJEMNÉ</t>
  </si>
  <si>
    <t>2*90=180,000 [A] 
Celkem: A=180,000 [B]</t>
  </si>
  <si>
    <t>916112</t>
  </si>
  <si>
    <t>DOPRAV SVĚTLO VÝSTRAŽ SAMOSTATNÉ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</si>
  <si>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</si>
  <si>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</si>
  <si>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</si>
  <si>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</si>
  <si>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</si>
  <si>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</si>
  <si>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3*90=270,000 [A] 
Celkem: A=270,000 [B]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</si>
  <si>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</si>
  <si>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</si>
  <si>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</si>
  <si>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</si>
  <si>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</si>
  <si>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</si>
  <si>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</si>
  <si>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</si>
  <si>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916342</t>
  </si>
  <si>
    <t>SMĚROV DESKY Z4 JEDNOSTR S FÓLIÍ TŘ 2 - MONTÁŽ S PŘESUNEM</t>
  </si>
  <si>
    <t>916343</t>
  </si>
  <si>
    <t>SMĚROVACÍ DESKY Z4 JEDNOSTR S FÓLIÍ TŘ 2 - DEMONTÁŽ</t>
  </si>
  <si>
    <t>916349</t>
  </si>
  <si>
    <t>SMĚROVACÍ DESKY Z4 JEDNOSTR S FÓLIÍ TŘ 2 - NÁJEMNÉ</t>
  </si>
  <si>
    <t>8*90=720,000 [A] 
Celkem: A=720,000 [B]</t>
  </si>
  <si>
    <t>SO 301</t>
  </si>
  <si>
    <t>Rekonstrukce kanalizace</t>
  </si>
  <si>
    <t>01400A1</t>
  </si>
  <si>
    <t>POPLATKY - nákup vhodného zásypového materiálu</t>
  </si>
  <si>
    <t>zahrnuje jinde neuvedené poplatky související s výstavbou</t>
  </si>
  <si>
    <t>přebytečný výkopek</t>
  </si>
  <si>
    <t>11511</t>
  </si>
  <si>
    <t>ČERPÁNÍ VODY DO 500 L/MIN</t>
  </si>
  <si>
    <t>HOD</t>
  </si>
  <si>
    <t>Pouze v případě výskytu vody ve výkopu</t>
  </si>
  <si>
    <t>Odhad 180=180,000 [A]</t>
  </si>
  <si>
    <t>Položka čerpání vody na povrchu zahrnuje i potrubí, pohotovost záložní čerpací soupravy a zřízení čerpací jímky. Součástí položky je také následná demontáž a likvidace těchto zařízení</t>
  </si>
  <si>
    <t>12110</t>
  </si>
  <si>
    <t>SEJMUTÍ ORNICE NEBO LESNÍ PŮDY</t>
  </si>
  <si>
    <t>tl. 15 cm v travnatém povrchu 
1,3*0,15*(2,16+20,01)=4,323 [A]</t>
  </si>
  <si>
    <t>položka zahrnuje sejmutí ornice bez ohledu na tloušťku vrstvy a její vodorovnou dopravu 
nezahrnuje uložení na trvalou skládku</t>
  </si>
  <si>
    <t>Rýhy pro kanalizaci</t>
  </si>
  <si>
    <t>Stoka B 
1,3*8,22*(1,75+2,24)/2=21,319 [A] 
1,3*(14,95-8,22)*(2,24+2,64)/2=21,348 [B] 
1,3*(18,17-14,95)*(2,64+2,83)/2=11,449 [C] 
1,3*(19,32-18,17)*(2,83+2,9)/2=4,283 [D] 
1,3*(19,72-19,32)*(2,9+2,95)/2=1,521 [E] 
1,3*(19,92-19,72)*2,95=0,767 [F] 
1,3*(20,36-19,92)*(2,95+2,96)/2=1,690 [G] 
1,3*(20,64-20,36)*2,96=1,077 [H] 
1,3*(21,71-20,64)*(2,96+3)/2=4,145 [I] 
1,3*(22,01-21,71)*(3+2,99)/2=1,168 [J] 
1,3*(22,47-22,01)*(2,99+2,98)/2=1,785 [K] 
1,3*(23,42-22,47)*(2,98+2,96)/2=3,668 [L] 
1,3*(23,66-23,42)*(2,96+2,95)/2=0,922 [M] 
1,3*(24,11-23,66)*2,95=1,726 [N] 
1,3*(25,63-24,11)*(2,93+2,95)/2=5,809 [O] 
1,3*(29,43-25,63)*(2,93+2,91)/2=14,425 [P] 
1,3*(31,73-29,43)*(2,91+2,89)/2=8,671 [Q] 
1,3*(34,34-31,73)*(2,85+2,89)/2=9,738 [R] 
1,3*(34,47-34,34)*2,85=0,482 [S] 
1,3*(35,81-34,47)*(2,85+2,83)/2=4,947 [T] 
1,3*(36,38-35,81)*(2,83+2,82)/2=2,093 [U] 
1,3*(36,74-36,38)*(2,82+2,79)/2=1,313 [V] 
1,3*(42,98-36,74)*(2,79+2,7)/2=22,267 [W] 
1,3*(44,23-42,98)*(2,7+2,68)/2=4,371 [X] 
1,3*(45,48-44,23)*(2,68+2,65)/2=4,331 [Y] 
1,3*(48,46-45,48)*(2,65+2,55)/2=10,072 [Z] 
1,3*(50,09-48,46)*2,55=5,403 [AA] 
1,3*(50,46-50,09)*(2,55+2,53)/2=1,222 [AB] 
1,3*(50,67-50,46)*2,53=0,691 [AC] 
1,3*(52,91-50,67)*(2,53+2,45)/2=7,251 [AD] 
1,3*(54,26-52,91)*(2,45+2,18)/2=4,063 [AE] 
1,3*(55,09-54,26)*(2,18+2,02)/2=2,266 [AF] 
1,3*(57,14-55,09)*(2,02+1,61)/2=4,837 [AG] 
1,3*(58,37-57,14)*(1,61+1,43)/2=2,430 [AH] 
1,3*(58,75-58,37)*(1,43+1,32)/2=0,679 [AI] 
1,3*(59,15-58,75)*(1,24+1,32)/2+1,3*(59,29-59,15)*(1,25+1,24)/2=0,892 [AJ] 
Stoka BA 
1,3*0,06*(2,95+2,96)/2+1,3*(0,09-0,06)*2,96=0,346 [AK] 
1,3*(0,53-0,09)*(2,97+2,96)/2+1,3*(1,41-0,53)*(3+2,97)/2=5,111 [AL] 
1,3*(1,62-1,41)*(3,0+2,97)/2+1,3*(2,28-1,62)*(2,97+3,03)/2=3,389 [AM] 
1,3*(2,4-2,28)*(3,03+3,05)/2+1,3*(3,23-2,4)*3,05=3,765 [AN] 
1,3*(3,59-3,23)*(3,05+3,01)/2+1,3*(3,64-3,59)*(3,02+3,01)/2=1,614 [AO] 
Svody sběrných žlabů 
1,3*2*(2,35+2,3+2+1+1,8+3,3+1+1,1+2,04+1,8)=48,594 [AP] 
Rozšíření pro šachty  
0,7*2*(2,8+2,9+2,85+2,77+2,8+2,6)=23,408 [AQ] 
Přepojení 
1,3*1,77*1+1,3*2,08*2+4,43*1,3*2,88+1,3*2,87*4,4=40,711 [AR] 
Celkem: A+B+C+D+E+F+G+H+I+J+K+L+M+N+O+P+Q+R+S+T+U+V+W+X+Y+Z+AA+AB+AC+AD+AE+AF+AG+AH+AI+AJ+AK+AL+AM+AN+AO+AP+AQ+AR=322,059 [AS]</t>
  </si>
  <si>
    <t>17511</t>
  </si>
  <si>
    <t>OBSYP POTRUBÍ A OBJEKTŮ SE ZHUTNĚNÍM</t>
  </si>
  <si>
    <t>zpětný zásyp</t>
  </si>
  <si>
    <t>329,139-84,822 
Celkem: A=244,317 [B]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</si>
  <si>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</si>
  <si>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17581</t>
  </si>
  <si>
    <t>OBSYP POTRUBÍ A OBJEKTŮ Z NAKUPOVANÝCH MATERIÁLŮ</t>
  </si>
  <si>
    <t>Pískové lože a obsyp potrubí</t>
  </si>
  <si>
    <t>Stoka B 
75,556*(0,15+0,3+0,3)=56,667 [A] 
Stoka BA 
7,423*(0,15+0,3+0,3)=5,567 [B] 
Svody sběrných žlabů 
24,297*(0,15+0,15+0,3)=14,578 [C] 
Pod základ uličních vpustí 
4*0,08*1*1=0,320 [D] 
Přepojení 
11,83*(0,15+0,2+0,3)=7,690 [E] 
Celkem: A+B+C+D+E=84,822 [F]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</si>
  <si>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</si>
  <si>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Stoka B 
1,3*58,12=75,556 [A] 
Stoka BA 
1,3*5,71=7,423 [B] 
Rozšíření pro šachty 
6*0,7*2=8,400 [C] 
Svody sběrných žlabů 
1,3*(2,35+2,3+2+1+1,8+3,3+1+1,1+2,04+1,8)=24,297 [D] 
žlaby 
72,5*1=72,500 [E] 
Přepojení 
11,83*1,3=15,379 [F] 
Celkem: A+B+C+D+E+F=203,555 [G]</t>
  </si>
  <si>
    <t>tl. 15 cm v travnatém povrchu 
1,3*(2,16+20,01)=28,821 [A]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</si>
  <si>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</si>
  <si>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</si>
  <si>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</si>
  <si>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272313</t>
  </si>
  <si>
    <t>ZÁKLADY Z PROSTÉHO BETONU DO C16/20</t>
  </si>
  <si>
    <t>Pod revizní šachty 
6*0,15*2*2=3,600 [A] 
Pod uliční vpusti 
4*0,14*1*1=0,560 [B] 
Pod žlaby 
72,5*1*0,2=14,500 [C] 
Celkem: A+B+C=18,660 [D]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</si>
  <si>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</si>
  <si>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83434</t>
  </si>
  <si>
    <t>POTRUBÍ Z TRUB KAMENINOVÝCH DN DO 200MM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</si>
  <si>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</si>
  <si>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83445</t>
  </si>
  <si>
    <t>POTRUBÍ Z TRUB KAMENINOVÝCH DN DO 300MM</t>
  </si>
  <si>
    <t>83446</t>
  </si>
  <si>
    <t>POTRUBÍ Z TRUB KAMENINOVÝCH DN DO 400MM</t>
  </si>
  <si>
    <t>87433</t>
  </si>
  <si>
    <t>POTRUBÍ Z TRUB PLASTOVÝCH ODPADNÍCH DN DO 150MM</t>
  </si>
  <si>
    <t>PVC SN8 DN 150</t>
  </si>
  <si>
    <t>87527</t>
  </si>
  <si>
    <t>POTRUBÍ DREN Z TRUB PLAST (I FLEXIBIL) DN DO 100MM</t>
  </si>
  <si>
    <t>63,83+11,83=75,660 [A] 
Celkem: A=75,660 [B]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</si>
  <si>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</si>
  <si>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894145</t>
  </si>
  <si>
    <t>ŠACHTY KANALIZAČNÍ Z BETON DÍLCŮ NA POTRUBÍ DN DO 300MM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</si>
  <si>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</si>
  <si>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89712</t>
  </si>
  <si>
    <t>VPUSŤ KANALIZAČNÍ ULIČNÍ KOMPLETNÍ Z BETONOVÝCH DÍLCŮ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</si>
  <si>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</si>
  <si>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897543</t>
  </si>
  <si>
    <t>VPUSŤ ODVOD ŽLABŮ Z POLYMERBETONU SV. ŠÍŘKY DO 200MM</t>
  </si>
  <si>
    <t>položka zahrnuje dodávku a osazení předepsaného dílce včetně mříže 
nezahrnuje předepsané podkladní konstrukce</t>
  </si>
  <si>
    <t>899121</t>
  </si>
  <si>
    <t>MŘÍŽE OCELOVÉ SAMOSTATNÉ</t>
  </si>
  <si>
    <t>Nové obrubníkové vtokové mříže pro UV04 a UV05</t>
  </si>
  <si>
    <t>Položka zahrnuje dodávku a osazení předepsané mříže včetně rámu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</si>
  <si>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</si>
  <si>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</si>
  <si>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</si>
  <si>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899642</t>
  </si>
  <si>
    <t>ZKOUŠKA VODOTĚSNOSTI POTRUBÍ DN DO 200MM</t>
  </si>
  <si>
    <t>899652</t>
  </si>
  <si>
    <t>ZKOUŠKA VODOTĚSNOSTI POTRUBÍ DN DO 300MM</t>
  </si>
  <si>
    <t>899901</t>
  </si>
  <si>
    <t>PŘEPOJENÍ PŘÍPOJEK</t>
  </si>
  <si>
    <t>Přepojení přípojek 4=4,000 [A] 
Napojení uličních vpustí 4=4,000 [B] 
Napojení sběrných žlabů 9=9,000 [C] 
Celkem: A+B+C=17,000 [D]</t>
  </si>
  <si>
    <t>položka zahrnuje řez na potrubí, dodání a osazení příslušných tvarovek a armatur</t>
  </si>
  <si>
    <t>93543</t>
  </si>
  <si>
    <t>ŽLABY Z DÍLCŮ Z POLYMERBETONU SVĚTLÉ ŠÍŘKY DO 200MM VČETNĚ MŘÍŽÍ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</si>
  <si>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</si>
  <si>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SO 402</t>
  </si>
  <si>
    <t>Přeložka vedení ČEZ a.s.</t>
  </si>
  <si>
    <t>Přebytečná zemina</t>
  </si>
  <si>
    <t>24,1*0,35*0,1=0,844 [A] 
Celkem: A=0,844 [B]</t>
  </si>
  <si>
    <t>24,1*0,35*0,9=7,592 [A]</t>
  </si>
  <si>
    <t>zpětný zásyp 24,1*0,35*0,8=6,748 [A] 
Celkem: A=6,748 [B]</t>
  </si>
  <si>
    <t>Pískový obsyp 24,1*0,35*0,1=0,844 [A] 
Celkem: A=0,844 [B]</t>
  </si>
  <si>
    <t>18130</t>
  </si>
  <si>
    <t>ÚPRAVA PLÁNĚ BEZ ZHUTNĚNÍ</t>
  </si>
  <si>
    <t>24,1*0,35=8,435 [A]</t>
  </si>
  <si>
    <t>položka zahrnuje úpravu pláně včetně vyrovnání výškových rozdílů</t>
  </si>
  <si>
    <t>Přidružená stavební výroba</t>
  </si>
  <si>
    <t>702232</t>
  </si>
  <si>
    <t>KABELOVÁ CHRÁNIČKA ZEMNÍ DĚLENÁ DN PŘES 100 DO 200 MM</t>
  </si>
  <si>
    <t>1. Položka obsahuje:  
 – proražení otvoru zdivem o průřezu od 0,01 do 0,025m2  
 – úpravu a začištění omítky po montáži vedení  
 – pomocné mechanismy  
2. Položka neobsahuje:  
 – protipožární ucpávku  
3. Způsob měření:  
Udává se počet kusů kompletní konstrukce nebo práce.</t>
  </si>
  <si>
    <t>702311</t>
  </si>
  <si>
    <t>ZAKRYTÍ KABELŮ VÝSTRAŽNOU FÓLIÍ ŠÍŘKY DO 20 CM</t>
  </si>
  <si>
    <t>1. Položka obsahuje: 
– přípravu podkladu pro osazení 
2. Položka neobsahuje: 
 X 
3. Způsob měření: 
Měří se metr délkový.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</si>
</sst>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'010'!I3</f>
      </c>
      <c r="D10" s="21">
        <f>'010'!O2</f>
      </c>
      <c r="E10" s="21">
        <f>C10+D10</f>
      </c>
    </row>
    <row r="11" spans="1:5" ht="12.75" customHeight="1">
      <c r="A11" s="20" t="s">
        <v>77</v>
      </c>
      <c r="B11" s="20" t="s">
        <v>78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286</v>
      </c>
      <c r="B12" s="20" t="s">
        <v>287</v>
      </c>
      <c r="C12" s="21">
        <f>'SO 181'!I3</f>
      </c>
      <c r="D12" s="21">
        <f>'SO 181'!O2</f>
      </c>
      <c r="E12" s="21">
        <f>C12+D12</f>
      </c>
    </row>
    <row r="13" spans="1:5" ht="12.75" customHeight="1">
      <c r="A13" s="20" t="s">
        <v>338</v>
      </c>
      <c r="B13" s="20" t="s">
        <v>339</v>
      </c>
      <c r="C13" s="21">
        <f>'SO 301'!I3</f>
      </c>
      <c r="D13" s="21">
        <f>'SO 301'!O2</f>
      </c>
      <c r="E13" s="21">
        <f>C13+D13</f>
      </c>
    </row>
    <row r="14" spans="1:5" ht="12.75" customHeight="1">
      <c r="A14" s="20" t="s">
        <v>416</v>
      </c>
      <c r="B14" s="20" t="s">
        <v>417</v>
      </c>
      <c r="C14" s="21">
        <f>'SO 402'!I3</f>
      </c>
      <c r="D14" s="21">
        <f>'SO 402'!O2</f>
      </c>
      <c r="E14" s="21">
        <f>C14+D14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47</v>
      </c>
    </row>
    <row r="12" spans="1:5" ht="12.75">
      <c r="A12" t="s">
        <v>52</v>
      </c>
      <c r="E12" s="36" t="s">
        <v>53</v>
      </c>
    </row>
    <row r="13" spans="1:16" ht="12.75">
      <c r="A13" s="25" t="s">
        <v>45</v>
      </c>
      <c r="B13" s="29" t="s">
        <v>23</v>
      </c>
      <c r="C13" s="29" t="s">
        <v>54</v>
      </c>
      <c r="D13" s="25" t="s">
        <v>47</v>
      </c>
      <c r="E13" s="30" t="s">
        <v>55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25.5">
      <c r="A14" s="35" t="s">
        <v>50</v>
      </c>
      <c r="E14" s="36" t="s">
        <v>56</v>
      </c>
    </row>
    <row r="15" spans="1:5" ht="12.75">
      <c r="A15" s="37" t="s">
        <v>51</v>
      </c>
      <c r="E15" s="38" t="s">
        <v>47</v>
      </c>
    </row>
    <row r="16" spans="1:5" ht="38.25">
      <c r="A16" t="s">
        <v>52</v>
      </c>
      <c r="E16" s="36" t="s">
        <v>57</v>
      </c>
    </row>
    <row r="17" spans="1:16" ht="12.7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60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61</v>
      </c>
    </row>
    <row r="19" spans="1:5" ht="12.75">
      <c r="A19" s="37" t="s">
        <v>51</v>
      </c>
      <c r="E19" s="38" t="s">
        <v>47</v>
      </c>
    </row>
    <row r="20" spans="1:5" ht="12.75">
      <c r="A20" t="s">
        <v>52</v>
      </c>
      <c r="E20" s="36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49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51">
      <c r="A22" s="35" t="s">
        <v>50</v>
      </c>
      <c r="E22" s="36" t="s">
        <v>65</v>
      </c>
    </row>
    <row r="23" spans="1:5" ht="12.75">
      <c r="A23" s="37" t="s">
        <v>51</v>
      </c>
      <c r="E23" s="38" t="s">
        <v>47</v>
      </c>
    </row>
    <row r="24" spans="1:5" ht="12.75">
      <c r="A24" t="s">
        <v>52</v>
      </c>
      <c r="E24" s="36" t="s">
        <v>62</v>
      </c>
    </row>
    <row r="25" spans="1:16" ht="12.75">
      <c r="A25" s="25" t="s">
        <v>45</v>
      </c>
      <c r="B25" s="29" t="s">
        <v>35</v>
      </c>
      <c r="C25" s="29" t="s">
        <v>66</v>
      </c>
      <c r="D25" s="25" t="s">
        <v>47</v>
      </c>
      <c r="E25" s="30" t="s">
        <v>67</v>
      </c>
      <c r="F25" s="31" t="s">
        <v>49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63.75">
      <c r="A28" t="s">
        <v>52</v>
      </c>
      <c r="E28" s="36" t="s">
        <v>68</v>
      </c>
    </row>
    <row r="29" spans="1:16" ht="12.75">
      <c r="A29" s="25" t="s">
        <v>45</v>
      </c>
      <c r="B29" s="29" t="s">
        <v>37</v>
      </c>
      <c r="C29" s="29" t="s">
        <v>69</v>
      </c>
      <c r="D29" s="25" t="s">
        <v>47</v>
      </c>
      <c r="E29" s="30" t="s">
        <v>70</v>
      </c>
      <c r="F29" s="31" t="s">
        <v>71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47</v>
      </c>
    </row>
    <row r="32" spans="1:5" ht="89.25">
      <c r="A32" t="s">
        <v>52</v>
      </c>
      <c r="E32" s="36" t="s">
        <v>72</v>
      </c>
    </row>
    <row r="33" spans="1:16" ht="12.75">
      <c r="A33" s="25" t="s">
        <v>45</v>
      </c>
      <c r="B33" s="29" t="s">
        <v>73</v>
      </c>
      <c r="C33" s="29" t="s">
        <v>74</v>
      </c>
      <c r="D33" s="25" t="s">
        <v>47</v>
      </c>
      <c r="E33" s="30" t="s">
        <v>75</v>
      </c>
      <c r="F33" s="31" t="s">
        <v>49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47</v>
      </c>
    </row>
    <row r="36" spans="1:5" ht="25.5">
      <c r="A36" t="s">
        <v>52</v>
      </c>
      <c r="E36" s="36" t="s">
        <v>76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0+O8+O29+O70+O83+O128+O133+O154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</v>
      </c>
      <c r="I3" s="39">
        <f>0+I8+I29+I70+I83+I128+I133+I154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77</v>
      </c>
      <c r="D4" s="6"/>
      <c r="E4" s="18" t="s">
        <v>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79</v>
      </c>
      <c r="D9" s="25" t="s">
        <v>47</v>
      </c>
      <c r="E9" s="30" t="s">
        <v>80</v>
      </c>
      <c r="F9" s="31" t="s">
        <v>81</v>
      </c>
      <c r="G9" s="32">
        <v>169.534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82</v>
      </c>
    </row>
    <row r="11" spans="1:5" ht="12.75">
      <c r="A11" s="37" t="s">
        <v>51</v>
      </c>
      <c r="E11" s="38" t="s">
        <v>47</v>
      </c>
    </row>
    <row r="12" spans="1:5" ht="25.5">
      <c r="A12" t="s">
        <v>52</v>
      </c>
      <c r="E12" s="36" t="s">
        <v>83</v>
      </c>
    </row>
    <row r="13" spans="1:16" ht="12.75">
      <c r="A13" s="25" t="s">
        <v>45</v>
      </c>
      <c r="B13" s="29" t="s">
        <v>23</v>
      </c>
      <c r="C13" s="29" t="s">
        <v>84</v>
      </c>
      <c r="D13" s="25" t="s">
        <v>47</v>
      </c>
      <c r="E13" s="30" t="s">
        <v>80</v>
      </c>
      <c r="F13" s="31" t="s">
        <v>81</v>
      </c>
      <c r="G13" s="32">
        <v>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85</v>
      </c>
    </row>
    <row r="15" spans="1:5" ht="12.75">
      <c r="A15" s="37" t="s">
        <v>51</v>
      </c>
      <c r="E15" s="38" t="s">
        <v>47</v>
      </c>
    </row>
    <row r="16" spans="1:5" ht="25.5">
      <c r="A16" t="s">
        <v>52</v>
      </c>
      <c r="E16" s="36" t="s">
        <v>83</v>
      </c>
    </row>
    <row r="17" spans="1:16" ht="12.75">
      <c r="A17" s="25" t="s">
        <v>45</v>
      </c>
      <c r="B17" s="29" t="s">
        <v>22</v>
      </c>
      <c r="C17" s="29" t="s">
        <v>86</v>
      </c>
      <c r="D17" s="25" t="s">
        <v>47</v>
      </c>
      <c r="E17" s="30" t="s">
        <v>87</v>
      </c>
      <c r="F17" s="31" t="s">
        <v>81</v>
      </c>
      <c r="G17" s="32">
        <v>526.602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88</v>
      </c>
    </row>
    <row r="19" spans="1:5" ht="12.75">
      <c r="A19" s="37" t="s">
        <v>51</v>
      </c>
      <c r="E19" s="38" t="s">
        <v>47</v>
      </c>
    </row>
    <row r="20" spans="1:5" ht="25.5">
      <c r="A20" t="s">
        <v>52</v>
      </c>
      <c r="E20" s="36" t="s">
        <v>83</v>
      </c>
    </row>
    <row r="21" spans="1:16" ht="12.75">
      <c r="A21" s="25" t="s">
        <v>45</v>
      </c>
      <c r="B21" s="29" t="s">
        <v>33</v>
      </c>
      <c r="C21" s="29" t="s">
        <v>89</v>
      </c>
      <c r="D21" s="25" t="s">
        <v>47</v>
      </c>
      <c r="E21" s="30" t="s">
        <v>90</v>
      </c>
      <c r="F21" s="31" t="s">
        <v>81</v>
      </c>
      <c r="G21" s="32">
        <v>50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47</v>
      </c>
    </row>
    <row r="24" spans="1:5" ht="25.5">
      <c r="A24" t="s">
        <v>52</v>
      </c>
      <c r="E24" s="36" t="s">
        <v>91</v>
      </c>
    </row>
    <row r="25" spans="1:16" ht="12.75">
      <c r="A25" s="25" t="s">
        <v>45</v>
      </c>
      <c r="B25" s="29" t="s">
        <v>35</v>
      </c>
      <c r="C25" s="29" t="s">
        <v>92</v>
      </c>
      <c r="D25" s="25" t="s">
        <v>47</v>
      </c>
      <c r="E25" s="30" t="s">
        <v>93</v>
      </c>
      <c r="F25" s="31" t="s">
        <v>49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94</v>
      </c>
    </row>
    <row r="27" spans="1:5" ht="12.75">
      <c r="A27" s="37" t="s">
        <v>51</v>
      </c>
      <c r="E27" s="38" t="s">
        <v>47</v>
      </c>
    </row>
    <row r="28" spans="1:5" ht="12.75">
      <c r="A28" t="s">
        <v>52</v>
      </c>
      <c r="E28" s="36" t="s">
        <v>53</v>
      </c>
    </row>
    <row r="29" spans="1:18" ht="12.75" customHeight="1">
      <c r="A29" s="6" t="s">
        <v>43</v>
      </c>
      <c r="B29" s="6"/>
      <c r="C29" s="41" t="s">
        <v>29</v>
      </c>
      <c r="D29" s="6"/>
      <c r="E29" s="27" t="s">
        <v>95</v>
      </c>
      <c r="F29" s="6"/>
      <c r="G29" s="6"/>
      <c r="H29" s="6"/>
      <c r="I29" s="42">
        <f>0+Q29</f>
      </c>
      <c r="O29">
        <f>0+R29</f>
      </c>
      <c r="Q29">
        <f>0+I30+I34+I38+I42+I46+I50+I54+I58+I62+I66</f>
      </c>
      <c r="R29">
        <f>0+O30+O34+O38+O42+O46+O50+O54+O58+O62+O66</f>
      </c>
    </row>
    <row r="30" spans="1:16" ht="12.75">
      <c r="A30" s="25" t="s">
        <v>45</v>
      </c>
      <c r="B30" s="29" t="s">
        <v>73</v>
      </c>
      <c r="C30" s="29" t="s">
        <v>96</v>
      </c>
      <c r="D30" s="25" t="s">
        <v>47</v>
      </c>
      <c r="E30" s="30" t="s">
        <v>97</v>
      </c>
      <c r="F30" s="31" t="s">
        <v>98</v>
      </c>
      <c r="G30" s="32">
        <v>127.422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99</v>
      </c>
    </row>
    <row r="33" spans="1:5" ht="12.75">
      <c r="A33" t="s">
        <v>52</v>
      </c>
      <c r="E33" s="36" t="s">
        <v>100</v>
      </c>
    </row>
    <row r="34" spans="1:16" ht="25.5">
      <c r="A34" s="25" t="s">
        <v>45</v>
      </c>
      <c r="B34" s="29" t="s">
        <v>101</v>
      </c>
      <c r="C34" s="29" t="s">
        <v>102</v>
      </c>
      <c r="D34" s="25" t="s">
        <v>47</v>
      </c>
      <c r="E34" s="30" t="s">
        <v>103</v>
      </c>
      <c r="F34" s="31" t="s">
        <v>81</v>
      </c>
      <c r="G34" s="32">
        <v>153.908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104</v>
      </c>
    </row>
    <row r="37" spans="1:5" ht="63.75">
      <c r="A37" t="s">
        <v>52</v>
      </c>
      <c r="E37" s="36" t="s">
        <v>105</v>
      </c>
    </row>
    <row r="38" spans="1:16" ht="12.75">
      <c r="A38" s="25" t="s">
        <v>45</v>
      </c>
      <c r="B38" s="29" t="s">
        <v>40</v>
      </c>
      <c r="C38" s="29" t="s">
        <v>106</v>
      </c>
      <c r="D38" s="25" t="s">
        <v>47</v>
      </c>
      <c r="E38" s="30" t="s">
        <v>107</v>
      </c>
      <c r="F38" s="31" t="s">
        <v>81</v>
      </c>
      <c r="G38" s="32">
        <v>0.266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108</v>
      </c>
    </row>
    <row r="41" spans="1:5" ht="63.75">
      <c r="A41" t="s">
        <v>52</v>
      </c>
      <c r="E41" s="36" t="s">
        <v>105</v>
      </c>
    </row>
    <row r="42" spans="1:16" ht="12.75">
      <c r="A42" s="25" t="s">
        <v>45</v>
      </c>
      <c r="B42" s="29" t="s">
        <v>42</v>
      </c>
      <c r="C42" s="29" t="s">
        <v>109</v>
      </c>
      <c r="D42" s="25" t="s">
        <v>47</v>
      </c>
      <c r="E42" s="30" t="s">
        <v>110</v>
      </c>
      <c r="F42" s="31" t="s">
        <v>81</v>
      </c>
      <c r="G42" s="32">
        <v>5.751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111</v>
      </c>
    </row>
    <row r="45" spans="1:5" ht="63.75">
      <c r="A45" t="s">
        <v>52</v>
      </c>
      <c r="E45" s="36" t="s">
        <v>105</v>
      </c>
    </row>
    <row r="46" spans="1:16" ht="25.5">
      <c r="A46" s="25" t="s">
        <v>45</v>
      </c>
      <c r="B46" s="29" t="s">
        <v>112</v>
      </c>
      <c r="C46" s="29" t="s">
        <v>113</v>
      </c>
      <c r="D46" s="25" t="s">
        <v>47</v>
      </c>
      <c r="E46" s="30" t="s">
        <v>114</v>
      </c>
      <c r="F46" s="31" t="s">
        <v>81</v>
      </c>
      <c r="G46" s="32">
        <v>478.977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115</v>
      </c>
    </row>
    <row r="49" spans="1:5" ht="63.75">
      <c r="A49" t="s">
        <v>52</v>
      </c>
      <c r="E49" s="36" t="s">
        <v>105</v>
      </c>
    </row>
    <row r="50" spans="1:16" ht="12.75">
      <c r="A50" s="25" t="s">
        <v>45</v>
      </c>
      <c r="B50" s="29" t="s">
        <v>116</v>
      </c>
      <c r="C50" s="29" t="s">
        <v>117</v>
      </c>
      <c r="D50" s="25" t="s">
        <v>47</v>
      </c>
      <c r="E50" s="30" t="s">
        <v>118</v>
      </c>
      <c r="F50" s="31" t="s">
        <v>81</v>
      </c>
      <c r="G50" s="32">
        <v>129.546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119</v>
      </c>
    </row>
    <row r="52" spans="1:5" ht="38.25">
      <c r="A52" s="37" t="s">
        <v>51</v>
      </c>
      <c r="E52" s="38" t="s">
        <v>120</v>
      </c>
    </row>
    <row r="53" spans="1:5" ht="369.75">
      <c r="A53" t="s">
        <v>52</v>
      </c>
      <c r="E53" s="36" t="s">
        <v>121</v>
      </c>
    </row>
    <row r="54" spans="1:16" ht="12.75">
      <c r="A54" s="25" t="s">
        <v>45</v>
      </c>
      <c r="B54" s="29" t="s">
        <v>37</v>
      </c>
      <c r="C54" s="29" t="s">
        <v>122</v>
      </c>
      <c r="D54" s="25" t="s">
        <v>47</v>
      </c>
      <c r="E54" s="30" t="s">
        <v>123</v>
      </c>
      <c r="F54" s="31" t="s">
        <v>81</v>
      </c>
      <c r="G54" s="32">
        <v>95.04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124</v>
      </c>
    </row>
    <row r="56" spans="1:5" ht="12.75">
      <c r="A56" s="37" t="s">
        <v>51</v>
      </c>
      <c r="E56" s="38" t="s">
        <v>125</v>
      </c>
    </row>
    <row r="57" spans="1:5" ht="318.75">
      <c r="A57" t="s">
        <v>52</v>
      </c>
      <c r="E57" s="36" t="s">
        <v>126</v>
      </c>
    </row>
    <row r="58" spans="1:16" ht="12.75">
      <c r="A58" s="25" t="s">
        <v>45</v>
      </c>
      <c r="B58" s="29" t="s">
        <v>127</v>
      </c>
      <c r="C58" s="29" t="s">
        <v>128</v>
      </c>
      <c r="D58" s="25" t="s">
        <v>47</v>
      </c>
      <c r="E58" s="30" t="s">
        <v>129</v>
      </c>
      <c r="F58" s="31" t="s">
        <v>81</v>
      </c>
      <c r="G58" s="32">
        <v>3.678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130</v>
      </c>
    </row>
    <row r="60" spans="1:5" ht="12.75">
      <c r="A60" s="37" t="s">
        <v>51</v>
      </c>
      <c r="E60" s="38" t="s">
        <v>131</v>
      </c>
    </row>
    <row r="61" spans="1:5" ht="242.25">
      <c r="A61" t="s">
        <v>52</v>
      </c>
      <c r="E61" s="36" t="s">
        <v>132</v>
      </c>
    </row>
    <row r="62" spans="1:16" ht="12.75">
      <c r="A62" s="25" t="s">
        <v>45</v>
      </c>
      <c r="B62" s="29" t="s">
        <v>133</v>
      </c>
      <c r="C62" s="29" t="s">
        <v>134</v>
      </c>
      <c r="D62" s="25" t="s">
        <v>47</v>
      </c>
      <c r="E62" s="30" t="s">
        <v>135</v>
      </c>
      <c r="F62" s="31" t="s">
        <v>98</v>
      </c>
      <c r="G62" s="32">
        <v>1695.34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76.5">
      <c r="A64" s="37" t="s">
        <v>51</v>
      </c>
      <c r="E64" s="38" t="s">
        <v>136</v>
      </c>
    </row>
    <row r="65" spans="1:5" ht="25.5">
      <c r="A65" t="s">
        <v>52</v>
      </c>
      <c r="E65" s="36" t="s">
        <v>137</v>
      </c>
    </row>
    <row r="66" spans="1:16" ht="12.75">
      <c r="A66" s="25" t="s">
        <v>45</v>
      </c>
      <c r="B66" s="29" t="s">
        <v>138</v>
      </c>
      <c r="C66" s="29" t="s">
        <v>139</v>
      </c>
      <c r="D66" s="25" t="s">
        <v>47</v>
      </c>
      <c r="E66" s="30" t="s">
        <v>140</v>
      </c>
      <c r="F66" s="31" t="s">
        <v>98</v>
      </c>
      <c r="G66" s="32">
        <v>252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47</v>
      </c>
    </row>
    <row r="69" spans="1:5" ht="38.25">
      <c r="A69" t="s">
        <v>52</v>
      </c>
      <c r="E69" s="36" t="s">
        <v>141</v>
      </c>
    </row>
    <row r="70" spans="1:18" ht="12.75" customHeight="1">
      <c r="A70" s="6" t="s">
        <v>43</v>
      </c>
      <c r="B70" s="6"/>
      <c r="C70" s="41" t="s">
        <v>23</v>
      </c>
      <c r="D70" s="6"/>
      <c r="E70" s="27" t="s">
        <v>142</v>
      </c>
      <c r="F70" s="6"/>
      <c r="G70" s="6"/>
      <c r="H70" s="6"/>
      <c r="I70" s="42">
        <f>0+Q70</f>
      </c>
      <c r="O70">
        <f>0+R70</f>
      </c>
      <c r="Q70">
        <f>0+I71+I75+I79</f>
      </c>
      <c r="R70">
        <f>0+O71+O75+O79</f>
      </c>
    </row>
    <row r="71" spans="1:16" ht="12.75">
      <c r="A71" s="25" t="s">
        <v>45</v>
      </c>
      <c r="B71" s="29" t="s">
        <v>143</v>
      </c>
      <c r="C71" s="29" t="s">
        <v>144</v>
      </c>
      <c r="D71" s="25" t="s">
        <v>47</v>
      </c>
      <c r="E71" s="30" t="s">
        <v>145</v>
      </c>
      <c r="F71" s="31" t="s">
        <v>81</v>
      </c>
      <c r="G71" s="32">
        <v>95.04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146</v>
      </c>
    </row>
    <row r="73" spans="1:5" ht="12.75">
      <c r="A73" s="37" t="s">
        <v>51</v>
      </c>
      <c r="E73" s="38" t="s">
        <v>125</v>
      </c>
    </row>
    <row r="74" spans="1:5" ht="38.25">
      <c r="A74" t="s">
        <v>52</v>
      </c>
      <c r="E74" s="36" t="s">
        <v>147</v>
      </c>
    </row>
    <row r="75" spans="1:16" ht="12.75">
      <c r="A75" s="25" t="s">
        <v>45</v>
      </c>
      <c r="B75" s="29" t="s">
        <v>148</v>
      </c>
      <c r="C75" s="29" t="s">
        <v>149</v>
      </c>
      <c r="D75" s="25" t="s">
        <v>47</v>
      </c>
      <c r="E75" s="30" t="s">
        <v>150</v>
      </c>
      <c r="F75" s="31" t="s">
        <v>98</v>
      </c>
      <c r="G75" s="32">
        <v>660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151</v>
      </c>
    </row>
    <row r="77" spans="1:5" ht="12.75">
      <c r="A77" s="37" t="s">
        <v>51</v>
      </c>
      <c r="E77" s="38" t="s">
        <v>152</v>
      </c>
    </row>
    <row r="78" spans="1:5" ht="25.5">
      <c r="A78" t="s">
        <v>52</v>
      </c>
      <c r="E78" s="36" t="s">
        <v>153</v>
      </c>
    </row>
    <row r="79" spans="1:16" ht="12.75">
      <c r="A79" s="25" t="s">
        <v>45</v>
      </c>
      <c r="B79" s="29" t="s">
        <v>154</v>
      </c>
      <c r="C79" s="29" t="s">
        <v>155</v>
      </c>
      <c r="D79" s="25" t="s">
        <v>47</v>
      </c>
      <c r="E79" s="30" t="s">
        <v>156</v>
      </c>
      <c r="F79" s="31" t="s">
        <v>157</v>
      </c>
      <c r="G79" s="32">
        <v>20.5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158</v>
      </c>
    </row>
    <row r="82" spans="1:5" ht="165.75">
      <c r="A82" t="s">
        <v>52</v>
      </c>
      <c r="E82" s="36" t="s">
        <v>159</v>
      </c>
    </row>
    <row r="83" spans="1:18" ht="12.75" customHeight="1">
      <c r="A83" s="6" t="s">
        <v>43</v>
      </c>
      <c r="B83" s="6"/>
      <c r="C83" s="41" t="s">
        <v>35</v>
      </c>
      <c r="D83" s="6"/>
      <c r="E83" s="27" t="s">
        <v>160</v>
      </c>
      <c r="F83" s="6"/>
      <c r="G83" s="6"/>
      <c r="H83" s="6"/>
      <c r="I83" s="42">
        <f>0+Q83</f>
      </c>
      <c r="O83">
        <f>0+R83</f>
      </c>
      <c r="Q83">
        <f>0+I84+I88+I92+I96+I100+I104+I108+I112+I116+I120+I124</f>
      </c>
      <c r="R83">
        <f>0+O84+O88+O92+O96+O100+O104+O108+O112+O116+O120+O124</f>
      </c>
    </row>
    <row r="84" spans="1:16" ht="12.75">
      <c r="A84" s="25" t="s">
        <v>45</v>
      </c>
      <c r="B84" s="29" t="s">
        <v>161</v>
      </c>
      <c r="C84" s="29" t="s">
        <v>162</v>
      </c>
      <c r="D84" s="25" t="s">
        <v>47</v>
      </c>
      <c r="E84" s="30" t="s">
        <v>163</v>
      </c>
      <c r="F84" s="31" t="s">
        <v>98</v>
      </c>
      <c r="G84" s="32">
        <v>12.26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164</v>
      </c>
    </row>
    <row r="87" spans="1:5" ht="51">
      <c r="A87" t="s">
        <v>52</v>
      </c>
      <c r="E87" s="36" t="s">
        <v>165</v>
      </c>
    </row>
    <row r="88" spans="1:16" ht="12.75">
      <c r="A88" s="25" t="s">
        <v>45</v>
      </c>
      <c r="B88" s="29" t="s">
        <v>166</v>
      </c>
      <c r="C88" s="29" t="s">
        <v>167</v>
      </c>
      <c r="D88" s="25" t="s">
        <v>47</v>
      </c>
      <c r="E88" s="30" t="s">
        <v>168</v>
      </c>
      <c r="F88" s="31" t="s">
        <v>98</v>
      </c>
      <c r="G88" s="32">
        <v>2408.77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51">
      <c r="A90" s="37" t="s">
        <v>51</v>
      </c>
      <c r="E90" s="38" t="s">
        <v>169</v>
      </c>
    </row>
    <row r="91" spans="1:5" ht="51">
      <c r="A91" t="s">
        <v>52</v>
      </c>
      <c r="E91" s="36" t="s">
        <v>165</v>
      </c>
    </row>
    <row r="92" spans="1:16" ht="12.75">
      <c r="A92" s="25" t="s">
        <v>45</v>
      </c>
      <c r="B92" s="29" t="s">
        <v>170</v>
      </c>
      <c r="C92" s="29" t="s">
        <v>171</v>
      </c>
      <c r="D92" s="25" t="s">
        <v>47</v>
      </c>
      <c r="E92" s="30" t="s">
        <v>172</v>
      </c>
      <c r="F92" s="31" t="s">
        <v>98</v>
      </c>
      <c r="G92" s="32">
        <v>468.59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173</v>
      </c>
    </row>
    <row r="95" spans="1:5" ht="51">
      <c r="A95" t="s">
        <v>52</v>
      </c>
      <c r="E95" s="36" t="s">
        <v>165</v>
      </c>
    </row>
    <row r="96" spans="1:16" ht="12.75">
      <c r="A96" s="25" t="s">
        <v>45</v>
      </c>
      <c r="B96" s="29" t="s">
        <v>174</v>
      </c>
      <c r="C96" s="29" t="s">
        <v>175</v>
      </c>
      <c r="D96" s="25" t="s">
        <v>47</v>
      </c>
      <c r="E96" s="30" t="s">
        <v>176</v>
      </c>
      <c r="F96" s="31" t="s">
        <v>98</v>
      </c>
      <c r="G96" s="32">
        <v>1214.49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177</v>
      </c>
    </row>
    <row r="98" spans="1:5" ht="38.25">
      <c r="A98" s="37" t="s">
        <v>51</v>
      </c>
      <c r="E98" s="38" t="s">
        <v>178</v>
      </c>
    </row>
    <row r="99" spans="1:5" ht="51">
      <c r="A99" t="s">
        <v>52</v>
      </c>
      <c r="E99" s="36" t="s">
        <v>179</v>
      </c>
    </row>
    <row r="100" spans="1:16" ht="12.75">
      <c r="A100" s="25" t="s">
        <v>45</v>
      </c>
      <c r="B100" s="29" t="s">
        <v>180</v>
      </c>
      <c r="C100" s="29" t="s">
        <v>181</v>
      </c>
      <c r="D100" s="25" t="s">
        <v>47</v>
      </c>
      <c r="E100" s="30" t="s">
        <v>182</v>
      </c>
      <c r="F100" s="31" t="s">
        <v>98</v>
      </c>
      <c r="G100" s="32">
        <v>1214.49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183</v>
      </c>
    </row>
    <row r="102" spans="1:5" ht="38.25">
      <c r="A102" s="37" t="s">
        <v>51</v>
      </c>
      <c r="E102" s="38" t="s">
        <v>178</v>
      </c>
    </row>
    <row r="103" spans="1:5" ht="51">
      <c r="A103" t="s">
        <v>52</v>
      </c>
      <c r="E103" s="36" t="s">
        <v>179</v>
      </c>
    </row>
    <row r="104" spans="1:16" ht="12.75">
      <c r="A104" s="25" t="s">
        <v>45</v>
      </c>
      <c r="B104" s="29" t="s">
        <v>184</v>
      </c>
      <c r="C104" s="29" t="s">
        <v>185</v>
      </c>
      <c r="D104" s="25" t="s">
        <v>47</v>
      </c>
      <c r="E104" s="30" t="s">
        <v>186</v>
      </c>
      <c r="F104" s="31" t="s">
        <v>98</v>
      </c>
      <c r="G104" s="32">
        <v>1194.28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187</v>
      </c>
    </row>
    <row r="107" spans="1:5" ht="140.25">
      <c r="A107" t="s">
        <v>52</v>
      </c>
      <c r="E107" s="36" t="s">
        <v>188</v>
      </c>
    </row>
    <row r="108" spans="1:16" ht="12.75">
      <c r="A108" s="25" t="s">
        <v>45</v>
      </c>
      <c r="B108" s="29" t="s">
        <v>189</v>
      </c>
      <c r="C108" s="29" t="s">
        <v>190</v>
      </c>
      <c r="D108" s="25" t="s">
        <v>47</v>
      </c>
      <c r="E108" s="30" t="s">
        <v>191</v>
      </c>
      <c r="F108" s="31" t="s">
        <v>98</v>
      </c>
      <c r="G108" s="32">
        <v>20.21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192</v>
      </c>
    </row>
    <row r="111" spans="1:5" ht="140.25">
      <c r="A111" t="s">
        <v>52</v>
      </c>
      <c r="E111" s="36" t="s">
        <v>188</v>
      </c>
    </row>
    <row r="112" spans="1:16" ht="12.75">
      <c r="A112" s="25" t="s">
        <v>45</v>
      </c>
      <c r="B112" s="29" t="s">
        <v>193</v>
      </c>
      <c r="C112" s="29" t="s">
        <v>194</v>
      </c>
      <c r="D112" s="25" t="s">
        <v>47</v>
      </c>
      <c r="E112" s="30" t="s">
        <v>195</v>
      </c>
      <c r="F112" s="31" t="s">
        <v>98</v>
      </c>
      <c r="G112" s="32">
        <v>1214.49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196</v>
      </c>
    </row>
    <row r="115" spans="1:5" ht="140.25">
      <c r="A115" t="s">
        <v>52</v>
      </c>
      <c r="E115" s="36" t="s">
        <v>188</v>
      </c>
    </row>
    <row r="116" spans="1:16" ht="12.75">
      <c r="A116" s="25" t="s">
        <v>45</v>
      </c>
      <c r="B116" s="29" t="s">
        <v>197</v>
      </c>
      <c r="C116" s="29" t="s">
        <v>198</v>
      </c>
      <c r="D116" s="25" t="s">
        <v>47</v>
      </c>
      <c r="E116" s="30" t="s">
        <v>199</v>
      </c>
      <c r="F116" s="31" t="s">
        <v>98</v>
      </c>
      <c r="G116" s="32">
        <v>13.73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200</v>
      </c>
    </row>
    <row r="118" spans="1:5" ht="12.75">
      <c r="A118" s="37" t="s">
        <v>51</v>
      </c>
      <c r="E118" s="38" t="s">
        <v>201</v>
      </c>
    </row>
    <row r="119" spans="1:5" ht="153">
      <c r="A119" t="s">
        <v>52</v>
      </c>
      <c r="E119" s="36" t="s">
        <v>202</v>
      </c>
    </row>
    <row r="120" spans="1:16" ht="12.75">
      <c r="A120" s="25" t="s">
        <v>45</v>
      </c>
      <c r="B120" s="29" t="s">
        <v>203</v>
      </c>
      <c r="C120" s="29" t="s">
        <v>204</v>
      </c>
      <c r="D120" s="25" t="s">
        <v>47</v>
      </c>
      <c r="E120" s="30" t="s">
        <v>205</v>
      </c>
      <c r="F120" s="31" t="s">
        <v>98</v>
      </c>
      <c r="G120" s="32">
        <v>454.86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38.25">
      <c r="A121" s="35" t="s">
        <v>50</v>
      </c>
      <c r="E121" s="36" t="s">
        <v>206</v>
      </c>
    </row>
    <row r="122" spans="1:5" ht="12.75">
      <c r="A122" s="37" t="s">
        <v>51</v>
      </c>
      <c r="E122" s="38" t="s">
        <v>207</v>
      </c>
    </row>
    <row r="123" spans="1:5" ht="153">
      <c r="A123" t="s">
        <v>52</v>
      </c>
      <c r="E123" s="36" t="s">
        <v>202</v>
      </c>
    </row>
    <row r="124" spans="1:16" ht="12.75">
      <c r="A124" s="25" t="s">
        <v>45</v>
      </c>
      <c r="B124" s="29" t="s">
        <v>208</v>
      </c>
      <c r="C124" s="29" t="s">
        <v>209</v>
      </c>
      <c r="D124" s="25" t="s">
        <v>47</v>
      </c>
      <c r="E124" s="30" t="s">
        <v>210</v>
      </c>
      <c r="F124" s="31" t="s">
        <v>157</v>
      </c>
      <c r="G124" s="32">
        <v>17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25.5">
      <c r="A126" s="37" t="s">
        <v>51</v>
      </c>
      <c r="E126" s="38" t="s">
        <v>211</v>
      </c>
    </row>
    <row r="127" spans="1:5" ht="38.25">
      <c r="A127" t="s">
        <v>52</v>
      </c>
      <c r="E127" s="36" t="s">
        <v>212</v>
      </c>
    </row>
    <row r="128" spans="1:18" ht="12.75" customHeight="1">
      <c r="A128" s="6" t="s">
        <v>43</v>
      </c>
      <c r="B128" s="6"/>
      <c r="C128" s="41" t="s">
        <v>37</v>
      </c>
      <c r="D128" s="6"/>
      <c r="E128" s="27" t="s">
        <v>213</v>
      </c>
      <c r="F128" s="6"/>
      <c r="G128" s="6"/>
      <c r="H128" s="6"/>
      <c r="I128" s="42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45</v>
      </c>
      <c r="B129" s="29" t="s">
        <v>214</v>
      </c>
      <c r="C129" s="29" t="s">
        <v>215</v>
      </c>
      <c r="D129" s="25" t="s">
        <v>47</v>
      </c>
      <c r="E129" s="30" t="s">
        <v>216</v>
      </c>
      <c r="F129" s="31" t="s">
        <v>217</v>
      </c>
      <c r="G129" s="32">
        <v>1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218</v>
      </c>
    </row>
    <row r="131" spans="1:5" ht="12.75">
      <c r="A131" s="37" t="s">
        <v>51</v>
      </c>
      <c r="E131" s="38" t="s">
        <v>47</v>
      </c>
    </row>
    <row r="132" spans="1:5" ht="76.5">
      <c r="A132" t="s">
        <v>52</v>
      </c>
      <c r="E132" s="36" t="s">
        <v>219</v>
      </c>
    </row>
    <row r="133" spans="1:18" ht="12.75" customHeight="1">
      <c r="A133" s="6" t="s">
        <v>43</v>
      </c>
      <c r="B133" s="6"/>
      <c r="C133" s="41" t="s">
        <v>101</v>
      </c>
      <c r="D133" s="6"/>
      <c r="E133" s="27" t="s">
        <v>220</v>
      </c>
      <c r="F133" s="6"/>
      <c r="G133" s="6"/>
      <c r="H133" s="6"/>
      <c r="I133" s="42">
        <f>0+Q133</f>
      </c>
      <c r="O133">
        <f>0+R133</f>
      </c>
      <c r="Q133">
        <f>0+I134+I138+I142+I146+I150</f>
      </c>
      <c r="R133">
        <f>0+O134+O138+O142+O146+O150</f>
      </c>
    </row>
    <row r="134" spans="1:16" ht="12.75">
      <c r="A134" s="25" t="s">
        <v>45</v>
      </c>
      <c r="B134" s="29" t="s">
        <v>221</v>
      </c>
      <c r="C134" s="29" t="s">
        <v>222</v>
      </c>
      <c r="D134" s="25" t="s">
        <v>47</v>
      </c>
      <c r="E134" s="30" t="s">
        <v>223</v>
      </c>
      <c r="F134" s="31" t="s">
        <v>71</v>
      </c>
      <c r="G134" s="32">
        <v>1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25.5">
      <c r="A135" s="35" t="s">
        <v>50</v>
      </c>
      <c r="E135" s="36" t="s">
        <v>224</v>
      </c>
    </row>
    <row r="136" spans="1:5" ht="12.75">
      <c r="A136" s="37" t="s">
        <v>51</v>
      </c>
      <c r="E136" s="38" t="s">
        <v>47</v>
      </c>
    </row>
    <row r="137" spans="1:5" ht="12.75">
      <c r="A137" t="s">
        <v>52</v>
      </c>
      <c r="E137" s="36" t="s">
        <v>225</v>
      </c>
    </row>
    <row r="138" spans="1:16" ht="12.75">
      <c r="A138" s="25" t="s">
        <v>45</v>
      </c>
      <c r="B138" s="29" t="s">
        <v>226</v>
      </c>
      <c r="C138" s="29" t="s">
        <v>227</v>
      </c>
      <c r="D138" s="25" t="s">
        <v>47</v>
      </c>
      <c r="E138" s="30" t="s">
        <v>228</v>
      </c>
      <c r="F138" s="31" t="s">
        <v>71</v>
      </c>
      <c r="G138" s="32">
        <v>1</v>
      </c>
      <c r="H138" s="33">
        <v>0</v>
      </c>
      <c r="I138" s="34">
        <f>ROUND(ROUND(H138,2)*ROUND(G138,3),2)</f>
      </c>
      <c r="O138">
        <f>(I138*21)/100</f>
      </c>
      <c r="P138" t="s">
        <v>23</v>
      </c>
    </row>
    <row r="139" spans="1:5" ht="25.5">
      <c r="A139" s="35" t="s">
        <v>50</v>
      </c>
      <c r="E139" s="36" t="s">
        <v>229</v>
      </c>
    </row>
    <row r="140" spans="1:5" ht="12.75">
      <c r="A140" s="37" t="s">
        <v>51</v>
      </c>
      <c r="E140" s="38" t="s">
        <v>47</v>
      </c>
    </row>
    <row r="141" spans="1:5" ht="25.5">
      <c r="A141" t="s">
        <v>52</v>
      </c>
      <c r="E141" s="36" t="s">
        <v>230</v>
      </c>
    </row>
    <row r="142" spans="1:16" ht="12.75">
      <c r="A142" s="25" t="s">
        <v>45</v>
      </c>
      <c r="B142" s="29" t="s">
        <v>231</v>
      </c>
      <c r="C142" s="29" t="s">
        <v>232</v>
      </c>
      <c r="D142" s="25" t="s">
        <v>47</v>
      </c>
      <c r="E142" s="30" t="s">
        <v>233</v>
      </c>
      <c r="F142" s="31" t="s">
        <v>71</v>
      </c>
      <c r="G142" s="32">
        <v>11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25.5">
      <c r="A143" s="35" t="s">
        <v>50</v>
      </c>
      <c r="E143" s="36" t="s">
        <v>234</v>
      </c>
    </row>
    <row r="144" spans="1:5" ht="12.75">
      <c r="A144" s="37" t="s">
        <v>51</v>
      </c>
      <c r="E144" s="38" t="s">
        <v>47</v>
      </c>
    </row>
    <row r="145" spans="1:5" ht="25.5">
      <c r="A145" t="s">
        <v>52</v>
      </c>
      <c r="E145" s="36" t="s">
        <v>235</v>
      </c>
    </row>
    <row r="146" spans="1:16" ht="12.75">
      <c r="A146" s="25" t="s">
        <v>45</v>
      </c>
      <c r="B146" s="29" t="s">
        <v>236</v>
      </c>
      <c r="C146" s="29" t="s">
        <v>237</v>
      </c>
      <c r="D146" s="25" t="s">
        <v>47</v>
      </c>
      <c r="E146" s="30" t="s">
        <v>238</v>
      </c>
      <c r="F146" s="31" t="s">
        <v>71</v>
      </c>
      <c r="G146" s="32">
        <v>24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25.5">
      <c r="A147" s="35" t="s">
        <v>50</v>
      </c>
      <c r="E147" s="36" t="s">
        <v>239</v>
      </c>
    </row>
    <row r="148" spans="1:5" ht="12.75">
      <c r="A148" s="37" t="s">
        <v>51</v>
      </c>
      <c r="E148" s="38" t="s">
        <v>47</v>
      </c>
    </row>
    <row r="149" spans="1:5" ht="25.5">
      <c r="A149" t="s">
        <v>52</v>
      </c>
      <c r="E149" s="36" t="s">
        <v>235</v>
      </c>
    </row>
    <row r="150" spans="1:16" ht="12.75">
      <c r="A150" s="25" t="s">
        <v>45</v>
      </c>
      <c r="B150" s="29" t="s">
        <v>240</v>
      </c>
      <c r="C150" s="29" t="s">
        <v>241</v>
      </c>
      <c r="D150" s="25" t="s">
        <v>47</v>
      </c>
      <c r="E150" s="30" t="s">
        <v>242</v>
      </c>
      <c r="F150" s="31" t="s">
        <v>71</v>
      </c>
      <c r="G150" s="32">
        <v>7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243</v>
      </c>
    </row>
    <row r="152" spans="1:5" ht="12.75">
      <c r="A152" s="37" t="s">
        <v>51</v>
      </c>
      <c r="E152" s="38" t="s">
        <v>47</v>
      </c>
    </row>
    <row r="153" spans="1:5" ht="51">
      <c r="A153" t="s">
        <v>52</v>
      </c>
      <c r="E153" s="36" t="s">
        <v>244</v>
      </c>
    </row>
    <row r="154" spans="1:18" ht="12.75" customHeight="1">
      <c r="A154" s="6" t="s">
        <v>43</v>
      </c>
      <c r="B154" s="6"/>
      <c r="C154" s="41" t="s">
        <v>40</v>
      </c>
      <c r="D154" s="6"/>
      <c r="E154" s="27" t="s">
        <v>245</v>
      </c>
      <c r="F154" s="6"/>
      <c r="G154" s="6"/>
      <c r="H154" s="6"/>
      <c r="I154" s="42">
        <f>0+Q154</f>
      </c>
      <c r="O154">
        <f>0+R154</f>
      </c>
      <c r="Q154">
        <f>0+I155+I159+I163+I167+I171+I175+I179+I183+I187</f>
      </c>
      <c r="R154">
        <f>0+O155+O159+O163+O167+O171+O175+O179+O183+O187</f>
      </c>
    </row>
    <row r="155" spans="1:16" ht="25.5">
      <c r="A155" s="25" t="s">
        <v>45</v>
      </c>
      <c r="B155" s="29" t="s">
        <v>246</v>
      </c>
      <c r="C155" s="29" t="s">
        <v>247</v>
      </c>
      <c r="D155" s="25" t="s">
        <v>47</v>
      </c>
      <c r="E155" s="30" t="s">
        <v>248</v>
      </c>
      <c r="F155" s="31" t="s">
        <v>71</v>
      </c>
      <c r="G155" s="32">
        <v>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249</v>
      </c>
    </row>
    <row r="157" spans="1:5" ht="12.75">
      <c r="A157" s="37" t="s">
        <v>51</v>
      </c>
      <c r="E157" s="38" t="s">
        <v>47</v>
      </c>
    </row>
    <row r="158" spans="1:5" ht="25.5">
      <c r="A158" t="s">
        <v>52</v>
      </c>
      <c r="E158" s="36" t="s">
        <v>250</v>
      </c>
    </row>
    <row r="159" spans="1:16" ht="25.5">
      <c r="A159" s="25" t="s">
        <v>45</v>
      </c>
      <c r="B159" s="29" t="s">
        <v>251</v>
      </c>
      <c r="C159" s="29" t="s">
        <v>252</v>
      </c>
      <c r="D159" s="25" t="s">
        <v>47</v>
      </c>
      <c r="E159" s="30" t="s">
        <v>253</v>
      </c>
      <c r="F159" s="31" t="s">
        <v>71</v>
      </c>
      <c r="G159" s="32">
        <v>2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254</v>
      </c>
    </row>
    <row r="161" spans="1:5" ht="12.75">
      <c r="A161" s="37" t="s">
        <v>51</v>
      </c>
      <c r="E161" s="38" t="s">
        <v>47</v>
      </c>
    </row>
    <row r="162" spans="1:5" ht="63.75">
      <c r="A162" t="s">
        <v>52</v>
      </c>
      <c r="E162" s="36" t="s">
        <v>255</v>
      </c>
    </row>
    <row r="163" spans="1:16" ht="25.5">
      <c r="A163" s="25" t="s">
        <v>45</v>
      </c>
      <c r="B163" s="29" t="s">
        <v>256</v>
      </c>
      <c r="C163" s="29" t="s">
        <v>257</v>
      </c>
      <c r="D163" s="25" t="s">
        <v>47</v>
      </c>
      <c r="E163" s="30" t="s">
        <v>258</v>
      </c>
      <c r="F163" s="31" t="s">
        <v>71</v>
      </c>
      <c r="G163" s="32">
        <v>2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259</v>
      </c>
    </row>
    <row r="165" spans="1:5" ht="12.75">
      <c r="A165" s="37" t="s">
        <v>51</v>
      </c>
      <c r="E165" s="38" t="s">
        <v>47</v>
      </c>
    </row>
    <row r="166" spans="1:5" ht="25.5">
      <c r="A166" t="s">
        <v>52</v>
      </c>
      <c r="E166" s="36" t="s">
        <v>260</v>
      </c>
    </row>
    <row r="167" spans="1:16" ht="25.5">
      <c r="A167" s="25" t="s">
        <v>45</v>
      </c>
      <c r="B167" s="29" t="s">
        <v>261</v>
      </c>
      <c r="C167" s="29" t="s">
        <v>262</v>
      </c>
      <c r="D167" s="25" t="s">
        <v>47</v>
      </c>
      <c r="E167" s="30" t="s">
        <v>263</v>
      </c>
      <c r="F167" s="31" t="s">
        <v>71</v>
      </c>
      <c r="G167" s="32">
        <v>1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264</v>
      </c>
    </row>
    <row r="169" spans="1:5" ht="12.75">
      <c r="A169" s="37" t="s">
        <v>51</v>
      </c>
      <c r="E169" s="38" t="s">
        <v>47</v>
      </c>
    </row>
    <row r="170" spans="1:5" ht="63.75">
      <c r="A170" t="s">
        <v>52</v>
      </c>
      <c r="E170" s="36" t="s">
        <v>255</v>
      </c>
    </row>
    <row r="171" spans="1:16" ht="12.75">
      <c r="A171" s="25" t="s">
        <v>45</v>
      </c>
      <c r="B171" s="29" t="s">
        <v>265</v>
      </c>
      <c r="C171" s="29" t="s">
        <v>266</v>
      </c>
      <c r="D171" s="25" t="s">
        <v>47</v>
      </c>
      <c r="E171" s="30" t="s">
        <v>267</v>
      </c>
      <c r="F171" s="31" t="s">
        <v>71</v>
      </c>
      <c r="G171" s="32">
        <v>1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12.75">
      <c r="A173" s="37" t="s">
        <v>51</v>
      </c>
      <c r="E173" s="38" t="s">
        <v>47</v>
      </c>
    </row>
    <row r="174" spans="1:5" ht="25.5">
      <c r="A174" t="s">
        <v>52</v>
      </c>
      <c r="E174" s="36" t="s">
        <v>260</v>
      </c>
    </row>
    <row r="175" spans="1:16" ht="12.75">
      <c r="A175" s="25" t="s">
        <v>45</v>
      </c>
      <c r="B175" s="29" t="s">
        <v>268</v>
      </c>
      <c r="C175" s="29" t="s">
        <v>269</v>
      </c>
      <c r="D175" s="25" t="s">
        <v>47</v>
      </c>
      <c r="E175" s="30" t="s">
        <v>270</v>
      </c>
      <c r="F175" s="31" t="s">
        <v>157</v>
      </c>
      <c r="G175" s="32">
        <v>9.32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12.75">
      <c r="A177" s="37" t="s">
        <v>51</v>
      </c>
      <c r="E177" s="38" t="s">
        <v>47</v>
      </c>
    </row>
    <row r="178" spans="1:5" ht="51">
      <c r="A178" t="s">
        <v>52</v>
      </c>
      <c r="E178" s="36" t="s">
        <v>271</v>
      </c>
    </row>
    <row r="179" spans="1:16" ht="12.75">
      <c r="A179" s="25" t="s">
        <v>45</v>
      </c>
      <c r="B179" s="29" t="s">
        <v>272</v>
      </c>
      <c r="C179" s="29" t="s">
        <v>273</v>
      </c>
      <c r="D179" s="25" t="s">
        <v>47</v>
      </c>
      <c r="E179" s="30" t="s">
        <v>274</v>
      </c>
      <c r="F179" s="31" t="s">
        <v>157</v>
      </c>
      <c r="G179" s="32">
        <v>121.9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25.5">
      <c r="A180" s="35" t="s">
        <v>50</v>
      </c>
      <c r="E180" s="36" t="s">
        <v>275</v>
      </c>
    </row>
    <row r="181" spans="1:5" ht="25.5">
      <c r="A181" s="37" t="s">
        <v>51</v>
      </c>
      <c r="E181" s="38" t="s">
        <v>276</v>
      </c>
    </row>
    <row r="182" spans="1:5" ht="51">
      <c r="A182" t="s">
        <v>52</v>
      </c>
      <c r="E182" s="36" t="s">
        <v>277</v>
      </c>
    </row>
    <row r="183" spans="1:16" ht="12.75">
      <c r="A183" s="25" t="s">
        <v>45</v>
      </c>
      <c r="B183" s="29" t="s">
        <v>278</v>
      </c>
      <c r="C183" s="29" t="s">
        <v>279</v>
      </c>
      <c r="D183" s="25" t="s">
        <v>47</v>
      </c>
      <c r="E183" s="30" t="s">
        <v>280</v>
      </c>
      <c r="F183" s="31" t="s">
        <v>157</v>
      </c>
      <c r="G183" s="32">
        <v>306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12.75">
      <c r="A185" s="37" t="s">
        <v>51</v>
      </c>
      <c r="E185" s="38" t="s">
        <v>47</v>
      </c>
    </row>
    <row r="186" spans="1:5" ht="51">
      <c r="A186" t="s">
        <v>52</v>
      </c>
      <c r="E186" s="36" t="s">
        <v>281</v>
      </c>
    </row>
    <row r="187" spans="1:16" ht="12.75">
      <c r="A187" s="25" t="s">
        <v>45</v>
      </c>
      <c r="B187" s="29" t="s">
        <v>282</v>
      </c>
      <c r="C187" s="29" t="s">
        <v>283</v>
      </c>
      <c r="D187" s="25" t="s">
        <v>47</v>
      </c>
      <c r="E187" s="30" t="s">
        <v>284</v>
      </c>
      <c r="F187" s="31" t="s">
        <v>157</v>
      </c>
      <c r="G187" s="32">
        <v>17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25.5">
      <c r="A189" s="37" t="s">
        <v>51</v>
      </c>
      <c r="E189" s="38" t="s">
        <v>211</v>
      </c>
    </row>
    <row r="190" spans="1:5" ht="25.5">
      <c r="A190" t="s">
        <v>52</v>
      </c>
      <c r="E190" s="36" t="s">
        <v>285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286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286</v>
      </c>
      <c r="D4" s="6"/>
      <c r="E4" s="18" t="s">
        <v>287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245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0+I9+I13+I17+I21+I25+I29+I33+I37+I41+I45+I49+I53+I57+I61+I65+I69+I73+I77</f>
      </c>
      <c r="R8">
        <f>0+O9+O13+O17+O21+O25+O29+O33+O37+O41+O45+O49+O53+O57+O61+O65+O69+O73+O77</f>
      </c>
    </row>
    <row r="9" spans="1:16" ht="25.5">
      <c r="A9" s="25" t="s">
        <v>45</v>
      </c>
      <c r="B9" s="29" t="s">
        <v>29</v>
      </c>
      <c r="C9" s="29" t="s">
        <v>288</v>
      </c>
      <c r="D9" s="25" t="s">
        <v>47</v>
      </c>
      <c r="E9" s="30" t="s">
        <v>289</v>
      </c>
      <c r="F9" s="31" t="s">
        <v>71</v>
      </c>
      <c r="G9" s="32">
        <v>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290</v>
      </c>
    </row>
    <row r="11" spans="1:5" ht="12.75">
      <c r="A11" s="37" t="s">
        <v>51</v>
      </c>
      <c r="E11" s="38" t="s">
        <v>47</v>
      </c>
    </row>
    <row r="12" spans="1:5" ht="63.75">
      <c r="A12" t="s">
        <v>52</v>
      </c>
      <c r="E12" s="36" t="s">
        <v>255</v>
      </c>
    </row>
    <row r="13" spans="1:16" ht="12.75">
      <c r="A13" s="25" t="s">
        <v>45</v>
      </c>
      <c r="B13" s="29" t="s">
        <v>23</v>
      </c>
      <c r="C13" s="29" t="s">
        <v>291</v>
      </c>
      <c r="D13" s="25" t="s">
        <v>47</v>
      </c>
      <c r="E13" s="30" t="s">
        <v>292</v>
      </c>
      <c r="F13" s="31" t="s">
        <v>71</v>
      </c>
      <c r="G13" s="32">
        <v>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47</v>
      </c>
    </row>
    <row r="16" spans="1:5" ht="25.5">
      <c r="A16" t="s">
        <v>52</v>
      </c>
      <c r="E16" s="36" t="s">
        <v>260</v>
      </c>
    </row>
    <row r="17" spans="1:16" ht="12.75">
      <c r="A17" s="25" t="s">
        <v>45</v>
      </c>
      <c r="B17" s="29" t="s">
        <v>22</v>
      </c>
      <c r="C17" s="29" t="s">
        <v>293</v>
      </c>
      <c r="D17" s="25" t="s">
        <v>47</v>
      </c>
      <c r="E17" s="30" t="s">
        <v>294</v>
      </c>
      <c r="F17" s="31" t="s">
        <v>295</v>
      </c>
      <c r="G17" s="32">
        <v>360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296</v>
      </c>
    </row>
    <row r="20" spans="1:5" ht="25.5">
      <c r="A20" t="s">
        <v>52</v>
      </c>
      <c r="E20" s="36" t="s">
        <v>297</v>
      </c>
    </row>
    <row r="21" spans="1:16" ht="12.75">
      <c r="A21" s="25" t="s">
        <v>45</v>
      </c>
      <c r="B21" s="29" t="s">
        <v>33</v>
      </c>
      <c r="C21" s="29" t="s">
        <v>298</v>
      </c>
      <c r="D21" s="25" t="s">
        <v>47</v>
      </c>
      <c r="E21" s="30" t="s">
        <v>299</v>
      </c>
      <c r="F21" s="31" t="s">
        <v>71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300</v>
      </c>
    </row>
    <row r="23" spans="1:5" ht="12.75">
      <c r="A23" s="37" t="s">
        <v>51</v>
      </c>
      <c r="E23" s="38" t="s">
        <v>47</v>
      </c>
    </row>
    <row r="24" spans="1:5" ht="63.75">
      <c r="A24" t="s">
        <v>52</v>
      </c>
      <c r="E24" s="36" t="s">
        <v>255</v>
      </c>
    </row>
    <row r="25" spans="1:16" ht="12.75">
      <c r="A25" s="25" t="s">
        <v>45</v>
      </c>
      <c r="B25" s="29" t="s">
        <v>35</v>
      </c>
      <c r="C25" s="29" t="s">
        <v>301</v>
      </c>
      <c r="D25" s="25" t="s">
        <v>47</v>
      </c>
      <c r="E25" s="30" t="s">
        <v>302</v>
      </c>
      <c r="F25" s="31" t="s">
        <v>71</v>
      </c>
      <c r="G25" s="32">
        <v>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25.5">
      <c r="A28" t="s">
        <v>52</v>
      </c>
      <c r="E28" s="36" t="s">
        <v>260</v>
      </c>
    </row>
    <row r="29" spans="1:16" ht="12.75">
      <c r="A29" s="25" t="s">
        <v>45</v>
      </c>
      <c r="B29" s="29" t="s">
        <v>37</v>
      </c>
      <c r="C29" s="29" t="s">
        <v>303</v>
      </c>
      <c r="D29" s="25" t="s">
        <v>47</v>
      </c>
      <c r="E29" s="30" t="s">
        <v>304</v>
      </c>
      <c r="F29" s="31" t="s">
        <v>295</v>
      </c>
      <c r="G29" s="32">
        <v>180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305</v>
      </c>
    </row>
    <row r="32" spans="1:5" ht="25.5">
      <c r="A32" t="s">
        <v>52</v>
      </c>
      <c r="E32" s="36" t="s">
        <v>297</v>
      </c>
    </row>
    <row r="33" spans="1:16" ht="25.5">
      <c r="A33" s="25" t="s">
        <v>45</v>
      </c>
      <c r="B33" s="29" t="s">
        <v>73</v>
      </c>
      <c r="C33" s="29" t="s">
        <v>306</v>
      </c>
      <c r="D33" s="25" t="s">
        <v>47</v>
      </c>
      <c r="E33" s="30" t="s">
        <v>307</v>
      </c>
      <c r="F33" s="31" t="s">
        <v>71</v>
      </c>
      <c r="G33" s="32">
        <v>2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308</v>
      </c>
    </row>
    <row r="35" spans="1:5" ht="12.75">
      <c r="A35" s="37" t="s">
        <v>51</v>
      </c>
      <c r="E35" s="38" t="s">
        <v>47</v>
      </c>
    </row>
    <row r="36" spans="1:5" ht="63.75">
      <c r="A36" t="s">
        <v>52</v>
      </c>
      <c r="E36" s="36" t="s">
        <v>255</v>
      </c>
    </row>
    <row r="37" spans="1:16" ht="12.75">
      <c r="A37" s="25" t="s">
        <v>45</v>
      </c>
      <c r="B37" s="29" t="s">
        <v>101</v>
      </c>
      <c r="C37" s="29" t="s">
        <v>309</v>
      </c>
      <c r="D37" s="25" t="s">
        <v>47</v>
      </c>
      <c r="E37" s="30" t="s">
        <v>310</v>
      </c>
      <c r="F37" s="31" t="s">
        <v>71</v>
      </c>
      <c r="G37" s="32">
        <v>2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47</v>
      </c>
    </row>
    <row r="40" spans="1:5" ht="25.5">
      <c r="A40" t="s">
        <v>52</v>
      </c>
      <c r="E40" s="36" t="s">
        <v>260</v>
      </c>
    </row>
    <row r="41" spans="1:16" ht="12.75">
      <c r="A41" s="25" t="s">
        <v>45</v>
      </c>
      <c r="B41" s="29" t="s">
        <v>40</v>
      </c>
      <c r="C41" s="29" t="s">
        <v>311</v>
      </c>
      <c r="D41" s="25" t="s">
        <v>47</v>
      </c>
      <c r="E41" s="30" t="s">
        <v>312</v>
      </c>
      <c r="F41" s="31" t="s">
        <v>295</v>
      </c>
      <c r="G41" s="32">
        <v>180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25.5">
      <c r="A43" s="37" t="s">
        <v>51</v>
      </c>
      <c r="E43" s="38" t="s">
        <v>313</v>
      </c>
    </row>
    <row r="44" spans="1:5" ht="25.5">
      <c r="A44" t="s">
        <v>52</v>
      </c>
      <c r="E44" s="36" t="s">
        <v>297</v>
      </c>
    </row>
    <row r="45" spans="1:16" ht="12.75">
      <c r="A45" s="25" t="s">
        <v>45</v>
      </c>
      <c r="B45" s="29" t="s">
        <v>42</v>
      </c>
      <c r="C45" s="29" t="s">
        <v>314</v>
      </c>
      <c r="D45" s="25" t="s">
        <v>47</v>
      </c>
      <c r="E45" s="30" t="s">
        <v>315</v>
      </c>
      <c r="F45" s="31" t="s">
        <v>71</v>
      </c>
      <c r="G45" s="32">
        <v>3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51</v>
      </c>
      <c r="E47" s="38" t="s">
        <v>47</v>
      </c>
    </row>
    <row r="48" spans="1:5" ht="76.5">
      <c r="A48" t="s">
        <v>52</v>
      </c>
      <c r="E48" s="36" t="s">
        <v>316</v>
      </c>
    </row>
    <row r="49" spans="1:16" ht="12.75">
      <c r="A49" s="25" t="s">
        <v>45</v>
      </c>
      <c r="B49" s="29" t="s">
        <v>112</v>
      </c>
      <c r="C49" s="29" t="s">
        <v>317</v>
      </c>
      <c r="D49" s="25" t="s">
        <v>47</v>
      </c>
      <c r="E49" s="30" t="s">
        <v>318</v>
      </c>
      <c r="F49" s="31" t="s">
        <v>71</v>
      </c>
      <c r="G49" s="32">
        <v>3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47</v>
      </c>
    </row>
    <row r="52" spans="1:5" ht="25.5">
      <c r="A52" t="s">
        <v>52</v>
      </c>
      <c r="E52" s="36" t="s">
        <v>319</v>
      </c>
    </row>
    <row r="53" spans="1:16" ht="12.75">
      <c r="A53" s="25" t="s">
        <v>45</v>
      </c>
      <c r="B53" s="29" t="s">
        <v>116</v>
      </c>
      <c r="C53" s="29" t="s">
        <v>320</v>
      </c>
      <c r="D53" s="25" t="s">
        <v>47</v>
      </c>
      <c r="E53" s="30" t="s">
        <v>321</v>
      </c>
      <c r="F53" s="31" t="s">
        <v>295</v>
      </c>
      <c r="G53" s="32">
        <v>270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25.5">
      <c r="A55" s="37" t="s">
        <v>51</v>
      </c>
      <c r="E55" s="38" t="s">
        <v>322</v>
      </c>
    </row>
    <row r="56" spans="1:5" ht="25.5">
      <c r="A56" t="s">
        <v>52</v>
      </c>
      <c r="E56" s="36" t="s">
        <v>323</v>
      </c>
    </row>
    <row r="57" spans="1:16" ht="12.75">
      <c r="A57" s="25" t="s">
        <v>45</v>
      </c>
      <c r="B57" s="29" t="s">
        <v>127</v>
      </c>
      <c r="C57" s="29" t="s">
        <v>324</v>
      </c>
      <c r="D57" s="25" t="s">
        <v>47</v>
      </c>
      <c r="E57" s="30" t="s">
        <v>325</v>
      </c>
      <c r="F57" s="31" t="s">
        <v>71</v>
      </c>
      <c r="G57" s="32">
        <v>2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12.75">
      <c r="A58" s="35" t="s">
        <v>50</v>
      </c>
      <c r="E58" s="36" t="s">
        <v>47</v>
      </c>
    </row>
    <row r="59" spans="1:5" ht="12.75">
      <c r="A59" s="37" t="s">
        <v>51</v>
      </c>
      <c r="E59" s="38" t="s">
        <v>47</v>
      </c>
    </row>
    <row r="60" spans="1:5" ht="63.75">
      <c r="A60" t="s">
        <v>52</v>
      </c>
      <c r="E60" s="36" t="s">
        <v>326</v>
      </c>
    </row>
    <row r="61" spans="1:16" ht="12.75">
      <c r="A61" s="25" t="s">
        <v>45</v>
      </c>
      <c r="B61" s="29" t="s">
        <v>133</v>
      </c>
      <c r="C61" s="29" t="s">
        <v>327</v>
      </c>
      <c r="D61" s="25" t="s">
        <v>47</v>
      </c>
      <c r="E61" s="30" t="s">
        <v>328</v>
      </c>
      <c r="F61" s="31" t="s">
        <v>71</v>
      </c>
      <c r="G61" s="32">
        <v>2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47</v>
      </c>
    </row>
    <row r="63" spans="1:5" ht="12.75">
      <c r="A63" s="37" t="s">
        <v>51</v>
      </c>
      <c r="E63" s="38" t="s">
        <v>47</v>
      </c>
    </row>
    <row r="64" spans="1:5" ht="25.5">
      <c r="A64" t="s">
        <v>52</v>
      </c>
      <c r="E64" s="36" t="s">
        <v>319</v>
      </c>
    </row>
    <row r="65" spans="1:16" ht="12.75">
      <c r="A65" s="25" t="s">
        <v>45</v>
      </c>
      <c r="B65" s="29" t="s">
        <v>138</v>
      </c>
      <c r="C65" s="29" t="s">
        <v>329</v>
      </c>
      <c r="D65" s="25" t="s">
        <v>47</v>
      </c>
      <c r="E65" s="30" t="s">
        <v>330</v>
      </c>
      <c r="F65" s="31" t="s">
        <v>295</v>
      </c>
      <c r="G65" s="32">
        <v>180</v>
      </c>
      <c r="H65" s="33">
        <v>0</v>
      </c>
      <c r="I65" s="34">
        <f>ROUND(ROUND(H65,2)*ROUND(G65,3),2)</f>
      </c>
      <c r="O65">
        <f>(I65*21)/100</f>
      </c>
      <c r="P65" t="s">
        <v>23</v>
      </c>
    </row>
    <row r="66" spans="1:5" ht="12.75">
      <c r="A66" s="35" t="s">
        <v>50</v>
      </c>
      <c r="E66" s="36" t="s">
        <v>47</v>
      </c>
    </row>
    <row r="67" spans="1:5" ht="25.5">
      <c r="A67" s="37" t="s">
        <v>51</v>
      </c>
      <c r="E67" s="38" t="s">
        <v>313</v>
      </c>
    </row>
    <row r="68" spans="1:5" ht="25.5">
      <c r="A68" t="s">
        <v>52</v>
      </c>
      <c r="E68" s="36" t="s">
        <v>323</v>
      </c>
    </row>
    <row r="69" spans="1:16" ht="12.75">
      <c r="A69" s="25" t="s">
        <v>45</v>
      </c>
      <c r="B69" s="29" t="s">
        <v>154</v>
      </c>
      <c r="C69" s="29" t="s">
        <v>331</v>
      </c>
      <c r="D69" s="25" t="s">
        <v>47</v>
      </c>
      <c r="E69" s="30" t="s">
        <v>332</v>
      </c>
      <c r="F69" s="31" t="s">
        <v>71</v>
      </c>
      <c r="G69" s="32">
        <v>8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47</v>
      </c>
    </row>
    <row r="72" spans="1:5" ht="63.75">
      <c r="A72" t="s">
        <v>52</v>
      </c>
      <c r="E72" s="36" t="s">
        <v>326</v>
      </c>
    </row>
    <row r="73" spans="1:16" ht="12.75">
      <c r="A73" s="25" t="s">
        <v>45</v>
      </c>
      <c r="B73" s="29" t="s">
        <v>143</v>
      </c>
      <c r="C73" s="29" t="s">
        <v>333</v>
      </c>
      <c r="D73" s="25" t="s">
        <v>47</v>
      </c>
      <c r="E73" s="30" t="s">
        <v>334</v>
      </c>
      <c r="F73" s="31" t="s">
        <v>71</v>
      </c>
      <c r="G73" s="32">
        <v>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47</v>
      </c>
    </row>
    <row r="75" spans="1:5" ht="12.75">
      <c r="A75" s="37" t="s">
        <v>51</v>
      </c>
      <c r="E75" s="38" t="s">
        <v>47</v>
      </c>
    </row>
    <row r="76" spans="1:5" ht="25.5">
      <c r="A76" t="s">
        <v>52</v>
      </c>
      <c r="E76" s="36" t="s">
        <v>319</v>
      </c>
    </row>
    <row r="77" spans="1:16" ht="12.75">
      <c r="A77" s="25" t="s">
        <v>45</v>
      </c>
      <c r="B77" s="29" t="s">
        <v>148</v>
      </c>
      <c r="C77" s="29" t="s">
        <v>335</v>
      </c>
      <c r="D77" s="25" t="s">
        <v>47</v>
      </c>
      <c r="E77" s="30" t="s">
        <v>336</v>
      </c>
      <c r="F77" s="31" t="s">
        <v>295</v>
      </c>
      <c r="G77" s="32">
        <v>720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25.5">
      <c r="A79" s="37" t="s">
        <v>51</v>
      </c>
      <c r="E79" s="38" t="s">
        <v>337</v>
      </c>
    </row>
    <row r="80" spans="1:5" ht="25.5">
      <c r="A80" t="s">
        <v>52</v>
      </c>
      <c r="E80" s="36" t="s">
        <v>323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0+O8+O17+O50+O55+O108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338</v>
      </c>
      <c r="I3" s="39">
        <f>0+I8+I17+I50+I55+I108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338</v>
      </c>
      <c r="D4" s="6"/>
      <c r="E4" s="18" t="s">
        <v>339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340</v>
      </c>
      <c r="D9" s="25" t="s">
        <v>47</v>
      </c>
      <c r="E9" s="30" t="s">
        <v>341</v>
      </c>
      <c r="F9" s="31" t="s">
        <v>81</v>
      </c>
      <c r="G9" s="32">
        <v>244.317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47</v>
      </c>
    </row>
    <row r="12" spans="1:5" ht="12.75">
      <c r="A12" t="s">
        <v>52</v>
      </c>
      <c r="E12" s="36" t="s">
        <v>342</v>
      </c>
    </row>
    <row r="13" spans="1:16" ht="12.75">
      <c r="A13" s="25" t="s">
        <v>45</v>
      </c>
      <c r="B13" s="29" t="s">
        <v>23</v>
      </c>
      <c r="C13" s="29" t="s">
        <v>79</v>
      </c>
      <c r="D13" s="25" t="s">
        <v>47</v>
      </c>
      <c r="E13" s="30" t="s">
        <v>80</v>
      </c>
      <c r="F13" s="31" t="s">
        <v>81</v>
      </c>
      <c r="G13" s="32">
        <v>329.139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343</v>
      </c>
    </row>
    <row r="15" spans="1:5" ht="12.75">
      <c r="A15" s="37" t="s">
        <v>51</v>
      </c>
      <c r="E15" s="38" t="s">
        <v>47</v>
      </c>
    </row>
    <row r="16" spans="1:5" ht="25.5">
      <c r="A16" t="s">
        <v>52</v>
      </c>
      <c r="E16" s="36" t="s">
        <v>83</v>
      </c>
    </row>
    <row r="17" spans="1:18" ht="12.75" customHeight="1">
      <c r="A17" s="6" t="s">
        <v>43</v>
      </c>
      <c r="B17" s="6"/>
      <c r="C17" s="41" t="s">
        <v>29</v>
      </c>
      <c r="D17" s="6"/>
      <c r="E17" s="27" t="s">
        <v>95</v>
      </c>
      <c r="F17" s="6"/>
      <c r="G17" s="6"/>
      <c r="H17" s="6"/>
      <c r="I17" s="42">
        <f>0+Q17</f>
      </c>
      <c r="O17">
        <f>0+R17</f>
      </c>
      <c r="Q17">
        <f>0+I18+I22+I26+I30+I34+I38+I42+I46</f>
      </c>
      <c r="R17">
        <f>0+O18+O22+O26+O30+O34+O38+O42+O46</f>
      </c>
    </row>
    <row r="18" spans="1:16" ht="12.75">
      <c r="A18" s="25" t="s">
        <v>45</v>
      </c>
      <c r="B18" s="29" t="s">
        <v>22</v>
      </c>
      <c r="C18" s="29" t="s">
        <v>344</v>
      </c>
      <c r="D18" s="25" t="s">
        <v>47</v>
      </c>
      <c r="E18" s="30" t="s">
        <v>345</v>
      </c>
      <c r="F18" s="31" t="s">
        <v>346</v>
      </c>
      <c r="G18" s="32">
        <v>180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347</v>
      </c>
    </row>
    <row r="20" spans="1:5" ht="12.75">
      <c r="A20" s="37" t="s">
        <v>51</v>
      </c>
      <c r="E20" s="38" t="s">
        <v>348</v>
      </c>
    </row>
    <row r="21" spans="1:5" ht="38.25">
      <c r="A21" t="s">
        <v>52</v>
      </c>
      <c r="E21" s="36" t="s">
        <v>349</v>
      </c>
    </row>
    <row r="22" spans="1:16" ht="12.75">
      <c r="A22" s="25" t="s">
        <v>45</v>
      </c>
      <c r="B22" s="29" t="s">
        <v>33</v>
      </c>
      <c r="C22" s="29" t="s">
        <v>350</v>
      </c>
      <c r="D22" s="25" t="s">
        <v>47</v>
      </c>
      <c r="E22" s="30" t="s">
        <v>351</v>
      </c>
      <c r="F22" s="31" t="s">
        <v>81</v>
      </c>
      <c r="G22" s="32">
        <v>4.323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352</v>
      </c>
    </row>
    <row r="25" spans="1:5" ht="38.25">
      <c r="A25" t="s">
        <v>52</v>
      </c>
      <c r="E25" s="36" t="s">
        <v>353</v>
      </c>
    </row>
    <row r="26" spans="1:16" ht="12.75">
      <c r="A26" s="25" t="s">
        <v>45</v>
      </c>
      <c r="B26" s="29" t="s">
        <v>35</v>
      </c>
      <c r="C26" s="29" t="s">
        <v>122</v>
      </c>
      <c r="D26" s="25" t="s">
        <v>47</v>
      </c>
      <c r="E26" s="30" t="s">
        <v>123</v>
      </c>
      <c r="F26" s="31" t="s">
        <v>81</v>
      </c>
      <c r="G26" s="32">
        <v>322.059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354</v>
      </c>
    </row>
    <row r="28" spans="1:5" ht="409.5">
      <c r="A28" s="37" t="s">
        <v>51</v>
      </c>
      <c r="E28" s="38" t="s">
        <v>355</v>
      </c>
    </row>
    <row r="29" spans="1:5" ht="318.75">
      <c r="A29" t="s">
        <v>52</v>
      </c>
      <c r="E29" s="36" t="s">
        <v>126</v>
      </c>
    </row>
    <row r="30" spans="1:16" ht="12.75">
      <c r="A30" s="25" t="s">
        <v>45</v>
      </c>
      <c r="B30" s="29" t="s">
        <v>37</v>
      </c>
      <c r="C30" s="29" t="s">
        <v>356</v>
      </c>
      <c r="D30" s="25" t="s">
        <v>47</v>
      </c>
      <c r="E30" s="30" t="s">
        <v>357</v>
      </c>
      <c r="F30" s="31" t="s">
        <v>81</v>
      </c>
      <c r="G30" s="32">
        <v>244.317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358</v>
      </c>
    </row>
    <row r="32" spans="1:5" ht="25.5">
      <c r="A32" s="37" t="s">
        <v>51</v>
      </c>
      <c r="E32" s="38" t="s">
        <v>359</v>
      </c>
    </row>
    <row r="33" spans="1:5" ht="280.5">
      <c r="A33" t="s">
        <v>52</v>
      </c>
      <c r="E33" s="36" t="s">
        <v>360</v>
      </c>
    </row>
    <row r="34" spans="1:16" ht="12.75">
      <c r="A34" s="25" t="s">
        <v>45</v>
      </c>
      <c r="B34" s="29" t="s">
        <v>73</v>
      </c>
      <c r="C34" s="29" t="s">
        <v>361</v>
      </c>
      <c r="D34" s="25" t="s">
        <v>47</v>
      </c>
      <c r="E34" s="30" t="s">
        <v>362</v>
      </c>
      <c r="F34" s="31" t="s">
        <v>81</v>
      </c>
      <c r="G34" s="32">
        <v>84.822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363</v>
      </c>
    </row>
    <row r="36" spans="1:5" ht="140.25">
      <c r="A36" s="37" t="s">
        <v>51</v>
      </c>
      <c r="E36" s="38" t="s">
        <v>364</v>
      </c>
    </row>
    <row r="37" spans="1:5" ht="293.25">
      <c r="A37" t="s">
        <v>52</v>
      </c>
      <c r="E37" s="36" t="s">
        <v>365</v>
      </c>
    </row>
    <row r="38" spans="1:16" ht="12.75">
      <c r="A38" s="25" t="s">
        <v>45</v>
      </c>
      <c r="B38" s="29" t="s">
        <v>101</v>
      </c>
      <c r="C38" s="29" t="s">
        <v>134</v>
      </c>
      <c r="D38" s="25" t="s">
        <v>47</v>
      </c>
      <c r="E38" s="30" t="s">
        <v>135</v>
      </c>
      <c r="F38" s="31" t="s">
        <v>98</v>
      </c>
      <c r="G38" s="32">
        <v>203.555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65.75">
      <c r="A40" s="37" t="s">
        <v>51</v>
      </c>
      <c r="E40" s="38" t="s">
        <v>366</v>
      </c>
    </row>
    <row r="41" spans="1:5" ht="25.5">
      <c r="A41" t="s">
        <v>52</v>
      </c>
      <c r="E41" s="36" t="s">
        <v>137</v>
      </c>
    </row>
    <row r="42" spans="1:16" ht="12.75">
      <c r="A42" s="25" t="s">
        <v>45</v>
      </c>
      <c r="B42" s="29" t="s">
        <v>40</v>
      </c>
      <c r="C42" s="29" t="s">
        <v>139</v>
      </c>
      <c r="D42" s="25" t="s">
        <v>47</v>
      </c>
      <c r="E42" s="30" t="s">
        <v>140</v>
      </c>
      <c r="F42" s="31" t="s">
        <v>98</v>
      </c>
      <c r="G42" s="32">
        <v>28.821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367</v>
      </c>
    </row>
    <row r="45" spans="1:5" ht="38.25">
      <c r="A45" t="s">
        <v>52</v>
      </c>
      <c r="E45" s="36" t="s">
        <v>141</v>
      </c>
    </row>
    <row r="46" spans="1:16" ht="12.75">
      <c r="A46" s="25" t="s">
        <v>45</v>
      </c>
      <c r="B46" s="29" t="s">
        <v>42</v>
      </c>
      <c r="C46" s="29" t="s">
        <v>368</v>
      </c>
      <c r="D46" s="25" t="s">
        <v>47</v>
      </c>
      <c r="E46" s="30" t="s">
        <v>369</v>
      </c>
      <c r="F46" s="31" t="s">
        <v>98</v>
      </c>
      <c r="G46" s="32">
        <v>28.821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47</v>
      </c>
    </row>
    <row r="49" spans="1:5" ht="25.5">
      <c r="A49" t="s">
        <v>52</v>
      </c>
      <c r="E49" s="36" t="s">
        <v>370</v>
      </c>
    </row>
    <row r="50" spans="1:18" ht="12.75" customHeight="1">
      <c r="A50" s="6" t="s">
        <v>43</v>
      </c>
      <c r="B50" s="6"/>
      <c r="C50" s="41" t="s">
        <v>23</v>
      </c>
      <c r="D50" s="6"/>
      <c r="E50" s="27" t="s">
        <v>142</v>
      </c>
      <c r="F50" s="6"/>
      <c r="G50" s="6"/>
      <c r="H50" s="6"/>
      <c r="I50" s="42">
        <f>0+Q50</f>
      </c>
      <c r="O50">
        <f>0+R50</f>
      </c>
      <c r="Q50">
        <f>0+I51</f>
      </c>
      <c r="R50">
        <f>0+O51</f>
      </c>
    </row>
    <row r="51" spans="1:16" ht="12.75">
      <c r="A51" s="25" t="s">
        <v>45</v>
      </c>
      <c r="B51" s="29" t="s">
        <v>112</v>
      </c>
      <c r="C51" s="29" t="s">
        <v>371</v>
      </c>
      <c r="D51" s="25" t="s">
        <v>47</v>
      </c>
      <c r="E51" s="30" t="s">
        <v>372</v>
      </c>
      <c r="F51" s="31" t="s">
        <v>81</v>
      </c>
      <c r="G51" s="32">
        <v>18.66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89.25">
      <c r="A53" s="37" t="s">
        <v>51</v>
      </c>
      <c r="E53" s="38" t="s">
        <v>373</v>
      </c>
    </row>
    <row r="54" spans="1:5" ht="369.75">
      <c r="A54" t="s">
        <v>52</v>
      </c>
      <c r="E54" s="36" t="s">
        <v>374</v>
      </c>
    </row>
    <row r="55" spans="1:18" ht="12.75" customHeight="1">
      <c r="A55" s="6" t="s">
        <v>43</v>
      </c>
      <c r="B55" s="6"/>
      <c r="C55" s="41" t="s">
        <v>101</v>
      </c>
      <c r="D55" s="6"/>
      <c r="E55" s="27" t="s">
        <v>220</v>
      </c>
      <c r="F55" s="6"/>
      <c r="G55" s="6"/>
      <c r="H55" s="6"/>
      <c r="I55" s="42">
        <f>0+Q55</f>
      </c>
      <c r="O55">
        <f>0+R55</f>
      </c>
      <c r="Q55">
        <f>0+I56+I60+I64+I68+I72+I76+I80+I84+I88+I92+I96+I100+I104</f>
      </c>
      <c r="R55">
        <f>0+O56+O60+O64+O68+O72+O76+O80+O84+O88+O92+O96+O100+O104</f>
      </c>
    </row>
    <row r="56" spans="1:16" ht="12.75">
      <c r="A56" s="25" t="s">
        <v>45</v>
      </c>
      <c r="B56" s="29" t="s">
        <v>116</v>
      </c>
      <c r="C56" s="29" t="s">
        <v>375</v>
      </c>
      <c r="D56" s="25" t="s">
        <v>47</v>
      </c>
      <c r="E56" s="30" t="s">
        <v>376</v>
      </c>
      <c r="F56" s="31" t="s">
        <v>157</v>
      </c>
      <c r="G56" s="32">
        <v>11.83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47</v>
      </c>
    </row>
    <row r="59" spans="1:5" ht="255">
      <c r="A59" t="s">
        <v>52</v>
      </c>
      <c r="E59" s="36" t="s">
        <v>377</v>
      </c>
    </row>
    <row r="60" spans="1:16" ht="12.75">
      <c r="A60" s="25" t="s">
        <v>45</v>
      </c>
      <c r="B60" s="29" t="s">
        <v>127</v>
      </c>
      <c r="C60" s="29" t="s">
        <v>378</v>
      </c>
      <c r="D60" s="25" t="s">
        <v>47</v>
      </c>
      <c r="E60" s="30" t="s">
        <v>379</v>
      </c>
      <c r="F60" s="31" t="s">
        <v>157</v>
      </c>
      <c r="G60" s="32">
        <v>44.01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47</v>
      </c>
    </row>
    <row r="63" spans="1:5" ht="255">
      <c r="A63" t="s">
        <v>52</v>
      </c>
      <c r="E63" s="36" t="s">
        <v>377</v>
      </c>
    </row>
    <row r="64" spans="1:16" ht="12.75">
      <c r="A64" s="25" t="s">
        <v>45</v>
      </c>
      <c r="B64" s="29" t="s">
        <v>133</v>
      </c>
      <c r="C64" s="29" t="s">
        <v>380</v>
      </c>
      <c r="D64" s="25" t="s">
        <v>47</v>
      </c>
      <c r="E64" s="30" t="s">
        <v>381</v>
      </c>
      <c r="F64" s="31" t="s">
        <v>157</v>
      </c>
      <c r="G64" s="32">
        <v>18.92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47</v>
      </c>
    </row>
    <row r="67" spans="1:5" ht="255">
      <c r="A67" t="s">
        <v>52</v>
      </c>
      <c r="E67" s="36" t="s">
        <v>377</v>
      </c>
    </row>
    <row r="68" spans="1:16" ht="12.75">
      <c r="A68" s="25" t="s">
        <v>45</v>
      </c>
      <c r="B68" s="29" t="s">
        <v>138</v>
      </c>
      <c r="C68" s="29" t="s">
        <v>382</v>
      </c>
      <c r="D68" s="25" t="s">
        <v>47</v>
      </c>
      <c r="E68" s="30" t="s">
        <v>383</v>
      </c>
      <c r="F68" s="31" t="s">
        <v>157</v>
      </c>
      <c r="G68" s="32">
        <v>22.28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384</v>
      </c>
    </row>
    <row r="70" spans="1:5" ht="12.75">
      <c r="A70" s="37" t="s">
        <v>51</v>
      </c>
      <c r="E70" s="38" t="s">
        <v>47</v>
      </c>
    </row>
    <row r="71" spans="1:5" ht="255">
      <c r="A71" t="s">
        <v>52</v>
      </c>
      <c r="E71" s="36" t="s">
        <v>377</v>
      </c>
    </row>
    <row r="72" spans="1:16" ht="12.75">
      <c r="A72" s="25" t="s">
        <v>45</v>
      </c>
      <c r="B72" s="29" t="s">
        <v>154</v>
      </c>
      <c r="C72" s="29" t="s">
        <v>385</v>
      </c>
      <c r="D72" s="25" t="s">
        <v>47</v>
      </c>
      <c r="E72" s="30" t="s">
        <v>386</v>
      </c>
      <c r="F72" s="31" t="s">
        <v>157</v>
      </c>
      <c r="G72" s="32">
        <v>75.66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347</v>
      </c>
    </row>
    <row r="74" spans="1:5" ht="25.5">
      <c r="A74" s="37" t="s">
        <v>51</v>
      </c>
      <c r="E74" s="38" t="s">
        <v>387</v>
      </c>
    </row>
    <row r="75" spans="1:5" ht="242.25">
      <c r="A75" t="s">
        <v>52</v>
      </c>
      <c r="E75" s="36" t="s">
        <v>388</v>
      </c>
    </row>
    <row r="76" spans="1:16" ht="12.75">
      <c r="A76" s="25" t="s">
        <v>45</v>
      </c>
      <c r="B76" s="29" t="s">
        <v>143</v>
      </c>
      <c r="C76" s="29" t="s">
        <v>389</v>
      </c>
      <c r="D76" s="25" t="s">
        <v>47</v>
      </c>
      <c r="E76" s="30" t="s">
        <v>390</v>
      </c>
      <c r="F76" s="31" t="s">
        <v>71</v>
      </c>
      <c r="G76" s="32">
        <v>6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47</v>
      </c>
    </row>
    <row r="79" spans="1:5" ht="255">
      <c r="A79" t="s">
        <v>52</v>
      </c>
      <c r="E79" s="36" t="s">
        <v>391</v>
      </c>
    </row>
    <row r="80" spans="1:16" ht="12.75">
      <c r="A80" s="25" t="s">
        <v>45</v>
      </c>
      <c r="B80" s="29" t="s">
        <v>148</v>
      </c>
      <c r="C80" s="29" t="s">
        <v>392</v>
      </c>
      <c r="D80" s="25" t="s">
        <v>47</v>
      </c>
      <c r="E80" s="30" t="s">
        <v>393</v>
      </c>
      <c r="F80" s="31" t="s">
        <v>71</v>
      </c>
      <c r="G80" s="32">
        <v>4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47</v>
      </c>
    </row>
    <row r="83" spans="1:5" ht="76.5">
      <c r="A83" t="s">
        <v>52</v>
      </c>
      <c r="E83" s="36" t="s">
        <v>394</v>
      </c>
    </row>
    <row r="84" spans="1:16" ht="12.75">
      <c r="A84" s="25" t="s">
        <v>45</v>
      </c>
      <c r="B84" s="29" t="s">
        <v>161</v>
      </c>
      <c r="C84" s="29" t="s">
        <v>395</v>
      </c>
      <c r="D84" s="25" t="s">
        <v>47</v>
      </c>
      <c r="E84" s="30" t="s">
        <v>396</v>
      </c>
      <c r="F84" s="31" t="s">
        <v>71</v>
      </c>
      <c r="G84" s="32">
        <v>9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47</v>
      </c>
    </row>
    <row r="87" spans="1:5" ht="25.5">
      <c r="A87" t="s">
        <v>52</v>
      </c>
      <c r="E87" s="36" t="s">
        <v>397</v>
      </c>
    </row>
    <row r="88" spans="1:16" ht="12.75">
      <c r="A88" s="25" t="s">
        <v>45</v>
      </c>
      <c r="B88" s="29" t="s">
        <v>166</v>
      </c>
      <c r="C88" s="29" t="s">
        <v>398</v>
      </c>
      <c r="D88" s="25" t="s">
        <v>47</v>
      </c>
      <c r="E88" s="30" t="s">
        <v>399</v>
      </c>
      <c r="F88" s="31" t="s">
        <v>71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400</v>
      </c>
    </row>
    <row r="90" spans="1:5" ht="12.75">
      <c r="A90" s="37" t="s">
        <v>51</v>
      </c>
      <c r="E90" s="38" t="s">
        <v>47</v>
      </c>
    </row>
    <row r="91" spans="1:5" ht="12.75">
      <c r="A91" t="s">
        <v>52</v>
      </c>
      <c r="E91" s="36" t="s">
        <v>401</v>
      </c>
    </row>
    <row r="92" spans="1:16" ht="12.75">
      <c r="A92" s="25" t="s">
        <v>45</v>
      </c>
      <c r="B92" s="29" t="s">
        <v>170</v>
      </c>
      <c r="C92" s="29" t="s">
        <v>402</v>
      </c>
      <c r="D92" s="25" t="s">
        <v>47</v>
      </c>
      <c r="E92" s="30" t="s">
        <v>403</v>
      </c>
      <c r="F92" s="31" t="s">
        <v>157</v>
      </c>
      <c r="G92" s="32">
        <v>22.28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47</v>
      </c>
    </row>
    <row r="95" spans="1:5" ht="51">
      <c r="A95" t="s">
        <v>52</v>
      </c>
      <c r="E95" s="36" t="s">
        <v>404</v>
      </c>
    </row>
    <row r="96" spans="1:16" ht="12.75">
      <c r="A96" s="25" t="s">
        <v>45</v>
      </c>
      <c r="B96" s="29" t="s">
        <v>174</v>
      </c>
      <c r="C96" s="29" t="s">
        <v>405</v>
      </c>
      <c r="D96" s="25" t="s">
        <v>47</v>
      </c>
      <c r="E96" s="30" t="s">
        <v>406</v>
      </c>
      <c r="F96" s="31" t="s">
        <v>157</v>
      </c>
      <c r="G96" s="32">
        <v>11.83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47</v>
      </c>
    </row>
    <row r="99" spans="1:5" ht="51">
      <c r="A99" t="s">
        <v>52</v>
      </c>
      <c r="E99" s="36" t="s">
        <v>404</v>
      </c>
    </row>
    <row r="100" spans="1:16" ht="12.75">
      <c r="A100" s="25" t="s">
        <v>45</v>
      </c>
      <c r="B100" s="29" t="s">
        <v>180</v>
      </c>
      <c r="C100" s="29" t="s">
        <v>407</v>
      </c>
      <c r="D100" s="25" t="s">
        <v>47</v>
      </c>
      <c r="E100" s="30" t="s">
        <v>408</v>
      </c>
      <c r="F100" s="31" t="s">
        <v>157</v>
      </c>
      <c r="G100" s="32">
        <v>63.83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47</v>
      </c>
    </row>
    <row r="103" spans="1:5" ht="51">
      <c r="A103" t="s">
        <v>52</v>
      </c>
      <c r="E103" s="36" t="s">
        <v>404</v>
      </c>
    </row>
    <row r="104" spans="1:16" ht="12.75">
      <c r="A104" s="25" t="s">
        <v>45</v>
      </c>
      <c r="B104" s="29" t="s">
        <v>184</v>
      </c>
      <c r="C104" s="29" t="s">
        <v>409</v>
      </c>
      <c r="D104" s="25" t="s">
        <v>47</v>
      </c>
      <c r="E104" s="30" t="s">
        <v>410</v>
      </c>
      <c r="F104" s="31" t="s">
        <v>71</v>
      </c>
      <c r="G104" s="32">
        <v>17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51">
      <c r="A106" s="37" t="s">
        <v>51</v>
      </c>
      <c r="E106" s="38" t="s">
        <v>411</v>
      </c>
    </row>
    <row r="107" spans="1:5" ht="12.75">
      <c r="A107" t="s">
        <v>52</v>
      </c>
      <c r="E107" s="36" t="s">
        <v>412</v>
      </c>
    </row>
    <row r="108" spans="1:18" ht="12.75" customHeight="1">
      <c r="A108" s="6" t="s">
        <v>43</v>
      </c>
      <c r="B108" s="6"/>
      <c r="C108" s="41" t="s">
        <v>40</v>
      </c>
      <c r="D108" s="6"/>
      <c r="E108" s="27" t="s">
        <v>245</v>
      </c>
      <c r="F108" s="6"/>
      <c r="G108" s="6"/>
      <c r="H108" s="6"/>
      <c r="I108" s="42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45</v>
      </c>
      <c r="B109" s="29" t="s">
        <v>189</v>
      </c>
      <c r="C109" s="29" t="s">
        <v>413</v>
      </c>
      <c r="D109" s="25" t="s">
        <v>47</v>
      </c>
      <c r="E109" s="30" t="s">
        <v>414</v>
      </c>
      <c r="F109" s="31" t="s">
        <v>157</v>
      </c>
      <c r="G109" s="32">
        <v>72.54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47</v>
      </c>
    </row>
    <row r="112" spans="1:5" ht="76.5">
      <c r="A112" t="s">
        <v>52</v>
      </c>
      <c r="E112" s="36" t="s">
        <v>415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416</v>
      </c>
      <c r="I3" s="39">
        <f>0+I8+I13+I30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416</v>
      </c>
      <c r="D4" s="6"/>
      <c r="E4" s="18" t="s">
        <v>417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79</v>
      </c>
      <c r="D9" s="25" t="s">
        <v>47</v>
      </c>
      <c r="E9" s="30" t="s">
        <v>80</v>
      </c>
      <c r="F9" s="31" t="s">
        <v>81</v>
      </c>
      <c r="G9" s="32">
        <v>0.844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418</v>
      </c>
    </row>
    <row r="11" spans="1:5" ht="25.5">
      <c r="A11" s="37" t="s">
        <v>51</v>
      </c>
      <c r="E11" s="38" t="s">
        <v>419</v>
      </c>
    </row>
    <row r="12" spans="1:5" ht="25.5">
      <c r="A12" t="s">
        <v>52</v>
      </c>
      <c r="E12" s="36" t="s">
        <v>83</v>
      </c>
    </row>
    <row r="13" spans="1:18" ht="12.75" customHeight="1">
      <c r="A13" s="6" t="s">
        <v>43</v>
      </c>
      <c r="B13" s="6"/>
      <c r="C13" s="41" t="s">
        <v>29</v>
      </c>
      <c r="D13" s="6"/>
      <c r="E13" s="27" t="s">
        <v>95</v>
      </c>
      <c r="F13" s="6"/>
      <c r="G13" s="6"/>
      <c r="H13" s="6"/>
      <c r="I13" s="42">
        <f>0+Q13</f>
      </c>
      <c r="O13">
        <f>0+R13</f>
      </c>
      <c r="Q13">
        <f>0+I14+I18+I22+I26</f>
      </c>
      <c r="R13">
        <f>0+O14+O18+O22+O26</f>
      </c>
    </row>
    <row r="14" spans="1:16" ht="12.75">
      <c r="A14" s="25" t="s">
        <v>45</v>
      </c>
      <c r="B14" s="29" t="s">
        <v>23</v>
      </c>
      <c r="C14" s="29" t="s">
        <v>122</v>
      </c>
      <c r="D14" s="25" t="s">
        <v>47</v>
      </c>
      <c r="E14" s="30" t="s">
        <v>123</v>
      </c>
      <c r="F14" s="31" t="s">
        <v>81</v>
      </c>
      <c r="G14" s="32">
        <v>7.592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420</v>
      </c>
    </row>
    <row r="17" spans="1:5" ht="318.75">
      <c r="A17" t="s">
        <v>52</v>
      </c>
      <c r="E17" s="36" t="s">
        <v>126</v>
      </c>
    </row>
    <row r="18" spans="1:16" ht="12.75">
      <c r="A18" s="25" t="s">
        <v>45</v>
      </c>
      <c r="B18" s="29" t="s">
        <v>22</v>
      </c>
      <c r="C18" s="29" t="s">
        <v>356</v>
      </c>
      <c r="D18" s="25" t="s">
        <v>47</v>
      </c>
      <c r="E18" s="30" t="s">
        <v>357</v>
      </c>
      <c r="F18" s="31" t="s">
        <v>81</v>
      </c>
      <c r="G18" s="32">
        <v>6.748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421</v>
      </c>
    </row>
    <row r="21" spans="1:5" ht="280.5">
      <c r="A21" t="s">
        <v>52</v>
      </c>
      <c r="E21" s="36" t="s">
        <v>360</v>
      </c>
    </row>
    <row r="22" spans="1:16" ht="12.75">
      <c r="A22" s="25" t="s">
        <v>45</v>
      </c>
      <c r="B22" s="29" t="s">
        <v>33</v>
      </c>
      <c r="C22" s="29" t="s">
        <v>361</v>
      </c>
      <c r="D22" s="25" t="s">
        <v>47</v>
      </c>
      <c r="E22" s="30" t="s">
        <v>362</v>
      </c>
      <c r="F22" s="31" t="s">
        <v>81</v>
      </c>
      <c r="G22" s="32">
        <v>0.844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422</v>
      </c>
    </row>
    <row r="25" spans="1:5" ht="293.25">
      <c r="A25" t="s">
        <v>52</v>
      </c>
      <c r="E25" s="36" t="s">
        <v>365</v>
      </c>
    </row>
    <row r="26" spans="1:16" ht="12.75">
      <c r="A26" s="25" t="s">
        <v>45</v>
      </c>
      <c r="B26" s="29" t="s">
        <v>35</v>
      </c>
      <c r="C26" s="29" t="s">
        <v>423</v>
      </c>
      <c r="D26" s="25" t="s">
        <v>47</v>
      </c>
      <c r="E26" s="30" t="s">
        <v>424</v>
      </c>
      <c r="F26" s="31" t="s">
        <v>98</v>
      </c>
      <c r="G26" s="32">
        <v>8.435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425</v>
      </c>
    </row>
    <row r="29" spans="1:5" ht="12.75">
      <c r="A29" t="s">
        <v>52</v>
      </c>
      <c r="E29" s="36" t="s">
        <v>426</v>
      </c>
    </row>
    <row r="30" spans="1:18" ht="12.75" customHeight="1">
      <c r="A30" s="6" t="s">
        <v>43</v>
      </c>
      <c r="B30" s="6"/>
      <c r="C30" s="41" t="s">
        <v>73</v>
      </c>
      <c r="D30" s="6"/>
      <c r="E30" s="27" t="s">
        <v>427</v>
      </c>
      <c r="F30" s="6"/>
      <c r="G30" s="6"/>
      <c r="H30" s="6"/>
      <c r="I30" s="42">
        <f>0+Q30</f>
      </c>
      <c r="O30">
        <f>0+R30</f>
      </c>
      <c r="Q30">
        <f>0+I31+I35</f>
      </c>
      <c r="R30">
        <f>0+O31+O35</f>
      </c>
    </row>
    <row r="31" spans="1:16" ht="12.75">
      <c r="A31" s="25" t="s">
        <v>45</v>
      </c>
      <c r="B31" s="29" t="s">
        <v>37</v>
      </c>
      <c r="C31" s="29" t="s">
        <v>428</v>
      </c>
      <c r="D31" s="25" t="s">
        <v>47</v>
      </c>
      <c r="E31" s="30" t="s">
        <v>429</v>
      </c>
      <c r="F31" s="31" t="s">
        <v>157</v>
      </c>
      <c r="G31" s="32">
        <v>24.1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50</v>
      </c>
      <c r="E32" s="36" t="s">
        <v>47</v>
      </c>
    </row>
    <row r="33" spans="1:5" ht="12.75">
      <c r="A33" s="37" t="s">
        <v>51</v>
      </c>
      <c r="E33" s="38" t="s">
        <v>47</v>
      </c>
    </row>
    <row r="34" spans="1:5" ht="102">
      <c r="A34" t="s">
        <v>52</v>
      </c>
      <c r="E34" s="36" t="s">
        <v>430</v>
      </c>
    </row>
    <row r="35" spans="1:16" ht="12.75">
      <c r="A35" s="25" t="s">
        <v>45</v>
      </c>
      <c r="B35" s="29" t="s">
        <v>73</v>
      </c>
      <c r="C35" s="29" t="s">
        <v>431</v>
      </c>
      <c r="D35" s="25" t="s">
        <v>47</v>
      </c>
      <c r="E35" s="30" t="s">
        <v>432</v>
      </c>
      <c r="F35" s="31" t="s">
        <v>157</v>
      </c>
      <c r="G35" s="32">
        <v>24.1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12.75">
      <c r="A37" s="37" t="s">
        <v>51</v>
      </c>
      <c r="E37" s="38" t="s">
        <v>47</v>
      </c>
    </row>
    <row r="38" spans="1:5" ht="76.5">
      <c r="A38" t="s">
        <v>52</v>
      </c>
      <c r="E38" s="36" t="s">
        <v>433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