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MM\Tatýrková\ZAH Zlatý kopeček\3-Výzva + VVŘ - komunikace\"/>
    </mc:Choice>
  </mc:AlternateContent>
  <bookViews>
    <workbookView minimized="1" xWindow="0" yWindow="0" windowWidth="21570" windowHeight="8055" activeTab="1"/>
  </bookViews>
  <sheets>
    <sheet name="SO 402 - Terénní úpravy" sheetId="2" r:id="rId1"/>
    <sheet name="Pokyny pro vyplnění" sheetId="1" r:id="rId2"/>
  </sheets>
  <externalReferences>
    <externalReference r:id="rId3"/>
  </externalReferences>
  <definedNames>
    <definedName name="_xlnm._FilterDatabase" localSheetId="0" hidden="1">'SO 402 - Terénní úpravy'!$C$94:$K$247</definedName>
    <definedName name="_xlnm.Print_Titles" localSheetId="0">'SO 402 - Terénní úpravy'!$94:$94</definedName>
    <definedName name="_xlnm.Print_Area" localSheetId="1">'Pokyny pro vyplnění'!$B$2:$K$71,'Pokyny pro vyplnění'!$B$74:$K$118,'Pokyny pro vyplnění'!$B$121:$K$161,'Pokyny pro vyplnění'!$B$164:$K$219</definedName>
    <definedName name="_xlnm.Print_Area" localSheetId="0">'SO 402 - Terénní úpravy'!$C$4:$J$41,'SO 402 - Terénní úpravy'!$C$47:$J$74,'SO 402 - Terénní úpravy'!$C$80:$K$247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245" i="2" l="1"/>
  <c r="BI245" i="2"/>
  <c r="BH245" i="2"/>
  <c r="BG245" i="2"/>
  <c r="BF245" i="2"/>
  <c r="T245" i="2"/>
  <c r="R245" i="2"/>
  <c r="R244" i="2" s="1"/>
  <c r="P245" i="2"/>
  <c r="J245" i="2"/>
  <c r="BE245" i="2" s="1"/>
  <c r="BK244" i="2"/>
  <c r="J244" i="2" s="1"/>
  <c r="J73" i="2" s="1"/>
  <c r="T244" i="2"/>
  <c r="P244" i="2"/>
  <c r="BK241" i="2"/>
  <c r="BK240" i="2" s="1"/>
  <c r="J240" i="2" s="1"/>
  <c r="J72" i="2" s="1"/>
  <c r="BI241" i="2"/>
  <c r="BH241" i="2"/>
  <c r="BG241" i="2"/>
  <c r="BF241" i="2"/>
  <c r="BE241" i="2"/>
  <c r="T241" i="2"/>
  <c r="R241" i="2"/>
  <c r="P241" i="2"/>
  <c r="P240" i="2" s="1"/>
  <c r="J241" i="2"/>
  <c r="T240" i="2"/>
  <c r="R240" i="2"/>
  <c r="BK237" i="2"/>
  <c r="BI237" i="2"/>
  <c r="BH237" i="2"/>
  <c r="BG237" i="2"/>
  <c r="BF237" i="2"/>
  <c r="T237" i="2"/>
  <c r="R237" i="2"/>
  <c r="P237" i="2"/>
  <c r="J237" i="2"/>
  <c r="BE237" i="2" s="1"/>
  <c r="BK234" i="2"/>
  <c r="BI234" i="2"/>
  <c r="BH234" i="2"/>
  <c r="BG234" i="2"/>
  <c r="BF234" i="2"/>
  <c r="T234" i="2"/>
  <c r="R234" i="2"/>
  <c r="P234" i="2"/>
  <c r="J234" i="2"/>
  <c r="BE234" i="2" s="1"/>
  <c r="BK231" i="2"/>
  <c r="BI231" i="2"/>
  <c r="BH231" i="2"/>
  <c r="BG231" i="2"/>
  <c r="BF231" i="2"/>
  <c r="BE231" i="2"/>
  <c r="T231" i="2"/>
  <c r="R231" i="2"/>
  <c r="P231" i="2"/>
  <c r="J231" i="2"/>
  <c r="BK228" i="2"/>
  <c r="BK227" i="2" s="1"/>
  <c r="J227" i="2" s="1"/>
  <c r="J71" i="2" s="1"/>
  <c r="BI228" i="2"/>
  <c r="BH228" i="2"/>
  <c r="BG228" i="2"/>
  <c r="BF228" i="2"/>
  <c r="BE228" i="2"/>
  <c r="T228" i="2"/>
  <c r="R228" i="2"/>
  <c r="R227" i="2" s="1"/>
  <c r="P228" i="2"/>
  <c r="J228" i="2"/>
  <c r="T227" i="2"/>
  <c r="P227" i="2"/>
  <c r="BK224" i="2"/>
  <c r="BI224" i="2"/>
  <c r="BH224" i="2"/>
  <c r="BG224" i="2"/>
  <c r="BF224" i="2"/>
  <c r="T224" i="2"/>
  <c r="R224" i="2"/>
  <c r="P224" i="2"/>
  <c r="J224" i="2"/>
  <c r="BE224" i="2" s="1"/>
  <c r="BK221" i="2"/>
  <c r="BI221" i="2"/>
  <c r="BH221" i="2"/>
  <c r="BG221" i="2"/>
  <c r="BF221" i="2"/>
  <c r="BE221" i="2"/>
  <c r="T221" i="2"/>
  <c r="R221" i="2"/>
  <c r="P221" i="2"/>
  <c r="J221" i="2"/>
  <c r="BK218" i="2"/>
  <c r="BI218" i="2"/>
  <c r="BH218" i="2"/>
  <c r="BG218" i="2"/>
  <c r="BF218" i="2"/>
  <c r="BE218" i="2"/>
  <c r="T218" i="2"/>
  <c r="R218" i="2"/>
  <c r="P218" i="2"/>
  <c r="J218" i="2"/>
  <c r="BK215" i="2"/>
  <c r="BI215" i="2"/>
  <c r="BH215" i="2"/>
  <c r="BG215" i="2"/>
  <c r="BF215" i="2"/>
  <c r="T215" i="2"/>
  <c r="R215" i="2"/>
  <c r="P215" i="2"/>
  <c r="J215" i="2"/>
  <c r="BE215" i="2" s="1"/>
  <c r="BK212" i="2"/>
  <c r="BI212" i="2"/>
  <c r="BH212" i="2"/>
  <c r="BG212" i="2"/>
  <c r="BF212" i="2"/>
  <c r="T212" i="2"/>
  <c r="R212" i="2"/>
  <c r="P212" i="2"/>
  <c r="J212" i="2"/>
  <c r="BE212" i="2" s="1"/>
  <c r="BK209" i="2"/>
  <c r="BI209" i="2"/>
  <c r="BH209" i="2"/>
  <c r="BG209" i="2"/>
  <c r="BF209" i="2"/>
  <c r="BE209" i="2"/>
  <c r="T209" i="2"/>
  <c r="R209" i="2"/>
  <c r="P209" i="2"/>
  <c r="J209" i="2"/>
  <c r="BK206" i="2"/>
  <c r="BK202" i="2" s="1"/>
  <c r="BI206" i="2"/>
  <c r="BH206" i="2"/>
  <c r="BG206" i="2"/>
  <c r="BF206" i="2"/>
  <c r="BE206" i="2"/>
  <c r="T206" i="2"/>
  <c r="R206" i="2"/>
  <c r="P206" i="2"/>
  <c r="J206" i="2"/>
  <c r="BK203" i="2"/>
  <c r="BI203" i="2"/>
  <c r="BH203" i="2"/>
  <c r="BG203" i="2"/>
  <c r="BF203" i="2"/>
  <c r="T203" i="2"/>
  <c r="T202" i="2" s="1"/>
  <c r="T201" i="2" s="1"/>
  <c r="R203" i="2"/>
  <c r="P203" i="2"/>
  <c r="P202" i="2" s="1"/>
  <c r="J203" i="2"/>
  <c r="BE203" i="2" s="1"/>
  <c r="R202" i="2"/>
  <c r="R201" i="2" s="1"/>
  <c r="BK198" i="2"/>
  <c r="BI198" i="2"/>
  <c r="BH198" i="2"/>
  <c r="F38" i="2" s="1"/>
  <c r="BG198" i="2"/>
  <c r="BF198" i="2"/>
  <c r="BE198" i="2"/>
  <c r="T198" i="2"/>
  <c r="T197" i="2" s="1"/>
  <c r="R198" i="2"/>
  <c r="P198" i="2"/>
  <c r="P197" i="2" s="1"/>
  <c r="J198" i="2"/>
  <c r="BK197" i="2"/>
  <c r="J197" i="2" s="1"/>
  <c r="J68" i="2" s="1"/>
  <c r="R197" i="2"/>
  <c r="BK193" i="2"/>
  <c r="BK186" i="2" s="1"/>
  <c r="J186" i="2" s="1"/>
  <c r="J67" i="2" s="1"/>
  <c r="BI193" i="2"/>
  <c r="BH193" i="2"/>
  <c r="BG193" i="2"/>
  <c r="BF193" i="2"/>
  <c r="BE193" i="2"/>
  <c r="T193" i="2"/>
  <c r="R193" i="2"/>
  <c r="P193" i="2"/>
  <c r="J193" i="2"/>
  <c r="BK190" i="2"/>
  <c r="BI190" i="2"/>
  <c r="BH190" i="2"/>
  <c r="BG190" i="2"/>
  <c r="BF190" i="2"/>
  <c r="T190" i="2"/>
  <c r="R190" i="2"/>
  <c r="P190" i="2"/>
  <c r="J190" i="2"/>
  <c r="BE190" i="2" s="1"/>
  <c r="BK187" i="2"/>
  <c r="BI187" i="2"/>
  <c r="BH187" i="2"/>
  <c r="BG187" i="2"/>
  <c r="BF187" i="2"/>
  <c r="T187" i="2"/>
  <c r="R187" i="2"/>
  <c r="R186" i="2" s="1"/>
  <c r="P187" i="2"/>
  <c r="J187" i="2"/>
  <c r="BE187" i="2" s="1"/>
  <c r="T186" i="2"/>
  <c r="P186" i="2"/>
  <c r="BK183" i="2"/>
  <c r="BI183" i="2"/>
  <c r="BH183" i="2"/>
  <c r="BG183" i="2"/>
  <c r="BF183" i="2"/>
  <c r="BE183" i="2"/>
  <c r="T183" i="2"/>
  <c r="R183" i="2"/>
  <c r="P183" i="2"/>
  <c r="J183" i="2"/>
  <c r="BK180" i="2"/>
  <c r="BI180" i="2"/>
  <c r="BH180" i="2"/>
  <c r="BG180" i="2"/>
  <c r="BF180" i="2"/>
  <c r="T180" i="2"/>
  <c r="R180" i="2"/>
  <c r="P180" i="2"/>
  <c r="J180" i="2"/>
  <c r="BE180" i="2" s="1"/>
  <c r="BK178" i="2"/>
  <c r="BK177" i="2" s="1"/>
  <c r="J177" i="2" s="1"/>
  <c r="J66" i="2" s="1"/>
  <c r="BI178" i="2"/>
  <c r="BH178" i="2"/>
  <c r="BG178" i="2"/>
  <c r="BF178" i="2"/>
  <c r="F36" i="2" s="1"/>
  <c r="T178" i="2"/>
  <c r="T177" i="2" s="1"/>
  <c r="R178" i="2"/>
  <c r="P178" i="2"/>
  <c r="P177" i="2" s="1"/>
  <c r="J178" i="2"/>
  <c r="BE178" i="2" s="1"/>
  <c r="R177" i="2"/>
  <c r="BK172" i="2"/>
  <c r="BI172" i="2"/>
  <c r="BH172" i="2"/>
  <c r="BG172" i="2"/>
  <c r="BF172" i="2"/>
  <c r="BE172" i="2"/>
  <c r="T172" i="2"/>
  <c r="R172" i="2"/>
  <c r="P172" i="2"/>
  <c r="J172" i="2"/>
  <c r="BK167" i="2"/>
  <c r="BI167" i="2"/>
  <c r="BH167" i="2"/>
  <c r="BG167" i="2"/>
  <c r="BF167" i="2"/>
  <c r="BE167" i="2"/>
  <c r="T167" i="2"/>
  <c r="R167" i="2"/>
  <c r="P167" i="2"/>
  <c r="J167" i="2"/>
  <c r="BK163" i="2"/>
  <c r="BI163" i="2"/>
  <c r="BH163" i="2"/>
  <c r="BG163" i="2"/>
  <c r="BF163" i="2"/>
  <c r="T163" i="2"/>
  <c r="R163" i="2"/>
  <c r="P163" i="2"/>
  <c r="J163" i="2"/>
  <c r="BE163" i="2" s="1"/>
  <c r="BK160" i="2"/>
  <c r="BI160" i="2"/>
  <c r="BH160" i="2"/>
  <c r="BG160" i="2"/>
  <c r="BF160" i="2"/>
  <c r="T160" i="2"/>
  <c r="R160" i="2"/>
  <c r="P160" i="2"/>
  <c r="J160" i="2"/>
  <c r="BE160" i="2" s="1"/>
  <c r="BK157" i="2"/>
  <c r="BI157" i="2"/>
  <c r="BH157" i="2"/>
  <c r="BG157" i="2"/>
  <c r="BF157" i="2"/>
  <c r="BE157" i="2"/>
  <c r="T157" i="2"/>
  <c r="R157" i="2"/>
  <c r="P157" i="2"/>
  <c r="J157" i="2"/>
  <c r="BK152" i="2"/>
  <c r="BI152" i="2"/>
  <c r="BH152" i="2"/>
  <c r="BG152" i="2"/>
  <c r="BF152" i="2"/>
  <c r="BE152" i="2"/>
  <c r="T152" i="2"/>
  <c r="R152" i="2"/>
  <c r="P152" i="2"/>
  <c r="J152" i="2"/>
  <c r="BK147" i="2"/>
  <c r="BI147" i="2"/>
  <c r="BH147" i="2"/>
  <c r="BG147" i="2"/>
  <c r="BF147" i="2"/>
  <c r="T147" i="2"/>
  <c r="R147" i="2"/>
  <c r="P147" i="2"/>
  <c r="J147" i="2"/>
  <c r="BE147" i="2" s="1"/>
  <c r="BK143" i="2"/>
  <c r="BI143" i="2"/>
  <c r="BH143" i="2"/>
  <c r="BG143" i="2"/>
  <c r="BF143" i="2"/>
  <c r="T143" i="2"/>
  <c r="R143" i="2"/>
  <c r="P143" i="2"/>
  <c r="J143" i="2"/>
  <c r="BE143" i="2" s="1"/>
  <c r="BK138" i="2"/>
  <c r="BI138" i="2"/>
  <c r="BH138" i="2"/>
  <c r="BG138" i="2"/>
  <c r="BF138" i="2"/>
  <c r="BE138" i="2"/>
  <c r="T138" i="2"/>
  <c r="R138" i="2"/>
  <c r="P138" i="2"/>
  <c r="J138" i="2"/>
  <c r="BK132" i="2"/>
  <c r="BI132" i="2"/>
  <c r="BH132" i="2"/>
  <c r="BG132" i="2"/>
  <c r="BF132" i="2"/>
  <c r="BE132" i="2"/>
  <c r="T132" i="2"/>
  <c r="R132" i="2"/>
  <c r="P132" i="2"/>
  <c r="J132" i="2"/>
  <c r="BK127" i="2"/>
  <c r="BI127" i="2"/>
  <c r="BH127" i="2"/>
  <c r="BG127" i="2"/>
  <c r="BF127" i="2"/>
  <c r="T127" i="2"/>
  <c r="R127" i="2"/>
  <c r="P127" i="2"/>
  <c r="J127" i="2"/>
  <c r="BE127" i="2" s="1"/>
  <c r="BK121" i="2"/>
  <c r="BI121" i="2"/>
  <c r="BH121" i="2"/>
  <c r="BG121" i="2"/>
  <c r="BF121" i="2"/>
  <c r="T121" i="2"/>
  <c r="R121" i="2"/>
  <c r="P121" i="2"/>
  <c r="J121" i="2"/>
  <c r="BE121" i="2" s="1"/>
  <c r="BK116" i="2"/>
  <c r="BI116" i="2"/>
  <c r="BH116" i="2"/>
  <c r="BG116" i="2"/>
  <c r="BF116" i="2"/>
  <c r="BE116" i="2"/>
  <c r="T116" i="2"/>
  <c r="R116" i="2"/>
  <c r="P116" i="2"/>
  <c r="J116" i="2"/>
  <c r="BK111" i="2"/>
  <c r="BI111" i="2"/>
  <c r="BH111" i="2"/>
  <c r="BG111" i="2"/>
  <c r="BF111" i="2"/>
  <c r="BE111" i="2"/>
  <c r="T111" i="2"/>
  <c r="R111" i="2"/>
  <c r="P111" i="2"/>
  <c r="J111" i="2"/>
  <c r="BK106" i="2"/>
  <c r="BI106" i="2"/>
  <c r="BH106" i="2"/>
  <c r="BG106" i="2"/>
  <c r="BF106" i="2"/>
  <c r="T106" i="2"/>
  <c r="R106" i="2"/>
  <c r="P106" i="2"/>
  <c r="J106" i="2"/>
  <c r="BE106" i="2" s="1"/>
  <c r="BK103" i="2"/>
  <c r="BI103" i="2"/>
  <c r="BH103" i="2"/>
  <c r="BG103" i="2"/>
  <c r="BF103" i="2"/>
  <c r="T103" i="2"/>
  <c r="R103" i="2"/>
  <c r="P103" i="2"/>
  <c r="J103" i="2"/>
  <c r="BE103" i="2" s="1"/>
  <c r="BK101" i="2"/>
  <c r="BI101" i="2"/>
  <c r="BH101" i="2"/>
  <c r="BG101" i="2"/>
  <c r="BF101" i="2"/>
  <c r="BE101" i="2"/>
  <c r="T101" i="2"/>
  <c r="R101" i="2"/>
  <c r="P101" i="2"/>
  <c r="J101" i="2"/>
  <c r="BK98" i="2"/>
  <c r="BK97" i="2" s="1"/>
  <c r="BI98" i="2"/>
  <c r="F39" i="2" s="1"/>
  <c r="BH98" i="2"/>
  <c r="BG98" i="2"/>
  <c r="F37" i="2" s="1"/>
  <c r="BF98" i="2"/>
  <c r="BE98" i="2"/>
  <c r="T98" i="2"/>
  <c r="R98" i="2"/>
  <c r="R97" i="2" s="1"/>
  <c r="R96" i="2" s="1"/>
  <c r="R95" i="2" s="1"/>
  <c r="P98" i="2"/>
  <c r="J98" i="2"/>
  <c r="T97" i="2"/>
  <c r="P97" i="2"/>
  <c r="J92" i="2"/>
  <c r="J91" i="2"/>
  <c r="F91" i="2"/>
  <c r="F89" i="2"/>
  <c r="E87" i="2"/>
  <c r="J59" i="2"/>
  <c r="F59" i="2"/>
  <c r="J58" i="2"/>
  <c r="F58" i="2"/>
  <c r="F56" i="2"/>
  <c r="E54" i="2"/>
  <c r="E50" i="2"/>
  <c r="J39" i="2"/>
  <c r="J38" i="2"/>
  <c r="J37" i="2"/>
  <c r="J36" i="2"/>
  <c r="J20" i="2"/>
  <c r="E20" i="2"/>
  <c r="F92" i="2" s="1"/>
  <c r="J19" i="2"/>
  <c r="J14" i="2"/>
  <c r="J89" i="2" s="1"/>
  <c r="E7" i="2"/>
  <c r="E83" i="2" s="1"/>
  <c r="J97" i="2" l="1"/>
  <c r="J65" i="2" s="1"/>
  <c r="BK96" i="2"/>
  <c r="P201" i="2"/>
  <c r="F35" i="2"/>
  <c r="P96" i="2"/>
  <c r="P95" i="2" s="1"/>
  <c r="J35" i="2"/>
  <c r="BK201" i="2"/>
  <c r="J201" i="2" s="1"/>
  <c r="J69" i="2" s="1"/>
  <c r="J202" i="2"/>
  <c r="J70" i="2" s="1"/>
  <c r="T96" i="2"/>
  <c r="T95" i="2" s="1"/>
  <c r="J56" i="2"/>
  <c r="BK95" i="2" l="1"/>
  <c r="J95" i="2" s="1"/>
  <c r="J96" i="2"/>
  <c r="J64" i="2" s="1"/>
  <c r="J32" i="2" l="1"/>
  <c r="J41" i="2" s="1"/>
  <c r="J63" i="2"/>
</calcChain>
</file>

<file path=xl/sharedStrings.xml><?xml version="1.0" encoding="utf-8"?>
<sst xmlns="http://schemas.openxmlformats.org/spreadsheetml/2006/main" count="1819" uniqueCount="498">
  <si>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</si>
  <si>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</si>
  <si>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</si>
  <si>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</si>
  <si>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</si>
  <si>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</si>
  <si>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</si>
  <si>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</si>
  <si>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</si>
  <si>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</si>
  <si>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</si>
  <si>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</si>
  <si>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</si>
  <si>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</si>
  <si>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</si>
  <si>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</si>
  <si>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</si>
  <si>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</si>
  <si>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</si>
  <si>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</si>
  <si>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</si>
  <si>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</si>
  <si>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</si>
  <si>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</si>
  <si>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</si>
  <si>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</si>
  <si>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</si>
  <si>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</si>
  <si>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</si>
  <si>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</si>
  <si>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</si>
  <si>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</si>
  <si>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PČ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</si>
  <si>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</si>
  <si>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</si>
  <si>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</si>
  <si>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</t>
  </si>
  <si>
    <t>Kód položky</t>
  </si>
  <si>
    <t>Popis</t>
  </si>
  <si>
    <t>Zkrácený popis položky</t>
  </si>
  <si>
    <t>MJ</t>
  </si>
  <si>
    <t>Měrná jednotka položky</t>
  </si>
  <si>
    <t>Množství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</si>
  <si>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</si>
  <si>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</si>
  <si>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</si>
  <si>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</si>
  <si>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</si>
  <si>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</si>
  <si>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Cenová soustava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</si>
  <si>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</si>
  <si>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</si>
  <si>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</si>
  <si>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</si>
  <si>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</si>
  <si>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</si>
  <si>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</si>
  <si>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</si>
  <si>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</si>
  <si>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</si>
  <si>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</si>
  <si>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</si>
  <si>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</si>
  <si>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</si>
  <si>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</si>
  <si>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</si>
  <si>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</si>
  <si>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</si>
  <si>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</si>
  <si>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</si>
  <si>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</si>
  <si>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</si>
  <si>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</si>
  <si>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</si>
  <si>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</si>
  <si>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Typ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</si>
  <si>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</si>
  <si>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</si>
  <si>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</si>
  <si>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</si>
  <si>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</si>
  <si>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</si>
  <si>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</si>
  <si>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</si>
  <si>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</si>
  <si>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</si>
  <si>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</si>
  <si>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</si>
  <si>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</si>
  <si>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</si>
  <si>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</si>
  <si>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</si>
  <si>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</si>
  <si>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</si>
  <si>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</si>
  <si>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</si>
  <si>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</si>
  <si>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</si>
  <si>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</si>
  <si>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</si>
  <si>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</si>
  <si>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</si>
  <si>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</si>
  <si>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</si>
  <si>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</si>
  <si>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</si>
  <si>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</si>
  <si>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</si>
  <si>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</si>
  <si>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</si>
  <si>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</si>
  <si>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</si>
  <si>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</si>
  <si>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</si>
  <si>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</si>
  <si>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</si>
  <si>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</si>
  <si>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Cena bez DPH</t>
  </si>
  <si>
    <t>Celková cena bez DPH za celou stavbu. Sčítává se ze všech listů.</t>
  </si>
  <si>
    <t>Cena s DPH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</si>
  <si>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</si>
  <si>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</si>
  <si>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</si>
  <si>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</si>
  <si>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</si>
  <si>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</si>
  <si>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</si>
  <si>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</si>
  <si>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</si>
  <si>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</si>
  <si>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</si>
  <si>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</si>
  <si>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</si>
  <si>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</si>
  <si>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</si>
  <si>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</si>
  <si>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</si>
  <si>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</si>
  <si>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</si>
  <si>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</si>
  <si>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</si>
  <si>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</si>
  <si>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</si>
  <si>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</si>
  <si>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</si>
  <si>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</si>
  <si>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</si>
  <si>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</si>
  <si>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</si>
  <si>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</si>
  <si>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</si>
  <si>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</si>
  <si>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</si>
  <si>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</si>
  <si>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</si>
  <si>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</si>
  <si>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</si>
  <si>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</si>
  <si>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</si>
  <si>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</si>
  <si>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</si>
  <si>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</si>
  <si>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</si>
  <si>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</si>
  <si>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</si>
  <si>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</si>
  <si>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</si>
  <si>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</si>
  <si>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</si>
  <si>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</si>
  <si>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</si>
  <si>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</si>
  <si>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</si>
  <si>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</si>
  <si>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</si>
  <si>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DPH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</si>
  <si>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</si>
  <si>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</si>
  <si>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</si>
  <si>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</si>
  <si>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</si>
  <si>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</si>
  <si>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</si>
  <si>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</si>
  <si>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</si>
  <si>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</si>
  <si>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</si>
  <si>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</si>
  <si>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</si>
  <si>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</si>
  <si>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</si>
  <si>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</si>
  <si>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</si>
  <si>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</si>
  <si>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</si>
  <si>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</si>
  <si>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</si>
  <si>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</si>
  <si>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</si>
  <si>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</si>
  <si>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</si>
  <si>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</si>
  <si>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</si>
  <si>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</si>
  <si>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</si>
  <si>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{a36e8ef8-b6b5-4115-bd7b-bc49a14e6013}</t>
  </si>
  <si>
    <t>2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</si>
  <si>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</si>
  <si>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</si>
  <si>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</si>
  <si>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</si>
  <si>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</si>
  <si>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D.1.4 - Objekty ostatní</t>
  </si>
  <si>
    <t>Soupis:</t>
  </si>
  <si>
    <t>SO 402 - Terénní úpravy</t>
  </si>
  <si>
    <t>KSO:</t>
  </si>
  <si>
    <t/>
  </si>
  <si>
    <t>CC-CZ:</t>
  </si>
  <si>
    <t>Místo:</t>
  </si>
  <si>
    <t>Zlatý kopeček, na pozemku p.č.409-1, k.ú. Dvory</t>
  </si>
  <si>
    <t>Datum:</t>
  </si>
  <si>
    <t>Zadavatel:</t>
  </si>
  <si>
    <t>IČ:</t>
  </si>
  <si>
    <t>Statutární město Karlovy Vary</t>
  </si>
  <si>
    <t>DIČ:</t>
  </si>
  <si>
    <t>Účastník:</t>
  </si>
  <si>
    <t>Projektant:</t>
  </si>
  <si>
    <t>Inplan CZ s.r.o. K.Vary</t>
  </si>
  <si>
    <t>Zpracovatel:</t>
  </si>
  <si>
    <t>Šimková Dita, K.Vary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</si>
  <si>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</si>
  <si>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</si>
  <si>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Základ daně</t>
  </si>
  <si>
    <t>Sazba daně</t>
  </si>
  <si>
    <t>Výše daně</t>
  </si>
  <si>
    <t>v</t>
  </si>
  <si>
    <t>CZK</t>
  </si>
  <si>
    <t>REKAPITULACE ČLENĚNÍ SOUPISU PRACÍ</t>
  </si>
  <si>
    <t>Cena celkem [CZK]</t>
  </si>
  <si>
    <t>Náklady stavby celkem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</si>
  <si>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</si>
  <si>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</si>
  <si>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</si>
  <si>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</si>
  <si>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</si>
  <si>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</si>
  <si>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</si>
  <si>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</si>
  <si>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</si>
  <si>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</si>
  <si>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</si>
  <si>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</si>
  <si>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</si>
  <si>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</si>
  <si>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</si>
  <si>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</si>
  <si>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</si>
  <si>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</si>
  <si>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</si>
  <si>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</si>
  <si>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</si>
  <si>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</si>
  <si>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</si>
  <si>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</si>
  <si>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</si>
  <si>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</si>
  <si>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</si>
  <si>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</si>
  <si>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</si>
  <si>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</si>
  <si>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</si>
  <si>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2024 02</t>
  </si>
  <si>
    <t>4</t>
  </si>
  <si>
    <t>PP</t>
  </si>
  <si>
    <t>Odstranění křovin a stromů s odstraněním kořenů strojně průměru kmene do 100 mm v rovině nebo ve svahu sklonu terénu do 1:5, při celkové ploše přes 500 m2</t>
  </si>
  <si>
    <t>Online PSC</t>
  </si>
  <si>
    <t>https://podminky.urs.cz/item/CS_URS_2024_02/111251103</t>
  </si>
  <si>
    <t>11150001R</t>
  </si>
  <si>
    <t>Likvidace odstraněné náletové zeleně na místě</t>
  </si>
  <si>
    <t>R-pol.</t>
  </si>
  <si>
    <t>3</t>
  </si>
  <si>
    <t>121151124</t>
  </si>
  <si>
    <t>Sejmutí ornice plochy přes 500 m2 tl vrstvy přes 200 do 250 mm strojně</t>
  </si>
  <si>
    <t>6</t>
  </si>
  <si>
    <t>Sejmutí ornice strojně při souvislé ploše přes 500 m2, tl. vrstvy přes 200 do 250 mm</t>
  </si>
  <si>
    <t>https://podminky.urs.cz/item/CS_URS_2024_02/121151124</t>
  </si>
  <si>
    <t>122252206</t>
  </si>
  <si>
    <t>Odkopávky a prokopávky nezapažené pro silnice a dálnice v hornině třídy těžitelnosti I objem do 5000 m3 strojně</t>
  </si>
  <si>
    <t>m3</t>
  </si>
  <si>
    <t>8</t>
  </si>
  <si>
    <t>Odkopávky a prokopávky nezapažené pro silnice a dálnice strojně v hornině třídy těžitelnosti I přes 1 000 do 5 000 m3</t>
  </si>
  <si>
    <t>https://podminky.urs.cz/item/CS_URS_2024_02/122252206</t>
  </si>
  <si>
    <t>VV</t>
  </si>
  <si>
    <t>1360 "pro příkopy</t>
  </si>
  <si>
    <t>True</t>
  </si>
  <si>
    <t>Součet</t>
  </si>
  <si>
    <t>5</t>
  </si>
  <si>
    <t>122252207</t>
  </si>
  <si>
    <t>Odkopávky a prokopávky nezapažené pro silnice a dálnice v hornině třídy těžitelnosti I objem přes 5000 m3 strojně</t>
  </si>
  <si>
    <t>10</t>
  </si>
  <si>
    <t>Odkopávky a prokopávky nezapažené pro silnice a dálnice strojně v hornině třídy těžitelnosti I přes 5 000 m3</t>
  </si>
  <si>
    <t>https://podminky.urs.cz/item/CS_URS_2024_02/122252207</t>
  </si>
  <si>
    <t>13180</t>
  </si>
  <si>
    <t>132151104</t>
  </si>
  <si>
    <t>Hloubení rýh nezapažených š do 800 mm v hornině třídy těžitelnosti I skupiny 1 a 2 objem přes 100 m3 strojně</t>
  </si>
  <si>
    <t>12</t>
  </si>
  <si>
    <t>Hloubení nezapažených rýh šířky do 800 mm strojně s urovnáním dna do předepsaného profilu a spádu v hornině třídy těžitelnosti I skupiny 1 a 2 přes 100 m3</t>
  </si>
  <si>
    <t>https://podminky.urs.cz/item/CS_URS_2024_02/132151104</t>
  </si>
  <si>
    <t>170 "pro drenáže</t>
  </si>
  <si>
    <t>7</t>
  </si>
  <si>
    <t>162351103</t>
  </si>
  <si>
    <t>Vodorovné přemístění přes 50 do 500 m výkopku/sypaniny z horniny třídy těžitelnosti I skupiny 1 až 3</t>
  </si>
  <si>
    <t>14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</si>
  <si>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</si>
  <si>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</si>
  <si>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46600*0,25*2 "ornice na deponii a zpět</t>
  </si>
  <si>
    <t>(13180+1360+170-1000)*2 "zemina pro násyp -deponie tam a zpět</t>
  </si>
  <si>
    <t>162751117</t>
  </si>
  <si>
    <t>Vodorovné přemístění přes 9 000 do 10000 m výkopku/sypaniny z horniny třídy těžitelnosti I skupiny 1 až 3</t>
  </si>
  <si>
    <t>16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</si>
  <si>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</si>
  <si>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</si>
  <si>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1000 "z odkopávek</t>
  </si>
  <si>
    <t>9</t>
  </si>
  <si>
    <t>167151111</t>
  </si>
  <si>
    <t>Nakládání výkopku z hornin třídy těžitelnosti I skupiny 1 až 3 přes 100 m3</t>
  </si>
  <si>
    <t>18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</si>
  <si>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</si>
  <si>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</si>
  <si>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46600*0,25 "ornice z deponie</t>
  </si>
  <si>
    <t xml:space="preserve"> 13710 "zemina pro násyp z deponie</t>
  </si>
  <si>
    <t>171152101</t>
  </si>
  <si>
    <t>Uložení sypaniny z hornin soudržných do násypů zhutněných silnic a dálnic</t>
  </si>
  <si>
    <t>20</t>
  </si>
  <si>
    <t>Uložení sypaniny do zhutněných násypů pro silnice, dálnice a letiště s rozprostřením sypaniny ve vrstvách, s hrubým urovnáním a uzavřením povrchu násypu z hornin soudržných</t>
  </si>
  <si>
    <t>https://podminky.urs.cz/item/CS_URS_2024_02/171152101</t>
  </si>
  <si>
    <t>21520  "použití stáv.zeminy +část dokoupení nové</t>
  </si>
  <si>
    <t>11</t>
  </si>
  <si>
    <t>M</t>
  </si>
  <si>
    <t>10364100</t>
  </si>
  <si>
    <t>zemina pro terénní úpravy - tříděná</t>
  </si>
  <si>
    <t>t</t>
  </si>
  <si>
    <t>22</t>
  </si>
  <si>
    <t>(21520-13180-1360-170+1000)*1,8 "dokoupení nové zeminy</t>
  </si>
  <si>
    <t>171201231</t>
  </si>
  <si>
    <t>Poplatek za uložení zeminy a kamení na recyklační skládce (skládkovné) kód odpadu 17 05 04</t>
  </si>
  <si>
    <t>24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</si>
  <si>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</si>
  <si>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</si>
  <si>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1000*1,8</t>
  </si>
  <si>
    <t>13</t>
  </si>
  <si>
    <t>171251201</t>
  </si>
  <si>
    <t>Uložení sypaniny na skládky nebo meziskládky</t>
  </si>
  <si>
    <t>26</t>
  </si>
  <si>
    <t>Uložení sypaniny na skládky nebo meziskládky bez hutnění s upravením uložené sypaniny do předepsaného tvaru</t>
  </si>
  <si>
    <t>https://podminky.urs.cz/item/CS_URS_2024_02/171251201</t>
  </si>
  <si>
    <t>181351114</t>
  </si>
  <si>
    <t>Rozprostření ornice tl vrstvy přes 200 do 250 mm pl přes 500 m2 v rovině nebo ve svahu do 1:5 strojně</t>
  </si>
  <si>
    <t>28</t>
  </si>
  <si>
    <t>Rozprostření a urovnání ornice v rovině nebo ve svahu sklonu do 1:5 strojně při souvislé ploše přes 500 m2, tl. vrstvy přes 200 do 250 mm</t>
  </si>
  <si>
    <t>https://podminky.urs.cz/item/CS_URS_2024_02/181351114</t>
  </si>
  <si>
    <t>15</t>
  </si>
  <si>
    <t>181451121</t>
  </si>
  <si>
    <t>Založení lučního trávníku výsevem pl přes 1000 m2 v rovině a ve svahu do 1:5</t>
  </si>
  <si>
    <t>30</t>
  </si>
  <si>
    <t>Založení trávníku na půdě předem připravené plochy přes 1000 m2 výsevem včetně utažení lučního v rovině nebo na svahu do 1:5</t>
  </si>
  <si>
    <t>https://podminky.urs.cz/item/CS_URS_2024_02/181451121</t>
  </si>
  <si>
    <t>00572100</t>
  </si>
  <si>
    <t>osivo jetelotráva intenzivní víceletá</t>
  </si>
  <si>
    <t>kg</t>
  </si>
  <si>
    <t>32</t>
  </si>
  <si>
    <t>46600*0,02 "Přepočtené koeficientem množství</t>
  </si>
  <si>
    <t>17</t>
  </si>
  <si>
    <t>181951111</t>
  </si>
  <si>
    <t>Úprava pláně v hornině třídy těžitelnosti I skupiny 1 až 3 bez zhutnění strojně</t>
  </si>
  <si>
    <t>34</t>
  </si>
  <si>
    <t>Úprava pláně vyrovnáním výškových rozdílů strojně v hornině třídy těžitelnosti I, skupiny 1 až 3 bez zhutnění</t>
  </si>
  <si>
    <t>https://podminky.urs.cz/item/CS_URS_2024_02/181951111</t>
  </si>
  <si>
    <t>46600 "pláň</t>
  </si>
  <si>
    <t>182151111</t>
  </si>
  <si>
    <t>Svahování v zářezech v hornině třídy těžitelnosti I skupiny 1 až 3 strojně</t>
  </si>
  <si>
    <t>36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</si>
  <si>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</si>
  <si>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</si>
  <si>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500*1,5 "profilace nových příkopů</t>
  </si>
  <si>
    <t>Zakládání</t>
  </si>
  <si>
    <t>19</t>
  </si>
  <si>
    <t>21156111R</t>
  </si>
  <si>
    <t>Výplň odvodňovacích žeber nebo trativodů kamenivem hrubým drceným frakce 8 až 32 mm</t>
  </si>
  <si>
    <t>38</t>
  </si>
  <si>
    <t>212572111</t>
  </si>
  <si>
    <t>Lože pro trativody ze štěrkopísku tříděného</t>
  </si>
  <si>
    <t>40</t>
  </si>
  <si>
    <t>https://podminky.urs.cz/item/CS_URS_2024_02/212572111</t>
  </si>
  <si>
    <t>21</t>
  </si>
  <si>
    <t>212755216</t>
  </si>
  <si>
    <t>Trativody z drenážních trubek plastových flexibilních D 160 mm bez lože</t>
  </si>
  <si>
    <t>m</t>
  </si>
  <si>
    <t>42</t>
  </si>
  <si>
    <t>Trativody bez lože z drenážních trubek plastových flexibilních D 160 mm</t>
  </si>
  <si>
    <t>https://podminky.urs.cz/item/CS_URS_2024_02/212755216</t>
  </si>
  <si>
    <t>Ostatní konstrukce a práce, bourání</t>
  </si>
  <si>
    <t>919441211</t>
  </si>
  <si>
    <t>Čelo propustku z lomového kamene pro propustek z trub DN 300 až 500</t>
  </si>
  <si>
    <t>kus</t>
  </si>
  <si>
    <t>44</t>
  </si>
  <si>
    <t>Čelo propustku včetně římsy ze zdiva z lomového kamene, pro propustek z trub DN 300 až 500 mm</t>
  </si>
  <si>
    <t>https://podminky.urs.cz/item/CS_URS_2024_02/919441211</t>
  </si>
  <si>
    <t>23</t>
  </si>
  <si>
    <t>919521140</t>
  </si>
  <si>
    <t>Zřízení silničního propustku z trub betonových nebo ŽB DN 600</t>
  </si>
  <si>
    <t>46</t>
  </si>
  <si>
    <t>Zřízení silničního propustku z trub betonových nebo železobetonových DN 600 mm</t>
  </si>
  <si>
    <t>https://podminky.urs.cz/item/CS_URS_2024_02/919521140</t>
  </si>
  <si>
    <t>59222001</t>
  </si>
  <si>
    <t>trouba ŽB hrdlová DN 600</t>
  </si>
  <si>
    <t>48</t>
  </si>
  <si>
    <t>6*1,01 "Přepočtené koeficientem množství</t>
  </si>
  <si>
    <t>998</t>
  </si>
  <si>
    <t>Přesun hmot</t>
  </si>
  <si>
    <t>25</t>
  </si>
  <si>
    <t>998225111</t>
  </si>
  <si>
    <t>Přesun hmot pro pozemní komunikace s krytem z kamene, monolitickým betonovým nebo živičným</t>
  </si>
  <si>
    <t>50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</si>
  <si>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</si>
  <si>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</si>
  <si>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VRN</t>
  </si>
  <si>
    <t>Vedlejší rozpočtové náklady</t>
  </si>
  <si>
    <t>VRN1</t>
  </si>
  <si>
    <t>Průzkumné, geodetické a projektové práce</t>
  </si>
  <si>
    <t>011002000</t>
  </si>
  <si>
    <t>Průzkumné práce -vytyčení stáv.inženýrských sítí</t>
  </si>
  <si>
    <t>Kč</t>
  </si>
  <si>
    <t>52</t>
  </si>
  <si>
    <t>https://podminky.urs.cz/item/CS_URS_2024_02/011002000</t>
  </si>
  <si>
    <t>27</t>
  </si>
  <si>
    <t>011314000</t>
  </si>
  <si>
    <t>Archeologický dohled</t>
  </si>
  <si>
    <t>54</t>
  </si>
  <si>
    <t>https://podminky.urs.cz/item/CS_URS_2024_02/011314000</t>
  </si>
  <si>
    <t>012203000</t>
  </si>
  <si>
    <t>Zeměměřičské práce před výstavbou</t>
  </si>
  <si>
    <t>56</t>
  </si>
  <si>
    <t>https://podminky.urs.cz/item/CS_URS_2024_02/012203000</t>
  </si>
  <si>
    <t>29</t>
  </si>
  <si>
    <t>012303000</t>
  </si>
  <si>
    <t>Zeměměřičské práce při provádění stavby</t>
  </si>
  <si>
    <t>58</t>
  </si>
  <si>
    <t>https://podminky.urs.cz/item/CS_URS_2024_02/012303000</t>
  </si>
  <si>
    <t>012403000</t>
  </si>
  <si>
    <t>Zeměměřičské práce po výstavbě vč.geometrického plánu</t>
  </si>
  <si>
    <t>60</t>
  </si>
  <si>
    <t>https://podminky.urs.cz/item/CS_URS_2024_02/012403000</t>
  </si>
  <si>
    <t>31</t>
  </si>
  <si>
    <t>013244000</t>
  </si>
  <si>
    <t>Dokumentace pro provádění stavby</t>
  </si>
  <si>
    <t>62</t>
  </si>
  <si>
    <t>https://podminky.urs.cz/item/CS_URS_2024_02/013244000</t>
  </si>
  <si>
    <t>013254000</t>
  </si>
  <si>
    <t>Dokumentace skutečného provedení stavby dle v.č.499/2006 Sb.</t>
  </si>
  <si>
    <t>64</t>
  </si>
  <si>
    <t>https://podminky.urs.cz/item/CS_URS_2024_02/013254000</t>
  </si>
  <si>
    <t>33</t>
  </si>
  <si>
    <t>013294000</t>
  </si>
  <si>
    <t>Vypracování a projednání DIO</t>
  </si>
  <si>
    <t>66</t>
  </si>
  <si>
    <t>https://podminky.urs.cz/item/CS_URS_2024_02/013294000</t>
  </si>
  <si>
    <t>VRN3</t>
  </si>
  <si>
    <t>Zařízení staveniště</t>
  </si>
  <si>
    <t>030001000</t>
  </si>
  <si>
    <t>68</t>
  </si>
  <si>
    <t>https://podminky.urs.cz/item/CS_URS_2024_02/030001000</t>
  </si>
  <si>
    <t>35</t>
  </si>
  <si>
    <t>032603000</t>
  </si>
  <si>
    <t>Náklady na čištění komunikace</t>
  </si>
  <si>
    <t>70</t>
  </si>
  <si>
    <t>https://podminky.urs.cz/item/CS_URS_2024_02/032603000</t>
  </si>
  <si>
    <t>034503000</t>
  </si>
  <si>
    <t>Informační tabule na staveništi</t>
  </si>
  <si>
    <t>72</t>
  </si>
  <si>
    <t>https://podminky.urs.cz/item/CS_URS_2024_02/034503000</t>
  </si>
  <si>
    <t>37</t>
  </si>
  <si>
    <t>039203000</t>
  </si>
  <si>
    <t>Úklid dokončené stavby a jejího okolí</t>
  </si>
  <si>
    <t>74</t>
  </si>
  <si>
    <t>https://podminky.urs.cz/item/CS_URS_2024_02/039203000</t>
  </si>
  <si>
    <t>VRN6</t>
  </si>
  <si>
    <t>Územní vlivy</t>
  </si>
  <si>
    <t>060001000</t>
  </si>
  <si>
    <t>76</t>
  </si>
  <si>
    <t>https://podminky.urs.cz/item/CS_URS_2024_02/060001000</t>
  </si>
  <si>
    <t>VRN7</t>
  </si>
  <si>
    <t>Provozní vlivy</t>
  </si>
  <si>
    <t>39</t>
  </si>
  <si>
    <t>075002000</t>
  </si>
  <si>
    <t>Ochranná pásma</t>
  </si>
  <si>
    <t>78</t>
  </si>
  <si>
    <t>https://podminky.urs.cz/item/CS_URS_2024_02/075002000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</si>
</sst>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#,##0.00%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u/>
      <sz val="11"/>
      <color theme="10"/>
      <name val="Calibri"/>
      <scheme val="minor"/>
    </font>
    <font>
      <i/>
      <u/>
      <sz val="7"/>
      <color rgb="FF979797"/>
      <name val="Calibri"/>
      <scheme val="minor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left" vertical="center"/>
    </xf>
    <xf numFmtId="0" fontId="0" fillId="0" borderId="6" xfId="0" applyBorder="1" applyAlignment="1">
      <alignment vertical="top"/>
    </xf>
    <xf numFmtId="0" fontId="3" fillId="0" borderId="6" xfId="0" applyFont="1" applyBorder="1" applyAlignment="1">
      <alignment horizontal="left"/>
    </xf>
    <xf numFmtId="0" fontId="9" fillId="0" borderId="6" xfId="0" applyFont="1" applyBorder="1"/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9" fillId="3" borderId="13" xfId="0" applyFont="1" applyFill="1" applyBorder="1" applyAlignment="1">
      <alignment horizontal="left" vertical="center"/>
    </xf>
    <xf numFmtId="0" fontId="0" fillId="3" borderId="14" xfId="0" applyFill="1" applyBorder="1" applyAlignment="1">
      <alignment vertical="center"/>
    </xf>
    <xf numFmtId="0" fontId="19" fillId="3" borderId="14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center" vertical="center"/>
    </xf>
    <xf numFmtId="4" fontId="19" fillId="3" borderId="14" xfId="0" applyNumberFormat="1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vertical="center"/>
    </xf>
    <xf numFmtId="4" fontId="22" fillId="0" borderId="18" xfId="0" applyNumberFormat="1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horizontal="left" vertical="center"/>
    </xf>
    <xf numFmtId="0" fontId="23" fillId="0" borderId="18" xfId="0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/>
    <xf numFmtId="0" fontId="0" fillId="0" borderId="22" xfId="0" applyBorder="1" applyAlignment="1">
      <alignment vertical="center"/>
    </xf>
    <xf numFmtId="166" fontId="25" fillId="0" borderId="12" xfId="0" applyNumberFormat="1" applyFont="1" applyBorder="1"/>
    <xf numFmtId="166" fontId="25" fillId="0" borderId="23" xfId="0" applyNumberFormat="1" applyFont="1" applyBorder="1"/>
    <xf numFmtId="4" fontId="26" fillId="0" borderId="0" xfId="0" applyNumberFormat="1" applyFont="1" applyAlignment="1">
      <alignment vertical="center"/>
    </xf>
    <xf numFmtId="0" fontId="27" fillId="0" borderId="11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 applyProtection="1">
      <protection locked="0"/>
    </xf>
    <xf numFmtId="4" fontId="22" fillId="0" borderId="0" xfId="0" applyNumberFormat="1" applyFont="1"/>
    <xf numFmtId="0" fontId="27" fillId="0" borderId="24" xfId="0" applyFont="1" applyBorder="1"/>
    <xf numFmtId="166" fontId="27" fillId="0" borderId="0" xfId="0" applyNumberFormat="1" applyFont="1"/>
    <xf numFmtId="166" fontId="27" fillId="0" borderId="25" xfId="0" applyNumberFormat="1" applyFont="1" applyBorder="1"/>
    <xf numFmtId="0" fontId="27" fillId="0" borderId="0" xfId="0" applyFont="1" applyAlignment="1">
      <alignment horizontal="center"/>
    </xf>
    <xf numFmtId="4" fontId="27" fillId="0" borderId="0" xfId="0" applyNumberFormat="1" applyFont="1" applyAlignment="1">
      <alignment vertical="center"/>
    </xf>
    <xf numFmtId="0" fontId="23" fillId="0" borderId="0" xfId="0" applyFont="1" applyAlignment="1">
      <alignment horizontal="left"/>
    </xf>
    <xf numFmtId="4" fontId="23" fillId="0" borderId="0" xfId="0" applyNumberFormat="1" applyFont="1"/>
    <xf numFmtId="0" fontId="20" fillId="0" borderId="26" xfId="0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vertical="center"/>
    </xf>
    <xf numFmtId="4" fontId="20" fillId="2" borderId="26" xfId="0" applyNumberFormat="1" applyFont="1" applyFill="1" applyBorder="1" applyAlignment="1" applyProtection="1">
      <alignment vertical="center"/>
      <protection locked="0"/>
    </xf>
    <xf numFmtId="4" fontId="20" fillId="0" borderId="26" xfId="0" applyNumberFormat="1" applyFont="1" applyBorder="1" applyAlignment="1">
      <alignment vertical="center"/>
    </xf>
    <xf numFmtId="0" fontId="24" fillId="2" borderId="2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2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67" fontId="33" fillId="0" borderId="0" xfId="0" applyNumberFormat="1" applyFont="1" applyAlignment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67" fontId="34" fillId="0" borderId="0" xfId="0" applyNumberFormat="1" applyFont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4" fillId="0" borderId="2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5" fillId="0" borderId="26" xfId="0" applyFont="1" applyBorder="1" applyAlignment="1">
      <alignment horizontal="center" vertical="center"/>
    </xf>
    <xf numFmtId="49" fontId="35" fillId="0" borderId="26" xfId="0" applyNumberFormat="1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center" vertical="center" wrapText="1"/>
    </xf>
    <xf numFmtId="167" fontId="35" fillId="0" borderId="26" xfId="0" applyNumberFormat="1" applyFont="1" applyBorder="1" applyAlignment="1">
      <alignment vertical="center"/>
    </xf>
    <xf numFmtId="4" fontId="35" fillId="2" borderId="26" xfId="0" applyNumberFormat="1" applyFont="1" applyFill="1" applyBorder="1" applyAlignment="1" applyProtection="1">
      <alignment vertical="center"/>
      <protection locked="0"/>
    </xf>
    <xf numFmtId="4" fontId="35" fillId="0" borderId="26" xfId="0" applyNumberFormat="1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5" fillId="2" borderId="2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M/Tat&#253;rkov&#225;/ZAH%20Zlat&#253;%20kope&#269;ek/Rozpo&#269;et/NOV&#221;%20v&#253;kaz%20v&#253;m&#283;r%20-%20Zahr&#225;dk&#225;&#345;sk&#225;%20kolonie%20Zlat&#253;%20kope&#269;ek,%20na%20pozemku%20p.&#269;.409-1,%20k.&#250;.%20Dvory%20-%20ZAD&#193;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SO 101 - Komunikace sever"/>
      <sheetName val="SO 102 - Komunikace jih"/>
      <sheetName val="SO 103 - Komunikace ostatní"/>
      <sheetName val="SO 201 - Přípojka a rozvo..."/>
      <sheetName val="SO 202 - Retenční nádrž Z..."/>
      <sheetName val="SO301-S - VEŘEJNÉ OSVĚTLE..."/>
      <sheetName val="SO301-J - VEŘEJNÉ OSVĚTLE..."/>
      <sheetName val="SO 401 - Oplocení"/>
      <sheetName val="SO 402 - Terénní úpravy"/>
      <sheetName val="Pokyny pro vyplnění"/>
    </sheetNames>
    <sheetDataSet>
      <sheetData sheetId="0">
        <row r="6">
          <cell r="K6" t="str">
            <v>Zahrádkářská kolinie Zlatý kopeček, na pozemku p.č.409-1, k.ú. Dvory</v>
          </cell>
        </row>
        <row r="8">
          <cell r="AN8">
            <v>45687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7151111" TargetMode="External"/><Relationship Id="rId13" Type="http://schemas.openxmlformats.org/officeDocument/2006/relationships/hyperlink" Target="https://podminky.urs.cz/item/CS_URS_2024_02/181451121" TargetMode="External"/><Relationship Id="rId18" Type="http://schemas.openxmlformats.org/officeDocument/2006/relationships/hyperlink" Target="https://podminky.urs.cz/item/CS_URS_2024_02/919441211" TargetMode="External"/><Relationship Id="rId26" Type="http://schemas.openxmlformats.org/officeDocument/2006/relationships/hyperlink" Target="https://podminky.urs.cz/item/CS_URS_2024_02/013244000" TargetMode="External"/><Relationship Id="rId3" Type="http://schemas.openxmlformats.org/officeDocument/2006/relationships/hyperlink" Target="https://podminky.urs.cz/item/CS_URS_2024_02/122252206" TargetMode="External"/><Relationship Id="rId21" Type="http://schemas.openxmlformats.org/officeDocument/2006/relationships/hyperlink" Target="https://podminky.urs.cz/item/CS_URS_2024_02/011002000" TargetMode="External"/><Relationship Id="rId34" Type="http://schemas.openxmlformats.org/officeDocument/2006/relationships/hyperlink" Target="https://podminky.urs.cz/item/CS_URS_2024_02/075002000" TargetMode="External"/><Relationship Id="rId7" Type="http://schemas.openxmlformats.org/officeDocument/2006/relationships/hyperlink" Target="https://podminky.urs.cz/item/CS_URS_2024_02/162751117" TargetMode="External"/><Relationship Id="rId12" Type="http://schemas.openxmlformats.org/officeDocument/2006/relationships/hyperlink" Target="https://podminky.urs.cz/item/CS_URS_2024_02/181351114" TargetMode="External"/><Relationship Id="rId17" Type="http://schemas.openxmlformats.org/officeDocument/2006/relationships/hyperlink" Target="https://podminky.urs.cz/item/CS_URS_2024_02/212755216" TargetMode="External"/><Relationship Id="rId25" Type="http://schemas.openxmlformats.org/officeDocument/2006/relationships/hyperlink" Target="https://podminky.urs.cz/item/CS_URS_2024_02/012403000" TargetMode="External"/><Relationship Id="rId33" Type="http://schemas.openxmlformats.org/officeDocument/2006/relationships/hyperlink" Target="https://podminky.urs.cz/item/CS_URS_2024_02/060001000" TargetMode="External"/><Relationship Id="rId2" Type="http://schemas.openxmlformats.org/officeDocument/2006/relationships/hyperlink" Target="https://podminky.urs.cz/item/CS_URS_2024_02/121151124" TargetMode="External"/><Relationship Id="rId16" Type="http://schemas.openxmlformats.org/officeDocument/2006/relationships/hyperlink" Target="https://podminky.urs.cz/item/CS_URS_2024_02/212572111" TargetMode="External"/><Relationship Id="rId20" Type="http://schemas.openxmlformats.org/officeDocument/2006/relationships/hyperlink" Target="https://podminky.urs.cz/item/CS_URS_2024_02/998225111" TargetMode="External"/><Relationship Id="rId29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111251103" TargetMode="External"/><Relationship Id="rId6" Type="http://schemas.openxmlformats.org/officeDocument/2006/relationships/hyperlink" Target="https://podminky.urs.cz/item/CS_URS_2024_02/162351103" TargetMode="External"/><Relationship Id="rId11" Type="http://schemas.openxmlformats.org/officeDocument/2006/relationships/hyperlink" Target="https://podminky.urs.cz/item/CS_URS_2024_02/171251201" TargetMode="External"/><Relationship Id="rId24" Type="http://schemas.openxmlformats.org/officeDocument/2006/relationships/hyperlink" Target="https://podminky.urs.cz/item/CS_URS_2024_02/012303000" TargetMode="External"/><Relationship Id="rId32" Type="http://schemas.openxmlformats.org/officeDocument/2006/relationships/hyperlink" Target="https://podminky.urs.cz/item/CS_URS_2024_02/039203000" TargetMode="External"/><Relationship Id="rId5" Type="http://schemas.openxmlformats.org/officeDocument/2006/relationships/hyperlink" Target="https://podminky.urs.cz/item/CS_URS_2024_02/132151104" TargetMode="External"/><Relationship Id="rId15" Type="http://schemas.openxmlformats.org/officeDocument/2006/relationships/hyperlink" Target="https://podminky.urs.cz/item/CS_URS_2024_02/182151111" TargetMode="External"/><Relationship Id="rId23" Type="http://schemas.openxmlformats.org/officeDocument/2006/relationships/hyperlink" Target="https://podminky.urs.cz/item/CS_URS_2024_02/012203000" TargetMode="External"/><Relationship Id="rId28" Type="http://schemas.openxmlformats.org/officeDocument/2006/relationships/hyperlink" Target="https://podminky.urs.cz/item/CS_URS_2024_02/013294000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919521140" TargetMode="External"/><Relationship Id="rId31" Type="http://schemas.openxmlformats.org/officeDocument/2006/relationships/hyperlink" Target="https://podminky.urs.cz/item/CS_URS_2024_02/034503000" TargetMode="External"/><Relationship Id="rId4" Type="http://schemas.openxmlformats.org/officeDocument/2006/relationships/hyperlink" Target="https://podminky.urs.cz/item/CS_URS_2024_02/122252207" TargetMode="External"/><Relationship Id="rId9" Type="http://schemas.openxmlformats.org/officeDocument/2006/relationships/hyperlink" Target="https://podminky.urs.cz/item/CS_URS_2024_02/171152101" TargetMode="External"/><Relationship Id="rId14" Type="http://schemas.openxmlformats.org/officeDocument/2006/relationships/hyperlink" Target="https://podminky.urs.cz/item/CS_URS_2024_02/181951111" TargetMode="External"/><Relationship Id="rId22" Type="http://schemas.openxmlformats.org/officeDocument/2006/relationships/hyperlink" Target="https://podminky.urs.cz/item/CS_URS_2024_02/011314000" TargetMode="External"/><Relationship Id="rId27" Type="http://schemas.openxmlformats.org/officeDocument/2006/relationships/hyperlink" Target="https://podminky.urs.cz/item/CS_URS_2024_02/013254000" TargetMode="External"/><Relationship Id="rId30" Type="http://schemas.openxmlformats.org/officeDocument/2006/relationships/hyperlink" Target="https://podminky.urs.cz/item/CS_URS_2024_02/032603000" TargetMode="External"/><Relationship Id="rId35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48"/>
  <sheetViews>
    <sheetView showGridLines="0" topLeftCell="A19" workbookViewId="0">
      <selection activeCell="G36" sqref="G3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 x14ac:dyDescent="0.2"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AT2" s="90" t="s">
        <v>205</v>
      </c>
    </row>
    <row r="3" spans="2:46" ht="6.95" customHeight="1" x14ac:dyDescent="0.2">
      <c r="B3" s="91"/>
      <c r="C3" s="92"/>
      <c r="D3" s="92"/>
      <c r="E3" s="92"/>
      <c r="F3" s="92"/>
      <c r="G3" s="92"/>
      <c r="H3" s="92"/>
      <c r="I3" s="92"/>
      <c r="J3" s="92"/>
      <c r="K3" s="92"/>
      <c r="L3" s="93"/>
      <c r="AT3" s="90" t="s">
        <v>206</v>
      </c>
    </row>
    <row r="4" spans="2:46" ht="24.95" customHeight="1" x14ac:dyDescent="0.2">
      <c r="B4" s="93"/>
      <c r="D4" s="94" t="s">
        <v>207</v>
      </c>
      <c r="L4" s="93"/>
      <c r="M4" s="95" t="s">
        <v>208</v>
      </c>
      <c r="AT4" s="90" t="s">
        <v>209</v>
      </c>
    </row>
    <row r="5" spans="2:46" ht="6.95" customHeight="1" x14ac:dyDescent="0.2">
      <c r="B5" s="93"/>
      <c r="L5" s="93"/>
    </row>
    <row r="6" spans="2:46" ht="12" customHeight="1" x14ac:dyDescent="0.2">
      <c r="B6" s="93"/>
      <c r="D6" s="96" t="s">
        <v>210</v>
      </c>
      <c r="L6" s="93"/>
    </row>
    <row r="7" spans="2:46" ht="26.25" customHeight="1" x14ac:dyDescent="0.2">
      <c r="B7" s="93"/>
      <c r="E7" s="97" t="str">
        <f>'[1]Rekapitulace stavby'!K6</f>
        <v>Zahrádkářská kolinie Zlatý kopeček, na pozemku p.č.409-1, k.ú. Dvory</v>
      </c>
      <c r="F7" s="98"/>
      <c r="G7" s="98"/>
      <c r="H7" s="98"/>
      <c r="L7" s="93"/>
    </row>
    <row r="8" spans="2:46" ht="12" customHeight="1" x14ac:dyDescent="0.2">
      <c r="B8" s="93"/>
      <c r="D8" s="96" t="s">
        <v>211</v>
      </c>
      <c r="L8" s="93"/>
    </row>
    <row r="9" spans="2:46" s="100" customFormat="1" ht="16.5" customHeight="1" x14ac:dyDescent="0.2">
      <c r="B9" s="99"/>
      <c r="E9" s="97" t="s">
        <v>212</v>
      </c>
      <c r="F9" s="101"/>
      <c r="G9" s="101"/>
      <c r="H9" s="101"/>
      <c r="L9" s="99"/>
    </row>
    <row r="10" spans="2:46" s="100" customFormat="1" ht="12" customHeight="1" x14ac:dyDescent="0.2">
      <c r="B10" s="99"/>
      <c r="D10" s="96" t="s">
        <v>213</v>
      </c>
      <c r="L10" s="99"/>
    </row>
    <row r="11" spans="2:46" s="100" customFormat="1" ht="16.5" customHeight="1" x14ac:dyDescent="0.2">
      <c r="B11" s="99"/>
      <c r="E11" s="102" t="s">
        <v>214</v>
      </c>
      <c r="F11" s="101"/>
      <c r="G11" s="101"/>
      <c r="H11" s="101"/>
      <c r="L11" s="99"/>
    </row>
    <row r="12" spans="2:46" s="100" customFormat="1" x14ac:dyDescent="0.2">
      <c r="B12" s="99"/>
      <c r="L12" s="99"/>
    </row>
    <row r="13" spans="2:46" s="100" customFormat="1" ht="12" customHeight="1" x14ac:dyDescent="0.2">
      <c r="B13" s="99"/>
      <c r="D13" s="96" t="s">
        <v>215</v>
      </c>
      <c r="F13" s="103" t="s">
        <v>216</v>
      </c>
      <c r="I13" s="96" t="s">
        <v>217</v>
      </c>
      <c r="J13" s="103" t="s">
        <v>216</v>
      </c>
      <c r="L13" s="99"/>
    </row>
    <row r="14" spans="2:46" s="100" customFormat="1" ht="12" customHeight="1" x14ac:dyDescent="0.2">
      <c r="B14" s="99"/>
      <c r="D14" s="96" t="s">
        <v>218</v>
      </c>
      <c r="F14" s="103" t="s">
        <v>219</v>
      </c>
      <c r="I14" s="96" t="s">
        <v>220</v>
      </c>
      <c r="J14" s="104">
        <f>'[1]Rekapitulace stavby'!AN8</f>
        <v>45687</v>
      </c>
      <c r="L14" s="99"/>
    </row>
    <row r="15" spans="2:46" s="100" customFormat="1" ht="10.9" customHeight="1" x14ac:dyDescent="0.2">
      <c r="B15" s="99"/>
      <c r="L15" s="99"/>
    </row>
    <row r="16" spans="2:46" s="100" customFormat="1" ht="12" customHeight="1" x14ac:dyDescent="0.2">
      <c r="B16" s="99"/>
      <c r="D16" s="96" t="s">
        <v>221</v>
      </c>
      <c r="I16" s="96" t="s">
        <v>222</v>
      </c>
      <c r="J16" s="103" t="s">
        <v>216</v>
      </c>
      <c r="L16" s="99"/>
    </row>
    <row r="17" spans="2:12" s="100" customFormat="1" ht="18" customHeight="1" x14ac:dyDescent="0.2">
      <c r="B17" s="99"/>
      <c r="E17" s="103" t="s">
        <v>223</v>
      </c>
      <c r="I17" s="96" t="s">
        <v>224</v>
      </c>
      <c r="J17" s="103" t="s">
        <v>216</v>
      </c>
      <c r="L17" s="99"/>
    </row>
    <row r="18" spans="2:12" s="100" customFormat="1" ht="6.95" customHeight="1" x14ac:dyDescent="0.2">
      <c r="B18" s="99"/>
      <c r="L18" s="99"/>
    </row>
    <row r="19" spans="2:12" s="100" customFormat="1" ht="12" customHeight="1" x14ac:dyDescent="0.2">
      <c r="B19" s="99"/>
      <c r="D19" s="96" t="s">
        <v>225</v>
      </c>
      <c r="I19" s="96" t="s">
        <v>222</v>
      </c>
      <c r="J19" s="105" t="str">
        <f>'[1]Rekapitulace stavby'!AN13</f>
        <v>Vyplň údaj</v>
      </c>
      <c r="L19" s="99"/>
    </row>
    <row r="20" spans="2:12" s="100" customFormat="1" ht="18" customHeight="1" x14ac:dyDescent="0.2">
      <c r="B20" s="99"/>
      <c r="E20" s="106" t="str">
        <f>'[1]Rekapitulace stavby'!E14</f>
        <v>Vyplň údaj</v>
      </c>
      <c r="F20" s="107"/>
      <c r="G20" s="107"/>
      <c r="H20" s="107"/>
      <c r="I20" s="96" t="s">
        <v>224</v>
      </c>
      <c r="J20" s="105" t="str">
        <f>'[1]Rekapitulace stavby'!AN14</f>
        <v>Vyplň údaj</v>
      </c>
      <c r="L20" s="99"/>
    </row>
    <row r="21" spans="2:12" s="100" customFormat="1" ht="6.95" customHeight="1" x14ac:dyDescent="0.2">
      <c r="B21" s="99"/>
      <c r="L21" s="99"/>
    </row>
    <row r="22" spans="2:12" s="100" customFormat="1" ht="12" customHeight="1" x14ac:dyDescent="0.2">
      <c r="B22" s="99"/>
      <c r="D22" s="96" t="s">
        <v>226</v>
      </c>
      <c r="I22" s="96" t="s">
        <v>222</v>
      </c>
      <c r="J22" s="103" t="s">
        <v>216</v>
      </c>
      <c r="L22" s="99"/>
    </row>
    <row r="23" spans="2:12" s="100" customFormat="1" ht="18" customHeight="1" x14ac:dyDescent="0.2">
      <c r="B23" s="99"/>
      <c r="E23" s="103" t="s">
        <v>227</v>
      </c>
      <c r="I23" s="96" t="s">
        <v>224</v>
      </c>
      <c r="J23" s="103" t="s">
        <v>216</v>
      </c>
      <c r="L23" s="99"/>
    </row>
    <row r="24" spans="2:12" s="100" customFormat="1" ht="6.95" customHeight="1" x14ac:dyDescent="0.2">
      <c r="B24" s="99"/>
      <c r="L24" s="99"/>
    </row>
    <row r="25" spans="2:12" s="100" customFormat="1" ht="12" customHeight="1" x14ac:dyDescent="0.2">
      <c r="B25" s="99"/>
      <c r="D25" s="96" t="s">
        <v>228</v>
      </c>
      <c r="I25" s="96" t="s">
        <v>222</v>
      </c>
      <c r="J25" s="103" t="s">
        <v>216</v>
      </c>
      <c r="L25" s="99"/>
    </row>
    <row r="26" spans="2:12" s="100" customFormat="1" ht="18" customHeight="1" x14ac:dyDescent="0.2">
      <c r="B26" s="99"/>
      <c r="E26" s="103" t="s">
        <v>229</v>
      </c>
      <c r="I26" s="96" t="s">
        <v>224</v>
      </c>
      <c r="J26" s="103" t="s">
        <v>216</v>
      </c>
      <c r="L26" s="99"/>
    </row>
    <row r="27" spans="2:12" s="100" customFormat="1" ht="6.95" customHeight="1" x14ac:dyDescent="0.2">
      <c r="B27" s="99"/>
      <c r="L27" s="99"/>
    </row>
    <row r="28" spans="2:12" s="100" customFormat="1" ht="12" customHeight="1" x14ac:dyDescent="0.2">
      <c r="B28" s="99"/>
      <c r="D28" s="96" t="s">
        <v>230</v>
      </c>
      <c r="L28" s="99"/>
    </row>
    <row r="29" spans="2:12" s="109" customFormat="1" ht="71.25" customHeight="1" x14ac:dyDescent="0.2">
      <c r="B29" s="108"/>
      <c r="E29" s="110" t="s">
        <v>231</v>
      </c>
      <c r="F29" s="110"/>
      <c r="G29" s="110"/>
      <c r="H29" s="110"/>
      <c r="L29" s="108"/>
    </row>
    <row r="30" spans="2:12" s="100" customFormat="1" ht="6.95" customHeight="1" x14ac:dyDescent="0.2">
      <c r="B30" s="99"/>
      <c r="L30" s="99"/>
    </row>
    <row r="31" spans="2:12" s="100" customFormat="1" ht="6.95" customHeight="1" x14ac:dyDescent="0.2">
      <c r="B31" s="99"/>
      <c r="D31" s="111"/>
      <c r="E31" s="111"/>
      <c r="F31" s="111"/>
      <c r="G31" s="111"/>
      <c r="H31" s="111"/>
      <c r="I31" s="111"/>
      <c r="J31" s="111"/>
      <c r="K31" s="111"/>
      <c r="L31" s="99"/>
    </row>
    <row r="32" spans="2:12" s="100" customFormat="1" ht="25.35" customHeight="1" x14ac:dyDescent="0.2">
      <c r="B32" s="99"/>
      <c r="D32" s="112" t="s">
        <v>117</v>
      </c>
      <c r="J32" s="113">
        <f>ROUND(J95, 2)</f>
        <v>0</v>
      </c>
      <c r="L32" s="99"/>
    </row>
    <row r="33" spans="2:12" s="100" customFormat="1" ht="6.95" customHeight="1" x14ac:dyDescent="0.2">
      <c r="B33" s="99"/>
      <c r="D33" s="111"/>
      <c r="E33" s="111"/>
      <c r="F33" s="111"/>
      <c r="G33" s="111"/>
      <c r="H33" s="111"/>
      <c r="I33" s="111"/>
      <c r="J33" s="111"/>
      <c r="K33" s="111"/>
      <c r="L33" s="99"/>
    </row>
    <row r="34" spans="2:12" s="100" customFormat="1" ht="14.45" customHeight="1" x14ac:dyDescent="0.2">
      <c r="B34" s="99"/>
      <c r="F34" s="114" t="s">
        <v>232</v>
      </c>
      <c r="I34" s="114" t="s">
        <v>233</v>
      </c>
      <c r="J34" s="114" t="s">
        <v>234</v>
      </c>
      <c r="L34" s="99"/>
    </row>
    <row r="35" spans="2:12" s="100" customFormat="1" ht="14.45" customHeight="1" x14ac:dyDescent="0.2">
      <c r="B35" s="99"/>
      <c r="D35" s="115" t="s">
        <v>175</v>
      </c>
      <c r="E35" s="96" t="s">
        <v>188</v>
      </c>
      <c r="F35" s="116">
        <f>ROUND((SUM(BE95:BE247)),  2)</f>
        <v>0</v>
      </c>
      <c r="I35" s="117">
        <v>0.21</v>
      </c>
      <c r="J35" s="116">
        <f>ROUND(((SUM(BE95:BE247))*I35),  2)</f>
        <v>0</v>
      </c>
      <c r="L35" s="99"/>
    </row>
    <row r="36" spans="2:12" s="100" customFormat="1" ht="14.45" customHeight="1" x14ac:dyDescent="0.2">
      <c r="B36" s="99"/>
      <c r="E36" s="96" t="s">
        <v>190</v>
      </c>
      <c r="F36" s="116">
        <f>ROUND((SUM(BF95:BF247)),  2)</f>
        <v>0</v>
      </c>
      <c r="I36" s="117">
        <v>0.12</v>
      </c>
      <c r="J36" s="116">
        <f>ROUND(((SUM(BF95:BF247))*I36),  2)</f>
        <v>0</v>
      </c>
      <c r="L36" s="99"/>
    </row>
    <row r="37" spans="2:12" s="100" customFormat="1" ht="14.45" hidden="1" customHeight="1" x14ac:dyDescent="0.2">
      <c r="B37" s="99"/>
      <c r="E37" s="96" t="s">
        <v>194</v>
      </c>
      <c r="F37" s="116">
        <f>ROUND((SUM(BG95:BG247)),  2)</f>
        <v>0</v>
      </c>
      <c r="I37" s="117">
        <v>0.21</v>
      </c>
      <c r="J37" s="116">
        <f>0</f>
        <v>0</v>
      </c>
      <c r="L37" s="99"/>
    </row>
    <row r="38" spans="2:12" s="100" customFormat="1" ht="14.45" hidden="1" customHeight="1" x14ac:dyDescent="0.2">
      <c r="B38" s="99"/>
      <c r="E38" s="96" t="s">
        <v>196</v>
      </c>
      <c r="F38" s="116">
        <f>ROUND((SUM(BH95:BH247)),  2)</f>
        <v>0</v>
      </c>
      <c r="I38" s="117">
        <v>0.12</v>
      </c>
      <c r="J38" s="116">
        <f>0</f>
        <v>0</v>
      </c>
      <c r="L38" s="99"/>
    </row>
    <row r="39" spans="2:12" s="100" customFormat="1" ht="14.45" hidden="1" customHeight="1" x14ac:dyDescent="0.2">
      <c r="B39" s="99"/>
      <c r="E39" s="96" t="s">
        <v>192</v>
      </c>
      <c r="F39" s="116">
        <f>ROUND((SUM(BI95:BI247)),  2)</f>
        <v>0</v>
      </c>
      <c r="I39" s="117">
        <v>0</v>
      </c>
      <c r="J39" s="116">
        <f>0</f>
        <v>0</v>
      </c>
      <c r="L39" s="99"/>
    </row>
    <row r="40" spans="2:12" s="100" customFormat="1" ht="6.95" customHeight="1" x14ac:dyDescent="0.2">
      <c r="B40" s="99"/>
      <c r="L40" s="99"/>
    </row>
    <row r="41" spans="2:12" s="100" customFormat="1" ht="25.35" customHeight="1" x14ac:dyDescent="0.2">
      <c r="B41" s="99"/>
      <c r="C41" s="118"/>
      <c r="D41" s="119" t="s">
        <v>119</v>
      </c>
      <c r="E41" s="120"/>
      <c r="F41" s="120"/>
      <c r="G41" s="121" t="s">
        <v>235</v>
      </c>
      <c r="H41" s="122" t="s">
        <v>236</v>
      </c>
      <c r="I41" s="120"/>
      <c r="J41" s="123">
        <f>SUM(J32:J39)</f>
        <v>0</v>
      </c>
      <c r="K41" s="124"/>
      <c r="L41" s="99"/>
    </row>
    <row r="42" spans="2:12" s="100" customFormat="1" ht="14.45" customHeight="1" x14ac:dyDescent="0.2">
      <c r="B42" s="125"/>
      <c r="C42" s="126"/>
      <c r="D42" s="126"/>
      <c r="E42" s="126"/>
      <c r="F42" s="126"/>
      <c r="G42" s="126"/>
      <c r="H42" s="126"/>
      <c r="I42" s="126"/>
      <c r="J42" s="126"/>
      <c r="K42" s="126"/>
      <c r="L42" s="99"/>
    </row>
    <row r="46" spans="2:12" s="100" customFormat="1" ht="6.95" customHeight="1" x14ac:dyDescent="0.2">
      <c r="B46" s="127"/>
      <c r="C46" s="128"/>
      <c r="D46" s="128"/>
      <c r="E46" s="128"/>
      <c r="F46" s="128"/>
      <c r="G46" s="128"/>
      <c r="H46" s="128"/>
      <c r="I46" s="128"/>
      <c r="J46" s="128"/>
      <c r="K46" s="128"/>
      <c r="L46" s="99"/>
    </row>
    <row r="47" spans="2:12" s="100" customFormat="1" ht="24.95" customHeight="1" x14ac:dyDescent="0.2">
      <c r="B47" s="99"/>
      <c r="C47" s="94" t="s">
        <v>237</v>
      </c>
      <c r="L47" s="99"/>
    </row>
    <row r="48" spans="2:12" s="100" customFormat="1" ht="6.95" customHeight="1" x14ac:dyDescent="0.2">
      <c r="B48" s="99"/>
      <c r="L48" s="99"/>
    </row>
    <row r="49" spans="2:47" s="100" customFormat="1" ht="12" customHeight="1" x14ac:dyDescent="0.2">
      <c r="B49" s="99"/>
      <c r="C49" s="96" t="s">
        <v>210</v>
      </c>
      <c r="L49" s="99"/>
    </row>
    <row r="50" spans="2:47" s="100" customFormat="1" ht="26.25" customHeight="1" x14ac:dyDescent="0.2">
      <c r="B50" s="99"/>
      <c r="E50" s="97" t="str">
        <f>E7</f>
        <v>Zahrádkářská kolinie Zlatý kopeček, na pozemku p.č.409-1, k.ú. Dvory</v>
      </c>
      <c r="F50" s="98"/>
      <c r="G50" s="98"/>
      <c r="H50" s="98"/>
      <c r="L50" s="99"/>
    </row>
    <row r="51" spans="2:47" ht="12" customHeight="1" x14ac:dyDescent="0.2">
      <c r="B51" s="93"/>
      <c r="C51" s="96" t="s">
        <v>211</v>
      </c>
      <c r="L51" s="93"/>
    </row>
    <row r="52" spans="2:47" s="100" customFormat="1" ht="16.5" customHeight="1" x14ac:dyDescent="0.2">
      <c r="B52" s="99"/>
      <c r="E52" s="97" t="s">
        <v>212</v>
      </c>
      <c r="F52" s="101"/>
      <c r="G52" s="101"/>
      <c r="H52" s="101"/>
      <c r="L52" s="99"/>
    </row>
    <row r="53" spans="2:47" s="100" customFormat="1" ht="12" customHeight="1" x14ac:dyDescent="0.2">
      <c r="B53" s="99"/>
      <c r="C53" s="96" t="s">
        <v>213</v>
      </c>
      <c r="L53" s="99"/>
    </row>
    <row r="54" spans="2:47" s="100" customFormat="1" ht="16.5" customHeight="1" x14ac:dyDescent="0.2">
      <c r="B54" s="99"/>
      <c r="E54" s="102" t="str">
        <f>E11</f>
        <v>SO 402 - Terénní úpravy</v>
      </c>
      <c r="F54" s="101"/>
      <c r="G54" s="101"/>
      <c r="H54" s="101"/>
      <c r="L54" s="99"/>
    </row>
    <row r="55" spans="2:47" s="100" customFormat="1" ht="6.95" customHeight="1" x14ac:dyDescent="0.2">
      <c r="B55" s="99"/>
      <c r="L55" s="99"/>
    </row>
    <row r="56" spans="2:47" s="100" customFormat="1" ht="12" customHeight="1" x14ac:dyDescent="0.2">
      <c r="B56" s="99"/>
      <c r="C56" s="96" t="s">
        <v>218</v>
      </c>
      <c r="F56" s="103" t="str">
        <f>F14</f>
        <v>Zlatý kopeček, na pozemku p.č.409-1, k.ú. Dvory</v>
      </c>
      <c r="I56" s="96" t="s">
        <v>220</v>
      </c>
      <c r="J56" s="104">
        <f>IF(J14="","",J14)</f>
        <v>45687</v>
      </c>
      <c r="L56" s="99"/>
    </row>
    <row r="57" spans="2:47" s="100" customFormat="1" ht="6.95" customHeight="1" x14ac:dyDescent="0.2">
      <c r="B57" s="99"/>
      <c r="L57" s="99"/>
    </row>
    <row r="58" spans="2:47" s="100" customFormat="1" ht="25.7" customHeight="1" x14ac:dyDescent="0.2">
      <c r="B58" s="99"/>
      <c r="C58" s="96" t="s">
        <v>221</v>
      </c>
      <c r="F58" s="103" t="str">
        <f>E17</f>
        <v>Statutární město Karlovy Vary</v>
      </c>
      <c r="I58" s="96" t="s">
        <v>226</v>
      </c>
      <c r="J58" s="129" t="str">
        <f>E23</f>
        <v>Inplan CZ s.r.o. K.Vary</v>
      </c>
      <c r="L58" s="99"/>
    </row>
    <row r="59" spans="2:47" s="100" customFormat="1" ht="15.2" customHeight="1" x14ac:dyDescent="0.2">
      <c r="B59" s="99"/>
      <c r="C59" s="96" t="s">
        <v>225</v>
      </c>
      <c r="F59" s="103" t="str">
        <f>IF(E20="","",E20)</f>
        <v>Vyplň údaj</v>
      </c>
      <c r="I59" s="96" t="s">
        <v>228</v>
      </c>
      <c r="J59" s="129" t="str">
        <f>E26</f>
        <v>Šimková Dita, K.Vary</v>
      </c>
      <c r="L59" s="99"/>
    </row>
    <row r="60" spans="2:47" s="100" customFormat="1" ht="10.35" customHeight="1" x14ac:dyDescent="0.2">
      <c r="B60" s="99"/>
      <c r="L60" s="99"/>
    </row>
    <row r="61" spans="2:47" s="100" customFormat="1" ht="29.25" customHeight="1" x14ac:dyDescent="0.2">
      <c r="B61" s="99"/>
      <c r="C61" s="130" t="s">
        <v>144</v>
      </c>
      <c r="D61" s="118"/>
      <c r="E61" s="118"/>
      <c r="F61" s="118"/>
      <c r="G61" s="118"/>
      <c r="H61" s="118"/>
      <c r="I61" s="118"/>
      <c r="J61" s="131" t="s">
        <v>238</v>
      </c>
      <c r="K61" s="118"/>
      <c r="L61" s="99"/>
    </row>
    <row r="62" spans="2:47" s="100" customFormat="1" ht="10.35" customHeight="1" x14ac:dyDescent="0.2">
      <c r="B62" s="99"/>
      <c r="L62" s="99"/>
    </row>
    <row r="63" spans="2:47" s="100" customFormat="1" ht="22.9" customHeight="1" x14ac:dyDescent="0.2">
      <c r="B63" s="99"/>
      <c r="C63" s="132" t="s">
        <v>239</v>
      </c>
      <c r="J63" s="113">
        <f>J95</f>
        <v>0</v>
      </c>
      <c r="L63" s="99"/>
      <c r="AU63" s="90" t="s">
        <v>240</v>
      </c>
    </row>
    <row r="64" spans="2:47" s="134" customFormat="1" ht="24.95" customHeight="1" x14ac:dyDescent="0.2">
      <c r="B64" s="133"/>
      <c r="D64" s="135" t="s">
        <v>241</v>
      </c>
      <c r="E64" s="136"/>
      <c r="F64" s="136"/>
      <c r="G64" s="136"/>
      <c r="H64" s="136"/>
      <c r="I64" s="136"/>
      <c r="J64" s="137">
        <f>J96</f>
        <v>0</v>
      </c>
      <c r="L64" s="133"/>
    </row>
    <row r="65" spans="2:12" s="139" customFormat="1" ht="19.899999999999999" customHeight="1" x14ac:dyDescent="0.2">
      <c r="B65" s="138"/>
      <c r="D65" s="140" t="s">
        <v>242</v>
      </c>
      <c r="E65" s="141"/>
      <c r="F65" s="141"/>
      <c r="G65" s="141"/>
      <c r="H65" s="141"/>
      <c r="I65" s="141"/>
      <c r="J65" s="142">
        <f>J97</f>
        <v>0</v>
      </c>
      <c r="L65" s="138"/>
    </row>
    <row r="66" spans="2:12" s="139" customFormat="1" ht="19.899999999999999" customHeight="1" x14ac:dyDescent="0.2">
      <c r="B66" s="138"/>
      <c r="D66" s="140" t="s">
        <v>243</v>
      </c>
      <c r="E66" s="141"/>
      <c r="F66" s="141"/>
      <c r="G66" s="141"/>
      <c r="H66" s="141"/>
      <c r="I66" s="141"/>
      <c r="J66" s="142">
        <f>J177</f>
        <v>0</v>
      </c>
      <c r="L66" s="138"/>
    </row>
    <row r="67" spans="2:12" s="139" customFormat="1" ht="19.899999999999999" customHeight="1" x14ac:dyDescent="0.2">
      <c r="B67" s="138"/>
      <c r="D67" s="140" t="s">
        <v>244</v>
      </c>
      <c r="E67" s="141"/>
      <c r="F67" s="141"/>
      <c r="G67" s="141"/>
      <c r="H67" s="141"/>
      <c r="I67" s="141"/>
      <c r="J67" s="142">
        <f>J186</f>
        <v>0</v>
      </c>
      <c r="L67" s="138"/>
    </row>
    <row r="68" spans="2:12" s="139" customFormat="1" ht="19.899999999999999" customHeight="1" x14ac:dyDescent="0.2">
      <c r="B68" s="138"/>
      <c r="D68" s="140" t="s">
        <v>245</v>
      </c>
      <c r="E68" s="141"/>
      <c r="F68" s="141"/>
      <c r="G68" s="141"/>
      <c r="H68" s="141"/>
      <c r="I68" s="141"/>
      <c r="J68" s="142">
        <f>J197</f>
        <v>0</v>
      </c>
      <c r="L68" s="138"/>
    </row>
    <row r="69" spans="2:12" s="134" customFormat="1" ht="24.95" customHeight="1" x14ac:dyDescent="0.2">
      <c r="B69" s="133"/>
      <c r="D69" s="135" t="s">
        <v>246</v>
      </c>
      <c r="E69" s="136"/>
      <c r="F69" s="136"/>
      <c r="G69" s="136"/>
      <c r="H69" s="136"/>
      <c r="I69" s="136"/>
      <c r="J69" s="137">
        <f>J201</f>
        <v>0</v>
      </c>
      <c r="L69" s="133"/>
    </row>
    <row r="70" spans="2:12" s="139" customFormat="1" ht="19.899999999999999" customHeight="1" x14ac:dyDescent="0.2">
      <c r="B70" s="138"/>
      <c r="D70" s="140" t="s">
        <v>247</v>
      </c>
      <c r="E70" s="141"/>
      <c r="F70" s="141"/>
      <c r="G70" s="141"/>
      <c r="H70" s="141"/>
      <c r="I70" s="141"/>
      <c r="J70" s="142">
        <f>J202</f>
        <v>0</v>
      </c>
      <c r="L70" s="138"/>
    </row>
    <row r="71" spans="2:12" s="139" customFormat="1" ht="19.899999999999999" customHeight="1" x14ac:dyDescent="0.2">
      <c r="B71" s="138"/>
      <c r="D71" s="140" t="s">
        <v>248</v>
      </c>
      <c r="E71" s="141"/>
      <c r="F71" s="141"/>
      <c r="G71" s="141"/>
      <c r="H71" s="141"/>
      <c r="I71" s="141"/>
      <c r="J71" s="142">
        <f>J227</f>
        <v>0</v>
      </c>
      <c r="L71" s="138"/>
    </row>
    <row r="72" spans="2:12" s="139" customFormat="1" ht="19.899999999999999" customHeight="1" x14ac:dyDescent="0.2">
      <c r="B72" s="138"/>
      <c r="D72" s="140" t="s">
        <v>249</v>
      </c>
      <c r="E72" s="141"/>
      <c r="F72" s="141"/>
      <c r="G72" s="141"/>
      <c r="H72" s="141"/>
      <c r="I72" s="141"/>
      <c r="J72" s="142">
        <f>J240</f>
        <v>0</v>
      </c>
      <c r="L72" s="138"/>
    </row>
    <row r="73" spans="2:12" s="139" customFormat="1" ht="19.899999999999999" customHeight="1" x14ac:dyDescent="0.2">
      <c r="B73" s="138"/>
      <c r="D73" s="140" t="s">
        <v>250</v>
      </c>
      <c r="E73" s="141"/>
      <c r="F73" s="141"/>
      <c r="G73" s="141"/>
      <c r="H73" s="141"/>
      <c r="I73" s="141"/>
      <c r="J73" s="142">
        <f>J244</f>
        <v>0</v>
      </c>
      <c r="L73" s="138"/>
    </row>
    <row r="74" spans="2:12" s="100" customFormat="1" ht="21.75" customHeight="1" x14ac:dyDescent="0.2">
      <c r="B74" s="99"/>
      <c r="L74" s="99"/>
    </row>
    <row r="75" spans="2:12" s="100" customFormat="1" ht="6.95" customHeight="1" x14ac:dyDescent="0.2">
      <c r="B75" s="125"/>
      <c r="C75" s="126"/>
      <c r="D75" s="126"/>
      <c r="E75" s="126"/>
      <c r="F75" s="126"/>
      <c r="G75" s="126"/>
      <c r="H75" s="126"/>
      <c r="I75" s="126"/>
      <c r="J75" s="126"/>
      <c r="K75" s="126"/>
      <c r="L75" s="99"/>
    </row>
    <row r="79" spans="2:12" s="100" customFormat="1" ht="6.95" customHeight="1" x14ac:dyDescent="0.2">
      <c r="B79" s="127"/>
      <c r="C79" s="128"/>
      <c r="D79" s="128"/>
      <c r="E79" s="128"/>
      <c r="F79" s="128"/>
      <c r="G79" s="128"/>
      <c r="H79" s="128"/>
      <c r="I79" s="128"/>
      <c r="J79" s="128"/>
      <c r="K79" s="128"/>
      <c r="L79" s="99"/>
    </row>
    <row r="80" spans="2:12" s="100" customFormat="1" ht="24.95" customHeight="1" x14ac:dyDescent="0.2">
      <c r="B80" s="99"/>
      <c r="C80" s="94" t="s">
        <v>251</v>
      </c>
      <c r="L80" s="99"/>
    </row>
    <row r="81" spans="2:63" s="100" customFormat="1" ht="6.95" customHeight="1" x14ac:dyDescent="0.2">
      <c r="B81" s="99"/>
      <c r="L81" s="99"/>
    </row>
    <row r="82" spans="2:63" s="100" customFormat="1" ht="12" customHeight="1" x14ac:dyDescent="0.2">
      <c r="B82" s="99"/>
      <c r="C82" s="96" t="s">
        <v>210</v>
      </c>
      <c r="L82" s="99"/>
    </row>
    <row r="83" spans="2:63" s="100" customFormat="1" ht="26.25" customHeight="1" x14ac:dyDescent="0.2">
      <c r="B83" s="99"/>
      <c r="E83" s="97" t="str">
        <f>E7</f>
        <v>Zahrádkářská kolinie Zlatý kopeček, na pozemku p.č.409-1, k.ú. Dvory</v>
      </c>
      <c r="F83" s="98"/>
      <c r="G83" s="98"/>
      <c r="H83" s="98"/>
      <c r="L83" s="99"/>
    </row>
    <row r="84" spans="2:63" ht="12" customHeight="1" x14ac:dyDescent="0.2">
      <c r="B84" s="93"/>
      <c r="C84" s="96" t="s">
        <v>211</v>
      </c>
      <c r="L84" s="93"/>
    </row>
    <row r="85" spans="2:63" s="100" customFormat="1" ht="16.5" customHeight="1" x14ac:dyDescent="0.2">
      <c r="B85" s="99"/>
      <c r="E85" s="97" t="s">
        <v>212</v>
      </c>
      <c r="F85" s="101"/>
      <c r="G85" s="101"/>
      <c r="H85" s="101"/>
      <c r="L85" s="99"/>
    </row>
    <row r="86" spans="2:63" s="100" customFormat="1" ht="12" customHeight="1" x14ac:dyDescent="0.2">
      <c r="B86" s="99"/>
      <c r="C86" s="96" t="s">
        <v>213</v>
      </c>
      <c r="L86" s="99"/>
    </row>
    <row r="87" spans="2:63" s="100" customFormat="1" ht="16.5" customHeight="1" x14ac:dyDescent="0.2">
      <c r="B87" s="99"/>
      <c r="E87" s="102" t="str">
        <f>E11</f>
        <v>SO 402 - Terénní úpravy</v>
      </c>
      <c r="F87" s="101"/>
      <c r="G87" s="101"/>
      <c r="H87" s="101"/>
      <c r="L87" s="99"/>
    </row>
    <row r="88" spans="2:63" s="100" customFormat="1" ht="6.95" customHeight="1" x14ac:dyDescent="0.2">
      <c r="B88" s="99"/>
      <c r="L88" s="99"/>
    </row>
    <row r="89" spans="2:63" s="100" customFormat="1" ht="12" customHeight="1" x14ac:dyDescent="0.2">
      <c r="B89" s="99"/>
      <c r="C89" s="96" t="s">
        <v>218</v>
      </c>
      <c r="F89" s="103" t="str">
        <f>F14</f>
        <v>Zlatý kopeček, na pozemku p.č.409-1, k.ú. Dvory</v>
      </c>
      <c r="I89" s="96" t="s">
        <v>220</v>
      </c>
      <c r="J89" s="104">
        <f>IF(J14="","",J14)</f>
        <v>45687</v>
      </c>
      <c r="L89" s="99"/>
    </row>
    <row r="90" spans="2:63" s="100" customFormat="1" ht="6.95" customHeight="1" x14ac:dyDescent="0.2">
      <c r="B90" s="99"/>
      <c r="L90" s="99"/>
    </row>
    <row r="91" spans="2:63" s="100" customFormat="1" ht="25.7" customHeight="1" x14ac:dyDescent="0.2">
      <c r="B91" s="99"/>
      <c r="C91" s="96" t="s">
        <v>221</v>
      </c>
      <c r="F91" s="103" t="str">
        <f>E17</f>
        <v>Statutární město Karlovy Vary</v>
      </c>
      <c r="I91" s="96" t="s">
        <v>226</v>
      </c>
      <c r="J91" s="129" t="str">
        <f>E23</f>
        <v>Inplan CZ s.r.o. K.Vary</v>
      </c>
      <c r="L91" s="99"/>
    </row>
    <row r="92" spans="2:63" s="100" customFormat="1" ht="15.2" customHeight="1" x14ac:dyDescent="0.2">
      <c r="B92" s="99"/>
      <c r="C92" s="96" t="s">
        <v>225</v>
      </c>
      <c r="F92" s="103" t="str">
        <f>IF(E20="","",E20)</f>
        <v>Vyplň údaj</v>
      </c>
      <c r="I92" s="96" t="s">
        <v>228</v>
      </c>
      <c r="J92" s="129" t="str">
        <f>E26</f>
        <v>Šimková Dita, K.Vary</v>
      </c>
      <c r="L92" s="99"/>
    </row>
    <row r="93" spans="2:63" s="100" customFormat="1" ht="10.35" customHeight="1" x14ac:dyDescent="0.2">
      <c r="B93" s="99"/>
      <c r="L93" s="99"/>
    </row>
    <row r="94" spans="2:63" s="150" customFormat="1" ht="29.25" customHeight="1" x14ac:dyDescent="0.2">
      <c r="B94" s="143"/>
      <c r="C94" s="144" t="s">
        <v>32</v>
      </c>
      <c r="D94" s="145" t="s">
        <v>75</v>
      </c>
      <c r="E94" s="145" t="s">
        <v>36</v>
      </c>
      <c r="F94" s="145" t="s">
        <v>38</v>
      </c>
      <c r="G94" s="145" t="s">
        <v>40</v>
      </c>
      <c r="H94" s="145" t="s">
        <v>42</v>
      </c>
      <c r="I94" s="145" t="s">
        <v>252</v>
      </c>
      <c r="J94" s="145" t="s">
        <v>238</v>
      </c>
      <c r="K94" s="146" t="s">
        <v>49</v>
      </c>
      <c r="L94" s="143"/>
      <c r="M94" s="147" t="s">
        <v>216</v>
      </c>
      <c r="N94" s="148" t="s">
        <v>175</v>
      </c>
      <c r="O94" s="148" t="s">
        <v>253</v>
      </c>
      <c r="P94" s="148" t="s">
        <v>254</v>
      </c>
      <c r="Q94" s="148" t="s">
        <v>255</v>
      </c>
      <c r="R94" s="148" t="s">
        <v>256</v>
      </c>
      <c r="S94" s="148" t="s">
        <v>257</v>
      </c>
      <c r="T94" s="149" t="s">
        <v>258</v>
      </c>
    </row>
    <row r="95" spans="2:63" s="100" customFormat="1" ht="22.9" customHeight="1" x14ac:dyDescent="0.25">
      <c r="B95" s="99"/>
      <c r="C95" s="151" t="s">
        <v>259</v>
      </c>
      <c r="J95" s="152">
        <f>BK95</f>
        <v>0</v>
      </c>
      <c r="L95" s="99"/>
      <c r="M95" s="153"/>
      <c r="N95" s="111"/>
      <c r="O95" s="111"/>
      <c r="P95" s="154">
        <f>P96+P201</f>
        <v>0</v>
      </c>
      <c r="Q95" s="111"/>
      <c r="R95" s="154">
        <f>R96+R201</f>
        <v>14117.611419999999</v>
      </c>
      <c r="S95" s="111"/>
      <c r="T95" s="155">
        <f>T96+T201</f>
        <v>0</v>
      </c>
      <c r="AT95" s="90" t="s">
        <v>260</v>
      </c>
      <c r="AU95" s="90" t="s">
        <v>240</v>
      </c>
      <c r="BK95" s="156">
        <f>BK96+BK201</f>
        <v>0</v>
      </c>
    </row>
    <row r="96" spans="2:63" s="158" customFormat="1" ht="25.9" customHeight="1" x14ac:dyDescent="0.2">
      <c r="B96" s="157"/>
      <c r="D96" s="159" t="s">
        <v>260</v>
      </c>
      <c r="E96" s="160" t="s">
        <v>261</v>
      </c>
      <c r="F96" s="160" t="s">
        <v>262</v>
      </c>
      <c r="I96" s="161"/>
      <c r="J96" s="162">
        <f>BK96</f>
        <v>0</v>
      </c>
      <c r="L96" s="157"/>
      <c r="M96" s="163"/>
      <c r="P96" s="164">
        <f>P97+P177+P186+P197</f>
        <v>0</v>
      </c>
      <c r="R96" s="164">
        <f>R97+R177+R186+R197</f>
        <v>14117.611419999999</v>
      </c>
      <c r="T96" s="165">
        <f>T97+T177+T186+T197</f>
        <v>0</v>
      </c>
      <c r="AR96" s="159" t="s">
        <v>263</v>
      </c>
      <c r="AT96" s="166" t="s">
        <v>260</v>
      </c>
      <c r="AU96" s="166" t="s">
        <v>264</v>
      </c>
      <c r="AY96" s="159" t="s">
        <v>265</v>
      </c>
      <c r="BK96" s="167">
        <f>BK97+BK177+BK186+BK197</f>
        <v>0</v>
      </c>
    </row>
    <row r="97" spans="2:65" s="158" customFormat="1" ht="22.9" customHeight="1" x14ac:dyDescent="0.2">
      <c r="B97" s="157"/>
      <c r="D97" s="159" t="s">
        <v>260</v>
      </c>
      <c r="E97" s="168" t="s">
        <v>263</v>
      </c>
      <c r="F97" s="168" t="s">
        <v>266</v>
      </c>
      <c r="I97" s="161"/>
      <c r="J97" s="169">
        <f>BK97</f>
        <v>0</v>
      </c>
      <c r="L97" s="157"/>
      <c r="M97" s="163"/>
      <c r="P97" s="164">
        <f>SUM(P98:P176)</f>
        <v>0</v>
      </c>
      <c r="R97" s="164">
        <f>SUM(R98:R176)</f>
        <v>14058.932000000001</v>
      </c>
      <c r="T97" s="165">
        <f>SUM(T98:T176)</f>
        <v>0</v>
      </c>
      <c r="AR97" s="159" t="s">
        <v>263</v>
      </c>
      <c r="AT97" s="166" t="s">
        <v>260</v>
      </c>
      <c r="AU97" s="166" t="s">
        <v>263</v>
      </c>
      <c r="AY97" s="159" t="s">
        <v>265</v>
      </c>
      <c r="BK97" s="167">
        <f>SUM(BK98:BK176)</f>
        <v>0</v>
      </c>
    </row>
    <row r="98" spans="2:65" s="100" customFormat="1" ht="37.9" customHeight="1" x14ac:dyDescent="0.2">
      <c r="B98" s="99"/>
      <c r="C98" s="170" t="s">
        <v>263</v>
      </c>
      <c r="D98" s="170" t="s">
        <v>267</v>
      </c>
      <c r="E98" s="171" t="s">
        <v>268</v>
      </c>
      <c r="F98" s="172" t="s">
        <v>269</v>
      </c>
      <c r="G98" s="173" t="s">
        <v>270</v>
      </c>
      <c r="H98" s="174">
        <v>12700</v>
      </c>
      <c r="I98" s="175"/>
      <c r="J98" s="176">
        <f>ROUND(I98*H98,2)</f>
        <v>0</v>
      </c>
      <c r="K98" s="172" t="s">
        <v>271</v>
      </c>
      <c r="L98" s="99"/>
      <c r="M98" s="177" t="s">
        <v>216</v>
      </c>
      <c r="N98" s="178" t="s">
        <v>188</v>
      </c>
      <c r="P98" s="179">
        <f>O98*H98</f>
        <v>0</v>
      </c>
      <c r="Q98" s="179">
        <v>0</v>
      </c>
      <c r="R98" s="179">
        <f>Q98*H98</f>
        <v>0</v>
      </c>
      <c r="S98" s="179">
        <v>0</v>
      </c>
      <c r="T98" s="180">
        <f>S98*H98</f>
        <v>0</v>
      </c>
      <c r="AR98" s="181" t="s">
        <v>272</v>
      </c>
      <c r="AT98" s="181" t="s">
        <v>267</v>
      </c>
      <c r="AU98" s="181" t="s">
        <v>206</v>
      </c>
      <c r="AY98" s="90" t="s">
        <v>265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90" t="s">
        <v>263</v>
      </c>
      <c r="BK98" s="182">
        <f>ROUND(I98*H98,2)</f>
        <v>0</v>
      </c>
      <c r="BL98" s="90" t="s">
        <v>272</v>
      </c>
      <c r="BM98" s="181" t="s">
        <v>206</v>
      </c>
    </row>
    <row r="99" spans="2:65" s="100" customFormat="1" ht="29.25" x14ac:dyDescent="0.2">
      <c r="B99" s="99"/>
      <c r="D99" s="183" t="s">
        <v>273</v>
      </c>
      <c r="F99" s="184" t="s">
        <v>274</v>
      </c>
      <c r="I99" s="185"/>
      <c r="L99" s="99"/>
      <c r="M99" s="186"/>
      <c r="T99" s="187"/>
      <c r="AT99" s="90" t="s">
        <v>273</v>
      </c>
      <c r="AU99" s="90" t="s">
        <v>206</v>
      </c>
    </row>
    <row r="100" spans="2:65" s="100" customFormat="1" x14ac:dyDescent="0.2">
      <c r="B100" s="99"/>
      <c r="D100" s="188" t="s">
        <v>275</v>
      </c>
      <c r="F100" s="189" t="s">
        <v>276</v>
      </c>
      <c r="I100" s="185"/>
      <c r="L100" s="99"/>
      <c r="M100" s="186"/>
      <c r="T100" s="187"/>
      <c r="AT100" s="90" t="s">
        <v>275</v>
      </c>
      <c r="AU100" s="90" t="s">
        <v>206</v>
      </c>
    </row>
    <row r="101" spans="2:65" s="100" customFormat="1" ht="16.5" customHeight="1" x14ac:dyDescent="0.2">
      <c r="B101" s="99"/>
      <c r="C101" s="170" t="s">
        <v>206</v>
      </c>
      <c r="D101" s="170" t="s">
        <v>267</v>
      </c>
      <c r="E101" s="171" t="s">
        <v>277</v>
      </c>
      <c r="F101" s="172" t="s">
        <v>278</v>
      </c>
      <c r="G101" s="173" t="s">
        <v>270</v>
      </c>
      <c r="H101" s="174">
        <v>12700</v>
      </c>
      <c r="I101" s="175"/>
      <c r="J101" s="176">
        <f>ROUND(I101*H101,2)</f>
        <v>0</v>
      </c>
      <c r="K101" s="172" t="s">
        <v>279</v>
      </c>
      <c r="L101" s="99"/>
      <c r="M101" s="177" t="s">
        <v>216</v>
      </c>
      <c r="N101" s="178" t="s">
        <v>188</v>
      </c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80">
        <f>S101*H101</f>
        <v>0</v>
      </c>
      <c r="AR101" s="181" t="s">
        <v>272</v>
      </c>
      <c r="AT101" s="181" t="s">
        <v>267</v>
      </c>
      <c r="AU101" s="181" t="s">
        <v>206</v>
      </c>
      <c r="AY101" s="90" t="s">
        <v>265</v>
      </c>
      <c r="BE101" s="182">
        <f>IF(N101="základní",J101,0)</f>
        <v>0</v>
      </c>
      <c r="BF101" s="182">
        <f>IF(N101="snížená",J101,0)</f>
        <v>0</v>
      </c>
      <c r="BG101" s="182">
        <f>IF(N101="zákl. přenesená",J101,0)</f>
        <v>0</v>
      </c>
      <c r="BH101" s="182">
        <f>IF(N101="sníž. přenesená",J101,0)</f>
        <v>0</v>
      </c>
      <c r="BI101" s="182">
        <f>IF(N101="nulová",J101,0)</f>
        <v>0</v>
      </c>
      <c r="BJ101" s="90" t="s">
        <v>263</v>
      </c>
      <c r="BK101" s="182">
        <f>ROUND(I101*H101,2)</f>
        <v>0</v>
      </c>
      <c r="BL101" s="90" t="s">
        <v>272</v>
      </c>
      <c r="BM101" s="181" t="s">
        <v>272</v>
      </c>
    </row>
    <row r="102" spans="2:65" s="100" customFormat="1" x14ac:dyDescent="0.2">
      <c r="B102" s="99"/>
      <c r="D102" s="183" t="s">
        <v>273</v>
      </c>
      <c r="F102" s="184" t="s">
        <v>278</v>
      </c>
      <c r="I102" s="185"/>
      <c r="L102" s="99"/>
      <c r="M102" s="186"/>
      <c r="T102" s="187"/>
      <c r="AT102" s="90" t="s">
        <v>273</v>
      </c>
      <c r="AU102" s="90" t="s">
        <v>206</v>
      </c>
    </row>
    <row r="103" spans="2:65" s="100" customFormat="1" ht="24.2" customHeight="1" x14ac:dyDescent="0.2">
      <c r="B103" s="99"/>
      <c r="C103" s="170" t="s">
        <v>280</v>
      </c>
      <c r="D103" s="170" t="s">
        <v>267</v>
      </c>
      <c r="E103" s="171" t="s">
        <v>281</v>
      </c>
      <c r="F103" s="172" t="s">
        <v>282</v>
      </c>
      <c r="G103" s="173" t="s">
        <v>270</v>
      </c>
      <c r="H103" s="174">
        <v>46600</v>
      </c>
      <c r="I103" s="175"/>
      <c r="J103" s="176">
        <f>ROUND(I103*H103,2)</f>
        <v>0</v>
      </c>
      <c r="K103" s="172" t="s">
        <v>271</v>
      </c>
      <c r="L103" s="99"/>
      <c r="M103" s="177" t="s">
        <v>216</v>
      </c>
      <c r="N103" s="178" t="s">
        <v>188</v>
      </c>
      <c r="P103" s="179">
        <f>O103*H103</f>
        <v>0</v>
      </c>
      <c r="Q103" s="179">
        <v>0</v>
      </c>
      <c r="R103" s="179">
        <f>Q103*H103</f>
        <v>0</v>
      </c>
      <c r="S103" s="179">
        <v>0</v>
      </c>
      <c r="T103" s="180">
        <f>S103*H103</f>
        <v>0</v>
      </c>
      <c r="AR103" s="181" t="s">
        <v>272</v>
      </c>
      <c r="AT103" s="181" t="s">
        <v>267</v>
      </c>
      <c r="AU103" s="181" t="s">
        <v>206</v>
      </c>
      <c r="AY103" s="90" t="s">
        <v>265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90" t="s">
        <v>263</v>
      </c>
      <c r="BK103" s="182">
        <f>ROUND(I103*H103,2)</f>
        <v>0</v>
      </c>
      <c r="BL103" s="90" t="s">
        <v>272</v>
      </c>
      <c r="BM103" s="181" t="s">
        <v>283</v>
      </c>
    </row>
    <row r="104" spans="2:65" s="100" customFormat="1" ht="19.5" x14ac:dyDescent="0.2">
      <c r="B104" s="99"/>
      <c r="D104" s="183" t="s">
        <v>273</v>
      </c>
      <c r="F104" s="184" t="s">
        <v>284</v>
      </c>
      <c r="I104" s="185"/>
      <c r="L104" s="99"/>
      <c r="M104" s="186"/>
      <c r="T104" s="187"/>
      <c r="AT104" s="90" t="s">
        <v>273</v>
      </c>
      <c r="AU104" s="90" t="s">
        <v>206</v>
      </c>
    </row>
    <row r="105" spans="2:65" s="100" customFormat="1" x14ac:dyDescent="0.2">
      <c r="B105" s="99"/>
      <c r="D105" s="188" t="s">
        <v>275</v>
      </c>
      <c r="F105" s="189" t="s">
        <v>285</v>
      </c>
      <c r="I105" s="185"/>
      <c r="L105" s="99"/>
      <c r="M105" s="186"/>
      <c r="T105" s="187"/>
      <c r="AT105" s="90" t="s">
        <v>275</v>
      </c>
      <c r="AU105" s="90" t="s">
        <v>206</v>
      </c>
    </row>
    <row r="106" spans="2:65" s="100" customFormat="1" ht="37.9" customHeight="1" x14ac:dyDescent="0.2">
      <c r="B106" s="99"/>
      <c r="C106" s="170" t="s">
        <v>272</v>
      </c>
      <c r="D106" s="170" t="s">
        <v>267</v>
      </c>
      <c r="E106" s="171" t="s">
        <v>286</v>
      </c>
      <c r="F106" s="172" t="s">
        <v>287</v>
      </c>
      <c r="G106" s="173" t="s">
        <v>288</v>
      </c>
      <c r="H106" s="174">
        <v>1360</v>
      </c>
      <c r="I106" s="175"/>
      <c r="J106" s="176">
        <f>ROUND(I106*H106,2)</f>
        <v>0</v>
      </c>
      <c r="K106" s="172" t="s">
        <v>271</v>
      </c>
      <c r="L106" s="99"/>
      <c r="M106" s="177" t="s">
        <v>216</v>
      </c>
      <c r="N106" s="178" t="s">
        <v>188</v>
      </c>
      <c r="P106" s="179">
        <f>O106*H106</f>
        <v>0</v>
      </c>
      <c r="Q106" s="179">
        <v>0</v>
      </c>
      <c r="R106" s="179">
        <f>Q106*H106</f>
        <v>0</v>
      </c>
      <c r="S106" s="179">
        <v>0</v>
      </c>
      <c r="T106" s="180">
        <f>S106*H106</f>
        <v>0</v>
      </c>
      <c r="AR106" s="181" t="s">
        <v>272</v>
      </c>
      <c r="AT106" s="181" t="s">
        <v>267</v>
      </c>
      <c r="AU106" s="181" t="s">
        <v>206</v>
      </c>
      <c r="AY106" s="90" t="s">
        <v>265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90" t="s">
        <v>263</v>
      </c>
      <c r="BK106" s="182">
        <f>ROUND(I106*H106,2)</f>
        <v>0</v>
      </c>
      <c r="BL106" s="90" t="s">
        <v>272</v>
      </c>
      <c r="BM106" s="181" t="s">
        <v>289</v>
      </c>
    </row>
    <row r="107" spans="2:65" s="100" customFormat="1" ht="19.5" x14ac:dyDescent="0.2">
      <c r="B107" s="99"/>
      <c r="D107" s="183" t="s">
        <v>273</v>
      </c>
      <c r="F107" s="184" t="s">
        <v>290</v>
      </c>
      <c r="I107" s="185"/>
      <c r="L107" s="99"/>
      <c r="M107" s="186"/>
      <c r="T107" s="187"/>
      <c r="AT107" s="90" t="s">
        <v>273</v>
      </c>
      <c r="AU107" s="90" t="s">
        <v>206</v>
      </c>
    </row>
    <row r="108" spans="2:65" s="100" customFormat="1" x14ac:dyDescent="0.2">
      <c r="B108" s="99"/>
      <c r="D108" s="188" t="s">
        <v>275</v>
      </c>
      <c r="F108" s="189" t="s">
        <v>291</v>
      </c>
      <c r="I108" s="185"/>
      <c r="L108" s="99"/>
      <c r="M108" s="186"/>
      <c r="T108" s="187"/>
      <c r="AT108" s="90" t="s">
        <v>275</v>
      </c>
      <c r="AU108" s="90" t="s">
        <v>206</v>
      </c>
    </row>
    <row r="109" spans="2:65" s="191" customFormat="1" x14ac:dyDescent="0.2">
      <c r="B109" s="190"/>
      <c r="D109" s="183" t="s">
        <v>292</v>
      </c>
      <c r="E109" s="192" t="s">
        <v>216</v>
      </c>
      <c r="F109" s="193" t="s">
        <v>293</v>
      </c>
      <c r="H109" s="194">
        <v>1360</v>
      </c>
      <c r="I109" s="195"/>
      <c r="L109" s="190"/>
      <c r="M109" s="196"/>
      <c r="T109" s="197"/>
      <c r="AT109" s="192" t="s">
        <v>292</v>
      </c>
      <c r="AU109" s="192" t="s">
        <v>206</v>
      </c>
      <c r="AV109" s="191" t="s">
        <v>206</v>
      </c>
      <c r="AW109" s="191" t="s">
        <v>294</v>
      </c>
      <c r="AX109" s="191" t="s">
        <v>264</v>
      </c>
      <c r="AY109" s="192" t="s">
        <v>265</v>
      </c>
    </row>
    <row r="110" spans="2:65" s="199" customFormat="1" x14ac:dyDescent="0.2">
      <c r="B110" s="198"/>
      <c r="D110" s="183" t="s">
        <v>292</v>
      </c>
      <c r="E110" s="200" t="s">
        <v>216</v>
      </c>
      <c r="F110" s="201" t="s">
        <v>295</v>
      </c>
      <c r="H110" s="202">
        <v>1360</v>
      </c>
      <c r="I110" s="203"/>
      <c r="L110" s="198"/>
      <c r="M110" s="204"/>
      <c r="T110" s="205"/>
      <c r="AT110" s="200" t="s">
        <v>292</v>
      </c>
      <c r="AU110" s="200" t="s">
        <v>206</v>
      </c>
      <c r="AV110" s="199" t="s">
        <v>272</v>
      </c>
      <c r="AW110" s="199" t="s">
        <v>294</v>
      </c>
      <c r="AX110" s="199" t="s">
        <v>263</v>
      </c>
      <c r="AY110" s="200" t="s">
        <v>265</v>
      </c>
    </row>
    <row r="111" spans="2:65" s="100" customFormat="1" ht="37.9" customHeight="1" x14ac:dyDescent="0.2">
      <c r="B111" s="99"/>
      <c r="C111" s="170" t="s">
        <v>296</v>
      </c>
      <c r="D111" s="170" t="s">
        <v>267</v>
      </c>
      <c r="E111" s="171" t="s">
        <v>297</v>
      </c>
      <c r="F111" s="172" t="s">
        <v>298</v>
      </c>
      <c r="G111" s="173" t="s">
        <v>288</v>
      </c>
      <c r="H111" s="174">
        <v>13180</v>
      </c>
      <c r="I111" s="175"/>
      <c r="J111" s="176">
        <f>ROUND(I111*H111,2)</f>
        <v>0</v>
      </c>
      <c r="K111" s="172" t="s">
        <v>271</v>
      </c>
      <c r="L111" s="99"/>
      <c r="M111" s="177" t="s">
        <v>216</v>
      </c>
      <c r="N111" s="178" t="s">
        <v>188</v>
      </c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AR111" s="181" t="s">
        <v>272</v>
      </c>
      <c r="AT111" s="181" t="s">
        <v>267</v>
      </c>
      <c r="AU111" s="181" t="s">
        <v>206</v>
      </c>
      <c r="AY111" s="90" t="s">
        <v>265</v>
      </c>
      <c r="BE111" s="182">
        <f>IF(N111="základní",J111,0)</f>
        <v>0</v>
      </c>
      <c r="BF111" s="182">
        <f>IF(N111="snížená",J111,0)</f>
        <v>0</v>
      </c>
      <c r="BG111" s="182">
        <f>IF(N111="zákl. přenesená",J111,0)</f>
        <v>0</v>
      </c>
      <c r="BH111" s="182">
        <f>IF(N111="sníž. přenesená",J111,0)</f>
        <v>0</v>
      </c>
      <c r="BI111" s="182">
        <f>IF(N111="nulová",J111,0)</f>
        <v>0</v>
      </c>
      <c r="BJ111" s="90" t="s">
        <v>263</v>
      </c>
      <c r="BK111" s="182">
        <f>ROUND(I111*H111,2)</f>
        <v>0</v>
      </c>
      <c r="BL111" s="90" t="s">
        <v>272</v>
      </c>
      <c r="BM111" s="181" t="s">
        <v>299</v>
      </c>
    </row>
    <row r="112" spans="2:65" s="100" customFormat="1" ht="19.5" x14ac:dyDescent="0.2">
      <c r="B112" s="99"/>
      <c r="D112" s="183" t="s">
        <v>273</v>
      </c>
      <c r="F112" s="184" t="s">
        <v>300</v>
      </c>
      <c r="I112" s="185"/>
      <c r="L112" s="99"/>
      <c r="M112" s="186"/>
      <c r="T112" s="187"/>
      <c r="AT112" s="90" t="s">
        <v>273</v>
      </c>
      <c r="AU112" s="90" t="s">
        <v>206</v>
      </c>
    </row>
    <row r="113" spans="2:65" s="100" customFormat="1" x14ac:dyDescent="0.2">
      <c r="B113" s="99"/>
      <c r="D113" s="188" t="s">
        <v>275</v>
      </c>
      <c r="F113" s="189" t="s">
        <v>301</v>
      </c>
      <c r="I113" s="185"/>
      <c r="L113" s="99"/>
      <c r="M113" s="186"/>
      <c r="T113" s="187"/>
      <c r="AT113" s="90" t="s">
        <v>275</v>
      </c>
      <c r="AU113" s="90" t="s">
        <v>206</v>
      </c>
    </row>
    <row r="114" spans="2:65" s="191" customFormat="1" x14ac:dyDescent="0.2">
      <c r="B114" s="190"/>
      <c r="D114" s="183" t="s">
        <v>292</v>
      </c>
      <c r="E114" s="192" t="s">
        <v>216</v>
      </c>
      <c r="F114" s="193" t="s">
        <v>302</v>
      </c>
      <c r="H114" s="194">
        <v>13180</v>
      </c>
      <c r="I114" s="195"/>
      <c r="L114" s="190"/>
      <c r="M114" s="196"/>
      <c r="T114" s="197"/>
      <c r="AT114" s="192" t="s">
        <v>292</v>
      </c>
      <c r="AU114" s="192" t="s">
        <v>206</v>
      </c>
      <c r="AV114" s="191" t="s">
        <v>206</v>
      </c>
      <c r="AW114" s="191" t="s">
        <v>294</v>
      </c>
      <c r="AX114" s="191" t="s">
        <v>264</v>
      </c>
      <c r="AY114" s="192" t="s">
        <v>265</v>
      </c>
    </row>
    <row r="115" spans="2:65" s="199" customFormat="1" x14ac:dyDescent="0.2">
      <c r="B115" s="198"/>
      <c r="D115" s="183" t="s">
        <v>292</v>
      </c>
      <c r="E115" s="200" t="s">
        <v>216</v>
      </c>
      <c r="F115" s="201" t="s">
        <v>295</v>
      </c>
      <c r="H115" s="202">
        <v>13180</v>
      </c>
      <c r="I115" s="203"/>
      <c r="L115" s="198"/>
      <c r="M115" s="204"/>
      <c r="T115" s="205"/>
      <c r="AT115" s="200" t="s">
        <v>292</v>
      </c>
      <c r="AU115" s="200" t="s">
        <v>206</v>
      </c>
      <c r="AV115" s="199" t="s">
        <v>272</v>
      </c>
      <c r="AW115" s="199" t="s">
        <v>294</v>
      </c>
      <c r="AX115" s="199" t="s">
        <v>263</v>
      </c>
      <c r="AY115" s="200" t="s">
        <v>265</v>
      </c>
    </row>
    <row r="116" spans="2:65" s="100" customFormat="1" ht="37.9" customHeight="1" x14ac:dyDescent="0.2">
      <c r="B116" s="99"/>
      <c r="C116" s="170" t="s">
        <v>283</v>
      </c>
      <c r="D116" s="170" t="s">
        <v>267</v>
      </c>
      <c r="E116" s="171" t="s">
        <v>303</v>
      </c>
      <c r="F116" s="172" t="s">
        <v>304</v>
      </c>
      <c r="G116" s="173" t="s">
        <v>288</v>
      </c>
      <c r="H116" s="174">
        <v>170</v>
      </c>
      <c r="I116" s="175"/>
      <c r="J116" s="176">
        <f>ROUND(I116*H116,2)</f>
        <v>0</v>
      </c>
      <c r="K116" s="172" t="s">
        <v>271</v>
      </c>
      <c r="L116" s="99"/>
      <c r="M116" s="177" t="s">
        <v>216</v>
      </c>
      <c r="N116" s="178" t="s">
        <v>188</v>
      </c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80">
        <f>S116*H116</f>
        <v>0</v>
      </c>
      <c r="AR116" s="181" t="s">
        <v>272</v>
      </c>
      <c r="AT116" s="181" t="s">
        <v>267</v>
      </c>
      <c r="AU116" s="181" t="s">
        <v>206</v>
      </c>
      <c r="AY116" s="90" t="s">
        <v>265</v>
      </c>
      <c r="BE116" s="182">
        <f>IF(N116="základní",J116,0)</f>
        <v>0</v>
      </c>
      <c r="BF116" s="182">
        <f>IF(N116="snížená",J116,0)</f>
        <v>0</v>
      </c>
      <c r="BG116" s="182">
        <f>IF(N116="zákl. přenesená",J116,0)</f>
        <v>0</v>
      </c>
      <c r="BH116" s="182">
        <f>IF(N116="sníž. přenesená",J116,0)</f>
        <v>0</v>
      </c>
      <c r="BI116" s="182">
        <f>IF(N116="nulová",J116,0)</f>
        <v>0</v>
      </c>
      <c r="BJ116" s="90" t="s">
        <v>263</v>
      </c>
      <c r="BK116" s="182">
        <f>ROUND(I116*H116,2)</f>
        <v>0</v>
      </c>
      <c r="BL116" s="90" t="s">
        <v>272</v>
      </c>
      <c r="BM116" s="181" t="s">
        <v>305</v>
      </c>
    </row>
    <row r="117" spans="2:65" s="100" customFormat="1" ht="29.25" x14ac:dyDescent="0.2">
      <c r="B117" s="99"/>
      <c r="D117" s="183" t="s">
        <v>273</v>
      </c>
      <c r="F117" s="184" t="s">
        <v>306</v>
      </c>
      <c r="I117" s="185"/>
      <c r="L117" s="99"/>
      <c r="M117" s="186"/>
      <c r="T117" s="187"/>
      <c r="AT117" s="90" t="s">
        <v>273</v>
      </c>
      <c r="AU117" s="90" t="s">
        <v>206</v>
      </c>
    </row>
    <row r="118" spans="2:65" s="100" customFormat="1" x14ac:dyDescent="0.2">
      <c r="B118" s="99"/>
      <c r="D118" s="188" t="s">
        <v>275</v>
      </c>
      <c r="F118" s="189" t="s">
        <v>307</v>
      </c>
      <c r="I118" s="185"/>
      <c r="L118" s="99"/>
      <c r="M118" s="186"/>
      <c r="T118" s="187"/>
      <c r="AT118" s="90" t="s">
        <v>275</v>
      </c>
      <c r="AU118" s="90" t="s">
        <v>206</v>
      </c>
    </row>
    <row r="119" spans="2:65" s="191" customFormat="1" x14ac:dyDescent="0.2">
      <c r="B119" s="190"/>
      <c r="D119" s="183" t="s">
        <v>292</v>
      </c>
      <c r="E119" s="192" t="s">
        <v>216</v>
      </c>
      <c r="F119" s="193" t="s">
        <v>308</v>
      </c>
      <c r="H119" s="194">
        <v>170</v>
      </c>
      <c r="I119" s="195"/>
      <c r="L119" s="190"/>
      <c r="M119" s="196"/>
      <c r="T119" s="197"/>
      <c r="AT119" s="192" t="s">
        <v>292</v>
      </c>
      <c r="AU119" s="192" t="s">
        <v>206</v>
      </c>
      <c r="AV119" s="191" t="s">
        <v>206</v>
      </c>
      <c r="AW119" s="191" t="s">
        <v>294</v>
      </c>
      <c r="AX119" s="191" t="s">
        <v>264</v>
      </c>
      <c r="AY119" s="192" t="s">
        <v>265</v>
      </c>
    </row>
    <row r="120" spans="2:65" s="199" customFormat="1" x14ac:dyDescent="0.2">
      <c r="B120" s="198"/>
      <c r="D120" s="183" t="s">
        <v>292</v>
      </c>
      <c r="E120" s="200" t="s">
        <v>216</v>
      </c>
      <c r="F120" s="201" t="s">
        <v>295</v>
      </c>
      <c r="H120" s="202">
        <v>170</v>
      </c>
      <c r="I120" s="203"/>
      <c r="L120" s="198"/>
      <c r="M120" s="204"/>
      <c r="T120" s="205"/>
      <c r="AT120" s="200" t="s">
        <v>292</v>
      </c>
      <c r="AU120" s="200" t="s">
        <v>206</v>
      </c>
      <c r="AV120" s="199" t="s">
        <v>272</v>
      </c>
      <c r="AW120" s="199" t="s">
        <v>294</v>
      </c>
      <c r="AX120" s="199" t="s">
        <v>263</v>
      </c>
      <c r="AY120" s="200" t="s">
        <v>265</v>
      </c>
    </row>
    <row r="121" spans="2:65" s="100" customFormat="1" ht="37.9" customHeight="1" x14ac:dyDescent="0.2">
      <c r="B121" s="99"/>
      <c r="C121" s="170" t="s">
        <v>309</v>
      </c>
      <c r="D121" s="170" t="s">
        <v>267</v>
      </c>
      <c r="E121" s="171" t="s">
        <v>310</v>
      </c>
      <c r="F121" s="172" t="s">
        <v>311</v>
      </c>
      <c r="G121" s="173" t="s">
        <v>288</v>
      </c>
      <c r="H121" s="174">
        <v>50720</v>
      </c>
      <c r="I121" s="175"/>
      <c r="J121" s="176">
        <f>ROUND(I121*H121,2)</f>
        <v>0</v>
      </c>
      <c r="K121" s="172" t="s">
        <v>271</v>
      </c>
      <c r="L121" s="99"/>
      <c r="M121" s="177" t="s">
        <v>216</v>
      </c>
      <c r="N121" s="178" t="s">
        <v>188</v>
      </c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AR121" s="181" t="s">
        <v>272</v>
      </c>
      <c r="AT121" s="181" t="s">
        <v>267</v>
      </c>
      <c r="AU121" s="181" t="s">
        <v>206</v>
      </c>
      <c r="AY121" s="90" t="s">
        <v>265</v>
      </c>
      <c r="BE121" s="182">
        <f>IF(N121="základní",J121,0)</f>
        <v>0</v>
      </c>
      <c r="BF121" s="182">
        <f>IF(N121="snížená",J121,0)</f>
        <v>0</v>
      </c>
      <c r="BG121" s="182">
        <f>IF(N121="zákl. přenesená",J121,0)</f>
        <v>0</v>
      </c>
      <c r="BH121" s="182">
        <f>IF(N121="sníž. přenesená",J121,0)</f>
        <v>0</v>
      </c>
      <c r="BI121" s="182">
        <f>IF(N121="nulová",J121,0)</f>
        <v>0</v>
      </c>
      <c r="BJ121" s="90" t="s">
        <v>263</v>
      </c>
      <c r="BK121" s="182">
        <f>ROUND(I121*H121,2)</f>
        <v>0</v>
      </c>
      <c r="BL121" s="90" t="s">
        <v>272</v>
      </c>
      <c r="BM121" s="181" t="s">
        <v>312</v>
      </c>
    </row>
    <row r="122" spans="2:65" s="100" customFormat="1" ht="39" x14ac:dyDescent="0.2">
      <c r="B122" s="99"/>
      <c r="D122" s="183" t="s">
        <v>273</v>
      </c>
      <c r="F122" s="184" t="s">
        <v>313</v>
      </c>
      <c r="I122" s="185"/>
      <c r="L122" s="99"/>
      <c r="M122" s="186"/>
      <c r="T122" s="187"/>
      <c r="AT122" s="90" t="s">
        <v>273</v>
      </c>
      <c r="AU122" s="90" t="s">
        <v>206</v>
      </c>
    </row>
    <row r="123" spans="2:65" s="100" customFormat="1" x14ac:dyDescent="0.2">
      <c r="B123" s="99"/>
      <c r="D123" s="188" t="s">
        <v>275</v>
      </c>
      <c r="F123" s="189" t="s">
        <v>314</v>
      </c>
      <c r="I123" s="185"/>
      <c r="L123" s="99"/>
      <c r="M123" s="186"/>
      <c r="T123" s="187"/>
      <c r="AT123" s="90" t="s">
        <v>275</v>
      </c>
      <c r="AU123" s="90" t="s">
        <v>206</v>
      </c>
    </row>
    <row r="124" spans="2:65" s="191" customFormat="1" x14ac:dyDescent="0.2">
      <c r="B124" s="190"/>
      <c r="D124" s="183" t="s">
        <v>292</v>
      </c>
      <c r="E124" s="192" t="s">
        <v>216</v>
      </c>
      <c r="F124" s="193" t="s">
        <v>315</v>
      </c>
      <c r="H124" s="194">
        <v>23300</v>
      </c>
      <c r="I124" s="195"/>
      <c r="L124" s="190"/>
      <c r="M124" s="196"/>
      <c r="T124" s="197"/>
      <c r="AT124" s="192" t="s">
        <v>292</v>
      </c>
      <c r="AU124" s="192" t="s">
        <v>206</v>
      </c>
      <c r="AV124" s="191" t="s">
        <v>206</v>
      </c>
      <c r="AW124" s="191" t="s">
        <v>294</v>
      </c>
      <c r="AX124" s="191" t="s">
        <v>264</v>
      </c>
      <c r="AY124" s="192" t="s">
        <v>265</v>
      </c>
    </row>
    <row r="125" spans="2:65" s="191" customFormat="1" ht="22.5" x14ac:dyDescent="0.2">
      <c r="B125" s="190"/>
      <c r="D125" s="183" t="s">
        <v>292</v>
      </c>
      <c r="E125" s="192" t="s">
        <v>216</v>
      </c>
      <c r="F125" s="193" t="s">
        <v>316</v>
      </c>
      <c r="H125" s="194">
        <v>27420</v>
      </c>
      <c r="I125" s="195"/>
      <c r="L125" s="190"/>
      <c r="M125" s="196"/>
      <c r="T125" s="197"/>
      <c r="AT125" s="192" t="s">
        <v>292</v>
      </c>
      <c r="AU125" s="192" t="s">
        <v>206</v>
      </c>
      <c r="AV125" s="191" t="s">
        <v>206</v>
      </c>
      <c r="AW125" s="191" t="s">
        <v>294</v>
      </c>
      <c r="AX125" s="191" t="s">
        <v>264</v>
      </c>
      <c r="AY125" s="192" t="s">
        <v>265</v>
      </c>
    </row>
    <row r="126" spans="2:65" s="199" customFormat="1" x14ac:dyDescent="0.2">
      <c r="B126" s="198"/>
      <c r="D126" s="183" t="s">
        <v>292</v>
      </c>
      <c r="E126" s="200" t="s">
        <v>216</v>
      </c>
      <c r="F126" s="201" t="s">
        <v>295</v>
      </c>
      <c r="H126" s="202">
        <v>50720</v>
      </c>
      <c r="I126" s="203"/>
      <c r="L126" s="198"/>
      <c r="M126" s="204"/>
      <c r="T126" s="205"/>
      <c r="AT126" s="200" t="s">
        <v>292</v>
      </c>
      <c r="AU126" s="200" t="s">
        <v>206</v>
      </c>
      <c r="AV126" s="199" t="s">
        <v>272</v>
      </c>
      <c r="AW126" s="199" t="s">
        <v>294</v>
      </c>
      <c r="AX126" s="199" t="s">
        <v>263</v>
      </c>
      <c r="AY126" s="200" t="s">
        <v>265</v>
      </c>
    </row>
    <row r="127" spans="2:65" s="100" customFormat="1" ht="37.9" customHeight="1" x14ac:dyDescent="0.2">
      <c r="B127" s="99"/>
      <c r="C127" s="170" t="s">
        <v>289</v>
      </c>
      <c r="D127" s="170" t="s">
        <v>267</v>
      </c>
      <c r="E127" s="171" t="s">
        <v>317</v>
      </c>
      <c r="F127" s="172" t="s">
        <v>318</v>
      </c>
      <c r="G127" s="173" t="s">
        <v>288</v>
      </c>
      <c r="H127" s="174">
        <v>1000</v>
      </c>
      <c r="I127" s="175"/>
      <c r="J127" s="176">
        <f>ROUND(I127*H127,2)</f>
        <v>0</v>
      </c>
      <c r="K127" s="172" t="s">
        <v>271</v>
      </c>
      <c r="L127" s="99"/>
      <c r="M127" s="177" t="s">
        <v>216</v>
      </c>
      <c r="N127" s="178" t="s">
        <v>188</v>
      </c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AR127" s="181" t="s">
        <v>272</v>
      </c>
      <c r="AT127" s="181" t="s">
        <v>267</v>
      </c>
      <c r="AU127" s="181" t="s">
        <v>206</v>
      </c>
      <c r="AY127" s="90" t="s">
        <v>265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90" t="s">
        <v>263</v>
      </c>
      <c r="BK127" s="182">
        <f>ROUND(I127*H127,2)</f>
        <v>0</v>
      </c>
      <c r="BL127" s="90" t="s">
        <v>272</v>
      </c>
      <c r="BM127" s="181" t="s">
        <v>319</v>
      </c>
    </row>
    <row r="128" spans="2:65" s="100" customFormat="1" ht="39" x14ac:dyDescent="0.2">
      <c r="B128" s="99"/>
      <c r="D128" s="183" t="s">
        <v>273</v>
      </c>
      <c r="F128" s="184" t="s">
        <v>320</v>
      </c>
      <c r="I128" s="185"/>
      <c r="L128" s="99"/>
      <c r="M128" s="186"/>
      <c r="T128" s="187"/>
      <c r="AT128" s="90" t="s">
        <v>273</v>
      </c>
      <c r="AU128" s="90" t="s">
        <v>206</v>
      </c>
    </row>
    <row r="129" spans="2:65" s="100" customFormat="1" x14ac:dyDescent="0.2">
      <c r="B129" s="99"/>
      <c r="D129" s="188" t="s">
        <v>275</v>
      </c>
      <c r="F129" s="189" t="s">
        <v>321</v>
      </c>
      <c r="I129" s="185"/>
      <c r="L129" s="99"/>
      <c r="M129" s="186"/>
      <c r="T129" s="187"/>
      <c r="AT129" s="90" t="s">
        <v>275</v>
      </c>
      <c r="AU129" s="90" t="s">
        <v>206</v>
      </c>
    </row>
    <row r="130" spans="2:65" s="191" customFormat="1" x14ac:dyDescent="0.2">
      <c r="B130" s="190"/>
      <c r="D130" s="183" t="s">
        <v>292</v>
      </c>
      <c r="E130" s="192" t="s">
        <v>216</v>
      </c>
      <c r="F130" s="193" t="s">
        <v>322</v>
      </c>
      <c r="H130" s="194">
        <v>1000</v>
      </c>
      <c r="I130" s="195"/>
      <c r="L130" s="190"/>
      <c r="M130" s="196"/>
      <c r="T130" s="197"/>
      <c r="AT130" s="192" t="s">
        <v>292</v>
      </c>
      <c r="AU130" s="192" t="s">
        <v>206</v>
      </c>
      <c r="AV130" s="191" t="s">
        <v>206</v>
      </c>
      <c r="AW130" s="191" t="s">
        <v>294</v>
      </c>
      <c r="AX130" s="191" t="s">
        <v>264</v>
      </c>
      <c r="AY130" s="192" t="s">
        <v>265</v>
      </c>
    </row>
    <row r="131" spans="2:65" s="199" customFormat="1" x14ac:dyDescent="0.2">
      <c r="B131" s="198"/>
      <c r="D131" s="183" t="s">
        <v>292</v>
      </c>
      <c r="E131" s="200" t="s">
        <v>216</v>
      </c>
      <c r="F131" s="201" t="s">
        <v>295</v>
      </c>
      <c r="H131" s="202">
        <v>1000</v>
      </c>
      <c r="I131" s="203"/>
      <c r="L131" s="198"/>
      <c r="M131" s="204"/>
      <c r="T131" s="205"/>
      <c r="AT131" s="200" t="s">
        <v>292</v>
      </c>
      <c r="AU131" s="200" t="s">
        <v>206</v>
      </c>
      <c r="AV131" s="199" t="s">
        <v>272</v>
      </c>
      <c r="AW131" s="199" t="s">
        <v>294</v>
      </c>
      <c r="AX131" s="199" t="s">
        <v>263</v>
      </c>
      <c r="AY131" s="200" t="s">
        <v>265</v>
      </c>
    </row>
    <row r="132" spans="2:65" s="100" customFormat="1" ht="24.2" customHeight="1" x14ac:dyDescent="0.2">
      <c r="B132" s="99"/>
      <c r="C132" s="170" t="s">
        <v>323</v>
      </c>
      <c r="D132" s="170" t="s">
        <v>267</v>
      </c>
      <c r="E132" s="171" t="s">
        <v>324</v>
      </c>
      <c r="F132" s="172" t="s">
        <v>325</v>
      </c>
      <c r="G132" s="173" t="s">
        <v>288</v>
      </c>
      <c r="H132" s="174">
        <v>25360</v>
      </c>
      <c r="I132" s="175"/>
      <c r="J132" s="176">
        <f>ROUND(I132*H132,2)</f>
        <v>0</v>
      </c>
      <c r="K132" s="172" t="s">
        <v>271</v>
      </c>
      <c r="L132" s="99"/>
      <c r="M132" s="177" t="s">
        <v>216</v>
      </c>
      <c r="N132" s="178" t="s">
        <v>188</v>
      </c>
      <c r="P132" s="179">
        <f>O132*H132</f>
        <v>0</v>
      </c>
      <c r="Q132" s="179">
        <v>0</v>
      </c>
      <c r="R132" s="179">
        <f>Q132*H132</f>
        <v>0</v>
      </c>
      <c r="S132" s="179">
        <v>0</v>
      </c>
      <c r="T132" s="180">
        <f>S132*H132</f>
        <v>0</v>
      </c>
      <c r="AR132" s="181" t="s">
        <v>272</v>
      </c>
      <c r="AT132" s="181" t="s">
        <v>267</v>
      </c>
      <c r="AU132" s="181" t="s">
        <v>206</v>
      </c>
      <c r="AY132" s="90" t="s">
        <v>265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90" t="s">
        <v>263</v>
      </c>
      <c r="BK132" s="182">
        <f>ROUND(I132*H132,2)</f>
        <v>0</v>
      </c>
      <c r="BL132" s="90" t="s">
        <v>272</v>
      </c>
      <c r="BM132" s="181" t="s">
        <v>326</v>
      </c>
    </row>
    <row r="133" spans="2:65" s="100" customFormat="1" ht="29.25" x14ac:dyDescent="0.2">
      <c r="B133" s="99"/>
      <c r="D133" s="183" t="s">
        <v>273</v>
      </c>
      <c r="F133" s="184" t="s">
        <v>327</v>
      </c>
      <c r="I133" s="185"/>
      <c r="L133" s="99"/>
      <c r="M133" s="186"/>
      <c r="T133" s="187"/>
      <c r="AT133" s="90" t="s">
        <v>273</v>
      </c>
      <c r="AU133" s="90" t="s">
        <v>206</v>
      </c>
    </row>
    <row r="134" spans="2:65" s="100" customFormat="1" x14ac:dyDescent="0.2">
      <c r="B134" s="99"/>
      <c r="D134" s="188" t="s">
        <v>275</v>
      </c>
      <c r="F134" s="189" t="s">
        <v>328</v>
      </c>
      <c r="I134" s="185"/>
      <c r="L134" s="99"/>
      <c r="M134" s="186"/>
      <c r="T134" s="187"/>
      <c r="AT134" s="90" t="s">
        <v>275</v>
      </c>
      <c r="AU134" s="90" t="s">
        <v>206</v>
      </c>
    </row>
    <row r="135" spans="2:65" s="191" customFormat="1" x14ac:dyDescent="0.2">
      <c r="B135" s="190"/>
      <c r="D135" s="183" t="s">
        <v>292</v>
      </c>
      <c r="E135" s="192" t="s">
        <v>216</v>
      </c>
      <c r="F135" s="193" t="s">
        <v>329</v>
      </c>
      <c r="H135" s="194">
        <v>11650</v>
      </c>
      <c r="I135" s="195"/>
      <c r="L135" s="190"/>
      <c r="M135" s="196"/>
      <c r="T135" s="197"/>
      <c r="AT135" s="192" t="s">
        <v>292</v>
      </c>
      <c r="AU135" s="192" t="s">
        <v>206</v>
      </c>
      <c r="AV135" s="191" t="s">
        <v>206</v>
      </c>
      <c r="AW135" s="191" t="s">
        <v>294</v>
      </c>
      <c r="AX135" s="191" t="s">
        <v>264</v>
      </c>
      <c r="AY135" s="192" t="s">
        <v>265</v>
      </c>
    </row>
    <row r="136" spans="2:65" s="191" customFormat="1" x14ac:dyDescent="0.2">
      <c r="B136" s="190"/>
      <c r="D136" s="183" t="s">
        <v>292</v>
      </c>
      <c r="E136" s="192" t="s">
        <v>216</v>
      </c>
      <c r="F136" s="193" t="s">
        <v>330</v>
      </c>
      <c r="H136" s="194">
        <v>13710</v>
      </c>
      <c r="I136" s="195"/>
      <c r="L136" s="190"/>
      <c r="M136" s="196"/>
      <c r="T136" s="197"/>
      <c r="AT136" s="192" t="s">
        <v>292</v>
      </c>
      <c r="AU136" s="192" t="s">
        <v>206</v>
      </c>
      <c r="AV136" s="191" t="s">
        <v>206</v>
      </c>
      <c r="AW136" s="191" t="s">
        <v>294</v>
      </c>
      <c r="AX136" s="191" t="s">
        <v>264</v>
      </c>
      <c r="AY136" s="192" t="s">
        <v>265</v>
      </c>
    </row>
    <row r="137" spans="2:65" s="199" customFormat="1" x14ac:dyDescent="0.2">
      <c r="B137" s="198"/>
      <c r="D137" s="183" t="s">
        <v>292</v>
      </c>
      <c r="E137" s="200" t="s">
        <v>216</v>
      </c>
      <c r="F137" s="201" t="s">
        <v>295</v>
      </c>
      <c r="H137" s="202">
        <v>25360</v>
      </c>
      <c r="I137" s="203"/>
      <c r="L137" s="198"/>
      <c r="M137" s="204"/>
      <c r="T137" s="205"/>
      <c r="AT137" s="200" t="s">
        <v>292</v>
      </c>
      <c r="AU137" s="200" t="s">
        <v>206</v>
      </c>
      <c r="AV137" s="199" t="s">
        <v>272</v>
      </c>
      <c r="AW137" s="199" t="s">
        <v>294</v>
      </c>
      <c r="AX137" s="199" t="s">
        <v>263</v>
      </c>
      <c r="AY137" s="200" t="s">
        <v>265</v>
      </c>
    </row>
    <row r="138" spans="2:65" s="100" customFormat="1" ht="24.2" customHeight="1" x14ac:dyDescent="0.2">
      <c r="B138" s="99"/>
      <c r="C138" s="170" t="s">
        <v>299</v>
      </c>
      <c r="D138" s="170" t="s">
        <v>267</v>
      </c>
      <c r="E138" s="171" t="s">
        <v>331</v>
      </c>
      <c r="F138" s="172" t="s">
        <v>332</v>
      </c>
      <c r="G138" s="173" t="s">
        <v>288</v>
      </c>
      <c r="H138" s="174">
        <v>21520</v>
      </c>
      <c r="I138" s="175"/>
      <c r="J138" s="176">
        <f>ROUND(I138*H138,2)</f>
        <v>0</v>
      </c>
      <c r="K138" s="172" t="s">
        <v>271</v>
      </c>
      <c r="L138" s="99"/>
      <c r="M138" s="177" t="s">
        <v>216</v>
      </c>
      <c r="N138" s="178" t="s">
        <v>188</v>
      </c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AR138" s="181" t="s">
        <v>272</v>
      </c>
      <c r="AT138" s="181" t="s">
        <v>267</v>
      </c>
      <c r="AU138" s="181" t="s">
        <v>206</v>
      </c>
      <c r="AY138" s="90" t="s">
        <v>265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90" t="s">
        <v>263</v>
      </c>
      <c r="BK138" s="182">
        <f>ROUND(I138*H138,2)</f>
        <v>0</v>
      </c>
      <c r="BL138" s="90" t="s">
        <v>272</v>
      </c>
      <c r="BM138" s="181" t="s">
        <v>333</v>
      </c>
    </row>
    <row r="139" spans="2:65" s="100" customFormat="1" ht="29.25" x14ac:dyDescent="0.2">
      <c r="B139" s="99"/>
      <c r="D139" s="183" t="s">
        <v>273</v>
      </c>
      <c r="F139" s="184" t="s">
        <v>334</v>
      </c>
      <c r="I139" s="185"/>
      <c r="L139" s="99"/>
      <c r="M139" s="186"/>
      <c r="T139" s="187"/>
      <c r="AT139" s="90" t="s">
        <v>273</v>
      </c>
      <c r="AU139" s="90" t="s">
        <v>206</v>
      </c>
    </row>
    <row r="140" spans="2:65" s="100" customFormat="1" x14ac:dyDescent="0.2">
      <c r="B140" s="99"/>
      <c r="D140" s="188" t="s">
        <v>275</v>
      </c>
      <c r="F140" s="189" t="s">
        <v>335</v>
      </c>
      <c r="I140" s="185"/>
      <c r="L140" s="99"/>
      <c r="M140" s="186"/>
      <c r="T140" s="187"/>
      <c r="AT140" s="90" t="s">
        <v>275</v>
      </c>
      <c r="AU140" s="90" t="s">
        <v>206</v>
      </c>
    </row>
    <row r="141" spans="2:65" s="191" customFormat="1" x14ac:dyDescent="0.2">
      <c r="B141" s="190"/>
      <c r="D141" s="183" t="s">
        <v>292</v>
      </c>
      <c r="E141" s="192" t="s">
        <v>216</v>
      </c>
      <c r="F141" s="193" t="s">
        <v>336</v>
      </c>
      <c r="H141" s="194">
        <v>21520</v>
      </c>
      <c r="I141" s="195"/>
      <c r="L141" s="190"/>
      <c r="M141" s="196"/>
      <c r="T141" s="197"/>
      <c r="AT141" s="192" t="s">
        <v>292</v>
      </c>
      <c r="AU141" s="192" t="s">
        <v>206</v>
      </c>
      <c r="AV141" s="191" t="s">
        <v>206</v>
      </c>
      <c r="AW141" s="191" t="s">
        <v>294</v>
      </c>
      <c r="AX141" s="191" t="s">
        <v>264</v>
      </c>
      <c r="AY141" s="192" t="s">
        <v>265</v>
      </c>
    </row>
    <row r="142" spans="2:65" s="199" customFormat="1" x14ac:dyDescent="0.2">
      <c r="B142" s="198"/>
      <c r="D142" s="183" t="s">
        <v>292</v>
      </c>
      <c r="E142" s="200" t="s">
        <v>216</v>
      </c>
      <c r="F142" s="201" t="s">
        <v>295</v>
      </c>
      <c r="H142" s="202">
        <v>21520</v>
      </c>
      <c r="I142" s="203"/>
      <c r="L142" s="198"/>
      <c r="M142" s="204"/>
      <c r="T142" s="205"/>
      <c r="AT142" s="200" t="s">
        <v>292</v>
      </c>
      <c r="AU142" s="200" t="s">
        <v>206</v>
      </c>
      <c r="AV142" s="199" t="s">
        <v>272</v>
      </c>
      <c r="AW142" s="199" t="s">
        <v>294</v>
      </c>
      <c r="AX142" s="199" t="s">
        <v>263</v>
      </c>
      <c r="AY142" s="200" t="s">
        <v>265</v>
      </c>
    </row>
    <row r="143" spans="2:65" s="100" customFormat="1" ht="16.5" customHeight="1" x14ac:dyDescent="0.2">
      <c r="B143" s="99"/>
      <c r="C143" s="206" t="s">
        <v>337</v>
      </c>
      <c r="D143" s="206" t="s">
        <v>338</v>
      </c>
      <c r="E143" s="207" t="s">
        <v>339</v>
      </c>
      <c r="F143" s="208" t="s">
        <v>340</v>
      </c>
      <c r="G143" s="209" t="s">
        <v>341</v>
      </c>
      <c r="H143" s="210">
        <v>14058</v>
      </c>
      <c r="I143" s="211"/>
      <c r="J143" s="212">
        <f>ROUND(I143*H143,2)</f>
        <v>0</v>
      </c>
      <c r="K143" s="208" t="s">
        <v>271</v>
      </c>
      <c r="L143" s="213"/>
      <c r="M143" s="214" t="s">
        <v>216</v>
      </c>
      <c r="N143" s="215" t="s">
        <v>188</v>
      </c>
      <c r="P143" s="179">
        <f>O143*H143</f>
        <v>0</v>
      </c>
      <c r="Q143" s="179">
        <v>1</v>
      </c>
      <c r="R143" s="179">
        <f>Q143*H143</f>
        <v>14058</v>
      </c>
      <c r="S143" s="179">
        <v>0</v>
      </c>
      <c r="T143" s="180">
        <f>S143*H143</f>
        <v>0</v>
      </c>
      <c r="AR143" s="181" t="s">
        <v>289</v>
      </c>
      <c r="AT143" s="181" t="s">
        <v>338</v>
      </c>
      <c r="AU143" s="181" t="s">
        <v>206</v>
      </c>
      <c r="AY143" s="90" t="s">
        <v>265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90" t="s">
        <v>263</v>
      </c>
      <c r="BK143" s="182">
        <f>ROUND(I143*H143,2)</f>
        <v>0</v>
      </c>
      <c r="BL143" s="90" t="s">
        <v>272</v>
      </c>
      <c r="BM143" s="181" t="s">
        <v>342</v>
      </c>
    </row>
    <row r="144" spans="2:65" s="100" customFormat="1" x14ac:dyDescent="0.2">
      <c r="B144" s="99"/>
      <c r="D144" s="183" t="s">
        <v>273</v>
      </c>
      <c r="F144" s="184" t="s">
        <v>340</v>
      </c>
      <c r="I144" s="185"/>
      <c r="L144" s="99"/>
      <c r="M144" s="186"/>
      <c r="T144" s="187"/>
      <c r="AT144" s="90" t="s">
        <v>273</v>
      </c>
      <c r="AU144" s="90" t="s">
        <v>206</v>
      </c>
    </row>
    <row r="145" spans="2:65" s="191" customFormat="1" ht="22.5" x14ac:dyDescent="0.2">
      <c r="B145" s="190"/>
      <c r="D145" s="183" t="s">
        <v>292</v>
      </c>
      <c r="E145" s="192" t="s">
        <v>216</v>
      </c>
      <c r="F145" s="193" t="s">
        <v>343</v>
      </c>
      <c r="H145" s="194">
        <v>14058</v>
      </c>
      <c r="I145" s="195"/>
      <c r="L145" s="190"/>
      <c r="M145" s="196"/>
      <c r="T145" s="197"/>
      <c r="AT145" s="192" t="s">
        <v>292</v>
      </c>
      <c r="AU145" s="192" t="s">
        <v>206</v>
      </c>
      <c r="AV145" s="191" t="s">
        <v>206</v>
      </c>
      <c r="AW145" s="191" t="s">
        <v>294</v>
      </c>
      <c r="AX145" s="191" t="s">
        <v>264</v>
      </c>
      <c r="AY145" s="192" t="s">
        <v>265</v>
      </c>
    </row>
    <row r="146" spans="2:65" s="199" customFormat="1" x14ac:dyDescent="0.2">
      <c r="B146" s="198"/>
      <c r="D146" s="183" t="s">
        <v>292</v>
      </c>
      <c r="E146" s="200" t="s">
        <v>216</v>
      </c>
      <c r="F146" s="201" t="s">
        <v>295</v>
      </c>
      <c r="H146" s="202">
        <v>14058</v>
      </c>
      <c r="I146" s="203"/>
      <c r="L146" s="198"/>
      <c r="M146" s="204"/>
      <c r="T146" s="205"/>
      <c r="AT146" s="200" t="s">
        <v>292</v>
      </c>
      <c r="AU146" s="200" t="s">
        <v>206</v>
      </c>
      <c r="AV146" s="199" t="s">
        <v>272</v>
      </c>
      <c r="AW146" s="199" t="s">
        <v>294</v>
      </c>
      <c r="AX146" s="199" t="s">
        <v>263</v>
      </c>
      <c r="AY146" s="200" t="s">
        <v>265</v>
      </c>
    </row>
    <row r="147" spans="2:65" s="100" customFormat="1" ht="33" customHeight="1" x14ac:dyDescent="0.2">
      <c r="B147" s="99"/>
      <c r="C147" s="170" t="s">
        <v>305</v>
      </c>
      <c r="D147" s="170" t="s">
        <v>267</v>
      </c>
      <c r="E147" s="171" t="s">
        <v>344</v>
      </c>
      <c r="F147" s="172" t="s">
        <v>345</v>
      </c>
      <c r="G147" s="173" t="s">
        <v>341</v>
      </c>
      <c r="H147" s="174">
        <v>1800</v>
      </c>
      <c r="I147" s="175"/>
      <c r="J147" s="176">
        <f>ROUND(I147*H147,2)</f>
        <v>0</v>
      </c>
      <c r="K147" s="172" t="s">
        <v>271</v>
      </c>
      <c r="L147" s="99"/>
      <c r="M147" s="177" t="s">
        <v>216</v>
      </c>
      <c r="N147" s="178" t="s">
        <v>188</v>
      </c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AR147" s="181" t="s">
        <v>272</v>
      </c>
      <c r="AT147" s="181" t="s">
        <v>267</v>
      </c>
      <c r="AU147" s="181" t="s">
        <v>206</v>
      </c>
      <c r="AY147" s="90" t="s">
        <v>265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90" t="s">
        <v>263</v>
      </c>
      <c r="BK147" s="182">
        <f>ROUND(I147*H147,2)</f>
        <v>0</v>
      </c>
      <c r="BL147" s="90" t="s">
        <v>272</v>
      </c>
      <c r="BM147" s="181" t="s">
        <v>346</v>
      </c>
    </row>
    <row r="148" spans="2:65" s="100" customFormat="1" ht="29.25" x14ac:dyDescent="0.2">
      <c r="B148" s="99"/>
      <c r="D148" s="183" t="s">
        <v>273</v>
      </c>
      <c r="F148" s="184" t="s">
        <v>347</v>
      </c>
      <c r="I148" s="185"/>
      <c r="L148" s="99"/>
      <c r="M148" s="186"/>
      <c r="T148" s="187"/>
      <c r="AT148" s="90" t="s">
        <v>273</v>
      </c>
      <c r="AU148" s="90" t="s">
        <v>206</v>
      </c>
    </row>
    <row r="149" spans="2:65" s="100" customFormat="1" x14ac:dyDescent="0.2">
      <c r="B149" s="99"/>
      <c r="D149" s="188" t="s">
        <v>275</v>
      </c>
      <c r="F149" s="189" t="s">
        <v>348</v>
      </c>
      <c r="I149" s="185"/>
      <c r="L149" s="99"/>
      <c r="M149" s="186"/>
      <c r="T149" s="187"/>
      <c r="AT149" s="90" t="s">
        <v>275</v>
      </c>
      <c r="AU149" s="90" t="s">
        <v>206</v>
      </c>
    </row>
    <row r="150" spans="2:65" s="191" customFormat="1" x14ac:dyDescent="0.2">
      <c r="B150" s="190"/>
      <c r="D150" s="183" t="s">
        <v>292</v>
      </c>
      <c r="E150" s="192" t="s">
        <v>216</v>
      </c>
      <c r="F150" s="193" t="s">
        <v>349</v>
      </c>
      <c r="H150" s="194">
        <v>1800</v>
      </c>
      <c r="I150" s="195"/>
      <c r="L150" s="190"/>
      <c r="M150" s="196"/>
      <c r="T150" s="197"/>
      <c r="AT150" s="192" t="s">
        <v>292</v>
      </c>
      <c r="AU150" s="192" t="s">
        <v>206</v>
      </c>
      <c r="AV150" s="191" t="s">
        <v>206</v>
      </c>
      <c r="AW150" s="191" t="s">
        <v>294</v>
      </c>
      <c r="AX150" s="191" t="s">
        <v>264</v>
      </c>
      <c r="AY150" s="192" t="s">
        <v>265</v>
      </c>
    </row>
    <row r="151" spans="2:65" s="199" customFormat="1" x14ac:dyDescent="0.2">
      <c r="B151" s="198"/>
      <c r="D151" s="183" t="s">
        <v>292</v>
      </c>
      <c r="E151" s="200" t="s">
        <v>216</v>
      </c>
      <c r="F151" s="201" t="s">
        <v>295</v>
      </c>
      <c r="H151" s="202">
        <v>1800</v>
      </c>
      <c r="I151" s="203"/>
      <c r="L151" s="198"/>
      <c r="M151" s="204"/>
      <c r="T151" s="205"/>
      <c r="AT151" s="200" t="s">
        <v>292</v>
      </c>
      <c r="AU151" s="200" t="s">
        <v>206</v>
      </c>
      <c r="AV151" s="199" t="s">
        <v>272</v>
      </c>
      <c r="AW151" s="199" t="s">
        <v>294</v>
      </c>
      <c r="AX151" s="199" t="s">
        <v>263</v>
      </c>
      <c r="AY151" s="200" t="s">
        <v>265</v>
      </c>
    </row>
    <row r="152" spans="2:65" s="100" customFormat="1" ht="16.5" customHeight="1" x14ac:dyDescent="0.2">
      <c r="B152" s="99"/>
      <c r="C152" s="170" t="s">
        <v>350</v>
      </c>
      <c r="D152" s="170" t="s">
        <v>267</v>
      </c>
      <c r="E152" s="171" t="s">
        <v>351</v>
      </c>
      <c r="F152" s="172" t="s">
        <v>352</v>
      </c>
      <c r="G152" s="173" t="s">
        <v>288</v>
      </c>
      <c r="H152" s="174">
        <v>1000</v>
      </c>
      <c r="I152" s="175"/>
      <c r="J152" s="176">
        <f>ROUND(I152*H152,2)</f>
        <v>0</v>
      </c>
      <c r="K152" s="172" t="s">
        <v>271</v>
      </c>
      <c r="L152" s="99"/>
      <c r="M152" s="177" t="s">
        <v>216</v>
      </c>
      <c r="N152" s="178" t="s">
        <v>188</v>
      </c>
      <c r="P152" s="179">
        <f>O152*H152</f>
        <v>0</v>
      </c>
      <c r="Q152" s="179">
        <v>0</v>
      </c>
      <c r="R152" s="179">
        <f>Q152*H152</f>
        <v>0</v>
      </c>
      <c r="S152" s="179">
        <v>0</v>
      </c>
      <c r="T152" s="180">
        <f>S152*H152</f>
        <v>0</v>
      </c>
      <c r="AR152" s="181" t="s">
        <v>272</v>
      </c>
      <c r="AT152" s="181" t="s">
        <v>267</v>
      </c>
      <c r="AU152" s="181" t="s">
        <v>206</v>
      </c>
      <c r="AY152" s="90" t="s">
        <v>265</v>
      </c>
      <c r="BE152" s="182">
        <f>IF(N152="základní",J152,0)</f>
        <v>0</v>
      </c>
      <c r="BF152" s="182">
        <f>IF(N152="snížená",J152,0)</f>
        <v>0</v>
      </c>
      <c r="BG152" s="182">
        <f>IF(N152="zákl. přenesená",J152,0)</f>
        <v>0</v>
      </c>
      <c r="BH152" s="182">
        <f>IF(N152="sníž. přenesená",J152,0)</f>
        <v>0</v>
      </c>
      <c r="BI152" s="182">
        <f>IF(N152="nulová",J152,0)</f>
        <v>0</v>
      </c>
      <c r="BJ152" s="90" t="s">
        <v>263</v>
      </c>
      <c r="BK152" s="182">
        <f>ROUND(I152*H152,2)</f>
        <v>0</v>
      </c>
      <c r="BL152" s="90" t="s">
        <v>272</v>
      </c>
      <c r="BM152" s="181" t="s">
        <v>353</v>
      </c>
    </row>
    <row r="153" spans="2:65" s="100" customFormat="1" ht="19.5" x14ac:dyDescent="0.2">
      <c r="B153" s="99"/>
      <c r="D153" s="183" t="s">
        <v>273</v>
      </c>
      <c r="F153" s="184" t="s">
        <v>354</v>
      </c>
      <c r="I153" s="185"/>
      <c r="L153" s="99"/>
      <c r="M153" s="186"/>
      <c r="T153" s="187"/>
      <c r="AT153" s="90" t="s">
        <v>273</v>
      </c>
      <c r="AU153" s="90" t="s">
        <v>206</v>
      </c>
    </row>
    <row r="154" spans="2:65" s="100" customFormat="1" x14ac:dyDescent="0.2">
      <c r="B154" s="99"/>
      <c r="D154" s="188" t="s">
        <v>275</v>
      </c>
      <c r="F154" s="189" t="s">
        <v>355</v>
      </c>
      <c r="I154" s="185"/>
      <c r="L154" s="99"/>
      <c r="M154" s="186"/>
      <c r="T154" s="187"/>
      <c r="AT154" s="90" t="s">
        <v>275</v>
      </c>
      <c r="AU154" s="90" t="s">
        <v>206</v>
      </c>
    </row>
    <row r="155" spans="2:65" s="191" customFormat="1" x14ac:dyDescent="0.2">
      <c r="B155" s="190"/>
      <c r="D155" s="183" t="s">
        <v>292</v>
      </c>
      <c r="E155" s="192" t="s">
        <v>216</v>
      </c>
      <c r="F155" s="193" t="s">
        <v>322</v>
      </c>
      <c r="H155" s="194">
        <v>1000</v>
      </c>
      <c r="I155" s="195"/>
      <c r="L155" s="190"/>
      <c r="M155" s="196"/>
      <c r="T155" s="197"/>
      <c r="AT155" s="192" t="s">
        <v>292</v>
      </c>
      <c r="AU155" s="192" t="s">
        <v>206</v>
      </c>
      <c r="AV155" s="191" t="s">
        <v>206</v>
      </c>
      <c r="AW155" s="191" t="s">
        <v>294</v>
      </c>
      <c r="AX155" s="191" t="s">
        <v>264</v>
      </c>
      <c r="AY155" s="192" t="s">
        <v>265</v>
      </c>
    </row>
    <row r="156" spans="2:65" s="199" customFormat="1" x14ac:dyDescent="0.2">
      <c r="B156" s="198"/>
      <c r="D156" s="183" t="s">
        <v>292</v>
      </c>
      <c r="E156" s="200" t="s">
        <v>216</v>
      </c>
      <c r="F156" s="201" t="s">
        <v>295</v>
      </c>
      <c r="H156" s="202">
        <v>1000</v>
      </c>
      <c r="I156" s="203"/>
      <c r="L156" s="198"/>
      <c r="M156" s="204"/>
      <c r="T156" s="205"/>
      <c r="AT156" s="200" t="s">
        <v>292</v>
      </c>
      <c r="AU156" s="200" t="s">
        <v>206</v>
      </c>
      <c r="AV156" s="199" t="s">
        <v>272</v>
      </c>
      <c r="AW156" s="199" t="s">
        <v>294</v>
      </c>
      <c r="AX156" s="199" t="s">
        <v>263</v>
      </c>
      <c r="AY156" s="200" t="s">
        <v>265</v>
      </c>
    </row>
    <row r="157" spans="2:65" s="100" customFormat="1" ht="33" customHeight="1" x14ac:dyDescent="0.2">
      <c r="B157" s="99"/>
      <c r="C157" s="170" t="s">
        <v>312</v>
      </c>
      <c r="D157" s="170" t="s">
        <v>267</v>
      </c>
      <c r="E157" s="171" t="s">
        <v>356</v>
      </c>
      <c r="F157" s="172" t="s">
        <v>357</v>
      </c>
      <c r="G157" s="173" t="s">
        <v>270</v>
      </c>
      <c r="H157" s="174">
        <v>46600</v>
      </c>
      <c r="I157" s="175"/>
      <c r="J157" s="176">
        <f>ROUND(I157*H157,2)</f>
        <v>0</v>
      </c>
      <c r="K157" s="172" t="s">
        <v>271</v>
      </c>
      <c r="L157" s="99"/>
      <c r="M157" s="177" t="s">
        <v>216</v>
      </c>
      <c r="N157" s="178" t="s">
        <v>188</v>
      </c>
      <c r="P157" s="179">
        <f>O157*H157</f>
        <v>0</v>
      </c>
      <c r="Q157" s="179">
        <v>0</v>
      </c>
      <c r="R157" s="179">
        <f>Q157*H157</f>
        <v>0</v>
      </c>
      <c r="S157" s="179">
        <v>0</v>
      </c>
      <c r="T157" s="180">
        <f>S157*H157</f>
        <v>0</v>
      </c>
      <c r="AR157" s="181" t="s">
        <v>272</v>
      </c>
      <c r="AT157" s="181" t="s">
        <v>267</v>
      </c>
      <c r="AU157" s="181" t="s">
        <v>206</v>
      </c>
      <c r="AY157" s="90" t="s">
        <v>265</v>
      </c>
      <c r="BE157" s="182">
        <f>IF(N157="základní",J157,0)</f>
        <v>0</v>
      </c>
      <c r="BF157" s="182">
        <f>IF(N157="snížená",J157,0)</f>
        <v>0</v>
      </c>
      <c r="BG157" s="182">
        <f>IF(N157="zákl. přenesená",J157,0)</f>
        <v>0</v>
      </c>
      <c r="BH157" s="182">
        <f>IF(N157="sníž. přenesená",J157,0)</f>
        <v>0</v>
      </c>
      <c r="BI157" s="182">
        <f>IF(N157="nulová",J157,0)</f>
        <v>0</v>
      </c>
      <c r="BJ157" s="90" t="s">
        <v>263</v>
      </c>
      <c r="BK157" s="182">
        <f>ROUND(I157*H157,2)</f>
        <v>0</v>
      </c>
      <c r="BL157" s="90" t="s">
        <v>272</v>
      </c>
      <c r="BM157" s="181" t="s">
        <v>358</v>
      </c>
    </row>
    <row r="158" spans="2:65" s="100" customFormat="1" ht="29.25" x14ac:dyDescent="0.2">
      <c r="B158" s="99"/>
      <c r="D158" s="183" t="s">
        <v>273</v>
      </c>
      <c r="F158" s="184" t="s">
        <v>359</v>
      </c>
      <c r="I158" s="185"/>
      <c r="L158" s="99"/>
      <c r="M158" s="186"/>
      <c r="T158" s="187"/>
      <c r="AT158" s="90" t="s">
        <v>273</v>
      </c>
      <c r="AU158" s="90" t="s">
        <v>206</v>
      </c>
    </row>
    <row r="159" spans="2:65" s="100" customFormat="1" x14ac:dyDescent="0.2">
      <c r="B159" s="99"/>
      <c r="D159" s="188" t="s">
        <v>275</v>
      </c>
      <c r="F159" s="189" t="s">
        <v>360</v>
      </c>
      <c r="I159" s="185"/>
      <c r="L159" s="99"/>
      <c r="M159" s="186"/>
      <c r="T159" s="187"/>
      <c r="AT159" s="90" t="s">
        <v>275</v>
      </c>
      <c r="AU159" s="90" t="s">
        <v>206</v>
      </c>
    </row>
    <row r="160" spans="2:65" s="100" customFormat="1" ht="24.2" customHeight="1" x14ac:dyDescent="0.2">
      <c r="B160" s="99"/>
      <c r="C160" s="170" t="s">
        <v>361</v>
      </c>
      <c r="D160" s="170" t="s">
        <v>267</v>
      </c>
      <c r="E160" s="171" t="s">
        <v>362</v>
      </c>
      <c r="F160" s="172" t="s">
        <v>363</v>
      </c>
      <c r="G160" s="173" t="s">
        <v>270</v>
      </c>
      <c r="H160" s="174">
        <v>46600</v>
      </c>
      <c r="I160" s="175"/>
      <c r="J160" s="176">
        <f>ROUND(I160*H160,2)</f>
        <v>0</v>
      </c>
      <c r="K160" s="172" t="s">
        <v>271</v>
      </c>
      <c r="L160" s="99"/>
      <c r="M160" s="177" t="s">
        <v>216</v>
      </c>
      <c r="N160" s="178" t="s">
        <v>188</v>
      </c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AR160" s="181" t="s">
        <v>272</v>
      </c>
      <c r="AT160" s="181" t="s">
        <v>267</v>
      </c>
      <c r="AU160" s="181" t="s">
        <v>206</v>
      </c>
      <c r="AY160" s="90" t="s">
        <v>265</v>
      </c>
      <c r="BE160" s="182">
        <f>IF(N160="základní",J160,0)</f>
        <v>0</v>
      </c>
      <c r="BF160" s="182">
        <f>IF(N160="snížená",J160,0)</f>
        <v>0</v>
      </c>
      <c r="BG160" s="182">
        <f>IF(N160="zákl. přenesená",J160,0)</f>
        <v>0</v>
      </c>
      <c r="BH160" s="182">
        <f>IF(N160="sníž. přenesená",J160,0)</f>
        <v>0</v>
      </c>
      <c r="BI160" s="182">
        <f>IF(N160="nulová",J160,0)</f>
        <v>0</v>
      </c>
      <c r="BJ160" s="90" t="s">
        <v>263</v>
      </c>
      <c r="BK160" s="182">
        <f>ROUND(I160*H160,2)</f>
        <v>0</v>
      </c>
      <c r="BL160" s="90" t="s">
        <v>272</v>
      </c>
      <c r="BM160" s="181" t="s">
        <v>364</v>
      </c>
    </row>
    <row r="161" spans="2:65" s="100" customFormat="1" ht="19.5" x14ac:dyDescent="0.2">
      <c r="B161" s="99"/>
      <c r="D161" s="183" t="s">
        <v>273</v>
      </c>
      <c r="F161" s="184" t="s">
        <v>365</v>
      </c>
      <c r="I161" s="185"/>
      <c r="L161" s="99"/>
      <c r="M161" s="186"/>
      <c r="T161" s="187"/>
      <c r="AT161" s="90" t="s">
        <v>273</v>
      </c>
      <c r="AU161" s="90" t="s">
        <v>206</v>
      </c>
    </row>
    <row r="162" spans="2:65" s="100" customFormat="1" x14ac:dyDescent="0.2">
      <c r="B162" s="99"/>
      <c r="D162" s="188" t="s">
        <v>275</v>
      </c>
      <c r="F162" s="189" t="s">
        <v>366</v>
      </c>
      <c r="I162" s="185"/>
      <c r="L162" s="99"/>
      <c r="M162" s="186"/>
      <c r="T162" s="187"/>
      <c r="AT162" s="90" t="s">
        <v>275</v>
      </c>
      <c r="AU162" s="90" t="s">
        <v>206</v>
      </c>
    </row>
    <row r="163" spans="2:65" s="100" customFormat="1" ht="16.5" customHeight="1" x14ac:dyDescent="0.2">
      <c r="B163" s="99"/>
      <c r="C163" s="206" t="s">
        <v>319</v>
      </c>
      <c r="D163" s="206" t="s">
        <v>338</v>
      </c>
      <c r="E163" s="207" t="s">
        <v>367</v>
      </c>
      <c r="F163" s="208" t="s">
        <v>368</v>
      </c>
      <c r="G163" s="209" t="s">
        <v>369</v>
      </c>
      <c r="H163" s="210">
        <v>932</v>
      </c>
      <c r="I163" s="211"/>
      <c r="J163" s="212">
        <f>ROUND(I163*H163,2)</f>
        <v>0</v>
      </c>
      <c r="K163" s="208" t="s">
        <v>271</v>
      </c>
      <c r="L163" s="213"/>
      <c r="M163" s="214" t="s">
        <v>216</v>
      </c>
      <c r="N163" s="215" t="s">
        <v>188</v>
      </c>
      <c r="P163" s="179">
        <f>O163*H163</f>
        <v>0</v>
      </c>
      <c r="Q163" s="179">
        <v>1E-3</v>
      </c>
      <c r="R163" s="179">
        <f>Q163*H163</f>
        <v>0.93200000000000005</v>
      </c>
      <c r="S163" s="179">
        <v>0</v>
      </c>
      <c r="T163" s="180">
        <f>S163*H163</f>
        <v>0</v>
      </c>
      <c r="AR163" s="181" t="s">
        <v>289</v>
      </c>
      <c r="AT163" s="181" t="s">
        <v>338</v>
      </c>
      <c r="AU163" s="181" t="s">
        <v>206</v>
      </c>
      <c r="AY163" s="90" t="s">
        <v>265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90" t="s">
        <v>263</v>
      </c>
      <c r="BK163" s="182">
        <f>ROUND(I163*H163,2)</f>
        <v>0</v>
      </c>
      <c r="BL163" s="90" t="s">
        <v>272</v>
      </c>
      <c r="BM163" s="181" t="s">
        <v>370</v>
      </c>
    </row>
    <row r="164" spans="2:65" s="100" customFormat="1" x14ac:dyDescent="0.2">
      <c r="B164" s="99"/>
      <c r="D164" s="183" t="s">
        <v>273</v>
      </c>
      <c r="F164" s="184" t="s">
        <v>368</v>
      </c>
      <c r="I164" s="185"/>
      <c r="L164" s="99"/>
      <c r="M164" s="186"/>
      <c r="T164" s="187"/>
      <c r="AT164" s="90" t="s">
        <v>273</v>
      </c>
      <c r="AU164" s="90" t="s">
        <v>206</v>
      </c>
    </row>
    <row r="165" spans="2:65" s="191" customFormat="1" x14ac:dyDescent="0.2">
      <c r="B165" s="190"/>
      <c r="D165" s="183" t="s">
        <v>292</v>
      </c>
      <c r="E165" s="192" t="s">
        <v>216</v>
      </c>
      <c r="F165" s="193" t="s">
        <v>371</v>
      </c>
      <c r="H165" s="194">
        <v>932</v>
      </c>
      <c r="I165" s="195"/>
      <c r="L165" s="190"/>
      <c r="M165" s="196"/>
      <c r="T165" s="197"/>
      <c r="AT165" s="192" t="s">
        <v>292</v>
      </c>
      <c r="AU165" s="192" t="s">
        <v>206</v>
      </c>
      <c r="AV165" s="191" t="s">
        <v>206</v>
      </c>
      <c r="AW165" s="191" t="s">
        <v>294</v>
      </c>
      <c r="AX165" s="191" t="s">
        <v>264</v>
      </c>
      <c r="AY165" s="192" t="s">
        <v>265</v>
      </c>
    </row>
    <row r="166" spans="2:65" s="199" customFormat="1" x14ac:dyDescent="0.2">
      <c r="B166" s="198"/>
      <c r="D166" s="183" t="s">
        <v>292</v>
      </c>
      <c r="E166" s="200" t="s">
        <v>216</v>
      </c>
      <c r="F166" s="201" t="s">
        <v>295</v>
      </c>
      <c r="H166" s="202">
        <v>932</v>
      </c>
      <c r="I166" s="203"/>
      <c r="L166" s="198"/>
      <c r="M166" s="204"/>
      <c r="T166" s="205"/>
      <c r="AT166" s="200" t="s">
        <v>292</v>
      </c>
      <c r="AU166" s="200" t="s">
        <v>206</v>
      </c>
      <c r="AV166" s="199" t="s">
        <v>272</v>
      </c>
      <c r="AW166" s="199" t="s">
        <v>294</v>
      </c>
      <c r="AX166" s="199" t="s">
        <v>263</v>
      </c>
      <c r="AY166" s="200" t="s">
        <v>265</v>
      </c>
    </row>
    <row r="167" spans="2:65" s="100" customFormat="1" ht="24.2" customHeight="1" x14ac:dyDescent="0.2">
      <c r="B167" s="99"/>
      <c r="C167" s="170" t="s">
        <v>372</v>
      </c>
      <c r="D167" s="170" t="s">
        <v>267</v>
      </c>
      <c r="E167" s="171" t="s">
        <v>373</v>
      </c>
      <c r="F167" s="172" t="s">
        <v>374</v>
      </c>
      <c r="G167" s="173" t="s">
        <v>270</v>
      </c>
      <c r="H167" s="174">
        <v>46600</v>
      </c>
      <c r="I167" s="175"/>
      <c r="J167" s="176">
        <f>ROUND(I167*H167,2)</f>
        <v>0</v>
      </c>
      <c r="K167" s="172" t="s">
        <v>271</v>
      </c>
      <c r="L167" s="99"/>
      <c r="M167" s="177" t="s">
        <v>216</v>
      </c>
      <c r="N167" s="178" t="s">
        <v>188</v>
      </c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AR167" s="181" t="s">
        <v>272</v>
      </c>
      <c r="AT167" s="181" t="s">
        <v>267</v>
      </c>
      <c r="AU167" s="181" t="s">
        <v>206</v>
      </c>
      <c r="AY167" s="90" t="s">
        <v>265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90" t="s">
        <v>263</v>
      </c>
      <c r="BK167" s="182">
        <f>ROUND(I167*H167,2)</f>
        <v>0</v>
      </c>
      <c r="BL167" s="90" t="s">
        <v>272</v>
      </c>
      <c r="BM167" s="181" t="s">
        <v>375</v>
      </c>
    </row>
    <row r="168" spans="2:65" s="100" customFormat="1" ht="19.5" x14ac:dyDescent="0.2">
      <c r="B168" s="99"/>
      <c r="D168" s="183" t="s">
        <v>273</v>
      </c>
      <c r="F168" s="184" t="s">
        <v>376</v>
      </c>
      <c r="I168" s="185"/>
      <c r="L168" s="99"/>
      <c r="M168" s="186"/>
      <c r="T168" s="187"/>
      <c r="AT168" s="90" t="s">
        <v>273</v>
      </c>
      <c r="AU168" s="90" t="s">
        <v>206</v>
      </c>
    </row>
    <row r="169" spans="2:65" s="100" customFormat="1" x14ac:dyDescent="0.2">
      <c r="B169" s="99"/>
      <c r="D169" s="188" t="s">
        <v>275</v>
      </c>
      <c r="F169" s="189" t="s">
        <v>377</v>
      </c>
      <c r="I169" s="185"/>
      <c r="L169" s="99"/>
      <c r="M169" s="186"/>
      <c r="T169" s="187"/>
      <c r="AT169" s="90" t="s">
        <v>275</v>
      </c>
      <c r="AU169" s="90" t="s">
        <v>206</v>
      </c>
    </row>
    <row r="170" spans="2:65" s="191" customFormat="1" x14ac:dyDescent="0.2">
      <c r="B170" s="190"/>
      <c r="D170" s="183" t="s">
        <v>292</v>
      </c>
      <c r="E170" s="192" t="s">
        <v>216</v>
      </c>
      <c r="F170" s="193" t="s">
        <v>378</v>
      </c>
      <c r="H170" s="194">
        <v>46600</v>
      </c>
      <c r="I170" s="195"/>
      <c r="L170" s="190"/>
      <c r="M170" s="196"/>
      <c r="T170" s="197"/>
      <c r="AT170" s="192" t="s">
        <v>292</v>
      </c>
      <c r="AU170" s="192" t="s">
        <v>206</v>
      </c>
      <c r="AV170" s="191" t="s">
        <v>206</v>
      </c>
      <c r="AW170" s="191" t="s">
        <v>294</v>
      </c>
      <c r="AX170" s="191" t="s">
        <v>264</v>
      </c>
      <c r="AY170" s="192" t="s">
        <v>265</v>
      </c>
    </row>
    <row r="171" spans="2:65" s="199" customFormat="1" x14ac:dyDescent="0.2">
      <c r="B171" s="198"/>
      <c r="D171" s="183" t="s">
        <v>292</v>
      </c>
      <c r="E171" s="200" t="s">
        <v>216</v>
      </c>
      <c r="F171" s="201" t="s">
        <v>295</v>
      </c>
      <c r="H171" s="202">
        <v>46600</v>
      </c>
      <c r="I171" s="203"/>
      <c r="L171" s="198"/>
      <c r="M171" s="204"/>
      <c r="T171" s="205"/>
      <c r="AT171" s="200" t="s">
        <v>292</v>
      </c>
      <c r="AU171" s="200" t="s">
        <v>206</v>
      </c>
      <c r="AV171" s="199" t="s">
        <v>272</v>
      </c>
      <c r="AW171" s="199" t="s">
        <v>294</v>
      </c>
      <c r="AX171" s="199" t="s">
        <v>263</v>
      </c>
      <c r="AY171" s="200" t="s">
        <v>265</v>
      </c>
    </row>
    <row r="172" spans="2:65" s="100" customFormat="1" ht="24.2" customHeight="1" x14ac:dyDescent="0.2">
      <c r="B172" s="99"/>
      <c r="C172" s="170" t="s">
        <v>326</v>
      </c>
      <c r="D172" s="170" t="s">
        <v>267</v>
      </c>
      <c r="E172" s="171" t="s">
        <v>379</v>
      </c>
      <c r="F172" s="172" t="s">
        <v>380</v>
      </c>
      <c r="G172" s="173" t="s">
        <v>270</v>
      </c>
      <c r="H172" s="174">
        <v>750</v>
      </c>
      <c r="I172" s="175"/>
      <c r="J172" s="176">
        <f>ROUND(I172*H172,2)</f>
        <v>0</v>
      </c>
      <c r="K172" s="172" t="s">
        <v>271</v>
      </c>
      <c r="L172" s="99"/>
      <c r="M172" s="177" t="s">
        <v>216</v>
      </c>
      <c r="N172" s="178" t="s">
        <v>188</v>
      </c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AR172" s="181" t="s">
        <v>272</v>
      </c>
      <c r="AT172" s="181" t="s">
        <v>267</v>
      </c>
      <c r="AU172" s="181" t="s">
        <v>206</v>
      </c>
      <c r="AY172" s="90" t="s">
        <v>265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90" t="s">
        <v>263</v>
      </c>
      <c r="BK172" s="182">
        <f>ROUND(I172*H172,2)</f>
        <v>0</v>
      </c>
      <c r="BL172" s="90" t="s">
        <v>272</v>
      </c>
      <c r="BM172" s="181" t="s">
        <v>381</v>
      </c>
    </row>
    <row r="173" spans="2:65" s="100" customFormat="1" ht="29.25" x14ac:dyDescent="0.2">
      <c r="B173" s="99"/>
      <c r="D173" s="183" t="s">
        <v>273</v>
      </c>
      <c r="F173" s="184" t="s">
        <v>382</v>
      </c>
      <c r="I173" s="185"/>
      <c r="L173" s="99"/>
      <c r="M173" s="186"/>
      <c r="T173" s="187"/>
      <c r="AT173" s="90" t="s">
        <v>273</v>
      </c>
      <c r="AU173" s="90" t="s">
        <v>206</v>
      </c>
    </row>
    <row r="174" spans="2:65" s="100" customFormat="1" x14ac:dyDescent="0.2">
      <c r="B174" s="99"/>
      <c r="D174" s="188" t="s">
        <v>275</v>
      </c>
      <c r="F174" s="189" t="s">
        <v>383</v>
      </c>
      <c r="I174" s="185"/>
      <c r="L174" s="99"/>
      <c r="M174" s="186"/>
      <c r="T174" s="187"/>
      <c r="AT174" s="90" t="s">
        <v>275</v>
      </c>
      <c r="AU174" s="90" t="s">
        <v>206</v>
      </c>
    </row>
    <row r="175" spans="2:65" s="191" customFormat="1" x14ac:dyDescent="0.2">
      <c r="B175" s="190"/>
      <c r="D175" s="183" t="s">
        <v>292</v>
      </c>
      <c r="E175" s="192" t="s">
        <v>216</v>
      </c>
      <c r="F175" s="193" t="s">
        <v>384</v>
      </c>
      <c r="H175" s="194">
        <v>750</v>
      </c>
      <c r="I175" s="195"/>
      <c r="L175" s="190"/>
      <c r="M175" s="196"/>
      <c r="T175" s="197"/>
      <c r="AT175" s="192" t="s">
        <v>292</v>
      </c>
      <c r="AU175" s="192" t="s">
        <v>206</v>
      </c>
      <c r="AV175" s="191" t="s">
        <v>206</v>
      </c>
      <c r="AW175" s="191" t="s">
        <v>294</v>
      </c>
      <c r="AX175" s="191" t="s">
        <v>264</v>
      </c>
      <c r="AY175" s="192" t="s">
        <v>265</v>
      </c>
    </row>
    <row r="176" spans="2:65" s="199" customFormat="1" x14ac:dyDescent="0.2">
      <c r="B176" s="198"/>
      <c r="D176" s="183" t="s">
        <v>292</v>
      </c>
      <c r="E176" s="200" t="s">
        <v>216</v>
      </c>
      <c r="F176" s="201" t="s">
        <v>295</v>
      </c>
      <c r="H176" s="202">
        <v>750</v>
      </c>
      <c r="I176" s="203"/>
      <c r="L176" s="198"/>
      <c r="M176" s="204"/>
      <c r="T176" s="205"/>
      <c r="AT176" s="200" t="s">
        <v>292</v>
      </c>
      <c r="AU176" s="200" t="s">
        <v>206</v>
      </c>
      <c r="AV176" s="199" t="s">
        <v>272</v>
      </c>
      <c r="AW176" s="199" t="s">
        <v>294</v>
      </c>
      <c r="AX176" s="199" t="s">
        <v>263</v>
      </c>
      <c r="AY176" s="200" t="s">
        <v>265</v>
      </c>
    </row>
    <row r="177" spans="2:65" s="158" customFormat="1" ht="22.9" customHeight="1" x14ac:dyDescent="0.2">
      <c r="B177" s="157"/>
      <c r="D177" s="159" t="s">
        <v>260</v>
      </c>
      <c r="E177" s="168" t="s">
        <v>206</v>
      </c>
      <c r="F177" s="168" t="s">
        <v>385</v>
      </c>
      <c r="I177" s="161"/>
      <c r="J177" s="169">
        <f>BK177</f>
        <v>0</v>
      </c>
      <c r="L177" s="157"/>
      <c r="M177" s="163"/>
      <c r="P177" s="164">
        <f>SUM(P178:P185)</f>
        <v>0</v>
      </c>
      <c r="R177" s="164">
        <f>SUM(R178:R185)</f>
        <v>35.72</v>
      </c>
      <c r="T177" s="165">
        <f>SUM(T178:T185)</f>
        <v>0</v>
      </c>
      <c r="AR177" s="159" t="s">
        <v>263</v>
      </c>
      <c r="AT177" s="166" t="s">
        <v>260</v>
      </c>
      <c r="AU177" s="166" t="s">
        <v>263</v>
      </c>
      <c r="AY177" s="159" t="s">
        <v>265</v>
      </c>
      <c r="BK177" s="167">
        <f>SUM(BK178:BK185)</f>
        <v>0</v>
      </c>
    </row>
    <row r="178" spans="2:65" s="100" customFormat="1" ht="33" customHeight="1" x14ac:dyDescent="0.2">
      <c r="B178" s="99"/>
      <c r="C178" s="170" t="s">
        <v>386</v>
      </c>
      <c r="D178" s="170" t="s">
        <v>267</v>
      </c>
      <c r="E178" s="171" t="s">
        <v>387</v>
      </c>
      <c r="F178" s="172" t="s">
        <v>388</v>
      </c>
      <c r="G178" s="173" t="s">
        <v>288</v>
      </c>
      <c r="H178" s="174">
        <v>140</v>
      </c>
      <c r="I178" s="175"/>
      <c r="J178" s="176">
        <f>ROUND(I178*H178,2)</f>
        <v>0</v>
      </c>
      <c r="K178" s="172" t="s">
        <v>279</v>
      </c>
      <c r="L178" s="99"/>
      <c r="M178" s="177" t="s">
        <v>216</v>
      </c>
      <c r="N178" s="178" t="s">
        <v>188</v>
      </c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AR178" s="181" t="s">
        <v>272</v>
      </c>
      <c r="AT178" s="181" t="s">
        <v>267</v>
      </c>
      <c r="AU178" s="181" t="s">
        <v>206</v>
      </c>
      <c r="AY178" s="90" t="s">
        <v>265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90" t="s">
        <v>263</v>
      </c>
      <c r="BK178" s="182">
        <f>ROUND(I178*H178,2)</f>
        <v>0</v>
      </c>
      <c r="BL178" s="90" t="s">
        <v>272</v>
      </c>
      <c r="BM178" s="181" t="s">
        <v>389</v>
      </c>
    </row>
    <row r="179" spans="2:65" s="100" customFormat="1" ht="19.5" x14ac:dyDescent="0.2">
      <c r="B179" s="99"/>
      <c r="D179" s="183" t="s">
        <v>273</v>
      </c>
      <c r="F179" s="184" t="s">
        <v>388</v>
      </c>
      <c r="I179" s="185"/>
      <c r="L179" s="99"/>
      <c r="M179" s="186"/>
      <c r="T179" s="187"/>
      <c r="AT179" s="90" t="s">
        <v>273</v>
      </c>
      <c r="AU179" s="90" t="s">
        <v>206</v>
      </c>
    </row>
    <row r="180" spans="2:65" s="100" customFormat="1" ht="16.5" customHeight="1" x14ac:dyDescent="0.2">
      <c r="B180" s="99"/>
      <c r="C180" s="170" t="s">
        <v>333</v>
      </c>
      <c r="D180" s="170" t="s">
        <v>267</v>
      </c>
      <c r="E180" s="171" t="s">
        <v>390</v>
      </c>
      <c r="F180" s="172" t="s">
        <v>391</v>
      </c>
      <c r="G180" s="173" t="s">
        <v>288</v>
      </c>
      <c r="H180" s="174">
        <v>18</v>
      </c>
      <c r="I180" s="175"/>
      <c r="J180" s="176">
        <f>ROUND(I180*H180,2)</f>
        <v>0</v>
      </c>
      <c r="K180" s="172" t="s">
        <v>271</v>
      </c>
      <c r="L180" s="99"/>
      <c r="M180" s="177" t="s">
        <v>216</v>
      </c>
      <c r="N180" s="178" t="s">
        <v>188</v>
      </c>
      <c r="P180" s="179">
        <f>O180*H180</f>
        <v>0</v>
      </c>
      <c r="Q180" s="179">
        <v>1.92</v>
      </c>
      <c r="R180" s="179">
        <f>Q180*H180</f>
        <v>34.56</v>
      </c>
      <c r="S180" s="179">
        <v>0</v>
      </c>
      <c r="T180" s="180">
        <f>S180*H180</f>
        <v>0</v>
      </c>
      <c r="AR180" s="181" t="s">
        <v>272</v>
      </c>
      <c r="AT180" s="181" t="s">
        <v>267</v>
      </c>
      <c r="AU180" s="181" t="s">
        <v>206</v>
      </c>
      <c r="AY180" s="90" t="s">
        <v>265</v>
      </c>
      <c r="BE180" s="182">
        <f>IF(N180="základní",J180,0)</f>
        <v>0</v>
      </c>
      <c r="BF180" s="182">
        <f>IF(N180="snížená",J180,0)</f>
        <v>0</v>
      </c>
      <c r="BG180" s="182">
        <f>IF(N180="zákl. přenesená",J180,0)</f>
        <v>0</v>
      </c>
      <c r="BH180" s="182">
        <f>IF(N180="sníž. přenesená",J180,0)</f>
        <v>0</v>
      </c>
      <c r="BI180" s="182">
        <f>IF(N180="nulová",J180,0)</f>
        <v>0</v>
      </c>
      <c r="BJ180" s="90" t="s">
        <v>263</v>
      </c>
      <c r="BK180" s="182">
        <f>ROUND(I180*H180,2)</f>
        <v>0</v>
      </c>
      <c r="BL180" s="90" t="s">
        <v>272</v>
      </c>
      <c r="BM180" s="181" t="s">
        <v>392</v>
      </c>
    </row>
    <row r="181" spans="2:65" s="100" customFormat="1" x14ac:dyDescent="0.2">
      <c r="B181" s="99"/>
      <c r="D181" s="183" t="s">
        <v>273</v>
      </c>
      <c r="F181" s="184" t="s">
        <v>391</v>
      </c>
      <c r="I181" s="185"/>
      <c r="L181" s="99"/>
      <c r="M181" s="186"/>
      <c r="T181" s="187"/>
      <c r="AT181" s="90" t="s">
        <v>273</v>
      </c>
      <c r="AU181" s="90" t="s">
        <v>206</v>
      </c>
    </row>
    <row r="182" spans="2:65" s="100" customFormat="1" x14ac:dyDescent="0.2">
      <c r="B182" s="99"/>
      <c r="D182" s="188" t="s">
        <v>275</v>
      </c>
      <c r="F182" s="189" t="s">
        <v>393</v>
      </c>
      <c r="I182" s="185"/>
      <c r="L182" s="99"/>
      <c r="M182" s="186"/>
      <c r="T182" s="187"/>
      <c r="AT182" s="90" t="s">
        <v>275</v>
      </c>
      <c r="AU182" s="90" t="s">
        <v>206</v>
      </c>
    </row>
    <row r="183" spans="2:65" s="100" customFormat="1" ht="24.2" customHeight="1" x14ac:dyDescent="0.2">
      <c r="B183" s="99"/>
      <c r="C183" s="170" t="s">
        <v>394</v>
      </c>
      <c r="D183" s="170" t="s">
        <v>267</v>
      </c>
      <c r="E183" s="171" t="s">
        <v>395</v>
      </c>
      <c r="F183" s="172" t="s">
        <v>396</v>
      </c>
      <c r="G183" s="173" t="s">
        <v>397</v>
      </c>
      <c r="H183" s="174">
        <v>1000</v>
      </c>
      <c r="I183" s="175"/>
      <c r="J183" s="176">
        <f>ROUND(I183*H183,2)</f>
        <v>0</v>
      </c>
      <c r="K183" s="172" t="s">
        <v>271</v>
      </c>
      <c r="L183" s="99"/>
      <c r="M183" s="177" t="s">
        <v>216</v>
      </c>
      <c r="N183" s="178" t="s">
        <v>188</v>
      </c>
      <c r="P183" s="179">
        <f>O183*H183</f>
        <v>0</v>
      </c>
      <c r="Q183" s="179">
        <v>1.16E-3</v>
      </c>
      <c r="R183" s="179">
        <f>Q183*H183</f>
        <v>1.1599999999999999</v>
      </c>
      <c r="S183" s="179">
        <v>0</v>
      </c>
      <c r="T183" s="180">
        <f>S183*H183</f>
        <v>0</v>
      </c>
      <c r="AR183" s="181" t="s">
        <v>272</v>
      </c>
      <c r="AT183" s="181" t="s">
        <v>267</v>
      </c>
      <c r="AU183" s="181" t="s">
        <v>206</v>
      </c>
      <c r="AY183" s="90" t="s">
        <v>265</v>
      </c>
      <c r="BE183" s="182">
        <f>IF(N183="základní",J183,0)</f>
        <v>0</v>
      </c>
      <c r="BF183" s="182">
        <f>IF(N183="snížená",J183,0)</f>
        <v>0</v>
      </c>
      <c r="BG183" s="182">
        <f>IF(N183="zákl. přenesená",J183,0)</f>
        <v>0</v>
      </c>
      <c r="BH183" s="182">
        <f>IF(N183="sníž. přenesená",J183,0)</f>
        <v>0</v>
      </c>
      <c r="BI183" s="182">
        <f>IF(N183="nulová",J183,0)</f>
        <v>0</v>
      </c>
      <c r="BJ183" s="90" t="s">
        <v>263</v>
      </c>
      <c r="BK183" s="182">
        <f>ROUND(I183*H183,2)</f>
        <v>0</v>
      </c>
      <c r="BL183" s="90" t="s">
        <v>272</v>
      </c>
      <c r="BM183" s="181" t="s">
        <v>398</v>
      </c>
    </row>
    <row r="184" spans="2:65" s="100" customFormat="1" ht="19.5" x14ac:dyDescent="0.2">
      <c r="B184" s="99"/>
      <c r="D184" s="183" t="s">
        <v>273</v>
      </c>
      <c r="F184" s="184" t="s">
        <v>399</v>
      </c>
      <c r="I184" s="185"/>
      <c r="L184" s="99"/>
      <c r="M184" s="186"/>
      <c r="T184" s="187"/>
      <c r="AT184" s="90" t="s">
        <v>273</v>
      </c>
      <c r="AU184" s="90" t="s">
        <v>206</v>
      </c>
    </row>
    <row r="185" spans="2:65" s="100" customFormat="1" x14ac:dyDescent="0.2">
      <c r="B185" s="99"/>
      <c r="D185" s="188" t="s">
        <v>275</v>
      </c>
      <c r="F185" s="189" t="s">
        <v>400</v>
      </c>
      <c r="I185" s="185"/>
      <c r="L185" s="99"/>
      <c r="M185" s="186"/>
      <c r="T185" s="187"/>
      <c r="AT185" s="90" t="s">
        <v>275</v>
      </c>
      <c r="AU185" s="90" t="s">
        <v>206</v>
      </c>
    </row>
    <row r="186" spans="2:65" s="158" customFormat="1" ht="22.9" customHeight="1" x14ac:dyDescent="0.2">
      <c r="B186" s="157"/>
      <c r="D186" s="159" t="s">
        <v>260</v>
      </c>
      <c r="E186" s="168" t="s">
        <v>323</v>
      </c>
      <c r="F186" s="168" t="s">
        <v>401</v>
      </c>
      <c r="I186" s="161"/>
      <c r="J186" s="169">
        <f>BK186</f>
        <v>0</v>
      </c>
      <c r="L186" s="157"/>
      <c r="M186" s="163"/>
      <c r="P186" s="164">
        <f>SUM(P187:P196)</f>
        <v>0</v>
      </c>
      <c r="R186" s="164">
        <f>SUM(R187:R196)</f>
        <v>22.959419999999998</v>
      </c>
      <c r="T186" s="165">
        <f>SUM(T187:T196)</f>
        <v>0</v>
      </c>
      <c r="AR186" s="159" t="s">
        <v>263</v>
      </c>
      <c r="AT186" s="166" t="s">
        <v>260</v>
      </c>
      <c r="AU186" s="166" t="s">
        <v>263</v>
      </c>
      <c r="AY186" s="159" t="s">
        <v>265</v>
      </c>
      <c r="BK186" s="167">
        <f>SUM(BK187:BK196)</f>
        <v>0</v>
      </c>
    </row>
    <row r="187" spans="2:65" s="100" customFormat="1" ht="24.2" customHeight="1" x14ac:dyDescent="0.2">
      <c r="B187" s="99"/>
      <c r="C187" s="170" t="s">
        <v>342</v>
      </c>
      <c r="D187" s="170" t="s">
        <v>267</v>
      </c>
      <c r="E187" s="171" t="s">
        <v>402</v>
      </c>
      <c r="F187" s="172" t="s">
        <v>403</v>
      </c>
      <c r="G187" s="173" t="s">
        <v>404</v>
      </c>
      <c r="H187" s="174">
        <v>2</v>
      </c>
      <c r="I187" s="175"/>
      <c r="J187" s="176">
        <f>ROUND(I187*H187,2)</f>
        <v>0</v>
      </c>
      <c r="K187" s="172" t="s">
        <v>271</v>
      </c>
      <c r="L187" s="99"/>
      <c r="M187" s="177" t="s">
        <v>216</v>
      </c>
      <c r="N187" s="178" t="s">
        <v>188</v>
      </c>
      <c r="P187" s="179">
        <f>O187*H187</f>
        <v>0</v>
      </c>
      <c r="Q187" s="179">
        <v>7.0056599999999998</v>
      </c>
      <c r="R187" s="179">
        <f>Q187*H187</f>
        <v>14.01132</v>
      </c>
      <c r="S187" s="179">
        <v>0</v>
      </c>
      <c r="T187" s="180">
        <f>S187*H187</f>
        <v>0</v>
      </c>
      <c r="AR187" s="181" t="s">
        <v>272</v>
      </c>
      <c r="AT187" s="181" t="s">
        <v>267</v>
      </c>
      <c r="AU187" s="181" t="s">
        <v>206</v>
      </c>
      <c r="AY187" s="90" t="s">
        <v>265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90" t="s">
        <v>263</v>
      </c>
      <c r="BK187" s="182">
        <f>ROUND(I187*H187,2)</f>
        <v>0</v>
      </c>
      <c r="BL187" s="90" t="s">
        <v>272</v>
      </c>
      <c r="BM187" s="181" t="s">
        <v>405</v>
      </c>
    </row>
    <row r="188" spans="2:65" s="100" customFormat="1" ht="19.5" x14ac:dyDescent="0.2">
      <c r="B188" s="99"/>
      <c r="D188" s="183" t="s">
        <v>273</v>
      </c>
      <c r="F188" s="184" t="s">
        <v>406</v>
      </c>
      <c r="I188" s="185"/>
      <c r="L188" s="99"/>
      <c r="M188" s="186"/>
      <c r="T188" s="187"/>
      <c r="AT188" s="90" t="s">
        <v>273</v>
      </c>
      <c r="AU188" s="90" t="s">
        <v>206</v>
      </c>
    </row>
    <row r="189" spans="2:65" s="100" customFormat="1" x14ac:dyDescent="0.2">
      <c r="B189" s="99"/>
      <c r="D189" s="188" t="s">
        <v>275</v>
      </c>
      <c r="F189" s="189" t="s">
        <v>407</v>
      </c>
      <c r="I189" s="185"/>
      <c r="L189" s="99"/>
      <c r="M189" s="186"/>
      <c r="T189" s="187"/>
      <c r="AT189" s="90" t="s">
        <v>275</v>
      </c>
      <c r="AU189" s="90" t="s">
        <v>206</v>
      </c>
    </row>
    <row r="190" spans="2:65" s="100" customFormat="1" ht="24.2" customHeight="1" x14ac:dyDescent="0.2">
      <c r="B190" s="99"/>
      <c r="C190" s="170" t="s">
        <v>408</v>
      </c>
      <c r="D190" s="170" t="s">
        <v>267</v>
      </c>
      <c r="E190" s="171" t="s">
        <v>409</v>
      </c>
      <c r="F190" s="172" t="s">
        <v>410</v>
      </c>
      <c r="G190" s="173" t="s">
        <v>397</v>
      </c>
      <c r="H190" s="174">
        <v>6</v>
      </c>
      <c r="I190" s="175"/>
      <c r="J190" s="176">
        <f>ROUND(I190*H190,2)</f>
        <v>0</v>
      </c>
      <c r="K190" s="172" t="s">
        <v>271</v>
      </c>
      <c r="L190" s="99"/>
      <c r="M190" s="177" t="s">
        <v>216</v>
      </c>
      <c r="N190" s="178" t="s">
        <v>188</v>
      </c>
      <c r="P190" s="179">
        <f>O190*H190</f>
        <v>0</v>
      </c>
      <c r="Q190" s="179">
        <v>0.88534999999999997</v>
      </c>
      <c r="R190" s="179">
        <f>Q190*H190</f>
        <v>5.3121</v>
      </c>
      <c r="S190" s="179">
        <v>0</v>
      </c>
      <c r="T190" s="180">
        <f>S190*H190</f>
        <v>0</v>
      </c>
      <c r="AR190" s="181" t="s">
        <v>272</v>
      </c>
      <c r="AT190" s="181" t="s">
        <v>267</v>
      </c>
      <c r="AU190" s="181" t="s">
        <v>206</v>
      </c>
      <c r="AY190" s="90" t="s">
        <v>265</v>
      </c>
      <c r="BE190" s="182">
        <f>IF(N190="základní",J190,0)</f>
        <v>0</v>
      </c>
      <c r="BF190" s="182">
        <f>IF(N190="snížená",J190,0)</f>
        <v>0</v>
      </c>
      <c r="BG190" s="182">
        <f>IF(N190="zákl. přenesená",J190,0)</f>
        <v>0</v>
      </c>
      <c r="BH190" s="182">
        <f>IF(N190="sníž. přenesená",J190,0)</f>
        <v>0</v>
      </c>
      <c r="BI190" s="182">
        <f>IF(N190="nulová",J190,0)</f>
        <v>0</v>
      </c>
      <c r="BJ190" s="90" t="s">
        <v>263</v>
      </c>
      <c r="BK190" s="182">
        <f>ROUND(I190*H190,2)</f>
        <v>0</v>
      </c>
      <c r="BL190" s="90" t="s">
        <v>272</v>
      </c>
      <c r="BM190" s="181" t="s">
        <v>411</v>
      </c>
    </row>
    <row r="191" spans="2:65" s="100" customFormat="1" ht="19.5" x14ac:dyDescent="0.2">
      <c r="B191" s="99"/>
      <c r="D191" s="183" t="s">
        <v>273</v>
      </c>
      <c r="F191" s="184" t="s">
        <v>412</v>
      </c>
      <c r="I191" s="185"/>
      <c r="L191" s="99"/>
      <c r="M191" s="186"/>
      <c r="T191" s="187"/>
      <c r="AT191" s="90" t="s">
        <v>273</v>
      </c>
      <c r="AU191" s="90" t="s">
        <v>206</v>
      </c>
    </row>
    <row r="192" spans="2:65" s="100" customFormat="1" x14ac:dyDescent="0.2">
      <c r="B192" s="99"/>
      <c r="D192" s="188" t="s">
        <v>275</v>
      </c>
      <c r="F192" s="189" t="s">
        <v>413</v>
      </c>
      <c r="I192" s="185"/>
      <c r="L192" s="99"/>
      <c r="M192" s="186"/>
      <c r="T192" s="187"/>
      <c r="AT192" s="90" t="s">
        <v>275</v>
      </c>
      <c r="AU192" s="90" t="s">
        <v>206</v>
      </c>
    </row>
    <row r="193" spans="2:65" s="100" customFormat="1" ht="16.5" customHeight="1" x14ac:dyDescent="0.2">
      <c r="B193" s="99"/>
      <c r="C193" s="206" t="s">
        <v>346</v>
      </c>
      <c r="D193" s="206" t="s">
        <v>338</v>
      </c>
      <c r="E193" s="207" t="s">
        <v>414</v>
      </c>
      <c r="F193" s="208" t="s">
        <v>415</v>
      </c>
      <c r="G193" s="209" t="s">
        <v>397</v>
      </c>
      <c r="H193" s="210">
        <v>6.06</v>
      </c>
      <c r="I193" s="211"/>
      <c r="J193" s="212">
        <f>ROUND(I193*H193,2)</f>
        <v>0</v>
      </c>
      <c r="K193" s="208" t="s">
        <v>271</v>
      </c>
      <c r="L193" s="213"/>
      <c r="M193" s="214" t="s">
        <v>216</v>
      </c>
      <c r="N193" s="215" t="s">
        <v>188</v>
      </c>
      <c r="P193" s="179">
        <f>O193*H193</f>
        <v>0</v>
      </c>
      <c r="Q193" s="179">
        <v>0.6</v>
      </c>
      <c r="R193" s="179">
        <f>Q193*H193</f>
        <v>3.6359999999999997</v>
      </c>
      <c r="S193" s="179">
        <v>0</v>
      </c>
      <c r="T193" s="180">
        <f>S193*H193</f>
        <v>0</v>
      </c>
      <c r="AR193" s="181" t="s">
        <v>289</v>
      </c>
      <c r="AT193" s="181" t="s">
        <v>338</v>
      </c>
      <c r="AU193" s="181" t="s">
        <v>206</v>
      </c>
      <c r="AY193" s="90" t="s">
        <v>265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90" t="s">
        <v>263</v>
      </c>
      <c r="BK193" s="182">
        <f>ROUND(I193*H193,2)</f>
        <v>0</v>
      </c>
      <c r="BL193" s="90" t="s">
        <v>272</v>
      </c>
      <c r="BM193" s="181" t="s">
        <v>416</v>
      </c>
    </row>
    <row r="194" spans="2:65" s="100" customFormat="1" x14ac:dyDescent="0.2">
      <c r="B194" s="99"/>
      <c r="D194" s="183" t="s">
        <v>273</v>
      </c>
      <c r="F194" s="184" t="s">
        <v>415</v>
      </c>
      <c r="I194" s="185"/>
      <c r="L194" s="99"/>
      <c r="M194" s="186"/>
      <c r="T194" s="187"/>
      <c r="AT194" s="90" t="s">
        <v>273</v>
      </c>
      <c r="AU194" s="90" t="s">
        <v>206</v>
      </c>
    </row>
    <row r="195" spans="2:65" s="191" customFormat="1" x14ac:dyDescent="0.2">
      <c r="B195" s="190"/>
      <c r="D195" s="183" t="s">
        <v>292</v>
      </c>
      <c r="E195" s="192" t="s">
        <v>216</v>
      </c>
      <c r="F195" s="193" t="s">
        <v>417</v>
      </c>
      <c r="H195" s="194">
        <v>6.06</v>
      </c>
      <c r="I195" s="195"/>
      <c r="L195" s="190"/>
      <c r="M195" s="196"/>
      <c r="T195" s="197"/>
      <c r="AT195" s="192" t="s">
        <v>292</v>
      </c>
      <c r="AU195" s="192" t="s">
        <v>206</v>
      </c>
      <c r="AV195" s="191" t="s">
        <v>206</v>
      </c>
      <c r="AW195" s="191" t="s">
        <v>294</v>
      </c>
      <c r="AX195" s="191" t="s">
        <v>264</v>
      </c>
      <c r="AY195" s="192" t="s">
        <v>265</v>
      </c>
    </row>
    <row r="196" spans="2:65" s="199" customFormat="1" x14ac:dyDescent="0.2">
      <c r="B196" s="198"/>
      <c r="D196" s="183" t="s">
        <v>292</v>
      </c>
      <c r="E196" s="200" t="s">
        <v>216</v>
      </c>
      <c r="F196" s="201" t="s">
        <v>295</v>
      </c>
      <c r="H196" s="202">
        <v>6.06</v>
      </c>
      <c r="I196" s="203"/>
      <c r="L196" s="198"/>
      <c r="M196" s="204"/>
      <c r="T196" s="205"/>
      <c r="AT196" s="200" t="s">
        <v>292</v>
      </c>
      <c r="AU196" s="200" t="s">
        <v>206</v>
      </c>
      <c r="AV196" s="199" t="s">
        <v>272</v>
      </c>
      <c r="AW196" s="199" t="s">
        <v>294</v>
      </c>
      <c r="AX196" s="199" t="s">
        <v>263</v>
      </c>
      <c r="AY196" s="200" t="s">
        <v>265</v>
      </c>
    </row>
    <row r="197" spans="2:65" s="158" customFormat="1" ht="22.9" customHeight="1" x14ac:dyDescent="0.2">
      <c r="B197" s="157"/>
      <c r="D197" s="159" t="s">
        <v>260</v>
      </c>
      <c r="E197" s="168" t="s">
        <v>418</v>
      </c>
      <c r="F197" s="168" t="s">
        <v>419</v>
      </c>
      <c r="I197" s="161"/>
      <c r="J197" s="169">
        <f>BK197</f>
        <v>0</v>
      </c>
      <c r="L197" s="157"/>
      <c r="M197" s="163"/>
      <c r="P197" s="164">
        <f>SUM(P198:P200)</f>
        <v>0</v>
      </c>
      <c r="R197" s="164">
        <f>SUM(R198:R200)</f>
        <v>0</v>
      </c>
      <c r="T197" s="165">
        <f>SUM(T198:T200)</f>
        <v>0</v>
      </c>
      <c r="AR197" s="159" t="s">
        <v>263</v>
      </c>
      <c r="AT197" s="166" t="s">
        <v>260</v>
      </c>
      <c r="AU197" s="166" t="s">
        <v>263</v>
      </c>
      <c r="AY197" s="159" t="s">
        <v>265</v>
      </c>
      <c r="BK197" s="167">
        <f>SUM(BK198:BK200)</f>
        <v>0</v>
      </c>
    </row>
    <row r="198" spans="2:65" s="100" customFormat="1" ht="33" customHeight="1" x14ac:dyDescent="0.2">
      <c r="B198" s="99"/>
      <c r="C198" s="170" t="s">
        <v>420</v>
      </c>
      <c r="D198" s="170" t="s">
        <v>267</v>
      </c>
      <c r="E198" s="171" t="s">
        <v>421</v>
      </c>
      <c r="F198" s="172" t="s">
        <v>422</v>
      </c>
      <c r="G198" s="173" t="s">
        <v>341</v>
      </c>
      <c r="H198" s="174">
        <v>59.610999999999997</v>
      </c>
      <c r="I198" s="175"/>
      <c r="J198" s="176">
        <f>ROUND(I198*H198,2)</f>
        <v>0</v>
      </c>
      <c r="K198" s="172" t="s">
        <v>271</v>
      </c>
      <c r="L198" s="99"/>
      <c r="M198" s="177" t="s">
        <v>216</v>
      </c>
      <c r="N198" s="178" t="s">
        <v>188</v>
      </c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AR198" s="181" t="s">
        <v>272</v>
      </c>
      <c r="AT198" s="181" t="s">
        <v>267</v>
      </c>
      <c r="AU198" s="181" t="s">
        <v>206</v>
      </c>
      <c r="AY198" s="90" t="s">
        <v>265</v>
      </c>
      <c r="BE198" s="182">
        <f>IF(N198="základní",J198,0)</f>
        <v>0</v>
      </c>
      <c r="BF198" s="182">
        <f>IF(N198="snížená",J198,0)</f>
        <v>0</v>
      </c>
      <c r="BG198" s="182">
        <f>IF(N198="zákl. přenesená",J198,0)</f>
        <v>0</v>
      </c>
      <c r="BH198" s="182">
        <f>IF(N198="sníž. přenesená",J198,0)</f>
        <v>0</v>
      </c>
      <c r="BI198" s="182">
        <f>IF(N198="nulová",J198,0)</f>
        <v>0</v>
      </c>
      <c r="BJ198" s="90" t="s">
        <v>263</v>
      </c>
      <c r="BK198" s="182">
        <f>ROUND(I198*H198,2)</f>
        <v>0</v>
      </c>
      <c r="BL198" s="90" t="s">
        <v>272</v>
      </c>
      <c r="BM198" s="181" t="s">
        <v>423</v>
      </c>
    </row>
    <row r="199" spans="2:65" s="100" customFormat="1" ht="29.25" x14ac:dyDescent="0.2">
      <c r="B199" s="99"/>
      <c r="D199" s="183" t="s">
        <v>273</v>
      </c>
      <c r="F199" s="184" t="s">
        <v>424</v>
      </c>
      <c r="I199" s="185"/>
      <c r="L199" s="99"/>
      <c r="M199" s="186"/>
      <c r="T199" s="187"/>
      <c r="AT199" s="90" t="s">
        <v>273</v>
      </c>
      <c r="AU199" s="90" t="s">
        <v>206</v>
      </c>
    </row>
    <row r="200" spans="2:65" s="100" customFormat="1" x14ac:dyDescent="0.2">
      <c r="B200" s="99"/>
      <c r="D200" s="188" t="s">
        <v>275</v>
      </c>
      <c r="F200" s="189" t="s">
        <v>425</v>
      </c>
      <c r="I200" s="185"/>
      <c r="L200" s="99"/>
      <c r="M200" s="186"/>
      <c r="T200" s="187"/>
      <c r="AT200" s="90" t="s">
        <v>275</v>
      </c>
      <c r="AU200" s="90" t="s">
        <v>206</v>
      </c>
    </row>
    <row r="201" spans="2:65" s="158" customFormat="1" ht="25.9" customHeight="1" x14ac:dyDescent="0.2">
      <c r="B201" s="157"/>
      <c r="D201" s="159" t="s">
        <v>260</v>
      </c>
      <c r="E201" s="160" t="s">
        <v>426</v>
      </c>
      <c r="F201" s="160" t="s">
        <v>427</v>
      </c>
      <c r="I201" s="161"/>
      <c r="J201" s="162">
        <f>BK201</f>
        <v>0</v>
      </c>
      <c r="L201" s="157"/>
      <c r="M201" s="163"/>
      <c r="P201" s="164">
        <f>P202+P227+P240+P244</f>
        <v>0</v>
      </c>
      <c r="R201" s="164">
        <f>R202+R227+R240+R244</f>
        <v>0</v>
      </c>
      <c r="T201" s="165">
        <f>T202+T227+T240+T244</f>
        <v>0</v>
      </c>
      <c r="AR201" s="159" t="s">
        <v>296</v>
      </c>
      <c r="AT201" s="166" t="s">
        <v>260</v>
      </c>
      <c r="AU201" s="166" t="s">
        <v>264</v>
      </c>
      <c r="AY201" s="159" t="s">
        <v>265</v>
      </c>
      <c r="BK201" s="167">
        <f>BK202+BK227+BK240+BK244</f>
        <v>0</v>
      </c>
    </row>
    <row r="202" spans="2:65" s="158" customFormat="1" ht="22.9" customHeight="1" x14ac:dyDescent="0.2">
      <c r="B202" s="157"/>
      <c r="D202" s="159" t="s">
        <v>260</v>
      </c>
      <c r="E202" s="168" t="s">
        <v>428</v>
      </c>
      <c r="F202" s="168" t="s">
        <v>429</v>
      </c>
      <c r="I202" s="161"/>
      <c r="J202" s="169">
        <f>BK202</f>
        <v>0</v>
      </c>
      <c r="L202" s="157"/>
      <c r="M202" s="163"/>
      <c r="P202" s="164">
        <f>SUM(P203:P226)</f>
        <v>0</v>
      </c>
      <c r="R202" s="164">
        <f>SUM(R203:R226)</f>
        <v>0</v>
      </c>
      <c r="T202" s="165">
        <f>SUM(T203:T226)</f>
        <v>0</v>
      </c>
      <c r="AR202" s="159" t="s">
        <v>296</v>
      </c>
      <c r="AT202" s="166" t="s">
        <v>260</v>
      </c>
      <c r="AU202" s="166" t="s">
        <v>263</v>
      </c>
      <c r="AY202" s="159" t="s">
        <v>265</v>
      </c>
      <c r="BK202" s="167">
        <f>SUM(BK203:BK226)</f>
        <v>0</v>
      </c>
    </row>
    <row r="203" spans="2:65" s="100" customFormat="1" ht="16.5" customHeight="1" x14ac:dyDescent="0.2">
      <c r="B203" s="99"/>
      <c r="C203" s="170" t="s">
        <v>353</v>
      </c>
      <c r="D203" s="170" t="s">
        <v>267</v>
      </c>
      <c r="E203" s="171" t="s">
        <v>430</v>
      </c>
      <c r="F203" s="172" t="s">
        <v>431</v>
      </c>
      <c r="G203" s="173" t="s">
        <v>432</v>
      </c>
      <c r="H203" s="174">
        <v>1</v>
      </c>
      <c r="I203" s="175"/>
      <c r="J203" s="176">
        <f>ROUND(I203*H203,2)</f>
        <v>0</v>
      </c>
      <c r="K203" s="172" t="s">
        <v>271</v>
      </c>
      <c r="L203" s="99"/>
      <c r="M203" s="177" t="s">
        <v>216</v>
      </c>
      <c r="N203" s="178" t="s">
        <v>188</v>
      </c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80">
        <f>S203*H203</f>
        <v>0</v>
      </c>
      <c r="AR203" s="181" t="s">
        <v>272</v>
      </c>
      <c r="AT203" s="181" t="s">
        <v>267</v>
      </c>
      <c r="AU203" s="181" t="s">
        <v>206</v>
      </c>
      <c r="AY203" s="90" t="s">
        <v>265</v>
      </c>
      <c r="BE203" s="182">
        <f>IF(N203="základní",J203,0)</f>
        <v>0</v>
      </c>
      <c r="BF203" s="182">
        <f>IF(N203="snížená",J203,0)</f>
        <v>0</v>
      </c>
      <c r="BG203" s="182">
        <f>IF(N203="zákl. přenesená",J203,0)</f>
        <v>0</v>
      </c>
      <c r="BH203" s="182">
        <f>IF(N203="sníž. přenesená",J203,0)</f>
        <v>0</v>
      </c>
      <c r="BI203" s="182">
        <f>IF(N203="nulová",J203,0)</f>
        <v>0</v>
      </c>
      <c r="BJ203" s="90" t="s">
        <v>263</v>
      </c>
      <c r="BK203" s="182">
        <f>ROUND(I203*H203,2)</f>
        <v>0</v>
      </c>
      <c r="BL203" s="90" t="s">
        <v>272</v>
      </c>
      <c r="BM203" s="181" t="s">
        <v>433</v>
      </c>
    </row>
    <row r="204" spans="2:65" s="100" customFormat="1" x14ac:dyDescent="0.2">
      <c r="B204" s="99"/>
      <c r="D204" s="183" t="s">
        <v>273</v>
      </c>
      <c r="F204" s="184" t="s">
        <v>431</v>
      </c>
      <c r="I204" s="185"/>
      <c r="L204" s="99"/>
      <c r="M204" s="186"/>
      <c r="T204" s="187"/>
      <c r="AT204" s="90" t="s">
        <v>273</v>
      </c>
      <c r="AU204" s="90" t="s">
        <v>206</v>
      </c>
    </row>
    <row r="205" spans="2:65" s="100" customFormat="1" x14ac:dyDescent="0.2">
      <c r="B205" s="99"/>
      <c r="D205" s="188" t="s">
        <v>275</v>
      </c>
      <c r="F205" s="189" t="s">
        <v>434</v>
      </c>
      <c r="I205" s="185"/>
      <c r="L205" s="99"/>
      <c r="M205" s="186"/>
      <c r="T205" s="187"/>
      <c r="AT205" s="90" t="s">
        <v>275</v>
      </c>
      <c r="AU205" s="90" t="s">
        <v>206</v>
      </c>
    </row>
    <row r="206" spans="2:65" s="100" customFormat="1" ht="16.5" customHeight="1" x14ac:dyDescent="0.2">
      <c r="B206" s="99"/>
      <c r="C206" s="170" t="s">
        <v>435</v>
      </c>
      <c r="D206" s="170" t="s">
        <v>267</v>
      </c>
      <c r="E206" s="171" t="s">
        <v>436</v>
      </c>
      <c r="F206" s="172" t="s">
        <v>437</v>
      </c>
      <c r="G206" s="173" t="s">
        <v>432</v>
      </c>
      <c r="H206" s="174">
        <v>1</v>
      </c>
      <c r="I206" s="175"/>
      <c r="J206" s="176">
        <f>ROUND(I206*H206,2)</f>
        <v>0</v>
      </c>
      <c r="K206" s="172" t="s">
        <v>271</v>
      </c>
      <c r="L206" s="99"/>
      <c r="M206" s="177" t="s">
        <v>216</v>
      </c>
      <c r="N206" s="178" t="s">
        <v>188</v>
      </c>
      <c r="P206" s="179">
        <f>O206*H206</f>
        <v>0</v>
      </c>
      <c r="Q206" s="179">
        <v>0</v>
      </c>
      <c r="R206" s="179">
        <f>Q206*H206</f>
        <v>0</v>
      </c>
      <c r="S206" s="179">
        <v>0</v>
      </c>
      <c r="T206" s="180">
        <f>S206*H206</f>
        <v>0</v>
      </c>
      <c r="AR206" s="181" t="s">
        <v>272</v>
      </c>
      <c r="AT206" s="181" t="s">
        <v>267</v>
      </c>
      <c r="AU206" s="181" t="s">
        <v>206</v>
      </c>
      <c r="AY206" s="90" t="s">
        <v>265</v>
      </c>
      <c r="BE206" s="182">
        <f>IF(N206="základní",J206,0)</f>
        <v>0</v>
      </c>
      <c r="BF206" s="182">
        <f>IF(N206="snížená",J206,0)</f>
        <v>0</v>
      </c>
      <c r="BG206" s="182">
        <f>IF(N206="zákl. přenesená",J206,0)</f>
        <v>0</v>
      </c>
      <c r="BH206" s="182">
        <f>IF(N206="sníž. přenesená",J206,0)</f>
        <v>0</v>
      </c>
      <c r="BI206" s="182">
        <f>IF(N206="nulová",J206,0)</f>
        <v>0</v>
      </c>
      <c r="BJ206" s="90" t="s">
        <v>263</v>
      </c>
      <c r="BK206" s="182">
        <f>ROUND(I206*H206,2)</f>
        <v>0</v>
      </c>
      <c r="BL206" s="90" t="s">
        <v>272</v>
      </c>
      <c r="BM206" s="181" t="s">
        <v>438</v>
      </c>
    </row>
    <row r="207" spans="2:65" s="100" customFormat="1" x14ac:dyDescent="0.2">
      <c r="B207" s="99"/>
      <c r="D207" s="183" t="s">
        <v>273</v>
      </c>
      <c r="F207" s="184" t="s">
        <v>437</v>
      </c>
      <c r="I207" s="185"/>
      <c r="L207" s="99"/>
      <c r="M207" s="186"/>
      <c r="T207" s="187"/>
      <c r="AT207" s="90" t="s">
        <v>273</v>
      </c>
      <c r="AU207" s="90" t="s">
        <v>206</v>
      </c>
    </row>
    <row r="208" spans="2:65" s="100" customFormat="1" x14ac:dyDescent="0.2">
      <c r="B208" s="99"/>
      <c r="D208" s="188" t="s">
        <v>275</v>
      </c>
      <c r="F208" s="189" t="s">
        <v>439</v>
      </c>
      <c r="I208" s="185"/>
      <c r="L208" s="99"/>
      <c r="M208" s="186"/>
      <c r="T208" s="187"/>
      <c r="AT208" s="90" t="s">
        <v>275</v>
      </c>
      <c r="AU208" s="90" t="s">
        <v>206</v>
      </c>
    </row>
    <row r="209" spans="2:65" s="100" customFormat="1" ht="16.5" customHeight="1" x14ac:dyDescent="0.2">
      <c r="B209" s="99"/>
      <c r="C209" s="170" t="s">
        <v>358</v>
      </c>
      <c r="D209" s="170" t="s">
        <v>267</v>
      </c>
      <c r="E209" s="171" t="s">
        <v>440</v>
      </c>
      <c r="F209" s="172" t="s">
        <v>441</v>
      </c>
      <c r="G209" s="173" t="s">
        <v>432</v>
      </c>
      <c r="H209" s="174">
        <v>1</v>
      </c>
      <c r="I209" s="175"/>
      <c r="J209" s="176">
        <f>ROUND(I209*H209,2)</f>
        <v>0</v>
      </c>
      <c r="K209" s="172" t="s">
        <v>271</v>
      </c>
      <c r="L209" s="99"/>
      <c r="M209" s="177" t="s">
        <v>216</v>
      </c>
      <c r="N209" s="178" t="s">
        <v>188</v>
      </c>
      <c r="P209" s="179">
        <f>O209*H209</f>
        <v>0</v>
      </c>
      <c r="Q209" s="179">
        <v>0</v>
      </c>
      <c r="R209" s="179">
        <f>Q209*H209</f>
        <v>0</v>
      </c>
      <c r="S209" s="179">
        <v>0</v>
      </c>
      <c r="T209" s="180">
        <f>S209*H209</f>
        <v>0</v>
      </c>
      <c r="AR209" s="181" t="s">
        <v>272</v>
      </c>
      <c r="AT209" s="181" t="s">
        <v>267</v>
      </c>
      <c r="AU209" s="181" t="s">
        <v>206</v>
      </c>
      <c r="AY209" s="90" t="s">
        <v>265</v>
      </c>
      <c r="BE209" s="182">
        <f>IF(N209="základní",J209,0)</f>
        <v>0</v>
      </c>
      <c r="BF209" s="182">
        <f>IF(N209="snížená",J209,0)</f>
        <v>0</v>
      </c>
      <c r="BG209" s="182">
        <f>IF(N209="zákl. přenesená",J209,0)</f>
        <v>0</v>
      </c>
      <c r="BH209" s="182">
        <f>IF(N209="sníž. přenesená",J209,0)</f>
        <v>0</v>
      </c>
      <c r="BI209" s="182">
        <f>IF(N209="nulová",J209,0)</f>
        <v>0</v>
      </c>
      <c r="BJ209" s="90" t="s">
        <v>263</v>
      </c>
      <c r="BK209" s="182">
        <f>ROUND(I209*H209,2)</f>
        <v>0</v>
      </c>
      <c r="BL209" s="90" t="s">
        <v>272</v>
      </c>
      <c r="BM209" s="181" t="s">
        <v>442</v>
      </c>
    </row>
    <row r="210" spans="2:65" s="100" customFormat="1" x14ac:dyDescent="0.2">
      <c r="B210" s="99"/>
      <c r="D210" s="183" t="s">
        <v>273</v>
      </c>
      <c r="F210" s="184" t="s">
        <v>441</v>
      </c>
      <c r="I210" s="185"/>
      <c r="L210" s="99"/>
      <c r="M210" s="186"/>
      <c r="T210" s="187"/>
      <c r="AT210" s="90" t="s">
        <v>273</v>
      </c>
      <c r="AU210" s="90" t="s">
        <v>206</v>
      </c>
    </row>
    <row r="211" spans="2:65" s="100" customFormat="1" x14ac:dyDescent="0.2">
      <c r="B211" s="99"/>
      <c r="D211" s="188" t="s">
        <v>275</v>
      </c>
      <c r="F211" s="189" t="s">
        <v>443</v>
      </c>
      <c r="I211" s="185"/>
      <c r="L211" s="99"/>
      <c r="M211" s="186"/>
      <c r="T211" s="187"/>
      <c r="AT211" s="90" t="s">
        <v>275</v>
      </c>
      <c r="AU211" s="90" t="s">
        <v>206</v>
      </c>
    </row>
    <row r="212" spans="2:65" s="100" customFormat="1" ht="16.5" customHeight="1" x14ac:dyDescent="0.2">
      <c r="B212" s="99"/>
      <c r="C212" s="170" t="s">
        <v>444</v>
      </c>
      <c r="D212" s="170" t="s">
        <v>267</v>
      </c>
      <c r="E212" s="171" t="s">
        <v>445</v>
      </c>
      <c r="F212" s="172" t="s">
        <v>446</v>
      </c>
      <c r="G212" s="173" t="s">
        <v>432</v>
      </c>
      <c r="H212" s="174">
        <v>1</v>
      </c>
      <c r="I212" s="175"/>
      <c r="J212" s="176">
        <f>ROUND(I212*H212,2)</f>
        <v>0</v>
      </c>
      <c r="K212" s="172" t="s">
        <v>271</v>
      </c>
      <c r="L212" s="99"/>
      <c r="M212" s="177" t="s">
        <v>216</v>
      </c>
      <c r="N212" s="178" t="s">
        <v>188</v>
      </c>
      <c r="P212" s="179">
        <f>O212*H212</f>
        <v>0</v>
      </c>
      <c r="Q212" s="179">
        <v>0</v>
      </c>
      <c r="R212" s="179">
        <f>Q212*H212</f>
        <v>0</v>
      </c>
      <c r="S212" s="179">
        <v>0</v>
      </c>
      <c r="T212" s="180">
        <f>S212*H212</f>
        <v>0</v>
      </c>
      <c r="AR212" s="181" t="s">
        <v>272</v>
      </c>
      <c r="AT212" s="181" t="s">
        <v>267</v>
      </c>
      <c r="AU212" s="181" t="s">
        <v>206</v>
      </c>
      <c r="AY212" s="90" t="s">
        <v>265</v>
      </c>
      <c r="BE212" s="182">
        <f>IF(N212="základní",J212,0)</f>
        <v>0</v>
      </c>
      <c r="BF212" s="182">
        <f>IF(N212="snížená",J212,0)</f>
        <v>0</v>
      </c>
      <c r="BG212" s="182">
        <f>IF(N212="zákl. přenesená",J212,0)</f>
        <v>0</v>
      </c>
      <c r="BH212" s="182">
        <f>IF(N212="sníž. přenesená",J212,0)</f>
        <v>0</v>
      </c>
      <c r="BI212" s="182">
        <f>IF(N212="nulová",J212,0)</f>
        <v>0</v>
      </c>
      <c r="BJ212" s="90" t="s">
        <v>263</v>
      </c>
      <c r="BK212" s="182">
        <f>ROUND(I212*H212,2)</f>
        <v>0</v>
      </c>
      <c r="BL212" s="90" t="s">
        <v>272</v>
      </c>
      <c r="BM212" s="181" t="s">
        <v>447</v>
      </c>
    </row>
    <row r="213" spans="2:65" s="100" customFormat="1" x14ac:dyDescent="0.2">
      <c r="B213" s="99"/>
      <c r="D213" s="183" t="s">
        <v>273</v>
      </c>
      <c r="F213" s="184" t="s">
        <v>446</v>
      </c>
      <c r="I213" s="185"/>
      <c r="L213" s="99"/>
      <c r="M213" s="186"/>
      <c r="T213" s="187"/>
      <c r="AT213" s="90" t="s">
        <v>273</v>
      </c>
      <c r="AU213" s="90" t="s">
        <v>206</v>
      </c>
    </row>
    <row r="214" spans="2:65" s="100" customFormat="1" x14ac:dyDescent="0.2">
      <c r="B214" s="99"/>
      <c r="D214" s="188" t="s">
        <v>275</v>
      </c>
      <c r="F214" s="189" t="s">
        <v>448</v>
      </c>
      <c r="I214" s="185"/>
      <c r="L214" s="99"/>
      <c r="M214" s="186"/>
      <c r="T214" s="187"/>
      <c r="AT214" s="90" t="s">
        <v>275</v>
      </c>
      <c r="AU214" s="90" t="s">
        <v>206</v>
      </c>
    </row>
    <row r="215" spans="2:65" s="100" customFormat="1" ht="24.2" customHeight="1" x14ac:dyDescent="0.2">
      <c r="B215" s="99"/>
      <c r="C215" s="170" t="s">
        <v>364</v>
      </c>
      <c r="D215" s="170" t="s">
        <v>267</v>
      </c>
      <c r="E215" s="171" t="s">
        <v>449</v>
      </c>
      <c r="F215" s="172" t="s">
        <v>450</v>
      </c>
      <c r="G215" s="173" t="s">
        <v>432</v>
      </c>
      <c r="H215" s="174">
        <v>1</v>
      </c>
      <c r="I215" s="175"/>
      <c r="J215" s="176">
        <f>ROUND(I215*H215,2)</f>
        <v>0</v>
      </c>
      <c r="K215" s="172" t="s">
        <v>271</v>
      </c>
      <c r="L215" s="99"/>
      <c r="M215" s="177" t="s">
        <v>216</v>
      </c>
      <c r="N215" s="178" t="s">
        <v>188</v>
      </c>
      <c r="P215" s="179">
        <f>O215*H215</f>
        <v>0</v>
      </c>
      <c r="Q215" s="179">
        <v>0</v>
      </c>
      <c r="R215" s="179">
        <f>Q215*H215</f>
        <v>0</v>
      </c>
      <c r="S215" s="179">
        <v>0</v>
      </c>
      <c r="T215" s="180">
        <f>S215*H215</f>
        <v>0</v>
      </c>
      <c r="AR215" s="181" t="s">
        <v>272</v>
      </c>
      <c r="AT215" s="181" t="s">
        <v>267</v>
      </c>
      <c r="AU215" s="181" t="s">
        <v>206</v>
      </c>
      <c r="AY215" s="90" t="s">
        <v>265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90" t="s">
        <v>263</v>
      </c>
      <c r="BK215" s="182">
        <f>ROUND(I215*H215,2)</f>
        <v>0</v>
      </c>
      <c r="BL215" s="90" t="s">
        <v>272</v>
      </c>
      <c r="BM215" s="181" t="s">
        <v>451</v>
      </c>
    </row>
    <row r="216" spans="2:65" s="100" customFormat="1" x14ac:dyDescent="0.2">
      <c r="B216" s="99"/>
      <c r="D216" s="183" t="s">
        <v>273</v>
      </c>
      <c r="F216" s="184" t="s">
        <v>450</v>
      </c>
      <c r="I216" s="185"/>
      <c r="L216" s="99"/>
      <c r="M216" s="186"/>
      <c r="T216" s="187"/>
      <c r="AT216" s="90" t="s">
        <v>273</v>
      </c>
      <c r="AU216" s="90" t="s">
        <v>206</v>
      </c>
    </row>
    <row r="217" spans="2:65" s="100" customFormat="1" x14ac:dyDescent="0.2">
      <c r="B217" s="99"/>
      <c r="D217" s="188" t="s">
        <v>275</v>
      </c>
      <c r="F217" s="189" t="s">
        <v>452</v>
      </c>
      <c r="I217" s="185"/>
      <c r="L217" s="99"/>
      <c r="M217" s="186"/>
      <c r="T217" s="187"/>
      <c r="AT217" s="90" t="s">
        <v>275</v>
      </c>
      <c r="AU217" s="90" t="s">
        <v>206</v>
      </c>
    </row>
    <row r="218" spans="2:65" s="100" customFormat="1" ht="16.5" customHeight="1" x14ac:dyDescent="0.2">
      <c r="B218" s="99"/>
      <c r="C218" s="170" t="s">
        <v>453</v>
      </c>
      <c r="D218" s="170" t="s">
        <v>267</v>
      </c>
      <c r="E218" s="171" t="s">
        <v>454</v>
      </c>
      <c r="F218" s="172" t="s">
        <v>455</v>
      </c>
      <c r="G218" s="173" t="s">
        <v>432</v>
      </c>
      <c r="H218" s="174">
        <v>1</v>
      </c>
      <c r="I218" s="175"/>
      <c r="J218" s="176">
        <f>ROUND(I218*H218,2)</f>
        <v>0</v>
      </c>
      <c r="K218" s="172" t="s">
        <v>271</v>
      </c>
      <c r="L218" s="99"/>
      <c r="M218" s="177" t="s">
        <v>216</v>
      </c>
      <c r="N218" s="178" t="s">
        <v>188</v>
      </c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AR218" s="181" t="s">
        <v>272</v>
      </c>
      <c r="AT218" s="181" t="s">
        <v>267</v>
      </c>
      <c r="AU218" s="181" t="s">
        <v>206</v>
      </c>
      <c r="AY218" s="90" t="s">
        <v>265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90" t="s">
        <v>263</v>
      </c>
      <c r="BK218" s="182">
        <f>ROUND(I218*H218,2)</f>
        <v>0</v>
      </c>
      <c r="BL218" s="90" t="s">
        <v>272</v>
      </c>
      <c r="BM218" s="181" t="s">
        <v>456</v>
      </c>
    </row>
    <row r="219" spans="2:65" s="100" customFormat="1" x14ac:dyDescent="0.2">
      <c r="B219" s="99"/>
      <c r="D219" s="183" t="s">
        <v>273</v>
      </c>
      <c r="F219" s="184" t="s">
        <v>455</v>
      </c>
      <c r="I219" s="185"/>
      <c r="L219" s="99"/>
      <c r="M219" s="186"/>
      <c r="T219" s="187"/>
      <c r="AT219" s="90" t="s">
        <v>273</v>
      </c>
      <c r="AU219" s="90" t="s">
        <v>206</v>
      </c>
    </row>
    <row r="220" spans="2:65" s="100" customFormat="1" x14ac:dyDescent="0.2">
      <c r="B220" s="99"/>
      <c r="D220" s="188" t="s">
        <v>275</v>
      </c>
      <c r="F220" s="189" t="s">
        <v>457</v>
      </c>
      <c r="I220" s="185"/>
      <c r="L220" s="99"/>
      <c r="M220" s="186"/>
      <c r="T220" s="187"/>
      <c r="AT220" s="90" t="s">
        <v>275</v>
      </c>
      <c r="AU220" s="90" t="s">
        <v>206</v>
      </c>
    </row>
    <row r="221" spans="2:65" s="100" customFormat="1" ht="24.2" customHeight="1" x14ac:dyDescent="0.2">
      <c r="B221" s="99"/>
      <c r="C221" s="170" t="s">
        <v>370</v>
      </c>
      <c r="D221" s="170" t="s">
        <v>267</v>
      </c>
      <c r="E221" s="171" t="s">
        <v>458</v>
      </c>
      <c r="F221" s="172" t="s">
        <v>459</v>
      </c>
      <c r="G221" s="173" t="s">
        <v>432</v>
      </c>
      <c r="H221" s="174">
        <v>1</v>
      </c>
      <c r="I221" s="175"/>
      <c r="J221" s="176">
        <f>ROUND(I221*H221,2)</f>
        <v>0</v>
      </c>
      <c r="K221" s="172" t="s">
        <v>271</v>
      </c>
      <c r="L221" s="99"/>
      <c r="M221" s="177" t="s">
        <v>216</v>
      </c>
      <c r="N221" s="178" t="s">
        <v>188</v>
      </c>
      <c r="P221" s="179">
        <f>O221*H221</f>
        <v>0</v>
      </c>
      <c r="Q221" s="179">
        <v>0</v>
      </c>
      <c r="R221" s="179">
        <f>Q221*H221</f>
        <v>0</v>
      </c>
      <c r="S221" s="179">
        <v>0</v>
      </c>
      <c r="T221" s="180">
        <f>S221*H221</f>
        <v>0</v>
      </c>
      <c r="AR221" s="181" t="s">
        <v>272</v>
      </c>
      <c r="AT221" s="181" t="s">
        <v>267</v>
      </c>
      <c r="AU221" s="181" t="s">
        <v>206</v>
      </c>
      <c r="AY221" s="90" t="s">
        <v>265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90" t="s">
        <v>263</v>
      </c>
      <c r="BK221" s="182">
        <f>ROUND(I221*H221,2)</f>
        <v>0</v>
      </c>
      <c r="BL221" s="90" t="s">
        <v>272</v>
      </c>
      <c r="BM221" s="181" t="s">
        <v>460</v>
      </c>
    </row>
    <row r="222" spans="2:65" s="100" customFormat="1" x14ac:dyDescent="0.2">
      <c r="B222" s="99"/>
      <c r="D222" s="183" t="s">
        <v>273</v>
      </c>
      <c r="F222" s="184" t="s">
        <v>459</v>
      </c>
      <c r="I222" s="185"/>
      <c r="L222" s="99"/>
      <c r="M222" s="186"/>
      <c r="T222" s="187"/>
      <c r="AT222" s="90" t="s">
        <v>273</v>
      </c>
      <c r="AU222" s="90" t="s">
        <v>206</v>
      </c>
    </row>
    <row r="223" spans="2:65" s="100" customFormat="1" x14ac:dyDescent="0.2">
      <c r="B223" s="99"/>
      <c r="D223" s="188" t="s">
        <v>275</v>
      </c>
      <c r="F223" s="189" t="s">
        <v>461</v>
      </c>
      <c r="I223" s="185"/>
      <c r="L223" s="99"/>
      <c r="M223" s="186"/>
      <c r="T223" s="187"/>
      <c r="AT223" s="90" t="s">
        <v>275</v>
      </c>
      <c r="AU223" s="90" t="s">
        <v>206</v>
      </c>
    </row>
    <row r="224" spans="2:65" s="100" customFormat="1" ht="16.5" customHeight="1" x14ac:dyDescent="0.2">
      <c r="B224" s="99"/>
      <c r="C224" s="170" t="s">
        <v>462</v>
      </c>
      <c r="D224" s="170" t="s">
        <v>267</v>
      </c>
      <c r="E224" s="171" t="s">
        <v>463</v>
      </c>
      <c r="F224" s="172" t="s">
        <v>464</v>
      </c>
      <c r="G224" s="173" t="s">
        <v>432</v>
      </c>
      <c r="H224" s="174">
        <v>1</v>
      </c>
      <c r="I224" s="175"/>
      <c r="J224" s="176">
        <f>ROUND(I224*H224,2)</f>
        <v>0</v>
      </c>
      <c r="K224" s="172" t="s">
        <v>271</v>
      </c>
      <c r="L224" s="99"/>
      <c r="M224" s="177" t="s">
        <v>216</v>
      </c>
      <c r="N224" s="178" t="s">
        <v>188</v>
      </c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80">
        <f>S224*H224</f>
        <v>0</v>
      </c>
      <c r="AR224" s="181" t="s">
        <v>272</v>
      </c>
      <c r="AT224" s="181" t="s">
        <v>267</v>
      </c>
      <c r="AU224" s="181" t="s">
        <v>206</v>
      </c>
      <c r="AY224" s="90" t="s">
        <v>265</v>
      </c>
      <c r="BE224" s="182">
        <f>IF(N224="základní",J224,0)</f>
        <v>0</v>
      </c>
      <c r="BF224" s="182">
        <f>IF(N224="snížená",J224,0)</f>
        <v>0</v>
      </c>
      <c r="BG224" s="182">
        <f>IF(N224="zákl. přenesená",J224,0)</f>
        <v>0</v>
      </c>
      <c r="BH224" s="182">
        <f>IF(N224="sníž. přenesená",J224,0)</f>
        <v>0</v>
      </c>
      <c r="BI224" s="182">
        <f>IF(N224="nulová",J224,0)</f>
        <v>0</v>
      </c>
      <c r="BJ224" s="90" t="s">
        <v>263</v>
      </c>
      <c r="BK224" s="182">
        <f>ROUND(I224*H224,2)</f>
        <v>0</v>
      </c>
      <c r="BL224" s="90" t="s">
        <v>272</v>
      </c>
      <c r="BM224" s="181" t="s">
        <v>465</v>
      </c>
    </row>
    <row r="225" spans="2:65" s="100" customFormat="1" x14ac:dyDescent="0.2">
      <c r="B225" s="99"/>
      <c r="D225" s="183" t="s">
        <v>273</v>
      </c>
      <c r="F225" s="184" t="s">
        <v>464</v>
      </c>
      <c r="I225" s="185"/>
      <c r="L225" s="99"/>
      <c r="M225" s="186"/>
      <c r="T225" s="187"/>
      <c r="AT225" s="90" t="s">
        <v>273</v>
      </c>
      <c r="AU225" s="90" t="s">
        <v>206</v>
      </c>
    </row>
    <row r="226" spans="2:65" s="100" customFormat="1" x14ac:dyDescent="0.2">
      <c r="B226" s="99"/>
      <c r="D226" s="188" t="s">
        <v>275</v>
      </c>
      <c r="F226" s="189" t="s">
        <v>466</v>
      </c>
      <c r="I226" s="185"/>
      <c r="L226" s="99"/>
      <c r="M226" s="186"/>
      <c r="T226" s="187"/>
      <c r="AT226" s="90" t="s">
        <v>275</v>
      </c>
      <c r="AU226" s="90" t="s">
        <v>206</v>
      </c>
    </row>
    <row r="227" spans="2:65" s="158" customFormat="1" ht="22.9" customHeight="1" x14ac:dyDescent="0.2">
      <c r="B227" s="157"/>
      <c r="D227" s="159" t="s">
        <v>260</v>
      </c>
      <c r="E227" s="168" t="s">
        <v>467</v>
      </c>
      <c r="F227" s="168" t="s">
        <v>468</v>
      </c>
      <c r="I227" s="161"/>
      <c r="J227" s="169">
        <f>BK227</f>
        <v>0</v>
      </c>
      <c r="L227" s="157"/>
      <c r="M227" s="163"/>
      <c r="P227" s="164">
        <f>SUM(P228:P239)</f>
        <v>0</v>
      </c>
      <c r="R227" s="164">
        <f>SUM(R228:R239)</f>
        <v>0</v>
      </c>
      <c r="T227" s="165">
        <f>SUM(T228:T239)</f>
        <v>0</v>
      </c>
      <c r="AR227" s="159" t="s">
        <v>296</v>
      </c>
      <c r="AT227" s="166" t="s">
        <v>260</v>
      </c>
      <c r="AU227" s="166" t="s">
        <v>263</v>
      </c>
      <c r="AY227" s="159" t="s">
        <v>265</v>
      </c>
      <c r="BK227" s="167">
        <f>SUM(BK228:BK239)</f>
        <v>0</v>
      </c>
    </row>
    <row r="228" spans="2:65" s="100" customFormat="1" ht="16.5" customHeight="1" x14ac:dyDescent="0.2">
      <c r="B228" s="99"/>
      <c r="C228" s="170" t="s">
        <v>375</v>
      </c>
      <c r="D228" s="170" t="s">
        <v>267</v>
      </c>
      <c r="E228" s="171" t="s">
        <v>469</v>
      </c>
      <c r="F228" s="172" t="s">
        <v>468</v>
      </c>
      <c r="G228" s="173" t="s">
        <v>432</v>
      </c>
      <c r="H228" s="174">
        <v>1</v>
      </c>
      <c r="I228" s="175"/>
      <c r="J228" s="176">
        <f>ROUND(I228*H228,2)</f>
        <v>0</v>
      </c>
      <c r="K228" s="172" t="s">
        <v>271</v>
      </c>
      <c r="L228" s="99"/>
      <c r="M228" s="177" t="s">
        <v>216</v>
      </c>
      <c r="N228" s="178" t="s">
        <v>188</v>
      </c>
      <c r="P228" s="179">
        <f>O228*H228</f>
        <v>0</v>
      </c>
      <c r="Q228" s="179">
        <v>0</v>
      </c>
      <c r="R228" s="179">
        <f>Q228*H228</f>
        <v>0</v>
      </c>
      <c r="S228" s="179">
        <v>0</v>
      </c>
      <c r="T228" s="180">
        <f>S228*H228</f>
        <v>0</v>
      </c>
      <c r="AR228" s="181" t="s">
        <v>272</v>
      </c>
      <c r="AT228" s="181" t="s">
        <v>267</v>
      </c>
      <c r="AU228" s="181" t="s">
        <v>206</v>
      </c>
      <c r="AY228" s="90" t="s">
        <v>265</v>
      </c>
      <c r="BE228" s="182">
        <f>IF(N228="základní",J228,0)</f>
        <v>0</v>
      </c>
      <c r="BF228" s="182">
        <f>IF(N228="snížená",J228,0)</f>
        <v>0</v>
      </c>
      <c r="BG228" s="182">
        <f>IF(N228="zákl. přenesená",J228,0)</f>
        <v>0</v>
      </c>
      <c r="BH228" s="182">
        <f>IF(N228="sníž. přenesená",J228,0)</f>
        <v>0</v>
      </c>
      <c r="BI228" s="182">
        <f>IF(N228="nulová",J228,0)</f>
        <v>0</v>
      </c>
      <c r="BJ228" s="90" t="s">
        <v>263</v>
      </c>
      <c r="BK228" s="182">
        <f>ROUND(I228*H228,2)</f>
        <v>0</v>
      </c>
      <c r="BL228" s="90" t="s">
        <v>272</v>
      </c>
      <c r="BM228" s="181" t="s">
        <v>470</v>
      </c>
    </row>
    <row r="229" spans="2:65" s="100" customFormat="1" x14ac:dyDescent="0.2">
      <c r="B229" s="99"/>
      <c r="D229" s="183" t="s">
        <v>273</v>
      </c>
      <c r="F229" s="184" t="s">
        <v>468</v>
      </c>
      <c r="I229" s="185"/>
      <c r="L229" s="99"/>
      <c r="M229" s="186"/>
      <c r="T229" s="187"/>
      <c r="AT229" s="90" t="s">
        <v>273</v>
      </c>
      <c r="AU229" s="90" t="s">
        <v>206</v>
      </c>
    </row>
    <row r="230" spans="2:65" s="100" customFormat="1" x14ac:dyDescent="0.2">
      <c r="B230" s="99"/>
      <c r="D230" s="188" t="s">
        <v>275</v>
      </c>
      <c r="F230" s="189" t="s">
        <v>471</v>
      </c>
      <c r="I230" s="185"/>
      <c r="L230" s="99"/>
      <c r="M230" s="186"/>
      <c r="T230" s="187"/>
      <c r="AT230" s="90" t="s">
        <v>275</v>
      </c>
      <c r="AU230" s="90" t="s">
        <v>206</v>
      </c>
    </row>
    <row r="231" spans="2:65" s="100" customFormat="1" ht="16.5" customHeight="1" x14ac:dyDescent="0.2">
      <c r="B231" s="99"/>
      <c r="C231" s="170" t="s">
        <v>472</v>
      </c>
      <c r="D231" s="170" t="s">
        <v>267</v>
      </c>
      <c r="E231" s="171" t="s">
        <v>473</v>
      </c>
      <c r="F231" s="172" t="s">
        <v>474</v>
      </c>
      <c r="G231" s="173" t="s">
        <v>432</v>
      </c>
      <c r="H231" s="174">
        <v>1</v>
      </c>
      <c r="I231" s="175"/>
      <c r="J231" s="176">
        <f>ROUND(I231*H231,2)</f>
        <v>0</v>
      </c>
      <c r="K231" s="172" t="s">
        <v>271</v>
      </c>
      <c r="L231" s="99"/>
      <c r="M231" s="177" t="s">
        <v>216</v>
      </c>
      <c r="N231" s="178" t="s">
        <v>188</v>
      </c>
      <c r="P231" s="179">
        <f>O231*H231</f>
        <v>0</v>
      </c>
      <c r="Q231" s="179">
        <v>0</v>
      </c>
      <c r="R231" s="179">
        <f>Q231*H231</f>
        <v>0</v>
      </c>
      <c r="S231" s="179">
        <v>0</v>
      </c>
      <c r="T231" s="180">
        <f>S231*H231</f>
        <v>0</v>
      </c>
      <c r="AR231" s="181" t="s">
        <v>272</v>
      </c>
      <c r="AT231" s="181" t="s">
        <v>267</v>
      </c>
      <c r="AU231" s="181" t="s">
        <v>206</v>
      </c>
      <c r="AY231" s="90" t="s">
        <v>265</v>
      </c>
      <c r="BE231" s="182">
        <f>IF(N231="základní",J231,0)</f>
        <v>0</v>
      </c>
      <c r="BF231" s="182">
        <f>IF(N231="snížená",J231,0)</f>
        <v>0</v>
      </c>
      <c r="BG231" s="182">
        <f>IF(N231="zákl. přenesená",J231,0)</f>
        <v>0</v>
      </c>
      <c r="BH231" s="182">
        <f>IF(N231="sníž. přenesená",J231,0)</f>
        <v>0</v>
      </c>
      <c r="BI231" s="182">
        <f>IF(N231="nulová",J231,0)</f>
        <v>0</v>
      </c>
      <c r="BJ231" s="90" t="s">
        <v>263</v>
      </c>
      <c r="BK231" s="182">
        <f>ROUND(I231*H231,2)</f>
        <v>0</v>
      </c>
      <c r="BL231" s="90" t="s">
        <v>272</v>
      </c>
      <c r="BM231" s="181" t="s">
        <v>475</v>
      </c>
    </row>
    <row r="232" spans="2:65" s="100" customFormat="1" x14ac:dyDescent="0.2">
      <c r="B232" s="99"/>
      <c r="D232" s="183" t="s">
        <v>273</v>
      </c>
      <c r="F232" s="184" t="s">
        <v>474</v>
      </c>
      <c r="I232" s="185"/>
      <c r="L232" s="99"/>
      <c r="M232" s="186"/>
      <c r="T232" s="187"/>
      <c r="AT232" s="90" t="s">
        <v>273</v>
      </c>
      <c r="AU232" s="90" t="s">
        <v>206</v>
      </c>
    </row>
    <row r="233" spans="2:65" s="100" customFormat="1" x14ac:dyDescent="0.2">
      <c r="B233" s="99"/>
      <c r="D233" s="188" t="s">
        <v>275</v>
      </c>
      <c r="F233" s="189" t="s">
        <v>476</v>
      </c>
      <c r="I233" s="185"/>
      <c r="L233" s="99"/>
      <c r="M233" s="186"/>
      <c r="T233" s="187"/>
      <c r="AT233" s="90" t="s">
        <v>275</v>
      </c>
      <c r="AU233" s="90" t="s">
        <v>206</v>
      </c>
    </row>
    <row r="234" spans="2:65" s="100" customFormat="1" ht="16.5" customHeight="1" x14ac:dyDescent="0.2">
      <c r="B234" s="99"/>
      <c r="C234" s="170" t="s">
        <v>381</v>
      </c>
      <c r="D234" s="170" t="s">
        <v>267</v>
      </c>
      <c r="E234" s="171" t="s">
        <v>477</v>
      </c>
      <c r="F234" s="172" t="s">
        <v>478</v>
      </c>
      <c r="G234" s="173" t="s">
        <v>432</v>
      </c>
      <c r="H234" s="174">
        <v>1</v>
      </c>
      <c r="I234" s="175"/>
      <c r="J234" s="176">
        <f>ROUND(I234*H234,2)</f>
        <v>0</v>
      </c>
      <c r="K234" s="172" t="s">
        <v>271</v>
      </c>
      <c r="L234" s="99"/>
      <c r="M234" s="177" t="s">
        <v>216</v>
      </c>
      <c r="N234" s="178" t="s">
        <v>188</v>
      </c>
      <c r="P234" s="179">
        <f>O234*H234</f>
        <v>0</v>
      </c>
      <c r="Q234" s="179">
        <v>0</v>
      </c>
      <c r="R234" s="179">
        <f>Q234*H234</f>
        <v>0</v>
      </c>
      <c r="S234" s="179">
        <v>0</v>
      </c>
      <c r="T234" s="180">
        <f>S234*H234</f>
        <v>0</v>
      </c>
      <c r="AR234" s="181" t="s">
        <v>272</v>
      </c>
      <c r="AT234" s="181" t="s">
        <v>267</v>
      </c>
      <c r="AU234" s="181" t="s">
        <v>206</v>
      </c>
      <c r="AY234" s="90" t="s">
        <v>265</v>
      </c>
      <c r="BE234" s="182">
        <f>IF(N234="základní",J234,0)</f>
        <v>0</v>
      </c>
      <c r="BF234" s="182">
        <f>IF(N234="snížená",J234,0)</f>
        <v>0</v>
      </c>
      <c r="BG234" s="182">
        <f>IF(N234="zákl. přenesená",J234,0)</f>
        <v>0</v>
      </c>
      <c r="BH234" s="182">
        <f>IF(N234="sníž. přenesená",J234,0)</f>
        <v>0</v>
      </c>
      <c r="BI234" s="182">
        <f>IF(N234="nulová",J234,0)</f>
        <v>0</v>
      </c>
      <c r="BJ234" s="90" t="s">
        <v>263</v>
      </c>
      <c r="BK234" s="182">
        <f>ROUND(I234*H234,2)</f>
        <v>0</v>
      </c>
      <c r="BL234" s="90" t="s">
        <v>272</v>
      </c>
      <c r="BM234" s="181" t="s">
        <v>479</v>
      </c>
    </row>
    <row r="235" spans="2:65" s="100" customFormat="1" x14ac:dyDescent="0.2">
      <c r="B235" s="99"/>
      <c r="D235" s="183" t="s">
        <v>273</v>
      </c>
      <c r="F235" s="184" t="s">
        <v>478</v>
      </c>
      <c r="I235" s="185"/>
      <c r="L235" s="99"/>
      <c r="M235" s="186"/>
      <c r="T235" s="187"/>
      <c r="AT235" s="90" t="s">
        <v>273</v>
      </c>
      <c r="AU235" s="90" t="s">
        <v>206</v>
      </c>
    </row>
    <row r="236" spans="2:65" s="100" customFormat="1" x14ac:dyDescent="0.2">
      <c r="B236" s="99"/>
      <c r="D236" s="188" t="s">
        <v>275</v>
      </c>
      <c r="F236" s="189" t="s">
        <v>480</v>
      </c>
      <c r="I236" s="185"/>
      <c r="L236" s="99"/>
      <c r="M236" s="186"/>
      <c r="T236" s="187"/>
      <c r="AT236" s="90" t="s">
        <v>275</v>
      </c>
      <c r="AU236" s="90" t="s">
        <v>206</v>
      </c>
    </row>
    <row r="237" spans="2:65" s="100" customFormat="1" ht="16.5" customHeight="1" x14ac:dyDescent="0.2">
      <c r="B237" s="99"/>
      <c r="C237" s="170" t="s">
        <v>481</v>
      </c>
      <c r="D237" s="170" t="s">
        <v>267</v>
      </c>
      <c r="E237" s="171" t="s">
        <v>482</v>
      </c>
      <c r="F237" s="172" t="s">
        <v>483</v>
      </c>
      <c r="G237" s="173" t="s">
        <v>432</v>
      </c>
      <c r="H237" s="174">
        <v>1</v>
      </c>
      <c r="I237" s="175"/>
      <c r="J237" s="176">
        <f>ROUND(I237*H237,2)</f>
        <v>0</v>
      </c>
      <c r="K237" s="172" t="s">
        <v>271</v>
      </c>
      <c r="L237" s="99"/>
      <c r="M237" s="177" t="s">
        <v>216</v>
      </c>
      <c r="N237" s="178" t="s">
        <v>188</v>
      </c>
      <c r="P237" s="179">
        <f>O237*H237</f>
        <v>0</v>
      </c>
      <c r="Q237" s="179">
        <v>0</v>
      </c>
      <c r="R237" s="179">
        <f>Q237*H237</f>
        <v>0</v>
      </c>
      <c r="S237" s="179">
        <v>0</v>
      </c>
      <c r="T237" s="180">
        <f>S237*H237</f>
        <v>0</v>
      </c>
      <c r="AR237" s="181" t="s">
        <v>272</v>
      </c>
      <c r="AT237" s="181" t="s">
        <v>267</v>
      </c>
      <c r="AU237" s="181" t="s">
        <v>206</v>
      </c>
      <c r="AY237" s="90" t="s">
        <v>265</v>
      </c>
      <c r="BE237" s="182">
        <f>IF(N237="základní",J237,0)</f>
        <v>0</v>
      </c>
      <c r="BF237" s="182">
        <f>IF(N237="snížená",J237,0)</f>
        <v>0</v>
      </c>
      <c r="BG237" s="182">
        <f>IF(N237="zákl. přenesená",J237,0)</f>
        <v>0</v>
      </c>
      <c r="BH237" s="182">
        <f>IF(N237="sníž. přenesená",J237,0)</f>
        <v>0</v>
      </c>
      <c r="BI237" s="182">
        <f>IF(N237="nulová",J237,0)</f>
        <v>0</v>
      </c>
      <c r="BJ237" s="90" t="s">
        <v>263</v>
      </c>
      <c r="BK237" s="182">
        <f>ROUND(I237*H237,2)</f>
        <v>0</v>
      </c>
      <c r="BL237" s="90" t="s">
        <v>272</v>
      </c>
      <c r="BM237" s="181" t="s">
        <v>484</v>
      </c>
    </row>
    <row r="238" spans="2:65" s="100" customFormat="1" x14ac:dyDescent="0.2">
      <c r="B238" s="99"/>
      <c r="D238" s="183" t="s">
        <v>273</v>
      </c>
      <c r="F238" s="184" t="s">
        <v>483</v>
      </c>
      <c r="I238" s="185"/>
      <c r="L238" s="99"/>
      <c r="M238" s="186"/>
      <c r="T238" s="187"/>
      <c r="AT238" s="90" t="s">
        <v>273</v>
      </c>
      <c r="AU238" s="90" t="s">
        <v>206</v>
      </c>
    </row>
    <row r="239" spans="2:65" s="100" customFormat="1" x14ac:dyDescent="0.2">
      <c r="B239" s="99"/>
      <c r="D239" s="188" t="s">
        <v>275</v>
      </c>
      <c r="F239" s="189" t="s">
        <v>485</v>
      </c>
      <c r="I239" s="185"/>
      <c r="L239" s="99"/>
      <c r="M239" s="186"/>
      <c r="T239" s="187"/>
      <c r="AT239" s="90" t="s">
        <v>275</v>
      </c>
      <c r="AU239" s="90" t="s">
        <v>206</v>
      </c>
    </row>
    <row r="240" spans="2:65" s="158" customFormat="1" ht="22.9" customHeight="1" x14ac:dyDescent="0.2">
      <c r="B240" s="157"/>
      <c r="D240" s="159" t="s">
        <v>260</v>
      </c>
      <c r="E240" s="168" t="s">
        <v>486</v>
      </c>
      <c r="F240" s="168" t="s">
        <v>487</v>
      </c>
      <c r="I240" s="161"/>
      <c r="J240" s="169">
        <f>BK240</f>
        <v>0</v>
      </c>
      <c r="L240" s="157"/>
      <c r="M240" s="163"/>
      <c r="P240" s="164">
        <f>SUM(P241:P243)</f>
        <v>0</v>
      </c>
      <c r="R240" s="164">
        <f>SUM(R241:R243)</f>
        <v>0</v>
      </c>
      <c r="T240" s="165">
        <f>SUM(T241:T243)</f>
        <v>0</v>
      </c>
      <c r="AR240" s="159" t="s">
        <v>296</v>
      </c>
      <c r="AT240" s="166" t="s">
        <v>260</v>
      </c>
      <c r="AU240" s="166" t="s">
        <v>263</v>
      </c>
      <c r="AY240" s="159" t="s">
        <v>265</v>
      </c>
      <c r="BK240" s="167">
        <f>SUM(BK241:BK243)</f>
        <v>0</v>
      </c>
    </row>
    <row r="241" spans="2:65" s="100" customFormat="1" ht="16.5" customHeight="1" x14ac:dyDescent="0.2">
      <c r="B241" s="99"/>
      <c r="C241" s="170" t="s">
        <v>389</v>
      </c>
      <c r="D241" s="170" t="s">
        <v>267</v>
      </c>
      <c r="E241" s="171" t="s">
        <v>488</v>
      </c>
      <c r="F241" s="172" t="s">
        <v>487</v>
      </c>
      <c r="G241" s="173" t="s">
        <v>432</v>
      </c>
      <c r="H241" s="174">
        <v>1</v>
      </c>
      <c r="I241" s="175"/>
      <c r="J241" s="176">
        <f>ROUND(I241*H241,2)</f>
        <v>0</v>
      </c>
      <c r="K241" s="172" t="s">
        <v>271</v>
      </c>
      <c r="L241" s="99"/>
      <c r="M241" s="177" t="s">
        <v>216</v>
      </c>
      <c r="N241" s="178" t="s">
        <v>188</v>
      </c>
      <c r="P241" s="179">
        <f>O241*H241</f>
        <v>0</v>
      </c>
      <c r="Q241" s="179">
        <v>0</v>
      </c>
      <c r="R241" s="179">
        <f>Q241*H241</f>
        <v>0</v>
      </c>
      <c r="S241" s="179">
        <v>0</v>
      </c>
      <c r="T241" s="180">
        <f>S241*H241</f>
        <v>0</v>
      </c>
      <c r="AR241" s="181" t="s">
        <v>272</v>
      </c>
      <c r="AT241" s="181" t="s">
        <v>267</v>
      </c>
      <c r="AU241" s="181" t="s">
        <v>206</v>
      </c>
      <c r="AY241" s="90" t="s">
        <v>265</v>
      </c>
      <c r="BE241" s="182">
        <f>IF(N241="základní",J241,0)</f>
        <v>0</v>
      </c>
      <c r="BF241" s="182">
        <f>IF(N241="snížená",J241,0)</f>
        <v>0</v>
      </c>
      <c r="BG241" s="182">
        <f>IF(N241="zákl. přenesená",J241,0)</f>
        <v>0</v>
      </c>
      <c r="BH241" s="182">
        <f>IF(N241="sníž. přenesená",J241,0)</f>
        <v>0</v>
      </c>
      <c r="BI241" s="182">
        <f>IF(N241="nulová",J241,0)</f>
        <v>0</v>
      </c>
      <c r="BJ241" s="90" t="s">
        <v>263</v>
      </c>
      <c r="BK241" s="182">
        <f>ROUND(I241*H241,2)</f>
        <v>0</v>
      </c>
      <c r="BL241" s="90" t="s">
        <v>272</v>
      </c>
      <c r="BM241" s="181" t="s">
        <v>489</v>
      </c>
    </row>
    <row r="242" spans="2:65" s="100" customFormat="1" x14ac:dyDescent="0.2">
      <c r="B242" s="99"/>
      <c r="D242" s="183" t="s">
        <v>273</v>
      </c>
      <c r="F242" s="184" t="s">
        <v>487</v>
      </c>
      <c r="I242" s="185"/>
      <c r="L242" s="99"/>
      <c r="M242" s="186"/>
      <c r="T242" s="187"/>
      <c r="AT242" s="90" t="s">
        <v>273</v>
      </c>
      <c r="AU242" s="90" t="s">
        <v>206</v>
      </c>
    </row>
    <row r="243" spans="2:65" s="100" customFormat="1" x14ac:dyDescent="0.2">
      <c r="B243" s="99"/>
      <c r="D243" s="188" t="s">
        <v>275</v>
      </c>
      <c r="F243" s="189" t="s">
        <v>490</v>
      </c>
      <c r="I243" s="185"/>
      <c r="L243" s="99"/>
      <c r="M243" s="186"/>
      <c r="T243" s="187"/>
      <c r="AT243" s="90" t="s">
        <v>275</v>
      </c>
      <c r="AU243" s="90" t="s">
        <v>206</v>
      </c>
    </row>
    <row r="244" spans="2:65" s="158" customFormat="1" ht="22.9" customHeight="1" x14ac:dyDescent="0.2">
      <c r="B244" s="157"/>
      <c r="D244" s="159" t="s">
        <v>260</v>
      </c>
      <c r="E244" s="168" t="s">
        <v>491</v>
      </c>
      <c r="F244" s="168" t="s">
        <v>492</v>
      </c>
      <c r="I244" s="161"/>
      <c r="J244" s="169">
        <f>BK244</f>
        <v>0</v>
      </c>
      <c r="L244" s="157"/>
      <c r="M244" s="163"/>
      <c r="P244" s="164">
        <f>SUM(P245:P247)</f>
        <v>0</v>
      </c>
      <c r="R244" s="164">
        <f>SUM(R245:R247)</f>
        <v>0</v>
      </c>
      <c r="T244" s="165">
        <f>SUM(T245:T247)</f>
        <v>0</v>
      </c>
      <c r="AR244" s="159" t="s">
        <v>296</v>
      </c>
      <c r="AT244" s="166" t="s">
        <v>260</v>
      </c>
      <c r="AU244" s="166" t="s">
        <v>263</v>
      </c>
      <c r="AY244" s="159" t="s">
        <v>265</v>
      </c>
      <c r="BK244" s="167">
        <f>SUM(BK245:BK247)</f>
        <v>0</v>
      </c>
    </row>
    <row r="245" spans="2:65" s="100" customFormat="1" ht="16.5" customHeight="1" x14ac:dyDescent="0.2">
      <c r="B245" s="99"/>
      <c r="C245" s="170" t="s">
        <v>493</v>
      </c>
      <c r="D245" s="170" t="s">
        <v>267</v>
      </c>
      <c r="E245" s="171" t="s">
        <v>494</v>
      </c>
      <c r="F245" s="172" t="s">
        <v>495</v>
      </c>
      <c r="G245" s="173" t="s">
        <v>432</v>
      </c>
      <c r="H245" s="174">
        <v>1</v>
      </c>
      <c r="I245" s="175"/>
      <c r="J245" s="176">
        <f>ROUND(I245*H245,2)</f>
        <v>0</v>
      </c>
      <c r="K245" s="172" t="s">
        <v>271</v>
      </c>
      <c r="L245" s="99"/>
      <c r="M245" s="177" t="s">
        <v>216</v>
      </c>
      <c r="N245" s="178" t="s">
        <v>188</v>
      </c>
      <c r="P245" s="179">
        <f>O245*H245</f>
        <v>0</v>
      </c>
      <c r="Q245" s="179">
        <v>0</v>
      </c>
      <c r="R245" s="179">
        <f>Q245*H245</f>
        <v>0</v>
      </c>
      <c r="S245" s="179">
        <v>0</v>
      </c>
      <c r="T245" s="180">
        <f>S245*H245</f>
        <v>0</v>
      </c>
      <c r="AR245" s="181" t="s">
        <v>272</v>
      </c>
      <c r="AT245" s="181" t="s">
        <v>267</v>
      </c>
      <c r="AU245" s="181" t="s">
        <v>206</v>
      </c>
      <c r="AY245" s="90" t="s">
        <v>265</v>
      </c>
      <c r="BE245" s="182">
        <f>IF(N245="základní",J245,0)</f>
        <v>0</v>
      </c>
      <c r="BF245" s="182">
        <f>IF(N245="snížená",J245,0)</f>
        <v>0</v>
      </c>
      <c r="BG245" s="182">
        <f>IF(N245="zákl. přenesená",J245,0)</f>
        <v>0</v>
      </c>
      <c r="BH245" s="182">
        <f>IF(N245="sníž. přenesená",J245,0)</f>
        <v>0</v>
      </c>
      <c r="BI245" s="182">
        <f>IF(N245="nulová",J245,0)</f>
        <v>0</v>
      </c>
      <c r="BJ245" s="90" t="s">
        <v>263</v>
      </c>
      <c r="BK245" s="182">
        <f>ROUND(I245*H245,2)</f>
        <v>0</v>
      </c>
      <c r="BL245" s="90" t="s">
        <v>272</v>
      </c>
      <c r="BM245" s="181" t="s">
        <v>496</v>
      </c>
    </row>
    <row r="246" spans="2:65" s="100" customFormat="1" x14ac:dyDescent="0.2">
      <c r="B246" s="99"/>
      <c r="D246" s="183" t="s">
        <v>273</v>
      </c>
      <c r="F246" s="184" t="s">
        <v>495</v>
      </c>
      <c r="I246" s="185"/>
      <c r="L246" s="99"/>
      <c r="M246" s="186"/>
      <c r="T246" s="187"/>
      <c r="AT246" s="90" t="s">
        <v>273</v>
      </c>
      <c r="AU246" s="90" t="s">
        <v>206</v>
      </c>
    </row>
    <row r="247" spans="2:65" s="100" customFormat="1" x14ac:dyDescent="0.2">
      <c r="B247" s="99"/>
      <c r="D247" s="188" t="s">
        <v>275</v>
      </c>
      <c r="F247" s="189" t="s">
        <v>497</v>
      </c>
      <c r="I247" s="185"/>
      <c r="L247" s="99"/>
      <c r="M247" s="216"/>
      <c r="N247" s="217"/>
      <c r="O247" s="217"/>
      <c r="P247" s="217"/>
      <c r="Q247" s="217"/>
      <c r="R247" s="217"/>
      <c r="S247" s="217"/>
      <c r="T247" s="218"/>
      <c r="AT247" s="90" t="s">
        <v>275</v>
      </c>
      <c r="AU247" s="90" t="s">
        <v>206</v>
      </c>
    </row>
    <row r="248" spans="2:65" s="100" customFormat="1" ht="6.95" customHeight="1" x14ac:dyDescent="0.2">
      <c r="B248" s="125"/>
      <c r="C248" s="126"/>
      <c r="D248" s="126"/>
      <c r="E248" s="126"/>
      <c r="F248" s="126"/>
      <c r="G248" s="126"/>
      <c r="H248" s="126"/>
      <c r="I248" s="126"/>
      <c r="J248" s="126"/>
      <c r="K248" s="126"/>
      <c r="L248" s="99"/>
    </row>
  </sheetData>
  <sheetProtection algorithmName="SHA-512" hashValue="doa3tlxClD/RMrrNbNWCY3meI7tMqDIBAdLAWamvdsozz4SwRlZu3A79Q7eRFYvI2dA65F/TMZkreLYXmRBhQg==" saltValue="WlTFRlIdSS8L1X3C3ikw50zMR1cHeUt+/4qOQSSCHf2TshAvusJoTJeGe/E6ZHdETDj4rbaRxvwsCZ0z7k/SPg==" spinCount="100000" sheet="1" objects="1" scenarios="1" formatColumns="0" formatRows="0" autoFilter="0"/>
  <autoFilter ref="C94:K247"/>
  <mergeCells count="12">
    <mergeCell ref="E50:H50"/>
    <mergeCell ref="E52:H52"/>
    <mergeCell ref="E54:H54"/>
    <mergeCell ref="E83:H83"/>
    <mergeCell ref="E85:H85"/>
    <mergeCell ref="E87:H87"/>
    <mergeCell ref="L2:V2"/>
    <mergeCell ref="E7:H7"/>
    <mergeCell ref="E9:H9"/>
    <mergeCell ref="E11:H11"/>
    <mergeCell ref="E20:H20"/>
    <mergeCell ref="E29:H29"/>
  </mergeCells>
  <hyperlinks>
    <hyperlink ref="F100" r:id="rId1"/>
    <hyperlink ref="F105" r:id="rId2"/>
    <hyperlink ref="F108" r:id="rId3"/>
    <hyperlink ref="F113" r:id="rId4"/>
    <hyperlink ref="F118" r:id="rId5"/>
    <hyperlink ref="F123" r:id="rId6"/>
    <hyperlink ref="F129" r:id="rId7"/>
    <hyperlink ref="F134" r:id="rId8"/>
    <hyperlink ref="F140" r:id="rId9"/>
    <hyperlink ref="F149" r:id="rId10"/>
    <hyperlink ref="F154" r:id="rId11"/>
    <hyperlink ref="F159" r:id="rId12"/>
    <hyperlink ref="F162" r:id="rId13"/>
    <hyperlink ref="F169" r:id="rId14"/>
    <hyperlink ref="F174" r:id="rId15"/>
    <hyperlink ref="F182" r:id="rId16"/>
    <hyperlink ref="F185" r:id="rId17"/>
    <hyperlink ref="F189" r:id="rId18"/>
    <hyperlink ref="F192" r:id="rId19"/>
    <hyperlink ref="F200" r:id="rId20"/>
    <hyperlink ref="F205" r:id="rId21"/>
    <hyperlink ref="F208" r:id="rId22"/>
    <hyperlink ref="F211" r:id="rId23"/>
    <hyperlink ref="F214" r:id="rId24"/>
    <hyperlink ref="F217" r:id="rId25"/>
    <hyperlink ref="F220" r:id="rId26"/>
    <hyperlink ref="F223" r:id="rId27"/>
    <hyperlink ref="F226" r:id="rId28"/>
    <hyperlink ref="F230" r:id="rId29"/>
    <hyperlink ref="F233" r:id="rId30"/>
    <hyperlink ref="F236" r:id="rId31"/>
    <hyperlink ref="F239" r:id="rId32"/>
    <hyperlink ref="F243" r:id="rId33"/>
    <hyperlink ref="F247" r:id="rId3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abSelected="1" topLeftCell="A49" zoomScale="110" zoomScaleNormal="110" workbookViewId="0"/>
  </sheetViews>
  <sheetFormatPr defaultRowHeight="11.25" x14ac:dyDescent="0.2"/>
  <cols>
    <col min="1" max="1" width="8.33203125" style="80" customWidth="1"/>
    <col min="2" max="2" width="1.6640625" style="80" customWidth="1"/>
    <col min="3" max="4" width="5" style="80" customWidth="1"/>
    <col min="5" max="5" width="11.6640625" style="80" customWidth="1"/>
    <col min="6" max="6" width="9.1640625" style="80" customWidth="1"/>
    <col min="7" max="7" width="5" style="80" customWidth="1"/>
    <col min="8" max="8" width="77.83203125" style="80" customWidth="1"/>
    <col min="9" max="10" width="20" style="80" customWidth="1"/>
    <col min="11" max="11" width="1.6640625" style="80" customWidth="1"/>
  </cols>
  <sheetData>
    <row r="1" spans="2:11" customFormat="1" ht="37.5" customHeight="1" x14ac:dyDescent="0.2"/>
    <row r="2" spans="2:11" customFormat="1" ht="7.5" customHeight="1" x14ac:dyDescent="0.2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s="6" customFormat="1" ht="45" customHeight="1" x14ac:dyDescent="0.2">
      <c r="B3" s="4"/>
      <c r="C3" s="83" t="s">
        <v>0</v>
      </c>
      <c r="D3" s="83"/>
      <c r="E3" s="83"/>
      <c r="F3" s="83"/>
      <c r="G3" s="83"/>
      <c r="H3" s="83"/>
      <c r="I3" s="83"/>
      <c r="J3" s="83"/>
      <c r="K3" s="5"/>
    </row>
    <row r="4" spans="2:11" customFormat="1" ht="25.5" customHeight="1" x14ac:dyDescent="0.3">
      <c r="B4" s="7"/>
      <c r="C4" s="88" t="s">
        <v>1</v>
      </c>
      <c r="D4" s="88"/>
      <c r="E4" s="88"/>
      <c r="F4" s="88"/>
      <c r="G4" s="88"/>
      <c r="H4" s="88"/>
      <c r="I4" s="88"/>
      <c r="J4" s="88"/>
      <c r="K4" s="8"/>
    </row>
    <row r="5" spans="2:11" customFormat="1" ht="5.25" customHeight="1" x14ac:dyDescent="0.2">
      <c r="B5" s="7"/>
      <c r="C5" s="9"/>
      <c r="D5" s="9"/>
      <c r="E5" s="9"/>
      <c r="F5" s="9"/>
      <c r="G5" s="9"/>
      <c r="H5" s="9"/>
      <c r="I5" s="9"/>
      <c r="J5" s="9"/>
      <c r="K5" s="8"/>
    </row>
    <row r="6" spans="2:11" customFormat="1" ht="15" customHeight="1" x14ac:dyDescent="0.2">
      <c r="B6" s="7"/>
      <c r="C6" s="85" t="s">
        <v>2</v>
      </c>
      <c r="D6" s="85"/>
      <c r="E6" s="85"/>
      <c r="F6" s="85"/>
      <c r="G6" s="85"/>
      <c r="H6" s="85"/>
      <c r="I6" s="85"/>
      <c r="J6" s="85"/>
      <c r="K6" s="8"/>
    </row>
    <row r="7" spans="2:11" customFormat="1" ht="15" customHeight="1" x14ac:dyDescent="0.2">
      <c r="B7" s="10"/>
      <c r="C7" s="85" t="s">
        <v>3</v>
      </c>
      <c r="D7" s="85"/>
      <c r="E7" s="85"/>
      <c r="F7" s="85"/>
      <c r="G7" s="85"/>
      <c r="H7" s="85"/>
      <c r="I7" s="85"/>
      <c r="J7" s="85"/>
      <c r="K7" s="8"/>
    </row>
    <row r="8" spans="2:11" customFormat="1" ht="12.75" customHeight="1" x14ac:dyDescent="0.2">
      <c r="B8" s="10"/>
      <c r="C8" s="11"/>
      <c r="D8" s="11"/>
      <c r="E8" s="11"/>
      <c r="F8" s="11"/>
      <c r="G8" s="11"/>
      <c r="H8" s="11"/>
      <c r="I8" s="11"/>
      <c r="J8" s="11"/>
      <c r="K8" s="8"/>
    </row>
    <row r="9" spans="2:11" customFormat="1" ht="15" customHeight="1" x14ac:dyDescent="0.2">
      <c r="B9" s="10"/>
      <c r="C9" s="85" t="s">
        <v>4</v>
      </c>
      <c r="D9" s="85"/>
      <c r="E9" s="85"/>
      <c r="F9" s="85"/>
      <c r="G9" s="85"/>
      <c r="H9" s="85"/>
      <c r="I9" s="85"/>
      <c r="J9" s="85"/>
      <c r="K9" s="8"/>
    </row>
    <row r="10" spans="2:11" customFormat="1" ht="15" customHeight="1" x14ac:dyDescent="0.2">
      <c r="B10" s="10"/>
      <c r="C10" s="11"/>
      <c r="D10" s="85" t="s">
        <v>5</v>
      </c>
      <c r="E10" s="85"/>
      <c r="F10" s="85"/>
      <c r="G10" s="85"/>
      <c r="H10" s="85"/>
      <c r="I10" s="85"/>
      <c r="J10" s="85"/>
      <c r="K10" s="8"/>
    </row>
    <row r="11" spans="2:11" customFormat="1" ht="15" customHeight="1" x14ac:dyDescent="0.2">
      <c r="B11" s="10"/>
      <c r="C11" s="12"/>
      <c r="D11" s="85" t="s">
        <v>6</v>
      </c>
      <c r="E11" s="85"/>
      <c r="F11" s="85"/>
      <c r="G11" s="85"/>
      <c r="H11" s="85"/>
      <c r="I11" s="85"/>
      <c r="J11" s="85"/>
      <c r="K11" s="8"/>
    </row>
    <row r="12" spans="2:11" customFormat="1" ht="15" customHeight="1" x14ac:dyDescent="0.2">
      <c r="B12" s="10"/>
      <c r="C12" s="12"/>
      <c r="D12" s="11"/>
      <c r="E12" s="11"/>
      <c r="F12" s="11"/>
      <c r="G12" s="11"/>
      <c r="H12" s="11"/>
      <c r="I12" s="11"/>
      <c r="J12" s="11"/>
      <c r="K12" s="8"/>
    </row>
    <row r="13" spans="2:11" customFormat="1" ht="15" customHeight="1" x14ac:dyDescent="0.2">
      <c r="B13" s="10"/>
      <c r="C13" s="12"/>
      <c r="D13" s="13" t="s">
        <v>7</v>
      </c>
      <c r="E13" s="11"/>
      <c r="F13" s="11"/>
      <c r="G13" s="11"/>
      <c r="H13" s="11"/>
      <c r="I13" s="11"/>
      <c r="J13" s="11"/>
      <c r="K13" s="8"/>
    </row>
    <row r="14" spans="2:11" customFormat="1" ht="12.75" customHeight="1" x14ac:dyDescent="0.2">
      <c r="B14" s="10"/>
      <c r="C14" s="12"/>
      <c r="D14" s="12"/>
      <c r="E14" s="12"/>
      <c r="F14" s="12"/>
      <c r="G14" s="12"/>
      <c r="H14" s="12"/>
      <c r="I14" s="12"/>
      <c r="J14" s="12"/>
      <c r="K14" s="8"/>
    </row>
    <row r="15" spans="2:11" customFormat="1" ht="15" customHeight="1" x14ac:dyDescent="0.2">
      <c r="B15" s="10"/>
      <c r="C15" s="12"/>
      <c r="D15" s="85" t="s">
        <v>8</v>
      </c>
      <c r="E15" s="85"/>
      <c r="F15" s="85"/>
      <c r="G15" s="85"/>
      <c r="H15" s="85"/>
      <c r="I15" s="85"/>
      <c r="J15" s="85"/>
      <c r="K15" s="8"/>
    </row>
    <row r="16" spans="2:11" customFormat="1" ht="15" customHeight="1" x14ac:dyDescent="0.2">
      <c r="B16" s="10"/>
      <c r="C16" s="12"/>
      <c r="D16" s="85" t="s">
        <v>9</v>
      </c>
      <c r="E16" s="85"/>
      <c r="F16" s="85"/>
      <c r="G16" s="85"/>
      <c r="H16" s="85"/>
      <c r="I16" s="85"/>
      <c r="J16" s="85"/>
      <c r="K16" s="8"/>
    </row>
    <row r="17" spans="2:11" customFormat="1" ht="15" customHeight="1" x14ac:dyDescent="0.2">
      <c r="B17" s="10"/>
      <c r="C17" s="12"/>
      <c r="D17" s="85" t="s">
        <v>10</v>
      </c>
      <c r="E17" s="85"/>
      <c r="F17" s="85"/>
      <c r="G17" s="85"/>
      <c r="H17" s="85"/>
      <c r="I17" s="85"/>
      <c r="J17" s="85"/>
      <c r="K17" s="8"/>
    </row>
    <row r="18" spans="2:11" customFormat="1" ht="15" customHeight="1" x14ac:dyDescent="0.2">
      <c r="B18" s="10"/>
      <c r="C18" s="12"/>
      <c r="D18" s="12"/>
      <c r="E18" s="14" t="s">
        <v>11</v>
      </c>
      <c r="F18" s="85" t="s">
        <v>12</v>
      </c>
      <c r="G18" s="85"/>
      <c r="H18" s="85"/>
      <c r="I18" s="85"/>
      <c r="J18" s="85"/>
      <c r="K18" s="8"/>
    </row>
    <row r="19" spans="2:11" customFormat="1" ht="15" customHeight="1" x14ac:dyDescent="0.2">
      <c r="B19" s="10"/>
      <c r="C19" s="12"/>
      <c r="D19" s="12"/>
      <c r="E19" s="14" t="s">
        <v>13</v>
      </c>
      <c r="F19" s="85" t="s">
        <v>14</v>
      </c>
      <c r="G19" s="85"/>
      <c r="H19" s="85"/>
      <c r="I19" s="85"/>
      <c r="J19" s="85"/>
      <c r="K19" s="8"/>
    </row>
    <row r="20" spans="2:11" customFormat="1" ht="15" customHeight="1" x14ac:dyDescent="0.2">
      <c r="B20" s="10"/>
      <c r="C20" s="12"/>
      <c r="D20" s="12"/>
      <c r="E20" s="14" t="s">
        <v>15</v>
      </c>
      <c r="F20" s="85" t="s">
        <v>16</v>
      </c>
      <c r="G20" s="85"/>
      <c r="H20" s="85"/>
      <c r="I20" s="85"/>
      <c r="J20" s="85"/>
      <c r="K20" s="8"/>
    </row>
    <row r="21" spans="2:11" customFormat="1" ht="15" customHeight="1" x14ac:dyDescent="0.2">
      <c r="B21" s="10"/>
      <c r="C21" s="12"/>
      <c r="D21" s="12"/>
      <c r="E21" s="14" t="s">
        <v>17</v>
      </c>
      <c r="F21" s="85" t="s">
        <v>18</v>
      </c>
      <c r="G21" s="85"/>
      <c r="H21" s="85"/>
      <c r="I21" s="85"/>
      <c r="J21" s="85"/>
      <c r="K21" s="8"/>
    </row>
    <row r="22" spans="2:11" customFormat="1" ht="15" customHeight="1" x14ac:dyDescent="0.2">
      <c r="B22" s="10"/>
      <c r="C22" s="12"/>
      <c r="D22" s="12"/>
      <c r="E22" s="14" t="s">
        <v>19</v>
      </c>
      <c r="F22" s="85" t="s">
        <v>20</v>
      </c>
      <c r="G22" s="85"/>
      <c r="H22" s="85"/>
      <c r="I22" s="85"/>
      <c r="J22" s="85"/>
      <c r="K22" s="8"/>
    </row>
    <row r="23" spans="2:11" customFormat="1" ht="15" customHeight="1" x14ac:dyDescent="0.2">
      <c r="B23" s="10"/>
      <c r="C23" s="12"/>
      <c r="D23" s="12"/>
      <c r="E23" s="14" t="s">
        <v>21</v>
      </c>
      <c r="F23" s="85" t="s">
        <v>22</v>
      </c>
      <c r="G23" s="85"/>
      <c r="H23" s="85"/>
      <c r="I23" s="85"/>
      <c r="J23" s="85"/>
      <c r="K23" s="8"/>
    </row>
    <row r="24" spans="2:11" customFormat="1" ht="12.75" customHeight="1" x14ac:dyDescent="0.2">
      <c r="B24" s="10"/>
      <c r="C24" s="12"/>
      <c r="D24" s="12"/>
      <c r="E24" s="12"/>
      <c r="F24" s="12"/>
      <c r="G24" s="12"/>
      <c r="H24" s="12"/>
      <c r="I24" s="12"/>
      <c r="J24" s="12"/>
      <c r="K24" s="8"/>
    </row>
    <row r="25" spans="2:11" customFormat="1" ht="15" customHeight="1" x14ac:dyDescent="0.2">
      <c r="B25" s="10"/>
      <c r="C25" s="85" t="s">
        <v>23</v>
      </c>
      <c r="D25" s="85"/>
      <c r="E25" s="85"/>
      <c r="F25" s="85"/>
      <c r="G25" s="85"/>
      <c r="H25" s="85"/>
      <c r="I25" s="85"/>
      <c r="J25" s="85"/>
      <c r="K25" s="8"/>
    </row>
    <row r="26" spans="2:11" customFormat="1" ht="15" customHeight="1" x14ac:dyDescent="0.2">
      <c r="B26" s="10"/>
      <c r="C26" s="85" t="s">
        <v>24</v>
      </c>
      <c r="D26" s="85"/>
      <c r="E26" s="85"/>
      <c r="F26" s="85"/>
      <c r="G26" s="85"/>
      <c r="H26" s="85"/>
      <c r="I26" s="85"/>
      <c r="J26" s="85"/>
      <c r="K26" s="8"/>
    </row>
    <row r="27" spans="2:11" customFormat="1" ht="15" customHeight="1" x14ac:dyDescent="0.2">
      <c r="B27" s="10"/>
      <c r="C27" s="11"/>
      <c r="D27" s="85" t="s">
        <v>25</v>
      </c>
      <c r="E27" s="85"/>
      <c r="F27" s="85"/>
      <c r="G27" s="85"/>
      <c r="H27" s="85"/>
      <c r="I27" s="85"/>
      <c r="J27" s="85"/>
      <c r="K27" s="8"/>
    </row>
    <row r="28" spans="2:11" customFormat="1" ht="15" customHeight="1" x14ac:dyDescent="0.2">
      <c r="B28" s="10"/>
      <c r="C28" s="12"/>
      <c r="D28" s="85" t="s">
        <v>26</v>
      </c>
      <c r="E28" s="85"/>
      <c r="F28" s="85"/>
      <c r="G28" s="85"/>
      <c r="H28" s="85"/>
      <c r="I28" s="85"/>
      <c r="J28" s="85"/>
      <c r="K28" s="8"/>
    </row>
    <row r="29" spans="2:11" customFormat="1" ht="12.75" customHeight="1" x14ac:dyDescent="0.2">
      <c r="B29" s="10"/>
      <c r="C29" s="12"/>
      <c r="D29" s="12"/>
      <c r="E29" s="12"/>
      <c r="F29" s="12"/>
      <c r="G29" s="12"/>
      <c r="H29" s="12"/>
      <c r="I29" s="12"/>
      <c r="J29" s="12"/>
      <c r="K29" s="8"/>
    </row>
    <row r="30" spans="2:11" customFormat="1" ht="15" customHeight="1" x14ac:dyDescent="0.2">
      <c r="B30" s="10"/>
      <c r="C30" s="12"/>
      <c r="D30" s="85" t="s">
        <v>27</v>
      </c>
      <c r="E30" s="85"/>
      <c r="F30" s="85"/>
      <c r="G30" s="85"/>
      <c r="H30" s="85"/>
      <c r="I30" s="85"/>
      <c r="J30" s="85"/>
      <c r="K30" s="8"/>
    </row>
    <row r="31" spans="2:11" customFormat="1" ht="15" customHeight="1" x14ac:dyDescent="0.2">
      <c r="B31" s="10"/>
      <c r="C31" s="12"/>
      <c r="D31" s="85" t="s">
        <v>28</v>
      </c>
      <c r="E31" s="85"/>
      <c r="F31" s="85"/>
      <c r="G31" s="85"/>
      <c r="H31" s="85"/>
      <c r="I31" s="85"/>
      <c r="J31" s="85"/>
      <c r="K31" s="8"/>
    </row>
    <row r="32" spans="2:11" customFormat="1" ht="12.75" customHeight="1" x14ac:dyDescent="0.2">
      <c r="B32" s="10"/>
      <c r="C32" s="12"/>
      <c r="D32" s="12"/>
      <c r="E32" s="12"/>
      <c r="F32" s="12"/>
      <c r="G32" s="12"/>
      <c r="H32" s="12"/>
      <c r="I32" s="12"/>
      <c r="J32" s="12"/>
      <c r="K32" s="8"/>
    </row>
    <row r="33" spans="2:11" customFormat="1" ht="15" customHeight="1" x14ac:dyDescent="0.2">
      <c r="B33" s="10"/>
      <c r="C33" s="12"/>
      <c r="D33" s="85" t="s">
        <v>29</v>
      </c>
      <c r="E33" s="85"/>
      <c r="F33" s="85"/>
      <c r="G33" s="85"/>
      <c r="H33" s="85"/>
      <c r="I33" s="85"/>
      <c r="J33" s="85"/>
      <c r="K33" s="8"/>
    </row>
    <row r="34" spans="2:11" customFormat="1" ht="15" customHeight="1" x14ac:dyDescent="0.2">
      <c r="B34" s="10"/>
      <c r="C34" s="12"/>
      <c r="D34" s="85" t="s">
        <v>30</v>
      </c>
      <c r="E34" s="85"/>
      <c r="F34" s="85"/>
      <c r="G34" s="85"/>
      <c r="H34" s="85"/>
      <c r="I34" s="85"/>
      <c r="J34" s="85"/>
      <c r="K34" s="8"/>
    </row>
    <row r="35" spans="2:11" customFormat="1" ht="15" customHeight="1" x14ac:dyDescent="0.2">
      <c r="B35" s="10"/>
      <c r="C35" s="12"/>
      <c r="D35" s="85" t="s">
        <v>31</v>
      </c>
      <c r="E35" s="85"/>
      <c r="F35" s="85"/>
      <c r="G35" s="85"/>
      <c r="H35" s="85"/>
      <c r="I35" s="85"/>
      <c r="J35" s="85"/>
      <c r="K35" s="8"/>
    </row>
    <row r="36" spans="2:11" customFormat="1" ht="15" customHeight="1" x14ac:dyDescent="0.2">
      <c r="B36" s="10"/>
      <c r="C36" s="12"/>
      <c r="D36" s="11"/>
      <c r="E36" s="13" t="s">
        <v>32</v>
      </c>
      <c r="F36" s="11"/>
      <c r="G36" s="85" t="s">
        <v>33</v>
      </c>
      <c r="H36" s="85"/>
      <c r="I36" s="85"/>
      <c r="J36" s="85"/>
      <c r="K36" s="8"/>
    </row>
    <row r="37" spans="2:11" customFormat="1" ht="30.75" customHeight="1" x14ac:dyDescent="0.2">
      <c r="B37" s="10"/>
      <c r="C37" s="12"/>
      <c r="D37" s="11"/>
      <c r="E37" s="13" t="s">
        <v>34</v>
      </c>
      <c r="F37" s="11"/>
      <c r="G37" s="85" t="s">
        <v>35</v>
      </c>
      <c r="H37" s="85"/>
      <c r="I37" s="85"/>
      <c r="J37" s="85"/>
      <c r="K37" s="8"/>
    </row>
    <row r="38" spans="2:11" customFormat="1" ht="15" customHeight="1" x14ac:dyDescent="0.2">
      <c r="B38" s="10"/>
      <c r="C38" s="12"/>
      <c r="D38" s="11"/>
      <c r="E38" s="13" t="s">
        <v>36</v>
      </c>
      <c r="F38" s="11"/>
      <c r="G38" s="85" t="s">
        <v>37</v>
      </c>
      <c r="H38" s="85"/>
      <c r="I38" s="85"/>
      <c r="J38" s="85"/>
      <c r="K38" s="8"/>
    </row>
    <row r="39" spans="2:11" customFormat="1" ht="15" customHeight="1" x14ac:dyDescent="0.2">
      <c r="B39" s="10"/>
      <c r="C39" s="12"/>
      <c r="D39" s="11"/>
      <c r="E39" s="13" t="s">
        <v>38</v>
      </c>
      <c r="F39" s="11"/>
      <c r="G39" s="85" t="s">
        <v>39</v>
      </c>
      <c r="H39" s="85"/>
      <c r="I39" s="85"/>
      <c r="J39" s="85"/>
      <c r="K39" s="8"/>
    </row>
    <row r="40" spans="2:11" customFormat="1" ht="15" customHeight="1" x14ac:dyDescent="0.2">
      <c r="B40" s="10"/>
      <c r="C40" s="12"/>
      <c r="D40" s="11"/>
      <c r="E40" s="13" t="s">
        <v>40</v>
      </c>
      <c r="F40" s="11"/>
      <c r="G40" s="85" t="s">
        <v>41</v>
      </c>
      <c r="H40" s="85"/>
      <c r="I40" s="85"/>
      <c r="J40" s="85"/>
      <c r="K40" s="8"/>
    </row>
    <row r="41" spans="2:11" customFormat="1" ht="15" customHeight="1" x14ac:dyDescent="0.2">
      <c r="B41" s="10"/>
      <c r="C41" s="12"/>
      <c r="D41" s="11"/>
      <c r="E41" s="13" t="s">
        <v>42</v>
      </c>
      <c r="F41" s="11"/>
      <c r="G41" s="85" t="s">
        <v>43</v>
      </c>
      <c r="H41" s="85"/>
      <c r="I41" s="85"/>
      <c r="J41" s="85"/>
      <c r="K41" s="8"/>
    </row>
    <row r="42" spans="2:11" customFormat="1" ht="15" customHeight="1" x14ac:dyDescent="0.2">
      <c r="B42" s="10"/>
      <c r="C42" s="12"/>
      <c r="D42" s="11"/>
      <c r="E42" s="13" t="s">
        <v>44</v>
      </c>
      <c r="F42" s="11"/>
      <c r="G42" s="85" t="s">
        <v>45</v>
      </c>
      <c r="H42" s="85"/>
      <c r="I42" s="85"/>
      <c r="J42" s="85"/>
      <c r="K42" s="8"/>
    </row>
    <row r="43" spans="2:11" customFormat="1" ht="15" customHeight="1" x14ac:dyDescent="0.2">
      <c r="B43" s="10"/>
      <c r="C43" s="12"/>
      <c r="D43" s="11"/>
      <c r="E43" s="13"/>
      <c r="F43" s="11"/>
      <c r="G43" s="85" t="s">
        <v>46</v>
      </c>
      <c r="H43" s="85"/>
      <c r="I43" s="85"/>
      <c r="J43" s="85"/>
      <c r="K43" s="8"/>
    </row>
    <row r="44" spans="2:11" customFormat="1" ht="15" customHeight="1" x14ac:dyDescent="0.2">
      <c r="B44" s="10"/>
      <c r="C44" s="12"/>
      <c r="D44" s="11"/>
      <c r="E44" s="13" t="s">
        <v>47</v>
      </c>
      <c r="F44" s="11"/>
      <c r="G44" s="85" t="s">
        <v>48</v>
      </c>
      <c r="H44" s="85"/>
      <c r="I44" s="85"/>
      <c r="J44" s="85"/>
      <c r="K44" s="8"/>
    </row>
    <row r="45" spans="2:11" customFormat="1" ht="15" customHeight="1" x14ac:dyDescent="0.2">
      <c r="B45" s="10"/>
      <c r="C45" s="12"/>
      <c r="D45" s="11"/>
      <c r="E45" s="13" t="s">
        <v>49</v>
      </c>
      <c r="F45" s="11"/>
      <c r="G45" s="85" t="s">
        <v>50</v>
      </c>
      <c r="H45" s="85"/>
      <c r="I45" s="85"/>
      <c r="J45" s="85"/>
      <c r="K45" s="8"/>
    </row>
    <row r="46" spans="2:11" customFormat="1" ht="12.75" customHeight="1" x14ac:dyDescent="0.2">
      <c r="B46" s="10"/>
      <c r="C46" s="12"/>
      <c r="D46" s="11"/>
      <c r="E46" s="11"/>
      <c r="F46" s="11"/>
      <c r="G46" s="11"/>
      <c r="H46" s="11"/>
      <c r="I46" s="11"/>
      <c r="J46" s="11"/>
      <c r="K46" s="8"/>
    </row>
    <row r="47" spans="2:11" customFormat="1" ht="15" customHeight="1" x14ac:dyDescent="0.2">
      <c r="B47" s="10"/>
      <c r="C47" s="12"/>
      <c r="D47" s="85" t="s">
        <v>51</v>
      </c>
      <c r="E47" s="85"/>
      <c r="F47" s="85"/>
      <c r="G47" s="85"/>
      <c r="H47" s="85"/>
      <c r="I47" s="85"/>
      <c r="J47" s="85"/>
      <c r="K47" s="8"/>
    </row>
    <row r="48" spans="2:11" customFormat="1" ht="15" customHeight="1" x14ac:dyDescent="0.2">
      <c r="B48" s="10"/>
      <c r="C48" s="12"/>
      <c r="D48" s="12"/>
      <c r="E48" s="85" t="s">
        <v>52</v>
      </c>
      <c r="F48" s="85"/>
      <c r="G48" s="85"/>
      <c r="H48" s="85"/>
      <c r="I48" s="85"/>
      <c r="J48" s="85"/>
      <c r="K48" s="8"/>
    </row>
    <row r="49" spans="2:11" customFormat="1" ht="15" customHeight="1" x14ac:dyDescent="0.2">
      <c r="B49" s="10"/>
      <c r="C49" s="12"/>
      <c r="D49" s="12"/>
      <c r="E49" s="85" t="s">
        <v>53</v>
      </c>
      <c r="F49" s="85"/>
      <c r="G49" s="85"/>
      <c r="H49" s="85"/>
      <c r="I49" s="85"/>
      <c r="J49" s="85"/>
      <c r="K49" s="8"/>
    </row>
    <row r="50" spans="2:11" customFormat="1" ht="15" customHeight="1" x14ac:dyDescent="0.2">
      <c r="B50" s="10"/>
      <c r="C50" s="12"/>
      <c r="D50" s="12"/>
      <c r="E50" s="85" t="s">
        <v>54</v>
      </c>
      <c r="F50" s="85"/>
      <c r="G50" s="85"/>
      <c r="H50" s="85"/>
      <c r="I50" s="85"/>
      <c r="J50" s="85"/>
      <c r="K50" s="8"/>
    </row>
    <row r="51" spans="2:11" customFormat="1" ht="15" customHeight="1" x14ac:dyDescent="0.2">
      <c r="B51" s="10"/>
      <c r="C51" s="12"/>
      <c r="D51" s="85" t="s">
        <v>55</v>
      </c>
      <c r="E51" s="85"/>
      <c r="F51" s="85"/>
      <c r="G51" s="85"/>
      <c r="H51" s="85"/>
      <c r="I51" s="85"/>
      <c r="J51" s="85"/>
      <c r="K51" s="8"/>
    </row>
    <row r="52" spans="2:11" customFormat="1" ht="25.5" customHeight="1" x14ac:dyDescent="0.3">
      <c r="B52" s="7"/>
      <c r="C52" s="88" t="s">
        <v>56</v>
      </c>
      <c r="D52" s="88"/>
      <c r="E52" s="88"/>
      <c r="F52" s="88"/>
      <c r="G52" s="88"/>
      <c r="H52" s="88"/>
      <c r="I52" s="88"/>
      <c r="J52" s="88"/>
      <c r="K52" s="8"/>
    </row>
    <row r="53" spans="2:11" customFormat="1" ht="5.25" customHeight="1" x14ac:dyDescent="0.2">
      <c r="B53" s="7"/>
      <c r="C53" s="9"/>
      <c r="D53" s="9"/>
      <c r="E53" s="9"/>
      <c r="F53" s="9"/>
      <c r="G53" s="9"/>
      <c r="H53" s="9"/>
      <c r="I53" s="9"/>
      <c r="J53" s="9"/>
      <c r="K53" s="8"/>
    </row>
    <row r="54" spans="2:11" customFormat="1" ht="15" customHeight="1" x14ac:dyDescent="0.2">
      <c r="B54" s="7"/>
      <c r="C54" s="85" t="s">
        <v>57</v>
      </c>
      <c r="D54" s="85"/>
      <c r="E54" s="85"/>
      <c r="F54" s="85"/>
      <c r="G54" s="85"/>
      <c r="H54" s="85"/>
      <c r="I54" s="85"/>
      <c r="J54" s="85"/>
      <c r="K54" s="8"/>
    </row>
    <row r="55" spans="2:11" customFormat="1" ht="15" customHeight="1" x14ac:dyDescent="0.2">
      <c r="B55" s="7"/>
      <c r="C55" s="85" t="s">
        <v>58</v>
      </c>
      <c r="D55" s="85"/>
      <c r="E55" s="85"/>
      <c r="F55" s="85"/>
      <c r="G55" s="85"/>
      <c r="H55" s="85"/>
      <c r="I55" s="85"/>
      <c r="J55" s="85"/>
      <c r="K55" s="8"/>
    </row>
    <row r="56" spans="2:11" customFormat="1" ht="12.75" customHeight="1" x14ac:dyDescent="0.2">
      <c r="B56" s="7"/>
      <c r="C56" s="11"/>
      <c r="D56" s="11"/>
      <c r="E56" s="11"/>
      <c r="F56" s="11"/>
      <c r="G56" s="11"/>
      <c r="H56" s="11"/>
      <c r="I56" s="11"/>
      <c r="J56" s="11"/>
      <c r="K56" s="8"/>
    </row>
    <row r="57" spans="2:11" customFormat="1" ht="15" customHeight="1" x14ac:dyDescent="0.2">
      <c r="B57" s="7"/>
      <c r="C57" s="85" t="s">
        <v>59</v>
      </c>
      <c r="D57" s="85"/>
      <c r="E57" s="85"/>
      <c r="F57" s="85"/>
      <c r="G57" s="85"/>
      <c r="H57" s="85"/>
      <c r="I57" s="85"/>
      <c r="J57" s="85"/>
      <c r="K57" s="8"/>
    </row>
    <row r="58" spans="2:11" customFormat="1" ht="15" customHeight="1" x14ac:dyDescent="0.2">
      <c r="B58" s="7"/>
      <c r="C58" s="12"/>
      <c r="D58" s="85" t="s">
        <v>60</v>
      </c>
      <c r="E58" s="85"/>
      <c r="F58" s="85"/>
      <c r="G58" s="85"/>
      <c r="H58" s="85"/>
      <c r="I58" s="85"/>
      <c r="J58" s="85"/>
      <c r="K58" s="8"/>
    </row>
    <row r="59" spans="2:11" customFormat="1" ht="15" customHeight="1" x14ac:dyDescent="0.2">
      <c r="B59" s="7"/>
      <c r="C59" s="12"/>
      <c r="D59" s="85" t="s">
        <v>61</v>
      </c>
      <c r="E59" s="85"/>
      <c r="F59" s="85"/>
      <c r="G59" s="85"/>
      <c r="H59" s="85"/>
      <c r="I59" s="85"/>
      <c r="J59" s="85"/>
      <c r="K59" s="8"/>
    </row>
    <row r="60" spans="2:11" customFormat="1" ht="15" customHeight="1" x14ac:dyDescent="0.2">
      <c r="B60" s="7"/>
      <c r="C60" s="12"/>
      <c r="D60" s="85" t="s">
        <v>62</v>
      </c>
      <c r="E60" s="85"/>
      <c r="F60" s="85"/>
      <c r="G60" s="85"/>
      <c r="H60" s="85"/>
      <c r="I60" s="85"/>
      <c r="J60" s="85"/>
      <c r="K60" s="8"/>
    </row>
    <row r="61" spans="2:11" customFormat="1" ht="15" customHeight="1" x14ac:dyDescent="0.2">
      <c r="B61" s="7"/>
      <c r="C61" s="12"/>
      <c r="D61" s="85" t="s">
        <v>63</v>
      </c>
      <c r="E61" s="85"/>
      <c r="F61" s="85"/>
      <c r="G61" s="85"/>
      <c r="H61" s="85"/>
      <c r="I61" s="85"/>
      <c r="J61" s="85"/>
      <c r="K61" s="8"/>
    </row>
    <row r="62" spans="2:11" customFormat="1" ht="15" customHeight="1" x14ac:dyDescent="0.2">
      <c r="B62" s="7"/>
      <c r="C62" s="12"/>
      <c r="D62" s="87" t="s">
        <v>64</v>
      </c>
      <c r="E62" s="87"/>
      <c r="F62" s="87"/>
      <c r="G62" s="87"/>
      <c r="H62" s="87"/>
      <c r="I62" s="87"/>
      <c r="J62" s="87"/>
      <c r="K62" s="8"/>
    </row>
    <row r="63" spans="2:11" customFormat="1" ht="15" customHeight="1" x14ac:dyDescent="0.2">
      <c r="B63" s="7"/>
      <c r="C63" s="12"/>
      <c r="D63" s="85" t="s">
        <v>65</v>
      </c>
      <c r="E63" s="85"/>
      <c r="F63" s="85"/>
      <c r="G63" s="85"/>
      <c r="H63" s="85"/>
      <c r="I63" s="85"/>
      <c r="J63" s="85"/>
      <c r="K63" s="8"/>
    </row>
    <row r="64" spans="2:11" customFormat="1" ht="12.75" customHeight="1" x14ac:dyDescent="0.2">
      <c r="B64" s="7"/>
      <c r="C64" s="12"/>
      <c r="D64" s="12"/>
      <c r="E64" s="15"/>
      <c r="F64" s="12"/>
      <c r="G64" s="12"/>
      <c r="H64" s="12"/>
      <c r="I64" s="12"/>
      <c r="J64" s="12"/>
      <c r="K64" s="8"/>
    </row>
    <row r="65" spans="2:11" customFormat="1" ht="15" customHeight="1" x14ac:dyDescent="0.2">
      <c r="B65" s="7"/>
      <c r="C65" s="12"/>
      <c r="D65" s="85" t="s">
        <v>66</v>
      </c>
      <c r="E65" s="85"/>
      <c r="F65" s="85"/>
      <c r="G65" s="85"/>
      <c r="H65" s="85"/>
      <c r="I65" s="85"/>
      <c r="J65" s="85"/>
      <c r="K65" s="8"/>
    </row>
    <row r="66" spans="2:11" customFormat="1" ht="15" customHeight="1" x14ac:dyDescent="0.2">
      <c r="B66" s="7"/>
      <c r="C66" s="12"/>
      <c r="D66" s="87" t="s">
        <v>67</v>
      </c>
      <c r="E66" s="87"/>
      <c r="F66" s="87"/>
      <c r="G66" s="87"/>
      <c r="H66" s="87"/>
      <c r="I66" s="87"/>
      <c r="J66" s="87"/>
      <c r="K66" s="8"/>
    </row>
    <row r="67" spans="2:11" customFormat="1" ht="15" customHeight="1" x14ac:dyDescent="0.2">
      <c r="B67" s="7"/>
      <c r="C67" s="12"/>
      <c r="D67" s="85" t="s">
        <v>68</v>
      </c>
      <c r="E67" s="85"/>
      <c r="F67" s="85"/>
      <c r="G67" s="85"/>
      <c r="H67" s="85"/>
      <c r="I67" s="85"/>
      <c r="J67" s="85"/>
      <c r="K67" s="8"/>
    </row>
    <row r="68" spans="2:11" customFormat="1" ht="15" customHeight="1" x14ac:dyDescent="0.2">
      <c r="B68" s="7"/>
      <c r="C68" s="12"/>
      <c r="D68" s="85" t="s">
        <v>69</v>
      </c>
      <c r="E68" s="85"/>
      <c r="F68" s="85"/>
      <c r="G68" s="85"/>
      <c r="H68" s="85"/>
      <c r="I68" s="85"/>
      <c r="J68" s="85"/>
      <c r="K68" s="8"/>
    </row>
    <row r="69" spans="2:11" customFormat="1" ht="15" customHeight="1" x14ac:dyDescent="0.2">
      <c r="B69" s="7"/>
      <c r="C69" s="12"/>
      <c r="D69" s="85" t="s">
        <v>70</v>
      </c>
      <c r="E69" s="85"/>
      <c r="F69" s="85"/>
      <c r="G69" s="85"/>
      <c r="H69" s="85"/>
      <c r="I69" s="85"/>
      <c r="J69" s="85"/>
      <c r="K69" s="8"/>
    </row>
    <row r="70" spans="2:11" customFormat="1" ht="15" customHeight="1" x14ac:dyDescent="0.2">
      <c r="B70" s="7"/>
      <c r="C70" s="12"/>
      <c r="D70" s="85" t="s">
        <v>71</v>
      </c>
      <c r="E70" s="85"/>
      <c r="F70" s="85"/>
      <c r="G70" s="85"/>
      <c r="H70" s="85"/>
      <c r="I70" s="85"/>
      <c r="J70" s="85"/>
      <c r="K70" s="8"/>
    </row>
    <row r="71" spans="2:11" customFormat="1" ht="12.75" customHeight="1" x14ac:dyDescent="0.2">
      <c r="B71" s="16"/>
      <c r="C71" s="17"/>
      <c r="D71" s="17"/>
      <c r="E71" s="17"/>
      <c r="F71" s="17"/>
      <c r="G71" s="17"/>
      <c r="H71" s="17"/>
      <c r="I71" s="17"/>
      <c r="J71" s="17"/>
      <c r="K71" s="18"/>
    </row>
    <row r="72" spans="2:11" customFormat="1" ht="18.75" customHeight="1" x14ac:dyDescent="0.2">
      <c r="B72" s="19"/>
      <c r="C72" s="19"/>
      <c r="D72" s="19"/>
      <c r="E72" s="19"/>
      <c r="F72" s="19"/>
      <c r="G72" s="19"/>
      <c r="H72" s="19"/>
      <c r="I72" s="19"/>
      <c r="J72" s="19"/>
      <c r="K72" s="20"/>
    </row>
    <row r="73" spans="2:11" customFormat="1" ht="18.7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2:11" customFormat="1" ht="7.5" customHeight="1" x14ac:dyDescent="0.2">
      <c r="B74" s="21"/>
      <c r="C74" s="22"/>
      <c r="D74" s="22"/>
      <c r="E74" s="22"/>
      <c r="F74" s="22"/>
      <c r="G74" s="22"/>
      <c r="H74" s="22"/>
      <c r="I74" s="22"/>
      <c r="J74" s="22"/>
      <c r="K74" s="23"/>
    </row>
    <row r="75" spans="2:11" customFormat="1" ht="45" customHeight="1" x14ac:dyDescent="0.2">
      <c r="B75" s="24"/>
      <c r="C75" s="86" t="s">
        <v>72</v>
      </c>
      <c r="D75" s="86"/>
      <c r="E75" s="86"/>
      <c r="F75" s="86"/>
      <c r="G75" s="86"/>
      <c r="H75" s="86"/>
      <c r="I75" s="86"/>
      <c r="J75" s="86"/>
      <c r="K75" s="25"/>
    </row>
    <row r="76" spans="2:11" customFormat="1" ht="17.25" customHeight="1" x14ac:dyDescent="0.2">
      <c r="B76" s="24"/>
      <c r="C76" s="26" t="s">
        <v>73</v>
      </c>
      <c r="D76" s="26"/>
      <c r="E76" s="26"/>
      <c r="F76" s="26" t="s">
        <v>74</v>
      </c>
      <c r="G76" s="27"/>
      <c r="H76" s="26" t="s">
        <v>38</v>
      </c>
      <c r="I76" s="26" t="s">
        <v>75</v>
      </c>
      <c r="J76" s="26" t="s">
        <v>76</v>
      </c>
      <c r="K76" s="25"/>
    </row>
    <row r="77" spans="2:11" customFormat="1" ht="17.25" customHeight="1" x14ac:dyDescent="0.2">
      <c r="B77" s="24"/>
      <c r="C77" s="28" t="s">
        <v>77</v>
      </c>
      <c r="D77" s="28"/>
      <c r="E77" s="28"/>
      <c r="F77" s="29" t="s">
        <v>78</v>
      </c>
      <c r="G77" s="30"/>
      <c r="H77" s="28"/>
      <c r="I77" s="28"/>
      <c r="J77" s="28" t="s">
        <v>79</v>
      </c>
      <c r="K77" s="25"/>
    </row>
    <row r="78" spans="2:11" customFormat="1" ht="5.25" customHeight="1" x14ac:dyDescent="0.2">
      <c r="B78" s="24"/>
      <c r="C78" s="31"/>
      <c r="D78" s="31"/>
      <c r="E78" s="31"/>
      <c r="F78" s="31"/>
      <c r="G78" s="32"/>
      <c r="H78" s="31"/>
      <c r="I78" s="31"/>
      <c r="J78" s="31"/>
      <c r="K78" s="25"/>
    </row>
    <row r="79" spans="2:11" customFormat="1" ht="15" customHeight="1" x14ac:dyDescent="0.2">
      <c r="B79" s="24"/>
      <c r="C79" s="13" t="s">
        <v>36</v>
      </c>
      <c r="D79" s="33"/>
      <c r="E79" s="33"/>
      <c r="F79" s="34" t="s">
        <v>80</v>
      </c>
      <c r="G79" s="35"/>
      <c r="H79" s="13" t="s">
        <v>81</v>
      </c>
      <c r="I79" s="13" t="s">
        <v>82</v>
      </c>
      <c r="J79" s="13">
        <v>20</v>
      </c>
      <c r="K79" s="25"/>
    </row>
    <row r="80" spans="2:11" customFormat="1" ht="15" customHeight="1" x14ac:dyDescent="0.2">
      <c r="B80" s="24"/>
      <c r="C80" s="13" t="s">
        <v>83</v>
      </c>
      <c r="D80" s="13"/>
      <c r="E80" s="13"/>
      <c r="F80" s="34" t="s">
        <v>80</v>
      </c>
      <c r="G80" s="35"/>
      <c r="H80" s="13" t="s">
        <v>84</v>
      </c>
      <c r="I80" s="13" t="s">
        <v>82</v>
      </c>
      <c r="J80" s="13">
        <v>120</v>
      </c>
      <c r="K80" s="25"/>
    </row>
    <row r="81" spans="2:11" customFormat="1" ht="15" customHeight="1" x14ac:dyDescent="0.2">
      <c r="B81" s="36"/>
      <c r="C81" s="13" t="s">
        <v>85</v>
      </c>
      <c r="D81" s="13"/>
      <c r="E81" s="13"/>
      <c r="F81" s="34" t="s">
        <v>86</v>
      </c>
      <c r="G81" s="35"/>
      <c r="H81" s="13" t="s">
        <v>87</v>
      </c>
      <c r="I81" s="13" t="s">
        <v>82</v>
      </c>
      <c r="J81" s="13">
        <v>50</v>
      </c>
      <c r="K81" s="25"/>
    </row>
    <row r="82" spans="2:11" customFormat="1" ht="15" customHeight="1" x14ac:dyDescent="0.2">
      <c r="B82" s="36"/>
      <c r="C82" s="13" t="s">
        <v>88</v>
      </c>
      <c r="D82" s="13"/>
      <c r="E82" s="13"/>
      <c r="F82" s="34" t="s">
        <v>80</v>
      </c>
      <c r="G82" s="35"/>
      <c r="H82" s="13" t="s">
        <v>89</v>
      </c>
      <c r="I82" s="13" t="s">
        <v>90</v>
      </c>
      <c r="J82" s="13"/>
      <c r="K82" s="25"/>
    </row>
    <row r="83" spans="2:11" customFormat="1" ht="15" customHeight="1" x14ac:dyDescent="0.2">
      <c r="B83" s="36"/>
      <c r="C83" s="13" t="s">
        <v>91</v>
      </c>
      <c r="D83" s="13"/>
      <c r="E83" s="13"/>
      <c r="F83" s="34" t="s">
        <v>86</v>
      </c>
      <c r="G83" s="13"/>
      <c r="H83" s="13" t="s">
        <v>92</v>
      </c>
      <c r="I83" s="13" t="s">
        <v>82</v>
      </c>
      <c r="J83" s="13">
        <v>15</v>
      </c>
      <c r="K83" s="25"/>
    </row>
    <row r="84" spans="2:11" customFormat="1" ht="15" customHeight="1" x14ac:dyDescent="0.2">
      <c r="B84" s="36"/>
      <c r="C84" s="13" t="s">
        <v>93</v>
      </c>
      <c r="D84" s="13"/>
      <c r="E84" s="13"/>
      <c r="F84" s="34" t="s">
        <v>86</v>
      </c>
      <c r="G84" s="13"/>
      <c r="H84" s="13" t="s">
        <v>94</v>
      </c>
      <c r="I84" s="13" t="s">
        <v>82</v>
      </c>
      <c r="J84" s="13">
        <v>15</v>
      </c>
      <c r="K84" s="25"/>
    </row>
    <row r="85" spans="2:11" customFormat="1" ht="15" customHeight="1" x14ac:dyDescent="0.2">
      <c r="B85" s="36"/>
      <c r="C85" s="13" t="s">
        <v>95</v>
      </c>
      <c r="D85" s="13"/>
      <c r="E85" s="13"/>
      <c r="F85" s="34" t="s">
        <v>86</v>
      </c>
      <c r="G85" s="13"/>
      <c r="H85" s="13" t="s">
        <v>96</v>
      </c>
      <c r="I85" s="13" t="s">
        <v>82</v>
      </c>
      <c r="J85" s="13">
        <v>20</v>
      </c>
      <c r="K85" s="25"/>
    </row>
    <row r="86" spans="2:11" customFormat="1" ht="15" customHeight="1" x14ac:dyDescent="0.2">
      <c r="B86" s="36"/>
      <c r="C86" s="13" t="s">
        <v>97</v>
      </c>
      <c r="D86" s="13"/>
      <c r="E86" s="13"/>
      <c r="F86" s="34" t="s">
        <v>86</v>
      </c>
      <c r="G86" s="13"/>
      <c r="H86" s="13" t="s">
        <v>98</v>
      </c>
      <c r="I86" s="13" t="s">
        <v>82</v>
      </c>
      <c r="J86" s="13">
        <v>20</v>
      </c>
      <c r="K86" s="25"/>
    </row>
    <row r="87" spans="2:11" customFormat="1" ht="15" customHeight="1" x14ac:dyDescent="0.2">
      <c r="B87" s="36"/>
      <c r="C87" s="13" t="s">
        <v>99</v>
      </c>
      <c r="D87" s="13"/>
      <c r="E87" s="13"/>
      <c r="F87" s="34" t="s">
        <v>86</v>
      </c>
      <c r="G87" s="35"/>
      <c r="H87" s="13" t="s">
        <v>100</v>
      </c>
      <c r="I87" s="13" t="s">
        <v>82</v>
      </c>
      <c r="J87" s="13">
        <v>50</v>
      </c>
      <c r="K87" s="25"/>
    </row>
    <row r="88" spans="2:11" customFormat="1" ht="15" customHeight="1" x14ac:dyDescent="0.2">
      <c r="B88" s="36"/>
      <c r="C88" s="13" t="s">
        <v>101</v>
      </c>
      <c r="D88" s="13"/>
      <c r="E88" s="13"/>
      <c r="F88" s="34" t="s">
        <v>86</v>
      </c>
      <c r="G88" s="35"/>
      <c r="H88" s="13" t="s">
        <v>102</v>
      </c>
      <c r="I88" s="13" t="s">
        <v>82</v>
      </c>
      <c r="J88" s="13">
        <v>20</v>
      </c>
      <c r="K88" s="25"/>
    </row>
    <row r="89" spans="2:11" customFormat="1" ht="15" customHeight="1" x14ac:dyDescent="0.2">
      <c r="B89" s="36"/>
      <c r="C89" s="13" t="s">
        <v>103</v>
      </c>
      <c r="D89" s="13"/>
      <c r="E89" s="13"/>
      <c r="F89" s="34" t="s">
        <v>86</v>
      </c>
      <c r="G89" s="35"/>
      <c r="H89" s="13" t="s">
        <v>104</v>
      </c>
      <c r="I89" s="13" t="s">
        <v>82</v>
      </c>
      <c r="J89" s="13">
        <v>20</v>
      </c>
      <c r="K89" s="25"/>
    </row>
    <row r="90" spans="2:11" customFormat="1" ht="15" customHeight="1" x14ac:dyDescent="0.2">
      <c r="B90" s="36"/>
      <c r="C90" s="13" t="s">
        <v>105</v>
      </c>
      <c r="D90" s="13"/>
      <c r="E90" s="13"/>
      <c r="F90" s="34" t="s">
        <v>86</v>
      </c>
      <c r="G90" s="35"/>
      <c r="H90" s="13" t="s">
        <v>106</v>
      </c>
      <c r="I90" s="13" t="s">
        <v>82</v>
      </c>
      <c r="J90" s="13">
        <v>50</v>
      </c>
      <c r="K90" s="25"/>
    </row>
    <row r="91" spans="2:11" customFormat="1" ht="15" customHeight="1" x14ac:dyDescent="0.2">
      <c r="B91" s="36"/>
      <c r="C91" s="13" t="s">
        <v>107</v>
      </c>
      <c r="D91" s="13"/>
      <c r="E91" s="13"/>
      <c r="F91" s="34" t="s">
        <v>86</v>
      </c>
      <c r="G91" s="35"/>
      <c r="H91" s="13" t="s">
        <v>107</v>
      </c>
      <c r="I91" s="13" t="s">
        <v>82</v>
      </c>
      <c r="J91" s="13">
        <v>50</v>
      </c>
      <c r="K91" s="25"/>
    </row>
    <row r="92" spans="2:11" customFormat="1" ht="15" customHeight="1" x14ac:dyDescent="0.2">
      <c r="B92" s="36"/>
      <c r="C92" s="13" t="s">
        <v>108</v>
      </c>
      <c r="D92" s="13"/>
      <c r="E92" s="13"/>
      <c r="F92" s="34" t="s">
        <v>86</v>
      </c>
      <c r="G92" s="35"/>
      <c r="H92" s="13" t="s">
        <v>109</v>
      </c>
      <c r="I92" s="13" t="s">
        <v>82</v>
      </c>
      <c r="J92" s="13">
        <v>255</v>
      </c>
      <c r="K92" s="25"/>
    </row>
    <row r="93" spans="2:11" customFormat="1" ht="15" customHeight="1" x14ac:dyDescent="0.2">
      <c r="B93" s="36"/>
      <c r="C93" s="13" t="s">
        <v>110</v>
      </c>
      <c r="D93" s="13"/>
      <c r="E93" s="13"/>
      <c r="F93" s="34" t="s">
        <v>80</v>
      </c>
      <c r="G93" s="35"/>
      <c r="H93" s="13" t="s">
        <v>111</v>
      </c>
      <c r="I93" s="13" t="s">
        <v>112</v>
      </c>
      <c r="J93" s="13"/>
      <c r="K93" s="25"/>
    </row>
    <row r="94" spans="2:11" customFormat="1" ht="15" customHeight="1" x14ac:dyDescent="0.2">
      <c r="B94" s="36"/>
      <c r="C94" s="13" t="s">
        <v>113</v>
      </c>
      <c r="D94" s="13"/>
      <c r="E94" s="13"/>
      <c r="F94" s="34" t="s">
        <v>80</v>
      </c>
      <c r="G94" s="35"/>
      <c r="H94" s="13" t="s">
        <v>114</v>
      </c>
      <c r="I94" s="13" t="s">
        <v>115</v>
      </c>
      <c r="J94" s="13"/>
      <c r="K94" s="25"/>
    </row>
    <row r="95" spans="2:11" customFormat="1" ht="15" customHeight="1" x14ac:dyDescent="0.2">
      <c r="B95" s="36"/>
      <c r="C95" s="13" t="s">
        <v>116</v>
      </c>
      <c r="D95" s="13"/>
      <c r="E95" s="13"/>
      <c r="F95" s="34" t="s">
        <v>80</v>
      </c>
      <c r="G95" s="35"/>
      <c r="H95" s="13" t="s">
        <v>116</v>
      </c>
      <c r="I95" s="13" t="s">
        <v>115</v>
      </c>
      <c r="J95" s="13"/>
      <c r="K95" s="25"/>
    </row>
    <row r="96" spans="2:11" customFormat="1" ht="15" customHeight="1" x14ac:dyDescent="0.2">
      <c r="B96" s="36"/>
      <c r="C96" s="13" t="s">
        <v>117</v>
      </c>
      <c r="D96" s="13"/>
      <c r="E96" s="13"/>
      <c r="F96" s="34" t="s">
        <v>80</v>
      </c>
      <c r="G96" s="35"/>
      <c r="H96" s="13" t="s">
        <v>118</v>
      </c>
      <c r="I96" s="13" t="s">
        <v>115</v>
      </c>
      <c r="J96" s="13"/>
      <c r="K96" s="25"/>
    </row>
    <row r="97" spans="2:11" customFormat="1" ht="15" customHeight="1" x14ac:dyDescent="0.2">
      <c r="B97" s="36"/>
      <c r="C97" s="13" t="s">
        <v>119</v>
      </c>
      <c r="D97" s="13"/>
      <c r="E97" s="13"/>
      <c r="F97" s="34" t="s">
        <v>80</v>
      </c>
      <c r="G97" s="35"/>
      <c r="H97" s="13" t="s">
        <v>120</v>
      </c>
      <c r="I97" s="13" t="s">
        <v>115</v>
      </c>
      <c r="J97" s="13"/>
      <c r="K97" s="25"/>
    </row>
    <row r="98" spans="2:11" customFormat="1" ht="15" customHeight="1" x14ac:dyDescent="0.2">
      <c r="B98" s="37"/>
      <c r="C98" s="38"/>
      <c r="D98" s="38"/>
      <c r="E98" s="38"/>
      <c r="F98" s="38"/>
      <c r="G98" s="38"/>
      <c r="H98" s="38"/>
      <c r="I98" s="38"/>
      <c r="J98" s="38"/>
      <c r="K98" s="39"/>
    </row>
    <row r="99" spans="2:11" customFormat="1" ht="18.75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0"/>
    </row>
    <row r="100" spans="2:11" customFormat="1" ht="18.75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2:11" customFormat="1" ht="7.5" customHeight="1" x14ac:dyDescent="0.2">
      <c r="B101" s="21"/>
      <c r="C101" s="22"/>
      <c r="D101" s="22"/>
      <c r="E101" s="22"/>
      <c r="F101" s="22"/>
      <c r="G101" s="22"/>
      <c r="H101" s="22"/>
      <c r="I101" s="22"/>
      <c r="J101" s="22"/>
      <c r="K101" s="23"/>
    </row>
    <row r="102" spans="2:11" customFormat="1" ht="45" customHeight="1" x14ac:dyDescent="0.2">
      <c r="B102" s="24"/>
      <c r="C102" s="86" t="s">
        <v>121</v>
      </c>
      <c r="D102" s="86"/>
      <c r="E102" s="86"/>
      <c r="F102" s="86"/>
      <c r="G102" s="86"/>
      <c r="H102" s="86"/>
      <c r="I102" s="86"/>
      <c r="J102" s="86"/>
      <c r="K102" s="25"/>
    </row>
    <row r="103" spans="2:11" customFormat="1" ht="17.25" customHeight="1" x14ac:dyDescent="0.2">
      <c r="B103" s="24"/>
      <c r="C103" s="26" t="s">
        <v>73</v>
      </c>
      <c r="D103" s="26"/>
      <c r="E103" s="26"/>
      <c r="F103" s="26" t="s">
        <v>74</v>
      </c>
      <c r="G103" s="27"/>
      <c r="H103" s="26" t="s">
        <v>38</v>
      </c>
      <c r="I103" s="26" t="s">
        <v>75</v>
      </c>
      <c r="J103" s="26" t="s">
        <v>76</v>
      </c>
      <c r="K103" s="25"/>
    </row>
    <row r="104" spans="2:11" customFormat="1" ht="17.25" customHeight="1" x14ac:dyDescent="0.2">
      <c r="B104" s="24"/>
      <c r="C104" s="28" t="s">
        <v>77</v>
      </c>
      <c r="D104" s="28"/>
      <c r="E104" s="28"/>
      <c r="F104" s="29" t="s">
        <v>78</v>
      </c>
      <c r="G104" s="30"/>
      <c r="H104" s="28"/>
      <c r="I104" s="28"/>
      <c r="J104" s="28" t="s">
        <v>79</v>
      </c>
      <c r="K104" s="25"/>
    </row>
    <row r="105" spans="2:11" customFormat="1" ht="5.25" customHeight="1" x14ac:dyDescent="0.2">
      <c r="B105" s="24"/>
      <c r="C105" s="26"/>
      <c r="D105" s="26"/>
      <c r="E105" s="26"/>
      <c r="F105" s="26"/>
      <c r="G105" s="42"/>
      <c r="H105" s="26"/>
      <c r="I105" s="26"/>
      <c r="J105" s="26"/>
      <c r="K105" s="25"/>
    </row>
    <row r="106" spans="2:11" customFormat="1" ht="15" customHeight="1" x14ac:dyDescent="0.2">
      <c r="B106" s="24"/>
      <c r="C106" s="13" t="s">
        <v>36</v>
      </c>
      <c r="D106" s="33"/>
      <c r="E106" s="33"/>
      <c r="F106" s="34" t="s">
        <v>80</v>
      </c>
      <c r="G106" s="13"/>
      <c r="H106" s="13" t="s">
        <v>122</v>
      </c>
      <c r="I106" s="13" t="s">
        <v>82</v>
      </c>
      <c r="J106" s="13">
        <v>20</v>
      </c>
      <c r="K106" s="25"/>
    </row>
    <row r="107" spans="2:11" customFormat="1" ht="15" customHeight="1" x14ac:dyDescent="0.2">
      <c r="B107" s="24"/>
      <c r="C107" s="13" t="s">
        <v>83</v>
      </c>
      <c r="D107" s="13"/>
      <c r="E107" s="13"/>
      <c r="F107" s="34" t="s">
        <v>80</v>
      </c>
      <c r="G107" s="13"/>
      <c r="H107" s="13" t="s">
        <v>122</v>
      </c>
      <c r="I107" s="13" t="s">
        <v>82</v>
      </c>
      <c r="J107" s="13">
        <v>120</v>
      </c>
      <c r="K107" s="25"/>
    </row>
    <row r="108" spans="2:11" customFormat="1" ht="15" customHeight="1" x14ac:dyDescent="0.2">
      <c r="B108" s="36"/>
      <c r="C108" s="13" t="s">
        <v>85</v>
      </c>
      <c r="D108" s="13"/>
      <c r="E108" s="13"/>
      <c r="F108" s="34" t="s">
        <v>86</v>
      </c>
      <c r="G108" s="13"/>
      <c r="H108" s="13" t="s">
        <v>122</v>
      </c>
      <c r="I108" s="13" t="s">
        <v>82</v>
      </c>
      <c r="J108" s="13">
        <v>50</v>
      </c>
      <c r="K108" s="25"/>
    </row>
    <row r="109" spans="2:11" customFormat="1" ht="15" customHeight="1" x14ac:dyDescent="0.2">
      <c r="B109" s="36"/>
      <c r="C109" s="13" t="s">
        <v>88</v>
      </c>
      <c r="D109" s="13"/>
      <c r="E109" s="13"/>
      <c r="F109" s="34" t="s">
        <v>80</v>
      </c>
      <c r="G109" s="13"/>
      <c r="H109" s="13" t="s">
        <v>122</v>
      </c>
      <c r="I109" s="13" t="s">
        <v>90</v>
      </c>
      <c r="J109" s="13"/>
      <c r="K109" s="25"/>
    </row>
    <row r="110" spans="2:11" customFormat="1" ht="15" customHeight="1" x14ac:dyDescent="0.2">
      <c r="B110" s="36"/>
      <c r="C110" s="13" t="s">
        <v>99</v>
      </c>
      <c r="D110" s="13"/>
      <c r="E110" s="13"/>
      <c r="F110" s="34" t="s">
        <v>86</v>
      </c>
      <c r="G110" s="13"/>
      <c r="H110" s="13" t="s">
        <v>122</v>
      </c>
      <c r="I110" s="13" t="s">
        <v>82</v>
      </c>
      <c r="J110" s="13">
        <v>50</v>
      </c>
      <c r="K110" s="25"/>
    </row>
    <row r="111" spans="2:11" customFormat="1" ht="15" customHeight="1" x14ac:dyDescent="0.2">
      <c r="B111" s="36"/>
      <c r="C111" s="13" t="s">
        <v>107</v>
      </c>
      <c r="D111" s="13"/>
      <c r="E111" s="13"/>
      <c r="F111" s="34" t="s">
        <v>86</v>
      </c>
      <c r="G111" s="13"/>
      <c r="H111" s="13" t="s">
        <v>122</v>
      </c>
      <c r="I111" s="13" t="s">
        <v>82</v>
      </c>
      <c r="J111" s="13">
        <v>50</v>
      </c>
      <c r="K111" s="25"/>
    </row>
    <row r="112" spans="2:11" customFormat="1" ht="15" customHeight="1" x14ac:dyDescent="0.2">
      <c r="B112" s="36"/>
      <c r="C112" s="13" t="s">
        <v>105</v>
      </c>
      <c r="D112" s="13"/>
      <c r="E112" s="13"/>
      <c r="F112" s="34" t="s">
        <v>86</v>
      </c>
      <c r="G112" s="13"/>
      <c r="H112" s="13" t="s">
        <v>122</v>
      </c>
      <c r="I112" s="13" t="s">
        <v>82</v>
      </c>
      <c r="J112" s="13">
        <v>50</v>
      </c>
      <c r="K112" s="25"/>
    </row>
    <row r="113" spans="2:11" customFormat="1" ht="15" customHeight="1" x14ac:dyDescent="0.2">
      <c r="B113" s="36"/>
      <c r="C113" s="13" t="s">
        <v>36</v>
      </c>
      <c r="D113" s="13"/>
      <c r="E113" s="13"/>
      <c r="F113" s="34" t="s">
        <v>80</v>
      </c>
      <c r="G113" s="13"/>
      <c r="H113" s="13" t="s">
        <v>123</v>
      </c>
      <c r="I113" s="13" t="s">
        <v>82</v>
      </c>
      <c r="J113" s="13">
        <v>20</v>
      </c>
      <c r="K113" s="25"/>
    </row>
    <row r="114" spans="2:11" customFormat="1" ht="15" customHeight="1" x14ac:dyDescent="0.2">
      <c r="B114" s="36"/>
      <c r="C114" s="13" t="s">
        <v>124</v>
      </c>
      <c r="D114" s="13"/>
      <c r="E114" s="13"/>
      <c r="F114" s="34" t="s">
        <v>80</v>
      </c>
      <c r="G114" s="13"/>
      <c r="H114" s="13" t="s">
        <v>125</v>
      </c>
      <c r="I114" s="13" t="s">
        <v>82</v>
      </c>
      <c r="J114" s="13">
        <v>120</v>
      </c>
      <c r="K114" s="25"/>
    </row>
    <row r="115" spans="2:11" customFormat="1" ht="15" customHeight="1" x14ac:dyDescent="0.2">
      <c r="B115" s="36"/>
      <c r="C115" s="13" t="s">
        <v>117</v>
      </c>
      <c r="D115" s="13"/>
      <c r="E115" s="13"/>
      <c r="F115" s="34" t="s">
        <v>80</v>
      </c>
      <c r="G115" s="13"/>
      <c r="H115" s="13" t="s">
        <v>126</v>
      </c>
      <c r="I115" s="13" t="s">
        <v>115</v>
      </c>
      <c r="J115" s="13"/>
      <c r="K115" s="25"/>
    </row>
    <row r="116" spans="2:11" customFormat="1" ht="15" customHeight="1" x14ac:dyDescent="0.2">
      <c r="B116" s="36"/>
      <c r="C116" s="13" t="s">
        <v>119</v>
      </c>
      <c r="D116" s="13"/>
      <c r="E116" s="13"/>
      <c r="F116" s="34" t="s">
        <v>80</v>
      </c>
      <c r="G116" s="13"/>
      <c r="H116" s="13" t="s">
        <v>127</v>
      </c>
      <c r="I116" s="13" t="s">
        <v>115</v>
      </c>
      <c r="J116" s="13"/>
      <c r="K116" s="25"/>
    </row>
    <row r="117" spans="2:11" customFormat="1" ht="15" customHeight="1" x14ac:dyDescent="0.2">
      <c r="B117" s="36"/>
      <c r="C117" s="13" t="s">
        <v>75</v>
      </c>
      <c r="D117" s="13"/>
      <c r="E117" s="13"/>
      <c r="F117" s="34" t="s">
        <v>80</v>
      </c>
      <c r="G117" s="13"/>
      <c r="H117" s="13" t="s">
        <v>128</v>
      </c>
      <c r="I117" s="13" t="s">
        <v>129</v>
      </c>
      <c r="J117" s="13"/>
      <c r="K117" s="25"/>
    </row>
    <row r="118" spans="2:11" customFormat="1" ht="15" customHeight="1" x14ac:dyDescent="0.2">
      <c r="B118" s="37"/>
      <c r="C118" s="43"/>
      <c r="D118" s="43"/>
      <c r="E118" s="43"/>
      <c r="F118" s="43"/>
      <c r="G118" s="43"/>
      <c r="H118" s="43"/>
      <c r="I118" s="43"/>
      <c r="J118" s="43"/>
      <c r="K118" s="39"/>
    </row>
    <row r="119" spans="2:11" customFormat="1" ht="18.75" customHeight="1" x14ac:dyDescent="0.2">
      <c r="B119" s="44"/>
      <c r="C119" s="45"/>
      <c r="D119" s="45"/>
      <c r="E119" s="45"/>
      <c r="F119" s="46"/>
      <c r="G119" s="45"/>
      <c r="H119" s="45"/>
      <c r="I119" s="45"/>
      <c r="J119" s="45"/>
      <c r="K119" s="44"/>
    </row>
    <row r="120" spans="2:11" customFormat="1" ht="18.75" customHeight="1" x14ac:dyDescent="0.2">
      <c r="B120" s="20"/>
      <c r="C120" s="20"/>
      <c r="D120" s="20"/>
      <c r="E120" s="20"/>
      <c r="F120" s="20"/>
      <c r="G120" s="20"/>
      <c r="H120" s="20"/>
      <c r="I120" s="20"/>
      <c r="J120" s="20"/>
      <c r="K120" s="20"/>
    </row>
    <row r="121" spans="2:11" customFormat="1" ht="7.5" customHeight="1" x14ac:dyDescent="0.2">
      <c r="B121" s="47"/>
      <c r="C121" s="48"/>
      <c r="D121" s="48"/>
      <c r="E121" s="48"/>
      <c r="F121" s="48"/>
      <c r="G121" s="48"/>
      <c r="H121" s="48"/>
      <c r="I121" s="48"/>
      <c r="J121" s="48"/>
      <c r="K121" s="49"/>
    </row>
    <row r="122" spans="2:11" customFormat="1" ht="45" customHeight="1" x14ac:dyDescent="0.2">
      <c r="B122" s="50"/>
      <c r="C122" s="83" t="s">
        <v>130</v>
      </c>
      <c r="D122" s="83"/>
      <c r="E122" s="83"/>
      <c r="F122" s="83"/>
      <c r="G122" s="83"/>
      <c r="H122" s="83"/>
      <c r="I122" s="83"/>
      <c r="J122" s="83"/>
      <c r="K122" s="51"/>
    </row>
    <row r="123" spans="2:11" customFormat="1" ht="17.25" customHeight="1" x14ac:dyDescent="0.2">
      <c r="B123" s="52"/>
      <c r="C123" s="26" t="s">
        <v>73</v>
      </c>
      <c r="D123" s="26"/>
      <c r="E123" s="26"/>
      <c r="F123" s="26" t="s">
        <v>74</v>
      </c>
      <c r="G123" s="27"/>
      <c r="H123" s="26" t="s">
        <v>38</v>
      </c>
      <c r="I123" s="26" t="s">
        <v>75</v>
      </c>
      <c r="J123" s="26" t="s">
        <v>76</v>
      </c>
      <c r="K123" s="53"/>
    </row>
    <row r="124" spans="2:11" customFormat="1" ht="17.25" customHeight="1" x14ac:dyDescent="0.2">
      <c r="B124" s="52"/>
      <c r="C124" s="28" t="s">
        <v>77</v>
      </c>
      <c r="D124" s="28"/>
      <c r="E124" s="28"/>
      <c r="F124" s="29" t="s">
        <v>78</v>
      </c>
      <c r="G124" s="30"/>
      <c r="H124" s="28"/>
      <c r="I124" s="28"/>
      <c r="J124" s="28" t="s">
        <v>79</v>
      </c>
      <c r="K124" s="53"/>
    </row>
    <row r="125" spans="2:11" customFormat="1" ht="5.25" customHeight="1" x14ac:dyDescent="0.2">
      <c r="B125" s="54"/>
      <c r="C125" s="31"/>
      <c r="D125" s="31"/>
      <c r="E125" s="31"/>
      <c r="F125" s="31"/>
      <c r="G125" s="55"/>
      <c r="H125" s="31"/>
      <c r="I125" s="31"/>
      <c r="J125" s="31"/>
      <c r="K125" s="56"/>
    </row>
    <row r="126" spans="2:11" customFormat="1" ht="15" customHeight="1" x14ac:dyDescent="0.2">
      <c r="B126" s="54"/>
      <c r="C126" s="13" t="s">
        <v>83</v>
      </c>
      <c r="D126" s="33"/>
      <c r="E126" s="33"/>
      <c r="F126" s="34" t="s">
        <v>80</v>
      </c>
      <c r="G126" s="13"/>
      <c r="H126" s="13" t="s">
        <v>122</v>
      </c>
      <c r="I126" s="13" t="s">
        <v>82</v>
      </c>
      <c r="J126" s="13">
        <v>120</v>
      </c>
      <c r="K126" s="57"/>
    </row>
    <row r="127" spans="2:11" customFormat="1" ht="15" customHeight="1" x14ac:dyDescent="0.2">
      <c r="B127" s="54"/>
      <c r="C127" s="13" t="s">
        <v>131</v>
      </c>
      <c r="D127" s="13"/>
      <c r="E127" s="13"/>
      <c r="F127" s="34" t="s">
        <v>80</v>
      </c>
      <c r="G127" s="13"/>
      <c r="H127" s="13" t="s">
        <v>132</v>
      </c>
      <c r="I127" s="13" t="s">
        <v>82</v>
      </c>
      <c r="J127" s="13" t="s">
        <v>133</v>
      </c>
      <c r="K127" s="57"/>
    </row>
    <row r="128" spans="2:11" customFormat="1" ht="15" customHeight="1" x14ac:dyDescent="0.2">
      <c r="B128" s="54"/>
      <c r="C128" s="13" t="s">
        <v>21</v>
      </c>
      <c r="D128" s="13"/>
      <c r="E128" s="13"/>
      <c r="F128" s="34" t="s">
        <v>80</v>
      </c>
      <c r="G128" s="13"/>
      <c r="H128" s="13" t="s">
        <v>134</v>
      </c>
      <c r="I128" s="13" t="s">
        <v>82</v>
      </c>
      <c r="J128" s="13" t="s">
        <v>133</v>
      </c>
      <c r="K128" s="57"/>
    </row>
    <row r="129" spans="2:11" customFormat="1" ht="15" customHeight="1" x14ac:dyDescent="0.2">
      <c r="B129" s="54"/>
      <c r="C129" s="13" t="s">
        <v>91</v>
      </c>
      <c r="D129" s="13"/>
      <c r="E129" s="13"/>
      <c r="F129" s="34" t="s">
        <v>86</v>
      </c>
      <c r="G129" s="13"/>
      <c r="H129" s="13" t="s">
        <v>92</v>
      </c>
      <c r="I129" s="13" t="s">
        <v>82</v>
      </c>
      <c r="J129" s="13">
        <v>15</v>
      </c>
      <c r="K129" s="57"/>
    </row>
    <row r="130" spans="2:11" customFormat="1" ht="15" customHeight="1" x14ac:dyDescent="0.2">
      <c r="B130" s="54"/>
      <c r="C130" s="13" t="s">
        <v>93</v>
      </c>
      <c r="D130" s="13"/>
      <c r="E130" s="13"/>
      <c r="F130" s="34" t="s">
        <v>86</v>
      </c>
      <c r="G130" s="13"/>
      <c r="H130" s="13" t="s">
        <v>94</v>
      </c>
      <c r="I130" s="13" t="s">
        <v>82</v>
      </c>
      <c r="J130" s="13">
        <v>15</v>
      </c>
      <c r="K130" s="57"/>
    </row>
    <row r="131" spans="2:11" customFormat="1" ht="15" customHeight="1" x14ac:dyDescent="0.2">
      <c r="B131" s="54"/>
      <c r="C131" s="13" t="s">
        <v>95</v>
      </c>
      <c r="D131" s="13"/>
      <c r="E131" s="13"/>
      <c r="F131" s="34" t="s">
        <v>86</v>
      </c>
      <c r="G131" s="13"/>
      <c r="H131" s="13" t="s">
        <v>96</v>
      </c>
      <c r="I131" s="13" t="s">
        <v>82</v>
      </c>
      <c r="J131" s="13">
        <v>20</v>
      </c>
      <c r="K131" s="57"/>
    </row>
    <row r="132" spans="2:11" customFormat="1" ht="15" customHeight="1" x14ac:dyDescent="0.2">
      <c r="B132" s="54"/>
      <c r="C132" s="13" t="s">
        <v>97</v>
      </c>
      <c r="D132" s="13"/>
      <c r="E132" s="13"/>
      <c r="F132" s="34" t="s">
        <v>86</v>
      </c>
      <c r="G132" s="13"/>
      <c r="H132" s="13" t="s">
        <v>98</v>
      </c>
      <c r="I132" s="13" t="s">
        <v>82</v>
      </c>
      <c r="J132" s="13">
        <v>20</v>
      </c>
      <c r="K132" s="57"/>
    </row>
    <row r="133" spans="2:11" customFormat="1" ht="15" customHeight="1" x14ac:dyDescent="0.2">
      <c r="B133" s="54"/>
      <c r="C133" s="13" t="s">
        <v>85</v>
      </c>
      <c r="D133" s="13"/>
      <c r="E133" s="13"/>
      <c r="F133" s="34" t="s">
        <v>86</v>
      </c>
      <c r="G133" s="13"/>
      <c r="H133" s="13" t="s">
        <v>122</v>
      </c>
      <c r="I133" s="13" t="s">
        <v>82</v>
      </c>
      <c r="J133" s="13">
        <v>50</v>
      </c>
      <c r="K133" s="57"/>
    </row>
    <row r="134" spans="2:11" customFormat="1" ht="15" customHeight="1" x14ac:dyDescent="0.2">
      <c r="B134" s="54"/>
      <c r="C134" s="13" t="s">
        <v>99</v>
      </c>
      <c r="D134" s="13"/>
      <c r="E134" s="13"/>
      <c r="F134" s="34" t="s">
        <v>86</v>
      </c>
      <c r="G134" s="13"/>
      <c r="H134" s="13" t="s">
        <v>122</v>
      </c>
      <c r="I134" s="13" t="s">
        <v>82</v>
      </c>
      <c r="J134" s="13">
        <v>50</v>
      </c>
      <c r="K134" s="57"/>
    </row>
    <row r="135" spans="2:11" customFormat="1" ht="15" customHeight="1" x14ac:dyDescent="0.2">
      <c r="B135" s="54"/>
      <c r="C135" s="13" t="s">
        <v>105</v>
      </c>
      <c r="D135" s="13"/>
      <c r="E135" s="13"/>
      <c r="F135" s="34" t="s">
        <v>86</v>
      </c>
      <c r="G135" s="13"/>
      <c r="H135" s="13" t="s">
        <v>122</v>
      </c>
      <c r="I135" s="13" t="s">
        <v>82</v>
      </c>
      <c r="J135" s="13">
        <v>50</v>
      </c>
      <c r="K135" s="57"/>
    </row>
    <row r="136" spans="2:11" customFormat="1" ht="15" customHeight="1" x14ac:dyDescent="0.2">
      <c r="B136" s="54"/>
      <c r="C136" s="13" t="s">
        <v>107</v>
      </c>
      <c r="D136" s="13"/>
      <c r="E136" s="13"/>
      <c r="F136" s="34" t="s">
        <v>86</v>
      </c>
      <c r="G136" s="13"/>
      <c r="H136" s="13" t="s">
        <v>122</v>
      </c>
      <c r="I136" s="13" t="s">
        <v>82</v>
      </c>
      <c r="J136" s="13">
        <v>50</v>
      </c>
      <c r="K136" s="57"/>
    </row>
    <row r="137" spans="2:11" customFormat="1" ht="15" customHeight="1" x14ac:dyDescent="0.2">
      <c r="B137" s="54"/>
      <c r="C137" s="13" t="s">
        <v>108</v>
      </c>
      <c r="D137" s="13"/>
      <c r="E137" s="13"/>
      <c r="F137" s="34" t="s">
        <v>86</v>
      </c>
      <c r="G137" s="13"/>
      <c r="H137" s="13" t="s">
        <v>135</v>
      </c>
      <c r="I137" s="13" t="s">
        <v>82</v>
      </c>
      <c r="J137" s="13">
        <v>255</v>
      </c>
      <c r="K137" s="57"/>
    </row>
    <row r="138" spans="2:11" customFormat="1" ht="15" customHeight="1" x14ac:dyDescent="0.2">
      <c r="B138" s="54"/>
      <c r="C138" s="13" t="s">
        <v>110</v>
      </c>
      <c r="D138" s="13"/>
      <c r="E138" s="13"/>
      <c r="F138" s="34" t="s">
        <v>80</v>
      </c>
      <c r="G138" s="13"/>
      <c r="H138" s="13" t="s">
        <v>136</v>
      </c>
      <c r="I138" s="13" t="s">
        <v>112</v>
      </c>
      <c r="J138" s="13"/>
      <c r="K138" s="57"/>
    </row>
    <row r="139" spans="2:11" customFormat="1" ht="15" customHeight="1" x14ac:dyDescent="0.2">
      <c r="B139" s="54"/>
      <c r="C139" s="13" t="s">
        <v>113</v>
      </c>
      <c r="D139" s="13"/>
      <c r="E139" s="13"/>
      <c r="F139" s="34" t="s">
        <v>80</v>
      </c>
      <c r="G139" s="13"/>
      <c r="H139" s="13" t="s">
        <v>137</v>
      </c>
      <c r="I139" s="13" t="s">
        <v>115</v>
      </c>
      <c r="J139" s="13"/>
      <c r="K139" s="57"/>
    </row>
    <row r="140" spans="2:11" customFormat="1" ht="15" customHeight="1" x14ac:dyDescent="0.2">
      <c r="B140" s="54"/>
      <c r="C140" s="13" t="s">
        <v>116</v>
      </c>
      <c r="D140" s="13"/>
      <c r="E140" s="13"/>
      <c r="F140" s="34" t="s">
        <v>80</v>
      </c>
      <c r="G140" s="13"/>
      <c r="H140" s="13" t="s">
        <v>116</v>
      </c>
      <c r="I140" s="13" t="s">
        <v>115</v>
      </c>
      <c r="J140" s="13"/>
      <c r="K140" s="57"/>
    </row>
    <row r="141" spans="2:11" customFormat="1" ht="15" customHeight="1" x14ac:dyDescent="0.2">
      <c r="B141" s="54"/>
      <c r="C141" s="13" t="s">
        <v>117</v>
      </c>
      <c r="D141" s="13"/>
      <c r="E141" s="13"/>
      <c r="F141" s="34" t="s">
        <v>80</v>
      </c>
      <c r="G141" s="13"/>
      <c r="H141" s="13" t="s">
        <v>138</v>
      </c>
      <c r="I141" s="13" t="s">
        <v>115</v>
      </c>
      <c r="J141" s="13"/>
      <c r="K141" s="57"/>
    </row>
    <row r="142" spans="2:11" customFormat="1" ht="15" customHeight="1" x14ac:dyDescent="0.2">
      <c r="B142" s="54"/>
      <c r="C142" s="13" t="s">
        <v>139</v>
      </c>
      <c r="D142" s="13"/>
      <c r="E142" s="13"/>
      <c r="F142" s="34" t="s">
        <v>80</v>
      </c>
      <c r="G142" s="13"/>
      <c r="H142" s="13" t="s">
        <v>140</v>
      </c>
      <c r="I142" s="13" t="s">
        <v>115</v>
      </c>
      <c r="J142" s="13"/>
      <c r="K142" s="57"/>
    </row>
    <row r="143" spans="2:11" customFormat="1" ht="15" customHeight="1" x14ac:dyDescent="0.2">
      <c r="B143" s="58"/>
      <c r="C143" s="59"/>
      <c r="D143" s="59"/>
      <c r="E143" s="59"/>
      <c r="F143" s="59"/>
      <c r="G143" s="59"/>
      <c r="H143" s="59"/>
      <c r="I143" s="59"/>
      <c r="J143" s="59"/>
      <c r="K143" s="60"/>
    </row>
    <row r="144" spans="2:11" customFormat="1" ht="18.75" customHeight="1" x14ac:dyDescent="0.2">
      <c r="B144" s="45"/>
      <c r="C144" s="45"/>
      <c r="D144" s="45"/>
      <c r="E144" s="45"/>
      <c r="F144" s="46"/>
      <c r="G144" s="45"/>
      <c r="H144" s="45"/>
      <c r="I144" s="45"/>
      <c r="J144" s="45"/>
      <c r="K144" s="45"/>
    </row>
    <row r="145" spans="2:11" customFormat="1" ht="18.75" customHeight="1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2:11" customFormat="1" ht="7.5" customHeight="1" x14ac:dyDescent="0.2">
      <c r="B146" s="21"/>
      <c r="C146" s="22"/>
      <c r="D146" s="22"/>
      <c r="E146" s="22"/>
      <c r="F146" s="22"/>
      <c r="G146" s="22"/>
      <c r="H146" s="22"/>
      <c r="I146" s="22"/>
      <c r="J146" s="22"/>
      <c r="K146" s="23"/>
    </row>
    <row r="147" spans="2:11" customFormat="1" ht="45" customHeight="1" x14ac:dyDescent="0.2">
      <c r="B147" s="24"/>
      <c r="C147" s="86" t="s">
        <v>141</v>
      </c>
      <c r="D147" s="86"/>
      <c r="E147" s="86"/>
      <c r="F147" s="86"/>
      <c r="G147" s="86"/>
      <c r="H147" s="86"/>
      <c r="I147" s="86"/>
      <c r="J147" s="86"/>
      <c r="K147" s="25"/>
    </row>
    <row r="148" spans="2:11" customFormat="1" ht="17.25" customHeight="1" x14ac:dyDescent="0.2">
      <c r="B148" s="24"/>
      <c r="C148" s="26" t="s">
        <v>73</v>
      </c>
      <c r="D148" s="26"/>
      <c r="E148" s="26"/>
      <c r="F148" s="26" t="s">
        <v>74</v>
      </c>
      <c r="G148" s="27"/>
      <c r="H148" s="26" t="s">
        <v>38</v>
      </c>
      <c r="I148" s="26" t="s">
        <v>75</v>
      </c>
      <c r="J148" s="26" t="s">
        <v>76</v>
      </c>
      <c r="K148" s="25"/>
    </row>
    <row r="149" spans="2:11" customFormat="1" ht="17.25" customHeight="1" x14ac:dyDescent="0.2">
      <c r="B149" s="24"/>
      <c r="C149" s="28" t="s">
        <v>77</v>
      </c>
      <c r="D149" s="28"/>
      <c r="E149" s="28"/>
      <c r="F149" s="29" t="s">
        <v>78</v>
      </c>
      <c r="G149" s="30"/>
      <c r="H149" s="28"/>
      <c r="I149" s="28"/>
      <c r="J149" s="28" t="s">
        <v>79</v>
      </c>
      <c r="K149" s="25"/>
    </row>
    <row r="150" spans="2:11" customFormat="1" ht="5.25" customHeight="1" x14ac:dyDescent="0.2">
      <c r="B150" s="36"/>
      <c r="C150" s="31"/>
      <c r="D150" s="31"/>
      <c r="E150" s="31"/>
      <c r="F150" s="31"/>
      <c r="G150" s="32"/>
      <c r="H150" s="31"/>
      <c r="I150" s="31"/>
      <c r="J150" s="31"/>
      <c r="K150" s="57"/>
    </row>
    <row r="151" spans="2:11" customFormat="1" ht="15" customHeight="1" x14ac:dyDescent="0.2">
      <c r="B151" s="36"/>
      <c r="C151" s="61" t="s">
        <v>83</v>
      </c>
      <c r="D151" s="13"/>
      <c r="E151" s="13"/>
      <c r="F151" s="62" t="s">
        <v>80</v>
      </c>
      <c r="G151" s="13"/>
      <c r="H151" s="61" t="s">
        <v>122</v>
      </c>
      <c r="I151" s="61" t="s">
        <v>82</v>
      </c>
      <c r="J151" s="61">
        <v>120</v>
      </c>
      <c r="K151" s="57"/>
    </row>
    <row r="152" spans="2:11" customFormat="1" ht="15" customHeight="1" x14ac:dyDescent="0.2">
      <c r="B152" s="36"/>
      <c r="C152" s="61" t="s">
        <v>131</v>
      </c>
      <c r="D152" s="13"/>
      <c r="E152" s="13"/>
      <c r="F152" s="62" t="s">
        <v>80</v>
      </c>
      <c r="G152" s="13"/>
      <c r="H152" s="61" t="s">
        <v>142</v>
      </c>
      <c r="I152" s="61" t="s">
        <v>82</v>
      </c>
      <c r="J152" s="61" t="s">
        <v>133</v>
      </c>
      <c r="K152" s="57"/>
    </row>
    <row r="153" spans="2:11" customFormat="1" ht="15" customHeight="1" x14ac:dyDescent="0.2">
      <c r="B153" s="36"/>
      <c r="C153" s="61" t="s">
        <v>21</v>
      </c>
      <c r="D153" s="13"/>
      <c r="E153" s="13"/>
      <c r="F153" s="62" t="s">
        <v>80</v>
      </c>
      <c r="G153" s="13"/>
      <c r="H153" s="61" t="s">
        <v>143</v>
      </c>
      <c r="I153" s="61" t="s">
        <v>82</v>
      </c>
      <c r="J153" s="61" t="s">
        <v>133</v>
      </c>
      <c r="K153" s="57"/>
    </row>
    <row r="154" spans="2:11" customFormat="1" ht="15" customHeight="1" x14ac:dyDescent="0.2">
      <c r="B154" s="36"/>
      <c r="C154" s="61" t="s">
        <v>85</v>
      </c>
      <c r="D154" s="13"/>
      <c r="E154" s="13"/>
      <c r="F154" s="62" t="s">
        <v>86</v>
      </c>
      <c r="G154" s="13"/>
      <c r="H154" s="61" t="s">
        <v>122</v>
      </c>
      <c r="I154" s="61" t="s">
        <v>82</v>
      </c>
      <c r="J154" s="61">
        <v>50</v>
      </c>
      <c r="K154" s="57"/>
    </row>
    <row r="155" spans="2:11" customFormat="1" ht="15" customHeight="1" x14ac:dyDescent="0.2">
      <c r="B155" s="36"/>
      <c r="C155" s="61" t="s">
        <v>88</v>
      </c>
      <c r="D155" s="13"/>
      <c r="E155" s="13"/>
      <c r="F155" s="62" t="s">
        <v>80</v>
      </c>
      <c r="G155" s="13"/>
      <c r="H155" s="61" t="s">
        <v>122</v>
      </c>
      <c r="I155" s="61" t="s">
        <v>90</v>
      </c>
      <c r="J155" s="61"/>
      <c r="K155" s="57"/>
    </row>
    <row r="156" spans="2:11" customFormat="1" ht="15" customHeight="1" x14ac:dyDescent="0.2">
      <c r="B156" s="36"/>
      <c r="C156" s="61" t="s">
        <v>99</v>
      </c>
      <c r="D156" s="13"/>
      <c r="E156" s="13"/>
      <c r="F156" s="62" t="s">
        <v>86</v>
      </c>
      <c r="G156" s="13"/>
      <c r="H156" s="61" t="s">
        <v>122</v>
      </c>
      <c r="I156" s="61" t="s">
        <v>82</v>
      </c>
      <c r="J156" s="61">
        <v>50</v>
      </c>
      <c r="K156" s="57"/>
    </row>
    <row r="157" spans="2:11" customFormat="1" ht="15" customHeight="1" x14ac:dyDescent="0.2">
      <c r="B157" s="36"/>
      <c r="C157" s="61" t="s">
        <v>107</v>
      </c>
      <c r="D157" s="13"/>
      <c r="E157" s="13"/>
      <c r="F157" s="62" t="s">
        <v>86</v>
      </c>
      <c r="G157" s="13"/>
      <c r="H157" s="61" t="s">
        <v>122</v>
      </c>
      <c r="I157" s="61" t="s">
        <v>82</v>
      </c>
      <c r="J157" s="61">
        <v>50</v>
      </c>
      <c r="K157" s="57"/>
    </row>
    <row r="158" spans="2:11" customFormat="1" ht="15" customHeight="1" x14ac:dyDescent="0.2">
      <c r="B158" s="36"/>
      <c r="C158" s="61" t="s">
        <v>105</v>
      </c>
      <c r="D158" s="13"/>
      <c r="E158" s="13"/>
      <c r="F158" s="62" t="s">
        <v>86</v>
      </c>
      <c r="G158" s="13"/>
      <c r="H158" s="61" t="s">
        <v>122</v>
      </c>
      <c r="I158" s="61" t="s">
        <v>82</v>
      </c>
      <c r="J158" s="61">
        <v>50</v>
      </c>
      <c r="K158" s="57"/>
    </row>
    <row r="159" spans="2:11" customFormat="1" ht="15" customHeight="1" x14ac:dyDescent="0.2">
      <c r="B159" s="36"/>
      <c r="C159" s="61" t="s">
        <v>144</v>
      </c>
      <c r="D159" s="13"/>
      <c r="E159" s="13"/>
      <c r="F159" s="62" t="s">
        <v>80</v>
      </c>
      <c r="G159" s="13"/>
      <c r="H159" s="61" t="s">
        <v>145</v>
      </c>
      <c r="I159" s="61" t="s">
        <v>82</v>
      </c>
      <c r="J159" s="61" t="s">
        <v>146</v>
      </c>
      <c r="K159" s="57"/>
    </row>
    <row r="160" spans="2:11" customFormat="1" ht="15" customHeight="1" x14ac:dyDescent="0.2">
      <c r="B160" s="36"/>
      <c r="C160" s="61" t="s">
        <v>147</v>
      </c>
      <c r="D160" s="13"/>
      <c r="E160" s="13"/>
      <c r="F160" s="62" t="s">
        <v>80</v>
      </c>
      <c r="G160" s="13"/>
      <c r="H160" s="61" t="s">
        <v>148</v>
      </c>
      <c r="I160" s="61" t="s">
        <v>115</v>
      </c>
      <c r="J160" s="61"/>
      <c r="K160" s="57"/>
    </row>
    <row r="161" spans="2:11" customFormat="1" ht="15" customHeight="1" x14ac:dyDescent="0.2">
      <c r="B161" s="63"/>
      <c r="C161" s="43"/>
      <c r="D161" s="43"/>
      <c r="E161" s="43"/>
      <c r="F161" s="43"/>
      <c r="G161" s="43"/>
      <c r="H161" s="43"/>
      <c r="I161" s="43"/>
      <c r="J161" s="43"/>
      <c r="K161" s="64"/>
    </row>
    <row r="162" spans="2:11" customFormat="1" ht="18.75" customHeight="1" x14ac:dyDescent="0.2">
      <c r="B162" s="45"/>
      <c r="C162" s="55"/>
      <c r="D162" s="55"/>
      <c r="E162" s="55"/>
      <c r="F162" s="65"/>
      <c r="G162" s="55"/>
      <c r="H162" s="55"/>
      <c r="I162" s="55"/>
      <c r="J162" s="55"/>
      <c r="K162" s="45"/>
    </row>
    <row r="163" spans="2:11" customFormat="1" ht="18.75" customHeight="1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</row>
    <row r="164" spans="2:11" customFormat="1" ht="7.5" customHeight="1" x14ac:dyDescent="0.2">
      <c r="B164" s="1"/>
      <c r="C164" s="2"/>
      <c r="D164" s="2"/>
      <c r="E164" s="2"/>
      <c r="F164" s="2"/>
      <c r="G164" s="2"/>
      <c r="H164" s="2"/>
      <c r="I164" s="2"/>
      <c r="J164" s="2"/>
      <c r="K164" s="3"/>
    </row>
    <row r="165" spans="2:11" customFormat="1" ht="45" customHeight="1" x14ac:dyDescent="0.2">
      <c r="B165" s="4"/>
      <c r="C165" s="83" t="s">
        <v>149</v>
      </c>
      <c r="D165" s="83"/>
      <c r="E165" s="83"/>
      <c r="F165" s="83"/>
      <c r="G165" s="83"/>
      <c r="H165" s="83"/>
      <c r="I165" s="83"/>
      <c r="J165" s="83"/>
      <c r="K165" s="5"/>
    </row>
    <row r="166" spans="2:11" customFormat="1" ht="17.25" customHeight="1" x14ac:dyDescent="0.2">
      <c r="B166" s="4"/>
      <c r="C166" s="26" t="s">
        <v>73</v>
      </c>
      <c r="D166" s="26"/>
      <c r="E166" s="26"/>
      <c r="F166" s="26" t="s">
        <v>74</v>
      </c>
      <c r="G166" s="66"/>
      <c r="H166" s="67" t="s">
        <v>38</v>
      </c>
      <c r="I166" s="67" t="s">
        <v>75</v>
      </c>
      <c r="J166" s="26" t="s">
        <v>76</v>
      </c>
      <c r="K166" s="5"/>
    </row>
    <row r="167" spans="2:11" customFormat="1" ht="17.25" customHeight="1" x14ac:dyDescent="0.2">
      <c r="B167" s="7"/>
      <c r="C167" s="28" t="s">
        <v>77</v>
      </c>
      <c r="D167" s="28"/>
      <c r="E167" s="28"/>
      <c r="F167" s="29" t="s">
        <v>78</v>
      </c>
      <c r="G167" s="68"/>
      <c r="H167" s="69"/>
      <c r="I167" s="69"/>
      <c r="J167" s="28" t="s">
        <v>79</v>
      </c>
      <c r="K167" s="8"/>
    </row>
    <row r="168" spans="2:11" customFormat="1" ht="5.25" customHeight="1" x14ac:dyDescent="0.2">
      <c r="B168" s="36"/>
      <c r="C168" s="31"/>
      <c r="D168" s="31"/>
      <c r="E168" s="31"/>
      <c r="F168" s="31"/>
      <c r="G168" s="32"/>
      <c r="H168" s="31"/>
      <c r="I168" s="31"/>
      <c r="J168" s="31"/>
      <c r="K168" s="57"/>
    </row>
    <row r="169" spans="2:11" customFormat="1" ht="15" customHeight="1" x14ac:dyDescent="0.2">
      <c r="B169" s="36"/>
      <c r="C169" s="13" t="s">
        <v>83</v>
      </c>
      <c r="D169" s="13"/>
      <c r="E169" s="13"/>
      <c r="F169" s="34" t="s">
        <v>80</v>
      </c>
      <c r="G169" s="13"/>
      <c r="H169" s="13" t="s">
        <v>122</v>
      </c>
      <c r="I169" s="13" t="s">
        <v>82</v>
      </c>
      <c r="J169" s="13">
        <v>120</v>
      </c>
      <c r="K169" s="57"/>
    </row>
    <row r="170" spans="2:11" customFormat="1" ht="15" customHeight="1" x14ac:dyDescent="0.2">
      <c r="B170" s="36"/>
      <c r="C170" s="13" t="s">
        <v>131</v>
      </c>
      <c r="D170" s="13"/>
      <c r="E170" s="13"/>
      <c r="F170" s="34" t="s">
        <v>80</v>
      </c>
      <c r="G170" s="13"/>
      <c r="H170" s="13" t="s">
        <v>132</v>
      </c>
      <c r="I170" s="13" t="s">
        <v>82</v>
      </c>
      <c r="J170" s="13" t="s">
        <v>133</v>
      </c>
      <c r="K170" s="57"/>
    </row>
    <row r="171" spans="2:11" customFormat="1" ht="15" customHeight="1" x14ac:dyDescent="0.2">
      <c r="B171" s="36"/>
      <c r="C171" s="13" t="s">
        <v>21</v>
      </c>
      <c r="D171" s="13"/>
      <c r="E171" s="13"/>
      <c r="F171" s="34" t="s">
        <v>80</v>
      </c>
      <c r="G171" s="13"/>
      <c r="H171" s="13" t="s">
        <v>150</v>
      </c>
      <c r="I171" s="13" t="s">
        <v>82</v>
      </c>
      <c r="J171" s="13" t="s">
        <v>133</v>
      </c>
      <c r="K171" s="57"/>
    </row>
    <row r="172" spans="2:11" customFormat="1" ht="15" customHeight="1" x14ac:dyDescent="0.2">
      <c r="B172" s="36"/>
      <c r="C172" s="13" t="s">
        <v>85</v>
      </c>
      <c r="D172" s="13"/>
      <c r="E172" s="13"/>
      <c r="F172" s="34" t="s">
        <v>86</v>
      </c>
      <c r="G172" s="13"/>
      <c r="H172" s="13" t="s">
        <v>150</v>
      </c>
      <c r="I172" s="13" t="s">
        <v>82</v>
      </c>
      <c r="J172" s="13">
        <v>50</v>
      </c>
      <c r="K172" s="57"/>
    </row>
    <row r="173" spans="2:11" customFormat="1" ht="15" customHeight="1" x14ac:dyDescent="0.2">
      <c r="B173" s="36"/>
      <c r="C173" s="13" t="s">
        <v>88</v>
      </c>
      <c r="D173" s="13"/>
      <c r="E173" s="13"/>
      <c r="F173" s="34" t="s">
        <v>80</v>
      </c>
      <c r="G173" s="13"/>
      <c r="H173" s="13" t="s">
        <v>150</v>
      </c>
      <c r="I173" s="13" t="s">
        <v>90</v>
      </c>
      <c r="J173" s="13"/>
      <c r="K173" s="57"/>
    </row>
    <row r="174" spans="2:11" customFormat="1" ht="15" customHeight="1" x14ac:dyDescent="0.2">
      <c r="B174" s="36"/>
      <c r="C174" s="13" t="s">
        <v>99</v>
      </c>
      <c r="D174" s="13"/>
      <c r="E174" s="13"/>
      <c r="F174" s="34" t="s">
        <v>86</v>
      </c>
      <c r="G174" s="13"/>
      <c r="H174" s="13" t="s">
        <v>150</v>
      </c>
      <c r="I174" s="13" t="s">
        <v>82</v>
      </c>
      <c r="J174" s="13">
        <v>50</v>
      </c>
      <c r="K174" s="57"/>
    </row>
    <row r="175" spans="2:11" customFormat="1" ht="15" customHeight="1" x14ac:dyDescent="0.2">
      <c r="B175" s="36"/>
      <c r="C175" s="13" t="s">
        <v>107</v>
      </c>
      <c r="D175" s="13"/>
      <c r="E175" s="13"/>
      <c r="F175" s="34" t="s">
        <v>86</v>
      </c>
      <c r="G175" s="13"/>
      <c r="H175" s="13" t="s">
        <v>150</v>
      </c>
      <c r="I175" s="13" t="s">
        <v>82</v>
      </c>
      <c r="J175" s="13">
        <v>50</v>
      </c>
      <c r="K175" s="57"/>
    </row>
    <row r="176" spans="2:11" customFormat="1" ht="15" customHeight="1" x14ac:dyDescent="0.2">
      <c r="B176" s="36"/>
      <c r="C176" s="13" t="s">
        <v>105</v>
      </c>
      <c r="D176" s="13"/>
      <c r="E176" s="13"/>
      <c r="F176" s="34" t="s">
        <v>86</v>
      </c>
      <c r="G176" s="13"/>
      <c r="H176" s="13" t="s">
        <v>150</v>
      </c>
      <c r="I176" s="13" t="s">
        <v>82</v>
      </c>
      <c r="J176" s="13">
        <v>50</v>
      </c>
      <c r="K176" s="57"/>
    </row>
    <row r="177" spans="2:11" customFormat="1" ht="15" customHeight="1" x14ac:dyDescent="0.2">
      <c r="B177" s="36"/>
      <c r="C177" s="13" t="s">
        <v>32</v>
      </c>
      <c r="D177" s="13"/>
      <c r="E177" s="13"/>
      <c r="F177" s="34" t="s">
        <v>80</v>
      </c>
      <c r="G177" s="13"/>
      <c r="H177" s="13" t="s">
        <v>151</v>
      </c>
      <c r="I177" s="13" t="s">
        <v>152</v>
      </c>
      <c r="J177" s="13"/>
      <c r="K177" s="57"/>
    </row>
    <row r="178" spans="2:11" customFormat="1" ht="15" customHeight="1" x14ac:dyDescent="0.2">
      <c r="B178" s="36"/>
      <c r="C178" s="13" t="s">
        <v>75</v>
      </c>
      <c r="D178" s="13"/>
      <c r="E178" s="13"/>
      <c r="F178" s="34" t="s">
        <v>80</v>
      </c>
      <c r="G178" s="13"/>
      <c r="H178" s="13" t="s">
        <v>153</v>
      </c>
      <c r="I178" s="13" t="s">
        <v>154</v>
      </c>
      <c r="J178" s="13">
        <v>1</v>
      </c>
      <c r="K178" s="57"/>
    </row>
    <row r="179" spans="2:11" customFormat="1" ht="15" customHeight="1" x14ac:dyDescent="0.2">
      <c r="B179" s="36"/>
      <c r="C179" s="13" t="s">
        <v>36</v>
      </c>
      <c r="D179" s="13"/>
      <c r="E179" s="13"/>
      <c r="F179" s="34" t="s">
        <v>80</v>
      </c>
      <c r="G179" s="13"/>
      <c r="H179" s="13" t="s">
        <v>155</v>
      </c>
      <c r="I179" s="13" t="s">
        <v>82</v>
      </c>
      <c r="J179" s="13">
        <v>20</v>
      </c>
      <c r="K179" s="57"/>
    </row>
    <row r="180" spans="2:11" customFormat="1" ht="15" customHeight="1" x14ac:dyDescent="0.2">
      <c r="B180" s="36"/>
      <c r="C180" s="13" t="s">
        <v>38</v>
      </c>
      <c r="D180" s="13"/>
      <c r="E180" s="13"/>
      <c r="F180" s="34" t="s">
        <v>80</v>
      </c>
      <c r="G180" s="13"/>
      <c r="H180" s="13" t="s">
        <v>156</v>
      </c>
      <c r="I180" s="13" t="s">
        <v>82</v>
      </c>
      <c r="J180" s="13">
        <v>255</v>
      </c>
      <c r="K180" s="57"/>
    </row>
    <row r="181" spans="2:11" customFormat="1" ht="15" customHeight="1" x14ac:dyDescent="0.2">
      <c r="B181" s="36"/>
      <c r="C181" s="13" t="s">
        <v>40</v>
      </c>
      <c r="D181" s="13"/>
      <c r="E181" s="13"/>
      <c r="F181" s="34" t="s">
        <v>80</v>
      </c>
      <c r="G181" s="13"/>
      <c r="H181" s="13" t="s">
        <v>41</v>
      </c>
      <c r="I181" s="13" t="s">
        <v>82</v>
      </c>
      <c r="J181" s="13">
        <v>10</v>
      </c>
      <c r="K181" s="57"/>
    </row>
    <row r="182" spans="2:11" customFormat="1" ht="15" customHeight="1" x14ac:dyDescent="0.2">
      <c r="B182" s="36"/>
      <c r="C182" s="13" t="s">
        <v>42</v>
      </c>
      <c r="D182" s="13"/>
      <c r="E182" s="13"/>
      <c r="F182" s="34" t="s">
        <v>80</v>
      </c>
      <c r="G182" s="13"/>
      <c r="H182" s="13" t="s">
        <v>157</v>
      </c>
      <c r="I182" s="13" t="s">
        <v>115</v>
      </c>
      <c r="J182" s="13"/>
      <c r="K182" s="57"/>
    </row>
    <row r="183" spans="2:11" customFormat="1" ht="15" customHeight="1" x14ac:dyDescent="0.2">
      <c r="B183" s="36"/>
      <c r="C183" s="13" t="s">
        <v>158</v>
      </c>
      <c r="D183" s="13"/>
      <c r="E183" s="13"/>
      <c r="F183" s="34" t="s">
        <v>80</v>
      </c>
      <c r="G183" s="13"/>
      <c r="H183" s="13" t="s">
        <v>159</v>
      </c>
      <c r="I183" s="13" t="s">
        <v>115</v>
      </c>
      <c r="J183" s="13"/>
      <c r="K183" s="57"/>
    </row>
    <row r="184" spans="2:11" customFormat="1" ht="15" customHeight="1" x14ac:dyDescent="0.2">
      <c r="B184" s="36"/>
      <c r="C184" s="13" t="s">
        <v>147</v>
      </c>
      <c r="D184" s="13"/>
      <c r="E184" s="13"/>
      <c r="F184" s="34" t="s">
        <v>80</v>
      </c>
      <c r="G184" s="13"/>
      <c r="H184" s="13" t="s">
        <v>160</v>
      </c>
      <c r="I184" s="13" t="s">
        <v>115</v>
      </c>
      <c r="J184" s="13"/>
      <c r="K184" s="57"/>
    </row>
    <row r="185" spans="2:11" customFormat="1" ht="15" customHeight="1" x14ac:dyDescent="0.2">
      <c r="B185" s="36"/>
      <c r="C185" s="13" t="s">
        <v>49</v>
      </c>
      <c r="D185" s="13"/>
      <c r="E185" s="13"/>
      <c r="F185" s="34" t="s">
        <v>86</v>
      </c>
      <c r="G185" s="13"/>
      <c r="H185" s="13" t="s">
        <v>161</v>
      </c>
      <c r="I185" s="13" t="s">
        <v>82</v>
      </c>
      <c r="J185" s="13">
        <v>50</v>
      </c>
      <c r="K185" s="57"/>
    </row>
    <row r="186" spans="2:11" customFormat="1" ht="15" customHeight="1" x14ac:dyDescent="0.2">
      <c r="B186" s="36"/>
      <c r="C186" s="13" t="s">
        <v>162</v>
      </c>
      <c r="D186" s="13"/>
      <c r="E186" s="13"/>
      <c r="F186" s="34" t="s">
        <v>86</v>
      </c>
      <c r="G186" s="13"/>
      <c r="H186" s="13" t="s">
        <v>163</v>
      </c>
      <c r="I186" s="13" t="s">
        <v>164</v>
      </c>
      <c r="J186" s="13"/>
      <c r="K186" s="57"/>
    </row>
    <row r="187" spans="2:11" customFormat="1" ht="15" customHeight="1" x14ac:dyDescent="0.2">
      <c r="B187" s="36"/>
      <c r="C187" s="13" t="s">
        <v>165</v>
      </c>
      <c r="D187" s="13"/>
      <c r="E187" s="13"/>
      <c r="F187" s="34" t="s">
        <v>86</v>
      </c>
      <c r="G187" s="13"/>
      <c r="H187" s="13" t="s">
        <v>166</v>
      </c>
      <c r="I187" s="13" t="s">
        <v>164</v>
      </c>
      <c r="J187" s="13"/>
      <c r="K187" s="57"/>
    </row>
    <row r="188" spans="2:11" customFormat="1" ht="15" customHeight="1" x14ac:dyDescent="0.2">
      <c r="B188" s="36"/>
      <c r="C188" s="13" t="s">
        <v>167</v>
      </c>
      <c r="D188" s="13"/>
      <c r="E188" s="13"/>
      <c r="F188" s="34" t="s">
        <v>86</v>
      </c>
      <c r="G188" s="13"/>
      <c r="H188" s="13" t="s">
        <v>168</v>
      </c>
      <c r="I188" s="13" t="s">
        <v>164</v>
      </c>
      <c r="J188" s="13"/>
      <c r="K188" s="57"/>
    </row>
    <row r="189" spans="2:11" customFormat="1" ht="15" customHeight="1" x14ac:dyDescent="0.2">
      <c r="B189" s="36"/>
      <c r="C189" s="70" t="s">
        <v>169</v>
      </c>
      <c r="D189" s="13"/>
      <c r="E189" s="13"/>
      <c r="F189" s="34" t="s">
        <v>86</v>
      </c>
      <c r="G189" s="13"/>
      <c r="H189" s="13" t="s">
        <v>170</v>
      </c>
      <c r="I189" s="13" t="s">
        <v>171</v>
      </c>
      <c r="J189" s="71" t="s">
        <v>172</v>
      </c>
      <c r="K189" s="57"/>
    </row>
    <row r="190" spans="2:11" customFormat="1" ht="15" customHeight="1" x14ac:dyDescent="0.2">
      <c r="B190" s="36"/>
      <c r="C190" s="70" t="s">
        <v>173</v>
      </c>
      <c r="D190" s="13"/>
      <c r="E190" s="13"/>
      <c r="F190" s="34" t="s">
        <v>86</v>
      </c>
      <c r="G190" s="13"/>
      <c r="H190" s="13" t="s">
        <v>174</v>
      </c>
      <c r="I190" s="13" t="s">
        <v>171</v>
      </c>
      <c r="J190" s="71" t="s">
        <v>172</v>
      </c>
      <c r="K190" s="57"/>
    </row>
    <row r="191" spans="2:11" customFormat="1" ht="15" customHeight="1" x14ac:dyDescent="0.2">
      <c r="B191" s="36"/>
      <c r="C191" s="70" t="s">
        <v>175</v>
      </c>
      <c r="D191" s="13"/>
      <c r="E191" s="13"/>
      <c r="F191" s="34" t="s">
        <v>80</v>
      </c>
      <c r="G191" s="13"/>
      <c r="H191" s="11" t="s">
        <v>176</v>
      </c>
      <c r="I191" s="13" t="s">
        <v>177</v>
      </c>
      <c r="J191" s="13"/>
      <c r="K191" s="57"/>
    </row>
    <row r="192" spans="2:11" customFormat="1" ht="15" customHeight="1" x14ac:dyDescent="0.2">
      <c r="B192" s="36"/>
      <c r="C192" s="70" t="s">
        <v>178</v>
      </c>
      <c r="D192" s="13"/>
      <c r="E192" s="13"/>
      <c r="F192" s="34" t="s">
        <v>80</v>
      </c>
      <c r="G192" s="13"/>
      <c r="H192" s="13" t="s">
        <v>179</v>
      </c>
      <c r="I192" s="13" t="s">
        <v>115</v>
      </c>
      <c r="J192" s="13"/>
      <c r="K192" s="57"/>
    </row>
    <row r="193" spans="2:11" customFormat="1" ht="15" customHeight="1" x14ac:dyDescent="0.2">
      <c r="B193" s="36"/>
      <c r="C193" s="70" t="s">
        <v>180</v>
      </c>
      <c r="D193" s="13"/>
      <c r="E193" s="13"/>
      <c r="F193" s="34" t="s">
        <v>80</v>
      </c>
      <c r="G193" s="13"/>
      <c r="H193" s="13" t="s">
        <v>181</v>
      </c>
      <c r="I193" s="13" t="s">
        <v>115</v>
      </c>
      <c r="J193" s="13"/>
      <c r="K193" s="57"/>
    </row>
    <row r="194" spans="2:11" customFormat="1" ht="15" customHeight="1" x14ac:dyDescent="0.2">
      <c r="B194" s="36"/>
      <c r="C194" s="70" t="s">
        <v>182</v>
      </c>
      <c r="D194" s="13"/>
      <c r="E194" s="13"/>
      <c r="F194" s="34" t="s">
        <v>86</v>
      </c>
      <c r="G194" s="13"/>
      <c r="H194" s="13" t="s">
        <v>183</v>
      </c>
      <c r="I194" s="13" t="s">
        <v>115</v>
      </c>
      <c r="J194" s="13"/>
      <c r="K194" s="57"/>
    </row>
    <row r="195" spans="2:11" customFormat="1" ht="15" customHeight="1" x14ac:dyDescent="0.2">
      <c r="B195" s="63"/>
      <c r="C195" s="72"/>
      <c r="D195" s="43"/>
      <c r="E195" s="43"/>
      <c r="F195" s="43"/>
      <c r="G195" s="43"/>
      <c r="H195" s="43"/>
      <c r="I195" s="43"/>
      <c r="J195" s="43"/>
      <c r="K195" s="64"/>
    </row>
    <row r="196" spans="2:11" customFormat="1" ht="18.75" customHeight="1" x14ac:dyDescent="0.2">
      <c r="B196" s="45"/>
      <c r="C196" s="55"/>
      <c r="D196" s="55"/>
      <c r="E196" s="55"/>
      <c r="F196" s="65"/>
      <c r="G196" s="55"/>
      <c r="H196" s="55"/>
      <c r="I196" s="55"/>
      <c r="J196" s="55"/>
      <c r="K196" s="45"/>
    </row>
    <row r="197" spans="2:11" customFormat="1" ht="18.75" customHeight="1" x14ac:dyDescent="0.2">
      <c r="B197" s="45"/>
      <c r="C197" s="55"/>
      <c r="D197" s="55"/>
      <c r="E197" s="55"/>
      <c r="F197" s="65"/>
      <c r="G197" s="55"/>
      <c r="H197" s="55"/>
      <c r="I197" s="55"/>
      <c r="J197" s="55"/>
      <c r="K197" s="45"/>
    </row>
    <row r="198" spans="2:11" customFormat="1" ht="18.75" customHeight="1" x14ac:dyDescent="0.2">
      <c r="B198" s="20"/>
      <c r="C198" s="20"/>
      <c r="D198" s="20"/>
      <c r="E198" s="20"/>
      <c r="F198" s="20"/>
      <c r="G198" s="20"/>
      <c r="H198" s="20"/>
      <c r="I198" s="20"/>
      <c r="J198" s="20"/>
      <c r="K198" s="20"/>
    </row>
    <row r="199" spans="2:11" customFormat="1" ht="13.5" x14ac:dyDescent="0.2">
      <c r="B199" s="1"/>
      <c r="C199" s="2"/>
      <c r="D199" s="2"/>
      <c r="E199" s="2"/>
      <c r="F199" s="2"/>
      <c r="G199" s="2"/>
      <c r="H199" s="2"/>
      <c r="I199" s="2"/>
      <c r="J199" s="2"/>
      <c r="K199" s="3"/>
    </row>
    <row r="200" spans="2:11" customFormat="1" ht="21" x14ac:dyDescent="0.2">
      <c r="B200" s="4"/>
      <c r="C200" s="83" t="s">
        <v>184</v>
      </c>
      <c r="D200" s="83"/>
      <c r="E200" s="83"/>
      <c r="F200" s="83"/>
      <c r="G200" s="83"/>
      <c r="H200" s="83"/>
      <c r="I200" s="83"/>
      <c r="J200" s="83"/>
      <c r="K200" s="5"/>
    </row>
    <row r="201" spans="2:11" customFormat="1" ht="25.5" customHeight="1" x14ac:dyDescent="0.3">
      <c r="B201" s="4"/>
      <c r="C201" s="73" t="s">
        <v>185</v>
      </c>
      <c r="D201" s="73"/>
      <c r="E201" s="73"/>
      <c r="F201" s="73" t="s">
        <v>186</v>
      </c>
      <c r="G201" s="74"/>
      <c r="H201" s="84" t="s">
        <v>187</v>
      </c>
      <c r="I201" s="84"/>
      <c r="J201" s="84"/>
      <c r="K201" s="5"/>
    </row>
    <row r="202" spans="2:11" customFormat="1" ht="5.25" customHeight="1" x14ac:dyDescent="0.2">
      <c r="B202" s="36"/>
      <c r="C202" s="31"/>
      <c r="D202" s="31"/>
      <c r="E202" s="31"/>
      <c r="F202" s="31"/>
      <c r="G202" s="55"/>
      <c r="H202" s="31"/>
      <c r="I202" s="31"/>
      <c r="J202" s="31"/>
      <c r="K202" s="57"/>
    </row>
    <row r="203" spans="2:11" customFormat="1" ht="15" customHeight="1" x14ac:dyDescent="0.2">
      <c r="B203" s="36"/>
      <c r="C203" s="13" t="s">
        <v>177</v>
      </c>
      <c r="D203" s="13"/>
      <c r="E203" s="13"/>
      <c r="F203" s="34" t="s">
        <v>188</v>
      </c>
      <c r="G203" s="13"/>
      <c r="H203" s="82" t="s">
        <v>189</v>
      </c>
      <c r="I203" s="82"/>
      <c r="J203" s="82"/>
      <c r="K203" s="57"/>
    </row>
    <row r="204" spans="2:11" customFormat="1" ht="15" customHeight="1" x14ac:dyDescent="0.2">
      <c r="B204" s="36"/>
      <c r="C204" s="13"/>
      <c r="D204" s="13"/>
      <c r="E204" s="13"/>
      <c r="F204" s="34" t="s">
        <v>190</v>
      </c>
      <c r="G204" s="13"/>
      <c r="H204" s="82" t="s">
        <v>191</v>
      </c>
      <c r="I204" s="82"/>
      <c r="J204" s="82"/>
      <c r="K204" s="57"/>
    </row>
    <row r="205" spans="2:11" customFormat="1" ht="15" customHeight="1" x14ac:dyDescent="0.2">
      <c r="B205" s="36"/>
      <c r="C205" s="13"/>
      <c r="D205" s="13"/>
      <c r="E205" s="13"/>
      <c r="F205" s="34" t="s">
        <v>192</v>
      </c>
      <c r="G205" s="13"/>
      <c r="H205" s="82" t="s">
        <v>193</v>
      </c>
      <c r="I205" s="82"/>
      <c r="J205" s="82"/>
      <c r="K205" s="57"/>
    </row>
    <row r="206" spans="2:11" customFormat="1" ht="15" customHeight="1" x14ac:dyDescent="0.2">
      <c r="B206" s="36"/>
      <c r="C206" s="13"/>
      <c r="D206" s="13"/>
      <c r="E206" s="13"/>
      <c r="F206" s="34" t="s">
        <v>194</v>
      </c>
      <c r="G206" s="13"/>
      <c r="H206" s="82" t="s">
        <v>195</v>
      </c>
      <c r="I206" s="82"/>
      <c r="J206" s="82"/>
      <c r="K206" s="57"/>
    </row>
    <row r="207" spans="2:11" customFormat="1" ht="15" customHeight="1" x14ac:dyDescent="0.2">
      <c r="B207" s="36"/>
      <c r="C207" s="13"/>
      <c r="D207" s="13"/>
      <c r="E207" s="13"/>
      <c r="F207" s="34" t="s">
        <v>196</v>
      </c>
      <c r="G207" s="13"/>
      <c r="H207" s="82" t="s">
        <v>197</v>
      </c>
      <c r="I207" s="82"/>
      <c r="J207" s="82"/>
      <c r="K207" s="57"/>
    </row>
    <row r="208" spans="2:11" customFormat="1" ht="15" customHeight="1" x14ac:dyDescent="0.2">
      <c r="B208" s="36"/>
      <c r="C208" s="13"/>
      <c r="D208" s="13"/>
      <c r="E208" s="13"/>
      <c r="F208" s="34"/>
      <c r="G208" s="13"/>
      <c r="H208" s="13"/>
      <c r="I208" s="13"/>
      <c r="J208" s="13"/>
      <c r="K208" s="57"/>
    </row>
    <row r="209" spans="2:11" customFormat="1" ht="15" customHeight="1" x14ac:dyDescent="0.2">
      <c r="B209" s="36"/>
      <c r="C209" s="13" t="s">
        <v>129</v>
      </c>
      <c r="D209" s="13"/>
      <c r="E209" s="13"/>
      <c r="F209" s="34" t="s">
        <v>11</v>
      </c>
      <c r="G209" s="13"/>
      <c r="H209" s="82" t="s">
        <v>198</v>
      </c>
      <c r="I209" s="82"/>
      <c r="J209" s="82"/>
      <c r="K209" s="57"/>
    </row>
    <row r="210" spans="2:11" customFormat="1" ht="15" customHeight="1" x14ac:dyDescent="0.2">
      <c r="B210" s="36"/>
      <c r="C210" s="13"/>
      <c r="D210" s="13"/>
      <c r="E210" s="13"/>
      <c r="F210" s="34" t="s">
        <v>15</v>
      </c>
      <c r="G210" s="13"/>
      <c r="H210" s="82" t="s">
        <v>16</v>
      </c>
      <c r="I210" s="82"/>
      <c r="J210" s="82"/>
      <c r="K210" s="57"/>
    </row>
    <row r="211" spans="2:11" customFormat="1" ht="15" customHeight="1" x14ac:dyDescent="0.2">
      <c r="B211" s="36"/>
      <c r="C211" s="13"/>
      <c r="D211" s="13"/>
      <c r="E211" s="13"/>
      <c r="F211" s="34" t="s">
        <v>13</v>
      </c>
      <c r="G211" s="13"/>
      <c r="H211" s="82" t="s">
        <v>199</v>
      </c>
      <c r="I211" s="82"/>
      <c r="J211" s="82"/>
      <c r="K211" s="57"/>
    </row>
    <row r="212" spans="2:11" customFormat="1" ht="15" customHeight="1" x14ac:dyDescent="0.2">
      <c r="B212" s="75"/>
      <c r="C212" s="13"/>
      <c r="D212" s="13"/>
      <c r="E212" s="13"/>
      <c r="F212" s="34" t="s">
        <v>17</v>
      </c>
      <c r="G212" s="70"/>
      <c r="H212" s="81" t="s">
        <v>18</v>
      </c>
      <c r="I212" s="81"/>
      <c r="J212" s="81"/>
      <c r="K212" s="76"/>
    </row>
    <row r="213" spans="2:11" customFormat="1" ht="15" customHeight="1" x14ac:dyDescent="0.2">
      <c r="B213" s="75"/>
      <c r="C213" s="13"/>
      <c r="D213" s="13"/>
      <c r="E213" s="13"/>
      <c r="F213" s="34" t="s">
        <v>19</v>
      </c>
      <c r="G213" s="70"/>
      <c r="H213" s="81" t="s">
        <v>200</v>
      </c>
      <c r="I213" s="81"/>
      <c r="J213" s="81"/>
      <c r="K213" s="76"/>
    </row>
    <row r="214" spans="2:11" customFormat="1" ht="15" customHeight="1" x14ac:dyDescent="0.2">
      <c r="B214" s="75"/>
      <c r="C214" s="13"/>
      <c r="D214" s="13"/>
      <c r="E214" s="13"/>
      <c r="F214" s="34"/>
      <c r="G214" s="70"/>
      <c r="H214" s="61"/>
      <c r="I214" s="61"/>
      <c r="J214" s="61"/>
      <c r="K214" s="76"/>
    </row>
    <row r="215" spans="2:11" customFormat="1" ht="15" customHeight="1" x14ac:dyDescent="0.2">
      <c r="B215" s="75"/>
      <c r="C215" s="13" t="s">
        <v>154</v>
      </c>
      <c r="D215" s="13"/>
      <c r="E215" s="13"/>
      <c r="F215" s="34">
        <v>1</v>
      </c>
      <c r="G215" s="70"/>
      <c r="H215" s="81" t="s">
        <v>201</v>
      </c>
      <c r="I215" s="81"/>
      <c r="J215" s="81"/>
      <c r="K215" s="76"/>
    </row>
    <row r="216" spans="2:11" customFormat="1" ht="15" customHeight="1" x14ac:dyDescent="0.2">
      <c r="B216" s="75"/>
      <c r="C216" s="13"/>
      <c r="D216" s="13"/>
      <c r="E216" s="13"/>
      <c r="F216" s="34">
        <v>2</v>
      </c>
      <c r="G216" s="70"/>
      <c r="H216" s="81" t="s">
        <v>202</v>
      </c>
      <c r="I216" s="81"/>
      <c r="J216" s="81"/>
      <c r="K216" s="76"/>
    </row>
    <row r="217" spans="2:11" customFormat="1" ht="15" customHeight="1" x14ac:dyDescent="0.2">
      <c r="B217" s="75"/>
      <c r="C217" s="13"/>
      <c r="D217" s="13"/>
      <c r="E217" s="13"/>
      <c r="F217" s="34">
        <v>3</v>
      </c>
      <c r="G217" s="70"/>
      <c r="H217" s="81" t="s">
        <v>203</v>
      </c>
      <c r="I217" s="81"/>
      <c r="J217" s="81"/>
      <c r="K217" s="76"/>
    </row>
    <row r="218" spans="2:11" customFormat="1" ht="15" customHeight="1" x14ac:dyDescent="0.2">
      <c r="B218" s="75"/>
      <c r="C218" s="13"/>
      <c r="D218" s="13"/>
      <c r="E218" s="13"/>
      <c r="F218" s="34">
        <v>4</v>
      </c>
      <c r="G218" s="70"/>
      <c r="H218" s="81" t="s">
        <v>204</v>
      </c>
      <c r="I218" s="81"/>
      <c r="J218" s="81"/>
      <c r="K218" s="76"/>
    </row>
    <row r="219" spans="2:11" customFormat="1" ht="12.75" customHeight="1" x14ac:dyDescent="0.2">
      <c r="B219" s="77"/>
      <c r="C219" s="78"/>
      <c r="D219" s="78"/>
      <c r="E219" s="78"/>
      <c r="F219" s="78"/>
      <c r="G219" s="78"/>
      <c r="H219" s="78"/>
      <c r="I219" s="78"/>
      <c r="J219" s="78"/>
      <c r="K219" s="79"/>
    </row>
  </sheetData>
  <sheetProtection formatCells="0" formatColumns="0" formatRows="0" insertColumns="0" insertRows="0" insertHyperlinks="0" deleteColumns="0" deleteRows="0" sort="0" autoFilter="0" pivotTables="0"/>
  <mergeCells count="77">
    <mergeCell ref="F19:J19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D34:J34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47:J47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61:J61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C147:J147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H212:J212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0:J210"/>
    <mergeCell ref="H211:J211"/>
    <mergeCell ref="H213:J213"/>
    <mergeCell ref="H215:J215"/>
    <mergeCell ref="H216:J216"/>
    <mergeCell ref="H217:J217"/>
    <mergeCell ref="H218:J21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SO 402 - Terénní úpravy</vt:lpstr>
      <vt:lpstr>Pokyny pro vyplnění</vt:lpstr>
      <vt:lpstr>'SO 402 - Terénní úpravy'!Názvy_tisku</vt:lpstr>
      <vt:lpstr>'Pokyny pro vyplnění'!Oblast_tisku</vt:lpstr>
      <vt:lpstr>'SO 402 - Terénní úpravy'!Oblast_tisku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Tatýrková Eva</dc:creator>
  <cp:lastModifiedBy>Tatýrková Eva</cp:lastModifiedBy>
  <dcterms:created xsi:type="dcterms:W3CDTF">2025-06-06T08:32:27Z</dcterms:created>
  <dcterms:modified xsi:type="dcterms:W3CDTF">2025-06-06T09:05:33Z</dcterms:modified>
</cp:coreProperties>
</file>