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áce\Projekty_Dokumenty\2023\K. Vary - MMKV - Zkušební místnost\"/>
    </mc:Choice>
  </mc:AlternateContent>
  <xr:revisionPtr revIDLastSave="0" documentId="13_ncr:1_{C2471DFC-FBB2-4A3C-BC33-E0CEA580936D}" xr6:coauthVersionLast="47" xr6:coauthVersionMax="47" xr10:uidLastSave="{00000000-0000-0000-0000-000000000000}"/>
  <bookViews>
    <workbookView xWindow="-103" yWindow="-103" windowWidth="33120" windowHeight="18120" tabRatio="896" activeTab="1" xr2:uid="{00000000-000D-0000-FFFF-FFFF00000000}"/>
  </bookViews>
  <sheets>
    <sheet name="Rekapitulace" sheetId="55" r:id="rId1"/>
    <sheet name="Zař. č. 1" sheetId="1" r:id="rId2"/>
    <sheet name="Zař. č. 2" sheetId="15" r:id="rId3"/>
  </sheets>
  <calcPr calcId="181029"/>
</workbook>
</file>

<file path=xl/calcChain.xml><?xml version="1.0" encoding="utf-8"?>
<calcChain xmlns="http://schemas.openxmlformats.org/spreadsheetml/2006/main">
  <c r="G26" i="15" l="1"/>
  <c r="G24" i="15"/>
  <c r="G23" i="15"/>
  <c r="G16" i="15"/>
  <c r="H27" i="15"/>
  <c r="I27" i="15" s="1"/>
  <c r="G27" i="15"/>
  <c r="H16" i="15"/>
  <c r="I16" i="15" s="1"/>
  <c r="H47" i="1" l="1"/>
  <c r="I47" i="1" s="1"/>
  <c r="G47" i="1"/>
  <c r="H45" i="1"/>
  <c r="I45" i="1" s="1"/>
  <c r="G45" i="1"/>
  <c r="H43" i="1"/>
  <c r="I43" i="1" s="1"/>
  <c r="G43" i="1"/>
  <c r="H41" i="1"/>
  <c r="I41" i="1" s="1"/>
  <c r="G41" i="1"/>
  <c r="H7" i="1" l="1"/>
  <c r="I7" i="1" s="1"/>
  <c r="G7" i="1"/>
  <c r="H75" i="1" l="1"/>
  <c r="I75" i="1" s="1"/>
  <c r="G75" i="1"/>
  <c r="H49" i="1"/>
  <c r="I49" i="1" s="1"/>
  <c r="G49" i="1"/>
  <c r="H51" i="1"/>
  <c r="I51" i="1" s="1"/>
  <c r="G51" i="1"/>
  <c r="H29" i="1"/>
  <c r="I29" i="1" s="1"/>
  <c r="G29" i="1"/>
  <c r="H39" i="1"/>
  <c r="I39" i="1" s="1"/>
  <c r="G39" i="1"/>
  <c r="H59" i="1"/>
  <c r="I59" i="1" s="1"/>
  <c r="G59" i="1"/>
  <c r="H58" i="1"/>
  <c r="I58" i="1" s="1"/>
  <c r="G58" i="1"/>
  <c r="H57" i="1"/>
  <c r="I57" i="1" s="1"/>
  <c r="G57" i="1"/>
  <c r="H56" i="1"/>
  <c r="I56" i="1" s="1"/>
  <c r="G56" i="1"/>
  <c r="H55" i="1"/>
  <c r="I55" i="1" s="1"/>
  <c r="G55" i="1"/>
  <c r="H54" i="1"/>
  <c r="I54" i="1" s="1"/>
  <c r="G54" i="1"/>
  <c r="H27" i="1"/>
  <c r="I27" i="1" s="1"/>
  <c r="G27" i="1"/>
  <c r="B11" i="55" l="1"/>
  <c r="C2" i="15"/>
  <c r="C33" i="15" s="1"/>
  <c r="A1" i="15"/>
  <c r="C34" i="15"/>
  <c r="H26" i="15"/>
  <c r="I26" i="15" s="1"/>
  <c r="H25" i="15"/>
  <c r="I25" i="15" s="1"/>
  <c r="H24" i="15"/>
  <c r="I24" i="15" s="1"/>
  <c r="H23" i="15"/>
  <c r="I23" i="15" s="1"/>
  <c r="H22" i="15"/>
  <c r="I22" i="15" s="1"/>
  <c r="H20" i="15"/>
  <c r="I20" i="15" s="1"/>
  <c r="H19" i="15"/>
  <c r="I19" i="15" s="1"/>
  <c r="H18" i="15"/>
  <c r="I18" i="15" s="1"/>
  <c r="H17" i="15"/>
  <c r="I17" i="15" s="1"/>
  <c r="H15" i="15"/>
  <c r="I15" i="15" s="1"/>
  <c r="G15" i="15"/>
  <c r="H14" i="15"/>
  <c r="I14" i="15" s="1"/>
  <c r="G14" i="15"/>
  <c r="H12" i="15"/>
  <c r="I12" i="15" s="1"/>
  <c r="H11" i="15"/>
  <c r="I11" i="15" s="1"/>
  <c r="H10" i="15"/>
  <c r="I10" i="15" s="1"/>
  <c r="H9" i="15"/>
  <c r="I9" i="15" s="1"/>
  <c r="H8" i="15"/>
  <c r="I8" i="15" s="1"/>
  <c r="H7" i="15"/>
  <c r="I7" i="15" s="1"/>
  <c r="H78" i="1"/>
  <c r="I78" i="1" s="1"/>
  <c r="G78" i="1"/>
  <c r="B10" i="55"/>
  <c r="C65" i="1"/>
  <c r="C64" i="1"/>
  <c r="A63" i="1"/>
  <c r="C34" i="1"/>
  <c r="A32" i="1"/>
  <c r="C33" i="1"/>
  <c r="F38" i="15" l="1"/>
  <c r="F41" i="15" s="1"/>
  <c r="A32" i="15"/>
  <c r="F79" i="1"/>
  <c r="I81" i="1" s="1"/>
  <c r="I38" i="15"/>
  <c r="I79" i="1"/>
  <c r="I40" i="15" l="1"/>
  <c r="I39" i="15"/>
  <c r="F82" i="1"/>
  <c r="I80" i="1"/>
  <c r="I82" i="1" s="1"/>
  <c r="I41" i="15" l="1"/>
  <c r="F42" i="15" s="1"/>
  <c r="D11" i="55" s="1"/>
  <c r="F83" i="1"/>
  <c r="D10" i="55" s="1"/>
  <c r="D12" i="55" l="1"/>
  <c r="D13" i="55" s="1"/>
  <c r="D14" i="55" s="1"/>
</calcChain>
</file>

<file path=xl/sharedStrings.xml><?xml version="1.0" encoding="utf-8"?>
<sst xmlns="http://schemas.openxmlformats.org/spreadsheetml/2006/main" count="217" uniqueCount="117">
  <si>
    <t>Akce:</t>
  </si>
  <si>
    <t>Název, popis</t>
  </si>
  <si>
    <t>Jednotka</t>
  </si>
  <si>
    <t>Zařízení č. 1 - Celkem:</t>
  </si>
  <si>
    <t>Název zařízení</t>
  </si>
  <si>
    <t>Náklady</t>
  </si>
  <si>
    <t>1.</t>
  </si>
  <si>
    <t>2.</t>
  </si>
  <si>
    <t>Náklady celkem:</t>
  </si>
  <si>
    <t>VZDUCHOTECHNIKA</t>
  </si>
  <si>
    <t xml:space="preserve">Montážní materiál: </t>
  </si>
  <si>
    <t>Náklady celkem - Celkem včetně DPH:</t>
  </si>
  <si>
    <t>ocelové hmoždinky, pomocné konstrukce, samolepící pásky, těsnící materiál.</t>
  </si>
  <si>
    <t>DPH (Daň z přidané hodnoty) - 21 %</t>
  </si>
  <si>
    <t>Kg.</t>
  </si>
  <si>
    <t>-</t>
  </si>
  <si>
    <t>celkem</t>
  </si>
  <si>
    <t>Dodávková cena:</t>
  </si>
  <si>
    <t>jedn.</t>
  </si>
  <si>
    <t>Montážní cena:</t>
  </si>
  <si>
    <t>Pozice</t>
  </si>
  <si>
    <t>Mezisoučty:</t>
  </si>
  <si>
    <t>Doprava:</t>
  </si>
  <si>
    <t>Zaregulování, provozní zkoušky, spuštění zařízení:</t>
  </si>
  <si>
    <t>Spojovací materiál - šrouby, matice, podložky, závěsy, závitové tyče,</t>
  </si>
  <si>
    <t>Zařízení č. :</t>
  </si>
  <si>
    <t>Počet</t>
  </si>
  <si>
    <t>Rekapitulace nákladů</t>
  </si>
  <si>
    <t>Zařízení č. 2 - Celkem:</t>
  </si>
  <si>
    <t>Zařízení č. 2 - Dodávka / Montáž:</t>
  </si>
  <si>
    <t>Zařízení č. 1 - Dodávka / Montáž:</t>
  </si>
  <si>
    <t>1 - Zkušební místnost - Čekárna, Sklad</t>
  </si>
  <si>
    <t>2 - Zkušební místnost - Klimatizace</t>
  </si>
  <si>
    <t>Soubor</t>
  </si>
  <si>
    <t>Ks.</t>
  </si>
  <si>
    <t>Izolace tepelné čtyřhranného a kruhového potrubí:</t>
  </si>
  <si>
    <t>Přívodní a odtahové potrubí ve vnitřním nevytápěném prostoru a ve strojovně VZT</t>
  </si>
  <si>
    <t>Materiál - černý elastomer s povrchovou úpravou hliníkovou fólíí, samolepící</t>
  </si>
  <si>
    <t>Včetně lepidla na spoje a krycí hliníkové pásky šířky 50 mm</t>
  </si>
  <si>
    <t>Nahrazuje klasickou izolaci z minerální vlny o tloušťce 50-60 mm</t>
  </si>
  <si>
    <t xml:space="preserve">Souhrnem včetně 20 % prořezu </t>
  </si>
  <si>
    <r>
      <t>m</t>
    </r>
    <r>
      <rPr>
        <b/>
        <sz val="11"/>
        <rFont val="Times New Roman"/>
        <family val="1"/>
        <charset val="238"/>
      </rPr>
      <t>²</t>
    </r>
  </si>
  <si>
    <t>Kruhové potrubí:</t>
  </si>
  <si>
    <t>Kruhové potrubí Spiro zhotovené z ocelového pozinkovaného plechu.</t>
  </si>
  <si>
    <r>
      <t xml:space="preserve">Rovné potrubí: 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315</t>
    </r>
  </si>
  <si>
    <t>m.</t>
  </si>
  <si>
    <r>
      <t xml:space="preserve">Tvarovka: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315</t>
    </r>
  </si>
  <si>
    <r>
      <t xml:space="preserve">Rovné potrubí: 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250</t>
    </r>
  </si>
  <si>
    <r>
      <t xml:space="preserve">Tvarovka: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250</t>
    </r>
  </si>
  <si>
    <r>
      <t xml:space="preserve">Rovné potrubí: 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200</t>
    </r>
  </si>
  <si>
    <r>
      <t xml:space="preserve">Tvarovka: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200</t>
    </r>
  </si>
  <si>
    <t>typ: VKS 315</t>
  </si>
  <si>
    <t>typ: PRG 315 W</t>
  </si>
  <si>
    <r>
      <t xml:space="preserve">typ: Semiflex PROFI -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200 mm</t>
    </r>
  </si>
  <si>
    <t>typ: IT 200</t>
  </si>
  <si>
    <t>Jednotka musí splňovat podmínky "Nařízení komise EU č. 1253/2014",</t>
  </si>
  <si>
    <t xml:space="preserve">kterou se provádí směrnice Evropského parlamentu a Rady 2009/125/ES </t>
  </si>
  <si>
    <t>(Ekodesign větracích jednotek)</t>
  </si>
  <si>
    <t>Rekuperace: Deskový křížový výměník - účinnost min. 85%</t>
  </si>
  <si>
    <t>Filtrace přiváděného vzduchu: F7</t>
  </si>
  <si>
    <t>Filtrace odtahovaného vzduchu: M5</t>
  </si>
  <si>
    <t>1A</t>
  </si>
  <si>
    <t xml:space="preserve">Kompletní zařízení Měření a regulace </t>
  </si>
  <si>
    <t>Provedení - rozvaděč osazen přímo na jednotce</t>
  </si>
  <si>
    <t>Provedení - vnitřní, horizontální - všechna hrdla s vývodem do stran</t>
  </si>
  <si>
    <r>
      <t>Množství přívodního vzduchu: Q = 1.020 m</t>
    </r>
    <r>
      <rPr>
        <sz val="11"/>
        <rFont val="Times New Roman"/>
        <family val="1"/>
        <charset val="238"/>
      </rPr>
      <t>³</t>
    </r>
    <r>
      <rPr>
        <sz val="11"/>
        <rFont val="Times New Roman CE"/>
        <family val="1"/>
        <charset val="238"/>
      </rPr>
      <t>/hod.</t>
    </r>
  </si>
  <si>
    <t>Při externí tlakové ztrátě: p = 250 Pa</t>
  </si>
  <si>
    <r>
      <t>Množství odváděného vzduchu: Q =  1.020 m</t>
    </r>
    <r>
      <rPr>
        <sz val="11"/>
        <rFont val="Times New Roman"/>
        <family val="1"/>
        <charset val="238"/>
      </rPr>
      <t>³</t>
    </r>
    <r>
      <rPr>
        <sz val="11"/>
        <rFont val="Times New Roman CE"/>
        <family val="1"/>
        <charset val="238"/>
      </rPr>
      <t>/hod.</t>
    </r>
  </si>
  <si>
    <t>Motory - provedení EC (regulace 0-10V); U=230 V</t>
  </si>
  <si>
    <r>
      <t>Elektrický příkon - přípojná hodnota motorů: P</t>
    </r>
    <r>
      <rPr>
        <vertAlign val="subscript"/>
        <sz val="11"/>
        <rFont val="Times New Roman CE"/>
        <family val="1"/>
        <charset val="238"/>
      </rPr>
      <t>E</t>
    </r>
    <r>
      <rPr>
        <sz val="11"/>
        <rFont val="Times New Roman CE"/>
        <family val="1"/>
        <charset val="238"/>
      </rPr>
      <t xml:space="preserve"> = 0,73 + 0,81 = 0,154 KW </t>
    </r>
  </si>
  <si>
    <r>
      <t>Pracovní hodnoty příkonu motorů v pracovním bodu: P</t>
    </r>
    <r>
      <rPr>
        <vertAlign val="subscript"/>
        <sz val="11"/>
        <rFont val="Times New Roman CE"/>
        <family val="1"/>
        <charset val="238"/>
      </rPr>
      <t>E</t>
    </r>
    <r>
      <rPr>
        <sz val="11"/>
        <rFont val="Times New Roman CE"/>
        <family val="1"/>
        <charset val="238"/>
      </rPr>
      <t xml:space="preserve"> = 0,65 + 0,68 KW</t>
    </r>
  </si>
  <si>
    <t>Elektrický ohřívač: 2,1 KW (3x 400 V)</t>
  </si>
  <si>
    <t>typ: TDV - Silent AIR - R - Z - H - M / 500 ( přívodní )</t>
  </si>
  <si>
    <t>typ: TDV - Silent AIR - R - Z - H - M / 400 ( přívodní )</t>
  </si>
  <si>
    <t>typ: TDV - Silent AIR - R - A - H - M / 500 ( odtahový )</t>
  </si>
  <si>
    <t>typ: TDV - Silent AIR - R - A - H - M / 400 ( odtahový )</t>
  </si>
  <si>
    <t>Zařízení obsahuje: Rozvaděč MaR, řídící jednotku, veškerá čidla a servopohony</t>
  </si>
  <si>
    <t xml:space="preserve">obsažena </t>
  </si>
  <si>
    <t>v jednotce</t>
  </si>
  <si>
    <t>typ: MAA - 315 / 900</t>
  </si>
  <si>
    <t>Chladící výkon: 1,3 / 8,8 / 10,6 KW (minimální / jmenovitý / maximální)</t>
  </si>
  <si>
    <t>Topný výkon: 1,5 / 10,1 / 12,1 KW (minimální / jmenovitý / maximální)</t>
  </si>
  <si>
    <t>Chladící médium: R 32</t>
  </si>
  <si>
    <r>
      <t>Hladina akustického tlaku ve vzdálenosti 1,0 m poři funkci chlazení: L</t>
    </r>
    <r>
      <rPr>
        <vertAlign val="subscript"/>
        <sz val="11"/>
        <rFont val="Times New Roman CE"/>
        <charset val="238"/>
      </rPr>
      <t>P</t>
    </r>
    <r>
      <rPr>
        <sz val="11"/>
        <rFont val="Times New Roman CE"/>
        <family val="1"/>
        <charset val="238"/>
      </rPr>
      <t xml:space="preserve"> = 49 dB(A)</t>
    </r>
  </si>
  <si>
    <t xml:space="preserve">Rozměry jednotky (ŠxHxV): 834 x 330 x 950 mm; hmotnost: m = 61 Kg </t>
  </si>
  <si>
    <r>
      <t>El. příkon: P</t>
    </r>
    <r>
      <rPr>
        <vertAlign val="subscript"/>
        <sz val="11"/>
        <rFont val="Times New Roman CE"/>
        <charset val="238"/>
      </rPr>
      <t>max.</t>
    </r>
    <r>
      <rPr>
        <sz val="11"/>
        <rFont val="Times New Roman CE"/>
        <family val="1"/>
        <charset val="238"/>
      </rPr>
      <t xml:space="preserve"> = 3,4 KW; U = 230 V; I = 0,4 / 2,0 /,0 3,4 (doporučené jištění 25 A)</t>
    </r>
  </si>
  <si>
    <t>Chladící médium: R410A (GWP = 2088); předplněno chladivem: m =  2.600 g</t>
  </si>
  <si>
    <t>Jmenovitý chladící výkon: 5,3 KW</t>
  </si>
  <si>
    <t>Jmenovitý topný výkon: 5,8 KW</t>
  </si>
  <si>
    <r>
      <t xml:space="preserve">Množství vzduchu: max. 780 m </t>
    </r>
    <r>
      <rPr>
        <vertAlign val="superscript"/>
        <sz val="11"/>
        <rFont val="Times New Roman CE"/>
        <charset val="238"/>
      </rPr>
      <t>3</t>
    </r>
    <r>
      <rPr>
        <sz val="11"/>
        <rFont val="Times New Roman CE"/>
        <family val="1"/>
        <charset val="238"/>
      </rPr>
      <t>/hod.</t>
    </r>
  </si>
  <si>
    <t>2</t>
  </si>
  <si>
    <t>Elektrický příkon: 0,04 KW (230 V)</t>
  </si>
  <si>
    <t>3</t>
  </si>
  <si>
    <t>Propojovací měděné potrubí vedení chladiva, izolace, ovládací a napájecí kabel</t>
  </si>
  <si>
    <t>Vedlejší vedení od rozbočovače k vnitřním jednotkám - 9,52 / 6,35 mm</t>
  </si>
  <si>
    <t>4</t>
  </si>
  <si>
    <t>Magistrát města Karlovy Vary, U spořitelny 2, Interiérové úpravy zkušebních místnosti řidičů</t>
  </si>
  <si>
    <t>Cena je</t>
  </si>
  <si>
    <t>Magistrát města Karlovy Vary, U spořitelny 2</t>
  </si>
  <si>
    <t>Interiérové úpravy zkušebních místnosti řidičů</t>
  </si>
  <si>
    <t>Přívodní a odtahová kompaktní VZT jednotka</t>
  </si>
  <si>
    <t>Tlumič hluku do kruhového potrubí</t>
  </si>
  <si>
    <t>Protidešťová žaluzie plastová - pevné listy</t>
  </si>
  <si>
    <t xml:space="preserve">Vířivý anemostat s přestavitelnými lamelami </t>
  </si>
  <si>
    <t xml:space="preserve">Vířivý anemostat </t>
  </si>
  <si>
    <t xml:space="preserve">Plastový talířový ventil univerzální </t>
  </si>
  <si>
    <t xml:space="preserve">Poloohebná hadice hliníková </t>
  </si>
  <si>
    <r>
      <t>Izolace</t>
    </r>
    <r>
      <rPr>
        <sz val="11"/>
        <rFont val="Times New Roman CE"/>
        <charset val="238"/>
      </rPr>
      <t xml:space="preserve"> - tloušťka</t>
    </r>
    <r>
      <rPr>
        <b/>
        <sz val="11"/>
        <rFont val="Times New Roman CE"/>
        <charset val="238"/>
      </rPr>
      <t xml:space="preserve"> 20 mm</t>
    </r>
  </si>
  <si>
    <r>
      <t xml:space="preserve">Klimatizační multisplitové zařízení </t>
    </r>
    <r>
      <rPr>
        <sz val="11"/>
        <rFont val="Times New Roman CE"/>
        <family val="1"/>
        <charset val="238"/>
      </rPr>
      <t>(tepelné čerpadlo)</t>
    </r>
  </si>
  <si>
    <t>Venkovní kondenzační jednotka</t>
  </si>
  <si>
    <t>Vnitřní splitová kazetová jednotka</t>
  </si>
  <si>
    <t>Průměr připojení chladiva: 2x Ø 6,35 / 9,52 mm (kapalina/plyn)</t>
  </si>
  <si>
    <t>Nástěnný kabelový dálkový ovladač (čeština)</t>
  </si>
  <si>
    <t>Čelní panel</t>
  </si>
  <si>
    <t>Hladina akustického tlaku: 36 / 39 / 41 dB (A)</t>
  </si>
  <si>
    <t>Výfukový kus - zešikmený</t>
  </si>
  <si>
    <t>SOUPIS PRACÍ A DODÁVEK - VZDUCHOTECHNIKA, CHLAZENÍ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</si>
</sst>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Kč&quot;;\-#,##0\ &quot;Kč&quot;"/>
    <numFmt numFmtId="42" formatCode="_-* #,##0\ &quot;Kč&quot;_-;\-* #,##0\ &quot;Kč&quot;_-;_-* &quot;-&quot;\ &quot;Kč&quot;_-;_-@_-"/>
    <numFmt numFmtId="164" formatCode="#,##0\ &quot;Kč&quot;"/>
  </numFmts>
  <fonts count="36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2"/>
      <name val="Times New Roman CE"/>
      <family val="1"/>
      <charset val="238"/>
    </font>
    <font>
      <b/>
      <sz val="12"/>
      <name val="Times New Roman CE"/>
      <charset val="238"/>
    </font>
    <font>
      <sz val="14"/>
      <name val="Times New Roman CE"/>
      <family val="1"/>
      <charset val="238"/>
    </font>
    <font>
      <b/>
      <sz val="14"/>
      <name val="Times New Roman CE"/>
      <charset val="238"/>
    </font>
    <font>
      <b/>
      <sz val="12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4"/>
      <name val="Times New Roman CE"/>
      <family val="1"/>
      <charset val="238"/>
    </font>
    <font>
      <sz val="16"/>
      <name val="Times New Roman CE"/>
      <family val="1"/>
      <charset val="238"/>
    </font>
    <font>
      <b/>
      <i/>
      <sz val="28"/>
      <name val="Times New Roman CE"/>
      <family val="1"/>
      <charset val="238"/>
    </font>
    <font>
      <b/>
      <sz val="18"/>
      <name val="Times New Roman CE"/>
      <family val="1"/>
      <charset val="238"/>
    </font>
    <font>
      <sz val="11"/>
      <name val="Arial CE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sz val="11"/>
      <name val="Times New Roman CE"/>
      <family val="1"/>
      <charset val="238"/>
    </font>
    <font>
      <b/>
      <sz val="20"/>
      <name val="Times New Roman CE"/>
      <family val="1"/>
      <charset val="238"/>
    </font>
    <font>
      <sz val="2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0"/>
      <name val="Times New Roman CE"/>
      <charset val="238"/>
    </font>
    <font>
      <b/>
      <sz val="10"/>
      <name val="Times New Roman"/>
      <family val="1"/>
      <charset val="238"/>
    </font>
    <font>
      <b/>
      <i/>
      <sz val="16"/>
      <name val="Times New Roman CE"/>
      <family val="1"/>
      <charset val="238"/>
    </font>
    <font>
      <i/>
      <sz val="11"/>
      <name val="Times New Roman CE"/>
      <charset val="238"/>
    </font>
    <font>
      <sz val="11"/>
      <name val="Times New Roman CE"/>
      <charset val="238"/>
    </font>
    <font>
      <b/>
      <sz val="11"/>
      <name val="Times New Roman"/>
      <family val="1"/>
      <charset val="238"/>
    </font>
    <font>
      <sz val="11"/>
      <name val="Symbol"/>
      <family val="1"/>
      <charset val="2"/>
    </font>
    <font>
      <b/>
      <i/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sz val="11"/>
      <name val="Times New Roman"/>
      <family val="1"/>
      <charset val="238"/>
    </font>
    <font>
      <vertAlign val="subscript"/>
      <sz val="11"/>
      <name val="Times New Roman CE"/>
      <family val="1"/>
      <charset val="238"/>
    </font>
    <font>
      <i/>
      <sz val="10"/>
      <name val="Times New Roman CE"/>
      <charset val="238"/>
    </font>
    <font>
      <vertAlign val="subscript"/>
      <sz val="11"/>
      <name val="Times New Roman CE"/>
      <charset val="238"/>
    </font>
    <font>
      <vertAlign val="superscript"/>
      <sz val="11"/>
      <name val="Times New Roman CE"/>
      <charset val="238"/>
    </font>
    <font>
      <b/>
      <sz val="18"/>
      <name val="Times New Roman CE"/>
      <charset val="238"/>
    </font>
  </fonts>
  <fills count="2">
    <fill>
      <patternFill patternType="none"/>
    </fill>
    <fill>
      <patternFill patternType="gray125"/>
    </fill>
  </fills>
  <borders count="120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49" fontId="3" fillId="0" borderId="3" xfId="0" applyNumberFormat="1" applyFont="1" applyBorder="1" applyAlignment="1">
      <alignment horizontal="left"/>
    </xf>
    <xf numFmtId="0" fontId="5" fillId="0" borderId="4" xfId="0" applyFont="1" applyBorder="1" applyAlignment="1">
      <alignment horizontal="right"/>
    </xf>
    <xf numFmtId="49" fontId="5" fillId="0" borderId="5" xfId="0" applyNumberFormat="1" applyFont="1" applyBorder="1" applyAlignment="1">
      <alignment horizontal="left"/>
    </xf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49" fontId="0" fillId="0" borderId="0" xfId="0" applyNumberFormat="1"/>
    <xf numFmtId="0" fontId="1" fillId="0" borderId="0" xfId="0" applyFont="1" applyAlignment="1">
      <alignment horizontal="center"/>
    </xf>
    <xf numFmtId="49" fontId="3" fillId="0" borderId="0" xfId="0" applyNumberFormat="1" applyFont="1"/>
    <xf numFmtId="0" fontId="7" fillId="0" borderId="0" xfId="0" applyFont="1" applyAlignment="1">
      <alignment horizontal="center"/>
    </xf>
    <xf numFmtId="0" fontId="5" fillId="0" borderId="0" xfId="0" applyFont="1"/>
    <xf numFmtId="42" fontId="7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7" fillId="0" borderId="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3" fontId="15" fillId="0" borderId="15" xfId="0" applyNumberFormat="1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3" fontId="14" fillId="0" borderId="20" xfId="0" applyNumberFormat="1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3" fontId="14" fillId="0" borderId="0" xfId="0" applyNumberFormat="1" applyFont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24" xfId="0" applyFont="1" applyBorder="1" applyAlignment="1">
      <alignment horizontal="right"/>
    </xf>
    <xf numFmtId="0" fontId="14" fillId="0" borderId="15" xfId="0" applyFont="1" applyBorder="1" applyAlignment="1">
      <alignment horizontal="left"/>
    </xf>
    <xf numFmtId="0" fontId="16" fillId="0" borderId="13" xfId="0" applyFont="1" applyBorder="1"/>
    <xf numFmtId="0" fontId="16" fillId="0" borderId="16" xfId="0" applyFont="1" applyBorder="1"/>
    <xf numFmtId="0" fontId="14" fillId="0" borderId="25" xfId="0" applyFont="1" applyBorder="1" applyAlignment="1">
      <alignment horizontal="right"/>
    </xf>
    <xf numFmtId="0" fontId="14" fillId="0" borderId="26" xfId="0" applyFont="1" applyBorder="1" applyAlignment="1">
      <alignment horizontal="left"/>
    </xf>
    <xf numFmtId="0" fontId="14" fillId="0" borderId="18" xfId="0" applyFont="1" applyBorder="1"/>
    <xf numFmtId="0" fontId="16" fillId="0" borderId="24" xfId="0" applyFont="1" applyBorder="1" applyAlignment="1">
      <alignment horizontal="right"/>
    </xf>
    <xf numFmtId="49" fontId="16" fillId="0" borderId="15" xfId="0" applyNumberFormat="1" applyFont="1" applyBorder="1" applyAlignment="1">
      <alignment horizontal="left"/>
    </xf>
    <xf numFmtId="0" fontId="16" fillId="0" borderId="11" xfId="0" applyFont="1" applyBorder="1" applyAlignment="1">
      <alignment horizontal="right"/>
    </xf>
    <xf numFmtId="49" fontId="16" fillId="0" borderId="27" xfId="0" applyNumberFormat="1" applyFont="1" applyBorder="1" applyAlignment="1">
      <alignment horizontal="left"/>
    </xf>
    <xf numFmtId="0" fontId="16" fillId="0" borderId="21" xfId="0" applyFont="1" applyBorder="1"/>
    <xf numFmtId="0" fontId="16" fillId="0" borderId="0" xfId="0" applyFont="1"/>
    <xf numFmtId="0" fontId="13" fillId="0" borderId="0" xfId="0" applyFont="1"/>
    <xf numFmtId="3" fontId="15" fillId="0" borderId="28" xfId="0" applyNumberFormat="1" applyFont="1" applyBorder="1" applyAlignment="1">
      <alignment horizontal="center"/>
    </xf>
    <xf numFmtId="0" fontId="16" fillId="0" borderId="23" xfId="0" applyFont="1" applyBorder="1"/>
    <xf numFmtId="0" fontId="16" fillId="0" borderId="29" xfId="0" applyFont="1" applyBorder="1" applyAlignment="1">
      <alignment horizontal="right"/>
    </xf>
    <xf numFmtId="3" fontId="14" fillId="0" borderId="30" xfId="0" applyNumberFormat="1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3" fontId="14" fillId="0" borderId="27" xfId="0" applyNumberFormat="1" applyFont="1" applyBorder="1" applyAlignment="1">
      <alignment horizontal="center"/>
    </xf>
    <xf numFmtId="0" fontId="16" fillId="0" borderId="32" xfId="0" applyFont="1" applyBorder="1" applyAlignment="1">
      <alignment horizontal="right"/>
    </xf>
    <xf numFmtId="0" fontId="16" fillId="0" borderId="33" xfId="0" applyFont="1" applyBorder="1" applyAlignment="1">
      <alignment horizontal="left"/>
    </xf>
    <xf numFmtId="0" fontId="14" fillId="0" borderId="34" xfId="0" applyFont="1" applyBorder="1" applyAlignment="1">
      <alignment horizontal="center"/>
    </xf>
    <xf numFmtId="3" fontId="15" fillId="0" borderId="35" xfId="0" applyNumberFormat="1" applyFont="1" applyBorder="1" applyAlignment="1">
      <alignment horizontal="center"/>
    </xf>
    <xf numFmtId="3" fontId="14" fillId="0" borderId="28" xfId="0" applyNumberFormat="1" applyFont="1" applyBorder="1" applyAlignment="1">
      <alignment horizontal="center"/>
    </xf>
    <xf numFmtId="3" fontId="14" fillId="0" borderId="36" xfId="0" applyNumberFormat="1" applyFont="1" applyBorder="1" applyAlignment="1">
      <alignment horizontal="center"/>
    </xf>
    <xf numFmtId="0" fontId="5" fillId="0" borderId="37" xfId="0" applyFont="1" applyBorder="1" applyAlignment="1">
      <alignment horizontal="right"/>
    </xf>
    <xf numFmtId="49" fontId="5" fillId="0" borderId="38" xfId="0" applyNumberFormat="1" applyFont="1" applyBorder="1" applyAlignment="1">
      <alignment horizontal="left"/>
    </xf>
    <xf numFmtId="0" fontId="6" fillId="0" borderId="39" xfId="0" applyFont="1" applyBorder="1"/>
    <xf numFmtId="0" fontId="9" fillId="0" borderId="39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0" fontId="14" fillId="0" borderId="41" xfId="0" applyFont="1" applyBorder="1" applyAlignment="1">
      <alignment horizontal="right"/>
    </xf>
    <xf numFmtId="0" fontId="16" fillId="0" borderId="43" xfId="0" applyFont="1" applyBorder="1"/>
    <xf numFmtId="0" fontId="14" fillId="0" borderId="43" xfId="0" applyFont="1" applyBorder="1" applyAlignment="1">
      <alignment horizontal="center"/>
    </xf>
    <xf numFmtId="3" fontId="15" fillId="0" borderId="42" xfId="0" applyNumberFormat="1" applyFont="1" applyBorder="1" applyAlignment="1">
      <alignment horizontal="center"/>
    </xf>
    <xf numFmtId="0" fontId="14" fillId="0" borderId="29" xfId="0" applyFont="1" applyBorder="1" applyAlignment="1">
      <alignment horizontal="right"/>
    </xf>
    <xf numFmtId="0" fontId="14" fillId="0" borderId="31" xfId="0" applyFont="1" applyBorder="1" applyAlignment="1">
      <alignment horizontal="left"/>
    </xf>
    <xf numFmtId="3" fontId="15" fillId="0" borderId="31" xfId="0" applyNumberFormat="1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3" fontId="15" fillId="0" borderId="45" xfId="0" applyNumberFormat="1" applyFont="1" applyBorder="1" applyAlignment="1">
      <alignment horizontal="center"/>
    </xf>
    <xf numFmtId="3" fontId="15" fillId="0" borderId="46" xfId="0" applyNumberFormat="1" applyFont="1" applyBorder="1" applyAlignment="1">
      <alignment horizontal="center"/>
    </xf>
    <xf numFmtId="3" fontId="15" fillId="0" borderId="47" xfId="0" applyNumberFormat="1" applyFont="1" applyBorder="1" applyAlignment="1">
      <alignment horizontal="center"/>
    </xf>
    <xf numFmtId="0" fontId="18" fillId="0" borderId="0" xfId="0" applyFont="1"/>
    <xf numFmtId="0" fontId="6" fillId="0" borderId="0" xfId="0" applyFont="1" applyAlignment="1">
      <alignment horizontal="left"/>
    </xf>
    <xf numFmtId="0" fontId="19" fillId="0" borderId="0" xfId="0" applyFont="1"/>
    <xf numFmtId="0" fontId="15" fillId="0" borderId="0" xfId="0" applyFont="1" applyAlignment="1">
      <alignment horizontal="right"/>
    </xf>
    <xf numFmtId="49" fontId="15" fillId="0" borderId="0" xfId="0" applyNumberFormat="1" applyFont="1" applyAlignment="1">
      <alignment horizontal="left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3" fontId="15" fillId="0" borderId="0" xfId="0" applyNumberFormat="1" applyFont="1" applyAlignment="1">
      <alignment horizontal="center"/>
    </xf>
    <xf numFmtId="42" fontId="14" fillId="0" borderId="0" xfId="0" applyNumberFormat="1" applyFont="1" applyAlignment="1">
      <alignment horizontal="center"/>
    </xf>
    <xf numFmtId="3" fontId="15" fillId="0" borderId="48" xfId="0" applyNumberFormat="1" applyFont="1" applyBorder="1" applyAlignment="1">
      <alignment horizontal="center"/>
    </xf>
    <xf numFmtId="3" fontId="15" fillId="0" borderId="49" xfId="0" applyNumberFormat="1" applyFont="1" applyBorder="1" applyAlignment="1">
      <alignment horizontal="center"/>
    </xf>
    <xf numFmtId="0" fontId="4" fillId="0" borderId="8" xfId="0" applyFont="1" applyBorder="1"/>
    <xf numFmtId="49" fontId="16" fillId="0" borderId="33" xfId="0" applyNumberFormat="1" applyFont="1" applyBorder="1" applyAlignment="1">
      <alignment horizontal="left"/>
    </xf>
    <xf numFmtId="0" fontId="15" fillId="0" borderId="34" xfId="0" applyFont="1" applyBorder="1" applyAlignment="1">
      <alignment horizontal="center"/>
    </xf>
    <xf numFmtId="49" fontId="13" fillId="0" borderId="0" xfId="0" applyNumberFormat="1" applyFont="1"/>
    <xf numFmtId="0" fontId="20" fillId="0" borderId="0" xfId="0" applyFont="1" applyAlignment="1">
      <alignment horizontal="center"/>
    </xf>
    <xf numFmtId="0" fontId="15" fillId="0" borderId="44" xfId="0" applyFont="1" applyBorder="1" applyAlignment="1">
      <alignment horizontal="center"/>
    </xf>
    <xf numFmtId="42" fontId="14" fillId="0" borderId="50" xfId="0" applyNumberFormat="1" applyFont="1" applyBorder="1" applyAlignment="1">
      <alignment horizontal="center"/>
    </xf>
    <xf numFmtId="3" fontId="15" fillId="0" borderId="51" xfId="0" applyNumberFormat="1" applyFont="1" applyBorder="1" applyAlignment="1">
      <alignment horizontal="center"/>
    </xf>
    <xf numFmtId="42" fontId="14" fillId="0" borderId="52" xfId="0" applyNumberFormat="1" applyFont="1" applyBorder="1" applyAlignment="1">
      <alignment horizontal="center"/>
    </xf>
    <xf numFmtId="3" fontId="7" fillId="0" borderId="53" xfId="0" applyNumberFormat="1" applyFont="1" applyBorder="1" applyAlignment="1">
      <alignment horizontal="center"/>
    </xf>
    <xf numFmtId="3" fontId="7" fillId="0" borderId="54" xfId="0" applyNumberFormat="1" applyFont="1" applyBorder="1" applyAlignment="1">
      <alignment horizontal="center"/>
    </xf>
    <xf numFmtId="0" fontId="14" fillId="0" borderId="9" xfId="0" applyFont="1" applyBorder="1" applyAlignment="1">
      <alignment horizontal="right"/>
    </xf>
    <xf numFmtId="0" fontId="14" fillId="0" borderId="55" xfId="0" applyFont="1" applyBorder="1" applyAlignment="1">
      <alignment horizontal="left"/>
    </xf>
    <xf numFmtId="0" fontId="14" fillId="0" borderId="56" xfId="0" applyFont="1" applyBorder="1" applyAlignment="1">
      <alignment horizontal="center"/>
    </xf>
    <xf numFmtId="0" fontId="14" fillId="0" borderId="57" xfId="0" applyFont="1" applyBorder="1" applyAlignment="1">
      <alignment horizontal="center"/>
    </xf>
    <xf numFmtId="3" fontId="15" fillId="0" borderId="55" xfId="0" applyNumberFormat="1" applyFont="1" applyBorder="1" applyAlignment="1">
      <alignment horizontal="center"/>
    </xf>
    <xf numFmtId="3" fontId="15" fillId="0" borderId="58" xfId="0" applyNumberFormat="1" applyFont="1" applyBorder="1" applyAlignment="1">
      <alignment horizontal="center"/>
    </xf>
    <xf numFmtId="0" fontId="21" fillId="0" borderId="59" xfId="0" applyFont="1" applyBorder="1" applyAlignment="1">
      <alignment horizontal="center"/>
    </xf>
    <xf numFmtId="0" fontId="21" fillId="0" borderId="60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21" fillId="0" borderId="62" xfId="0" applyFont="1" applyBorder="1" applyAlignment="1">
      <alignment horizontal="center"/>
    </xf>
    <xf numFmtId="5" fontId="14" fillId="0" borderId="63" xfId="0" applyNumberFormat="1" applyFont="1" applyBorder="1" applyAlignment="1">
      <alignment horizontal="center"/>
    </xf>
    <xf numFmtId="5" fontId="14" fillId="0" borderId="64" xfId="0" applyNumberFormat="1" applyFont="1" applyBorder="1" applyAlignment="1">
      <alignment horizontal="center"/>
    </xf>
    <xf numFmtId="5" fontId="14" fillId="0" borderId="65" xfId="0" applyNumberFormat="1" applyFont="1" applyBorder="1" applyAlignment="1">
      <alignment horizontal="center"/>
    </xf>
    <xf numFmtId="5" fontId="14" fillId="0" borderId="66" xfId="0" applyNumberFormat="1" applyFont="1" applyBorder="1" applyAlignment="1">
      <alignment horizontal="center"/>
    </xf>
    <xf numFmtId="5" fontId="14" fillId="0" borderId="67" xfId="0" applyNumberFormat="1" applyFont="1" applyBorder="1" applyAlignment="1">
      <alignment horizontal="center"/>
    </xf>
    <xf numFmtId="5" fontId="14" fillId="0" borderId="68" xfId="0" applyNumberFormat="1" applyFont="1" applyBorder="1" applyAlignment="1">
      <alignment horizontal="center"/>
    </xf>
    <xf numFmtId="5" fontId="14" fillId="0" borderId="69" xfId="0" applyNumberFormat="1" applyFont="1" applyBorder="1" applyAlignment="1">
      <alignment horizontal="center"/>
    </xf>
    <xf numFmtId="5" fontId="14" fillId="0" borderId="70" xfId="0" applyNumberFormat="1" applyFont="1" applyBorder="1" applyAlignment="1">
      <alignment horizontal="center"/>
    </xf>
    <xf numFmtId="5" fontId="7" fillId="0" borderId="71" xfId="0" applyNumberFormat="1" applyFont="1" applyBorder="1" applyAlignment="1">
      <alignment horizontal="center"/>
    </xf>
    <xf numFmtId="5" fontId="14" fillId="0" borderId="72" xfId="0" applyNumberFormat="1" applyFont="1" applyBorder="1" applyAlignment="1">
      <alignment horizontal="center"/>
    </xf>
    <xf numFmtId="5" fontId="7" fillId="0" borderId="73" xfId="0" applyNumberFormat="1" applyFont="1" applyBorder="1" applyAlignment="1">
      <alignment horizontal="center"/>
    </xf>
    <xf numFmtId="5" fontId="14" fillId="0" borderId="74" xfId="0" applyNumberFormat="1" applyFont="1" applyBorder="1" applyAlignment="1">
      <alignment horizontal="center"/>
    </xf>
    <xf numFmtId="5" fontId="14" fillId="0" borderId="75" xfId="0" applyNumberFormat="1" applyFont="1" applyBorder="1" applyAlignment="1">
      <alignment horizontal="center"/>
    </xf>
    <xf numFmtId="5" fontId="14" fillId="0" borderId="76" xfId="0" applyNumberFormat="1" applyFont="1" applyBorder="1" applyAlignment="1">
      <alignment horizontal="center"/>
    </xf>
    <xf numFmtId="5" fontId="14" fillId="0" borderId="77" xfId="0" applyNumberFormat="1" applyFont="1" applyBorder="1" applyAlignment="1">
      <alignment horizontal="center"/>
    </xf>
    <xf numFmtId="5" fontId="14" fillId="0" borderId="78" xfId="0" applyNumberFormat="1" applyFont="1" applyBorder="1" applyAlignment="1">
      <alignment horizontal="center"/>
    </xf>
    <xf numFmtId="5" fontId="5" fillId="0" borderId="79" xfId="0" applyNumberFormat="1" applyFont="1" applyBorder="1" applyAlignment="1">
      <alignment horizontal="right"/>
    </xf>
    <xf numFmtId="5" fontId="5" fillId="0" borderId="80" xfId="0" applyNumberFormat="1" applyFont="1" applyBorder="1" applyAlignment="1">
      <alignment horizontal="right"/>
    </xf>
    <xf numFmtId="5" fontId="8" fillId="0" borderId="81" xfId="0" applyNumberFormat="1" applyFont="1" applyBorder="1"/>
    <xf numFmtId="5" fontId="4" fillId="0" borderId="82" xfId="0" applyNumberFormat="1" applyFont="1" applyBorder="1" applyAlignment="1">
      <alignment horizontal="center"/>
    </xf>
    <xf numFmtId="5" fontId="6" fillId="0" borderId="83" xfId="0" applyNumberFormat="1" applyFont="1" applyBorder="1" applyAlignment="1">
      <alignment horizontal="center"/>
    </xf>
    <xf numFmtId="0" fontId="23" fillId="0" borderId="84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/>
    <xf numFmtId="0" fontId="15" fillId="0" borderId="19" xfId="0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0" fontId="16" fillId="0" borderId="18" xfId="0" applyFont="1" applyBorder="1"/>
    <xf numFmtId="3" fontId="15" fillId="0" borderId="30" xfId="0" applyNumberFormat="1" applyFont="1" applyBorder="1" applyAlignment="1">
      <alignment horizontal="center"/>
    </xf>
    <xf numFmtId="49" fontId="14" fillId="0" borderId="31" xfId="0" applyNumberFormat="1" applyFont="1" applyBorder="1" applyAlignment="1">
      <alignment horizontal="left"/>
    </xf>
    <xf numFmtId="3" fontId="15" fillId="0" borderId="20" xfId="0" applyNumberFormat="1" applyFont="1" applyBorder="1" applyAlignment="1">
      <alignment horizontal="center"/>
    </xf>
    <xf numFmtId="0" fontId="24" fillId="0" borderId="43" xfId="0" applyFont="1" applyBorder="1"/>
    <xf numFmtId="0" fontId="16" fillId="0" borderId="103" xfId="0" applyFont="1" applyBorder="1"/>
    <xf numFmtId="0" fontId="14" fillId="0" borderId="103" xfId="0" applyFont="1" applyBorder="1" applyAlignment="1">
      <alignment horizontal="center"/>
    </xf>
    <xf numFmtId="0" fontId="15" fillId="0" borderId="104" xfId="0" applyFont="1" applyBorder="1" applyAlignment="1">
      <alignment horizontal="center"/>
    </xf>
    <xf numFmtId="3" fontId="15" fillId="0" borderId="105" xfId="0" applyNumberFormat="1" applyFont="1" applyBorder="1" applyAlignment="1">
      <alignment horizontal="center"/>
    </xf>
    <xf numFmtId="3" fontId="14" fillId="0" borderId="51" xfId="0" applyNumberFormat="1" applyFont="1" applyBorder="1" applyAlignment="1">
      <alignment horizontal="center"/>
    </xf>
    <xf numFmtId="3" fontId="15" fillId="0" borderId="106" xfId="0" applyNumberFormat="1" applyFont="1" applyBorder="1" applyAlignment="1">
      <alignment horizontal="center"/>
    </xf>
    <xf numFmtId="0" fontId="16" fillId="0" borderId="31" xfId="0" applyFont="1" applyBorder="1" applyAlignment="1">
      <alignment horizontal="left"/>
    </xf>
    <xf numFmtId="0" fontId="14" fillId="0" borderId="8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3" fontId="15" fillId="0" borderId="3" xfId="0" applyNumberFormat="1" applyFont="1" applyBorder="1" applyAlignment="1">
      <alignment horizontal="center"/>
    </xf>
    <xf numFmtId="0" fontId="15" fillId="0" borderId="74" xfId="0" applyFont="1" applyBorder="1" applyAlignment="1">
      <alignment horizontal="center"/>
    </xf>
    <xf numFmtId="3" fontId="15" fillId="0" borderId="107" xfId="0" applyNumberFormat="1" applyFont="1" applyBorder="1" applyAlignment="1">
      <alignment horizontal="center"/>
    </xf>
    <xf numFmtId="3" fontId="14" fillId="0" borderId="108" xfId="0" applyNumberFormat="1" applyFont="1" applyBorder="1" applyAlignment="1">
      <alignment horizontal="center"/>
    </xf>
    <xf numFmtId="0" fontId="28" fillId="0" borderId="18" xfId="0" applyFont="1" applyBorder="1"/>
    <xf numFmtId="3" fontId="14" fillId="0" borderId="26" xfId="0" applyNumberFormat="1" applyFont="1" applyBorder="1" applyAlignment="1">
      <alignment horizontal="center"/>
    </xf>
    <xf numFmtId="3" fontId="29" fillId="0" borderId="15" xfId="0" applyNumberFormat="1" applyFont="1" applyBorder="1" applyAlignment="1">
      <alignment horizontal="center"/>
    </xf>
    <xf numFmtId="0" fontId="24" fillId="0" borderId="13" xfId="0" applyFont="1" applyBorder="1"/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3" fontId="16" fillId="0" borderId="15" xfId="0" applyNumberFormat="1" applyFont="1" applyBorder="1" applyAlignment="1">
      <alignment horizontal="center"/>
    </xf>
    <xf numFmtId="4" fontId="16" fillId="0" borderId="15" xfId="0" applyNumberFormat="1" applyFont="1" applyBorder="1" applyAlignment="1">
      <alignment horizontal="center"/>
    </xf>
    <xf numFmtId="3" fontId="14" fillId="0" borderId="15" xfId="0" applyNumberFormat="1" applyFont="1" applyBorder="1" applyAlignment="1">
      <alignment horizontal="center"/>
    </xf>
    <xf numFmtId="0" fontId="16" fillId="0" borderId="1" xfId="0" applyFont="1" applyBorder="1" applyAlignment="1">
      <alignment horizontal="right"/>
    </xf>
    <xf numFmtId="49" fontId="16" fillId="0" borderId="3" xfId="0" applyNumberFormat="1" applyFont="1" applyBorder="1" applyAlignment="1">
      <alignment horizontal="left"/>
    </xf>
    <xf numFmtId="0" fontId="14" fillId="0" borderId="2" xfId="0" applyFont="1" applyBorder="1" applyAlignment="1">
      <alignment horizontal="center"/>
    </xf>
    <xf numFmtId="3" fontId="14" fillId="0" borderId="3" xfId="0" applyNumberFormat="1" applyFont="1" applyBorder="1" applyAlignment="1">
      <alignment horizontal="center"/>
    </xf>
    <xf numFmtId="5" fontId="14" fillId="0" borderId="109" xfId="0" applyNumberFormat="1" applyFont="1" applyBorder="1" applyAlignment="1">
      <alignment horizontal="center"/>
    </xf>
    <xf numFmtId="3" fontId="15" fillId="0" borderId="110" xfId="0" applyNumberFormat="1" applyFont="1" applyBorder="1" applyAlignment="1">
      <alignment horizontal="center"/>
    </xf>
    <xf numFmtId="5" fontId="14" fillId="0" borderId="111" xfId="0" applyNumberFormat="1" applyFont="1" applyBorder="1" applyAlignment="1">
      <alignment horizontal="center"/>
    </xf>
    <xf numFmtId="49" fontId="14" fillId="0" borderId="42" xfId="0" applyNumberFormat="1" applyFont="1" applyBorder="1" applyAlignment="1">
      <alignment horizontal="left"/>
    </xf>
    <xf numFmtId="49" fontId="14" fillId="0" borderId="15" xfId="0" applyNumberFormat="1" applyFont="1" applyBorder="1" applyAlignment="1">
      <alignment horizontal="left"/>
    </xf>
    <xf numFmtId="0" fontId="14" fillId="0" borderId="11" xfId="0" applyFont="1" applyBorder="1" applyAlignment="1">
      <alignment horizontal="right"/>
    </xf>
    <xf numFmtId="0" fontId="15" fillId="0" borderId="75" xfId="0" applyFont="1" applyBorder="1" applyAlignment="1">
      <alignment horizontal="center"/>
    </xf>
    <xf numFmtId="3" fontId="15" fillId="0" borderId="112" xfId="0" applyNumberFormat="1" applyFont="1" applyBorder="1" applyAlignment="1">
      <alignment horizontal="center"/>
    </xf>
    <xf numFmtId="3" fontId="14" fillId="0" borderId="112" xfId="0" applyNumberFormat="1" applyFont="1" applyBorder="1" applyAlignment="1">
      <alignment horizontal="center"/>
    </xf>
    <xf numFmtId="3" fontId="14" fillId="0" borderId="107" xfId="0" applyNumberFormat="1" applyFont="1" applyBorder="1" applyAlignment="1">
      <alignment horizontal="center"/>
    </xf>
    <xf numFmtId="3" fontId="32" fillId="0" borderId="42" xfId="0" applyNumberFormat="1" applyFont="1" applyBorder="1" applyAlignment="1">
      <alignment horizontal="center"/>
    </xf>
    <xf numFmtId="3" fontId="32" fillId="0" borderId="15" xfId="0" applyNumberFormat="1" applyFont="1" applyBorder="1" applyAlignment="1">
      <alignment horizontal="center"/>
    </xf>
    <xf numFmtId="0" fontId="14" fillId="0" borderId="27" xfId="0" applyFont="1" applyBorder="1" applyAlignment="1">
      <alignment horizontal="left"/>
    </xf>
    <xf numFmtId="5" fontId="14" fillId="0" borderId="0" xfId="0" applyNumberFormat="1" applyFont="1" applyAlignment="1">
      <alignment horizontal="center"/>
    </xf>
    <xf numFmtId="0" fontId="14" fillId="0" borderId="113" xfId="0" applyFont="1" applyBorder="1" applyAlignment="1">
      <alignment horizontal="right"/>
    </xf>
    <xf numFmtId="0" fontId="28" fillId="0" borderId="56" xfId="0" applyFont="1" applyBorder="1"/>
    <xf numFmtId="42" fontId="14" fillId="0" borderId="57" xfId="0" applyNumberFormat="1" applyFont="1" applyBorder="1" applyAlignment="1">
      <alignment horizontal="center"/>
    </xf>
    <xf numFmtId="42" fontId="14" fillId="0" borderId="14" xfId="0" applyNumberFormat="1" applyFont="1" applyBorder="1" applyAlignment="1">
      <alignment horizontal="center"/>
    </xf>
    <xf numFmtId="42" fontId="24" fillId="0" borderId="14" xfId="0" applyNumberFormat="1" applyFont="1" applyBorder="1" applyAlignment="1">
      <alignment horizontal="center"/>
    </xf>
    <xf numFmtId="5" fontId="14" fillId="0" borderId="14" xfId="0" applyNumberFormat="1" applyFont="1" applyBorder="1" applyAlignment="1">
      <alignment horizontal="center"/>
    </xf>
    <xf numFmtId="49" fontId="14" fillId="0" borderId="26" xfId="0" applyNumberFormat="1" applyFont="1" applyBorder="1" applyAlignment="1">
      <alignment horizontal="left"/>
    </xf>
    <xf numFmtId="49" fontId="14" fillId="0" borderId="114" xfId="0" applyNumberFormat="1" applyFont="1" applyBorder="1" applyAlignment="1">
      <alignment horizontal="left"/>
    </xf>
    <xf numFmtId="3" fontId="14" fillId="0" borderId="105" xfId="0" applyNumberFormat="1" applyFont="1" applyBorder="1" applyAlignment="1">
      <alignment horizontal="center"/>
    </xf>
    <xf numFmtId="0" fontId="14" fillId="0" borderId="37" xfId="0" applyFont="1" applyBorder="1" applyAlignment="1">
      <alignment horizontal="right"/>
    </xf>
    <xf numFmtId="49" fontId="14" fillId="0" borderId="38" xfId="0" applyNumberFormat="1" applyFont="1" applyBorder="1" applyAlignment="1">
      <alignment horizontal="left"/>
    </xf>
    <xf numFmtId="0" fontId="16" fillId="0" borderId="39" xfId="0" applyFont="1" applyBorder="1"/>
    <xf numFmtId="0" fontId="14" fillId="0" borderId="39" xfId="0" applyFont="1" applyBorder="1" applyAlignment="1">
      <alignment horizontal="center"/>
    </xf>
    <xf numFmtId="0" fontId="15" fillId="0" borderId="40" xfId="0" applyFont="1" applyBorder="1" applyAlignment="1">
      <alignment horizontal="center"/>
    </xf>
    <xf numFmtId="3" fontId="15" fillId="0" borderId="115" xfId="0" applyNumberFormat="1" applyFont="1" applyBorder="1" applyAlignment="1">
      <alignment horizontal="center"/>
    </xf>
    <xf numFmtId="3" fontId="15" fillId="0" borderId="108" xfId="0" applyNumberFormat="1" applyFont="1" applyBorder="1" applyAlignment="1">
      <alignment horizontal="center"/>
    </xf>
    <xf numFmtId="42" fontId="14" fillId="0" borderId="19" xfId="0" applyNumberFormat="1" applyFont="1" applyBorder="1" applyAlignment="1">
      <alignment horizontal="center"/>
    </xf>
    <xf numFmtId="42" fontId="14" fillId="0" borderId="44" xfId="0" applyNumberFormat="1" applyFont="1" applyBorder="1" applyAlignment="1">
      <alignment horizontal="center"/>
    </xf>
    <xf numFmtId="42" fontId="14" fillId="0" borderId="104" xfId="0" applyNumberFormat="1" applyFont="1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4" fillId="0" borderId="0" xfId="0" applyFont="1"/>
    <xf numFmtId="0" fontId="14" fillId="0" borderId="4" xfId="0" applyFont="1" applyBorder="1" applyAlignment="1">
      <alignment horizontal="right"/>
    </xf>
    <xf numFmtId="0" fontId="14" fillId="0" borderId="5" xfId="0" applyFont="1" applyBorder="1" applyAlignment="1">
      <alignment horizontal="left"/>
    </xf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3" fontId="14" fillId="0" borderId="5" xfId="0" applyNumberFormat="1" applyFont="1" applyBorder="1" applyAlignment="1">
      <alignment horizontal="center"/>
    </xf>
    <xf numFmtId="5" fontId="14" fillId="0" borderId="117" xfId="0" applyNumberFormat="1" applyFont="1" applyBorder="1" applyAlignment="1">
      <alignment horizontal="center"/>
    </xf>
    <xf numFmtId="3" fontId="15" fillId="0" borderId="118" xfId="0" applyNumberFormat="1" applyFont="1" applyBorder="1" applyAlignment="1">
      <alignment horizontal="center"/>
    </xf>
    <xf numFmtId="5" fontId="14" fillId="0" borderId="119" xfId="0" applyNumberFormat="1" applyFont="1" applyBorder="1" applyAlignment="1">
      <alignment horizontal="center"/>
    </xf>
    <xf numFmtId="0" fontId="25" fillId="0" borderId="6" xfId="0" applyFont="1" applyBorder="1"/>
    <xf numFmtId="5" fontId="14" fillId="0" borderId="116" xfId="0" applyNumberFormat="1" applyFont="1" applyBorder="1" applyAlignment="1">
      <alignment horizontal="center"/>
    </xf>
    <xf numFmtId="0" fontId="5" fillId="0" borderId="25" xfId="0" applyFont="1" applyBorder="1" applyAlignment="1">
      <alignment horizontal="left"/>
    </xf>
    <xf numFmtId="0" fontId="5" fillId="0" borderId="50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87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8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3" fillId="0" borderId="85" xfId="0" applyFont="1" applyBorder="1" applyAlignment="1">
      <alignment horizontal="center"/>
    </xf>
    <xf numFmtId="0" fontId="23" fillId="0" borderId="86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5" fillId="0" borderId="89" xfId="0" applyFont="1" applyBorder="1" applyAlignment="1">
      <alignment horizontal="center"/>
    </xf>
    <xf numFmtId="0" fontId="15" fillId="0" borderId="82" xfId="0" applyFont="1" applyBorder="1" applyAlignment="1">
      <alignment horizontal="center"/>
    </xf>
    <xf numFmtId="5" fontId="7" fillId="0" borderId="53" xfId="0" applyNumberFormat="1" applyFont="1" applyBorder="1" applyAlignment="1">
      <alignment horizontal="right"/>
    </xf>
    <xf numFmtId="5" fontId="7" fillId="0" borderId="90" xfId="0" applyNumberFormat="1" applyFont="1" applyBorder="1" applyAlignment="1">
      <alignment horizontal="right"/>
    </xf>
    <xf numFmtId="5" fontId="7" fillId="0" borderId="54" xfId="0" applyNumberFormat="1" applyFont="1" applyBorder="1" applyAlignment="1">
      <alignment horizontal="right"/>
    </xf>
    <xf numFmtId="5" fontId="7" fillId="0" borderId="91" xfId="0" applyNumberFormat="1" applyFont="1" applyBorder="1" applyAlignment="1">
      <alignment horizontal="right"/>
    </xf>
    <xf numFmtId="0" fontId="4" fillId="0" borderId="92" xfId="0" applyFont="1" applyBorder="1" applyAlignment="1">
      <alignment horizontal="center" vertical="center"/>
    </xf>
    <xf numFmtId="0" fontId="4" fillId="0" borderId="93" xfId="0" applyFont="1" applyBorder="1" applyAlignment="1">
      <alignment horizontal="center" vertical="center"/>
    </xf>
    <xf numFmtId="0" fontId="4" fillId="0" borderId="94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95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0" fontId="21" fillId="0" borderId="95" xfId="0" applyFont="1" applyBorder="1" applyAlignment="1">
      <alignment horizontal="center" vertical="center"/>
    </xf>
    <xf numFmtId="0" fontId="21" fillId="0" borderId="96" xfId="0" applyFont="1" applyBorder="1" applyAlignment="1">
      <alignment horizontal="center" vertical="center"/>
    </xf>
    <xf numFmtId="0" fontId="15" fillId="0" borderId="97" xfId="0" applyFont="1" applyBorder="1" applyAlignment="1">
      <alignment horizontal="center"/>
    </xf>
    <xf numFmtId="0" fontId="22" fillId="0" borderId="101" xfId="0" applyFont="1" applyBorder="1" applyAlignment="1">
      <alignment horizontal="center" vertical="center"/>
    </xf>
    <xf numFmtId="0" fontId="22" fillId="0" borderId="102" xfId="0" applyFont="1" applyBorder="1" applyAlignment="1">
      <alignment horizontal="center" vertical="center"/>
    </xf>
    <xf numFmtId="164" fontId="9" fillId="0" borderId="98" xfId="0" applyNumberFormat="1" applyFont="1" applyBorder="1" applyAlignment="1">
      <alignment horizontal="center"/>
    </xf>
    <xf numFmtId="164" fontId="9" fillId="0" borderId="99" xfId="0" applyNumberFormat="1" applyFont="1" applyBorder="1" applyAlignment="1">
      <alignment horizontal="center"/>
    </xf>
    <xf numFmtId="164" fontId="9" fillId="0" borderId="100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3" fontId="14" fillId="0" borderId="46" xfId="0" applyNumberFormat="1" applyFont="1" applyBorder="1" applyAlignment="1">
      <alignment horizontal="center"/>
    </xf>
    <xf numFmtId="0" fontId="16" fillId="0" borderId="27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4"/>
  <sheetViews>
    <sheetView showZeros="0" workbookViewId="0">
      <selection activeCell="C17" sqref="C17"/>
    </sheetView>
  </sheetViews>
  <sheetFormatPr defaultColWidth="9.15234375" defaultRowHeight="18" x14ac:dyDescent="0.45"/>
  <cols>
    <col min="1" max="1" width="2.15234375" style="14" customWidth="1"/>
    <col min="2" max="2" width="8.53515625" style="14" customWidth="1"/>
    <col min="3" max="3" width="44.3046875" style="14" customWidth="1"/>
    <col min="4" max="4" width="25.69140625" style="14" customWidth="1"/>
    <col min="5" max="5" width="2.15234375" style="14" customWidth="1"/>
    <col min="6" max="16384" width="9.15234375" style="14"/>
  </cols>
  <sheetData>
    <row r="1" spans="2:5" ht="11.25" customHeight="1" x14ac:dyDescent="0.45"/>
    <row r="2" spans="2:5" ht="35.15" x14ac:dyDescent="0.45">
      <c r="B2" s="222" t="s">
        <v>27</v>
      </c>
      <c r="C2" s="222"/>
      <c r="D2" s="222"/>
    </row>
    <row r="3" spans="2:5" ht="11.25" customHeight="1" x14ac:dyDescent="0.8">
      <c r="C3" s="20"/>
    </row>
    <row r="4" spans="2:5" ht="30" customHeight="1" x14ac:dyDescent="0.45">
      <c r="B4" s="223" t="s">
        <v>9</v>
      </c>
      <c r="C4" s="223"/>
      <c r="D4" s="223"/>
    </row>
    <row r="5" spans="2:5" ht="11.25" customHeight="1" x14ac:dyDescent="0.5">
      <c r="B5" s="21"/>
      <c r="C5" s="21"/>
      <c r="D5" s="21"/>
    </row>
    <row r="6" spans="2:5" ht="30" customHeight="1" x14ac:dyDescent="0.5">
      <c r="B6" s="14" t="s">
        <v>0</v>
      </c>
      <c r="C6" s="248" t="s">
        <v>98</v>
      </c>
      <c r="D6" s="248"/>
    </row>
    <row r="7" spans="2:5" s="19" customFormat="1" ht="30.75" customHeight="1" x14ac:dyDescent="0.5">
      <c r="B7" s="14"/>
      <c r="C7" s="248" t="s">
        <v>99</v>
      </c>
      <c r="D7" s="248"/>
    </row>
    <row r="8" spans="2:5" ht="11.25" customHeight="1" thickBot="1" x14ac:dyDescent="0.5"/>
    <row r="9" spans="2:5" s="136" customFormat="1" ht="19.75" x14ac:dyDescent="0.45">
      <c r="B9" s="224" t="s">
        <v>4</v>
      </c>
      <c r="C9" s="225"/>
      <c r="D9" s="134" t="s">
        <v>5</v>
      </c>
      <c r="E9" s="135"/>
    </row>
    <row r="10" spans="2:5" x14ac:dyDescent="0.45">
      <c r="B10" s="216" t="str">
        <f>'Zař. č. 1'!C3</f>
        <v>1 - Zkušební místnost - Čekárna, Sklad</v>
      </c>
      <c r="C10" s="217"/>
      <c r="D10" s="129">
        <f>'Zař. č. 1'!F83</f>
        <v>0</v>
      </c>
    </row>
    <row r="11" spans="2:5" x14ac:dyDescent="0.45">
      <c r="B11" s="220" t="str">
        <f>'Zař. č. 2'!C3</f>
        <v>2 - Zkušební místnost - Klimatizace</v>
      </c>
      <c r="C11" s="221"/>
      <c r="D11" s="130">
        <f>'Zař. č. 2'!F42</f>
        <v>0</v>
      </c>
    </row>
    <row r="12" spans="2:5" ht="20.149999999999999" thickBot="1" x14ac:dyDescent="0.5">
      <c r="B12" s="218" t="s">
        <v>8</v>
      </c>
      <c r="C12" s="219"/>
      <c r="D12" s="131">
        <f>SUM(D10:D11)</f>
        <v>0</v>
      </c>
    </row>
    <row r="13" spans="2:5" x14ac:dyDescent="0.45">
      <c r="B13" s="22" t="s">
        <v>13</v>
      </c>
      <c r="C13" s="23"/>
      <c r="D13" s="132">
        <f>D12*0.21</f>
        <v>0</v>
      </c>
    </row>
    <row r="14" spans="2:5" ht="18.45" thickBot="1" x14ac:dyDescent="0.5">
      <c r="B14" s="24" t="s">
        <v>11</v>
      </c>
      <c r="C14" s="25"/>
      <c r="D14" s="133">
        <f>SUM(D12:D13)</f>
        <v>0</v>
      </c>
    </row>
  </sheetData>
  <mergeCells count="8">
    <mergeCell ref="B10:C10"/>
    <mergeCell ref="B12:C12"/>
    <mergeCell ref="B11:C11"/>
    <mergeCell ref="B2:D2"/>
    <mergeCell ref="B4:D4"/>
    <mergeCell ref="C6:D6"/>
    <mergeCell ref="C7:D7"/>
    <mergeCell ref="B9:C9"/>
  </mergeCell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 xml:space="preserve">&amp;C&amp;"Times New Roman,Obyčejné"List číslo:&amp;"Times New Roman,Tučné" 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5"/>
  <sheetViews>
    <sheetView showZeros="0" tabSelected="1" workbookViewId="0">
      <selection activeCell="G39" sqref="G39"/>
    </sheetView>
  </sheetViews>
  <sheetFormatPr defaultColWidth="9.15234375" defaultRowHeight="12.45" x14ac:dyDescent="0.3"/>
  <cols>
    <col min="1" max="1" width="5.3046875" customWidth="1"/>
    <col min="2" max="2" width="5.3046875" style="10" customWidth="1"/>
    <col min="3" max="3" width="68.84375" customWidth="1"/>
    <col min="4" max="4" width="8.15234375" style="11" bestFit="1" customWidth="1"/>
    <col min="5" max="5" width="6.3046875" style="11" bestFit="1" customWidth="1"/>
    <col min="6" max="6" width="8.53515625" style="11" customWidth="1"/>
    <col min="7" max="7" width="12.84375" style="11" customWidth="1"/>
    <col min="8" max="8" width="8.53515625" style="11" customWidth="1"/>
    <col min="9" max="9" width="13" style="11" customWidth="1"/>
    <col min="10" max="10" width="1.3828125" customWidth="1"/>
    <col min="11" max="11" width="9.53515625" bestFit="1" customWidth="1"/>
  </cols>
  <sheetData>
    <row r="1" spans="1:11" s="81" customFormat="1" ht="26.25" customHeight="1" x14ac:dyDescent="0.55000000000000004">
      <c r="A1" s="226" t="s">
        <v>116</v>
      </c>
      <c r="B1" s="226"/>
      <c r="C1" s="226"/>
      <c r="D1" s="226"/>
      <c r="E1" s="226"/>
      <c r="F1" s="226"/>
      <c r="G1" s="226"/>
      <c r="H1" s="226"/>
      <c r="I1" s="226"/>
    </row>
    <row r="2" spans="1:11" s="83" customFormat="1" ht="17.600000000000001" x14ac:dyDescent="0.4">
      <c r="A2" s="247" t="s">
        <v>0</v>
      </c>
      <c r="B2" s="247"/>
      <c r="C2" s="82" t="s">
        <v>96</v>
      </c>
      <c r="D2" s="13"/>
      <c r="E2" s="13"/>
      <c r="F2" s="13"/>
      <c r="G2" s="13"/>
      <c r="H2" s="1"/>
      <c r="I2" s="1"/>
    </row>
    <row r="3" spans="1:11" s="83" customFormat="1" ht="17.600000000000001" x14ac:dyDescent="0.4">
      <c r="A3" s="247" t="s">
        <v>25</v>
      </c>
      <c r="B3" s="247"/>
      <c r="C3" s="82" t="s">
        <v>31</v>
      </c>
      <c r="D3" s="13"/>
      <c r="E3" s="13"/>
      <c r="F3" s="13"/>
      <c r="G3" s="13"/>
      <c r="H3" s="1"/>
      <c r="I3" s="1"/>
    </row>
    <row r="4" spans="1:11" ht="7.5" customHeight="1" thickBot="1" x14ac:dyDescent="0.45">
      <c r="A4" s="1"/>
      <c r="B4" s="12"/>
      <c r="C4" s="1"/>
      <c r="D4" s="13"/>
      <c r="E4" s="13"/>
      <c r="F4" s="13"/>
      <c r="G4" s="13"/>
      <c r="H4" s="1"/>
      <c r="I4" s="1"/>
    </row>
    <row r="5" spans="1:11" s="52" customFormat="1" ht="15.75" customHeight="1" x14ac:dyDescent="0.35">
      <c r="A5" s="233" t="s">
        <v>20</v>
      </c>
      <c r="B5" s="234"/>
      <c r="C5" s="237" t="s">
        <v>1</v>
      </c>
      <c r="D5" s="239" t="s">
        <v>2</v>
      </c>
      <c r="E5" s="242" t="s">
        <v>26</v>
      </c>
      <c r="F5" s="227" t="s">
        <v>17</v>
      </c>
      <c r="G5" s="241"/>
      <c r="H5" s="227" t="s">
        <v>19</v>
      </c>
      <c r="I5" s="228"/>
      <c r="J5" s="51"/>
      <c r="K5" s="51"/>
    </row>
    <row r="6" spans="1:11" s="52" customFormat="1" ht="15.75" customHeight="1" thickBot="1" x14ac:dyDescent="0.4">
      <c r="A6" s="235"/>
      <c r="B6" s="236"/>
      <c r="C6" s="238"/>
      <c r="D6" s="240"/>
      <c r="E6" s="243"/>
      <c r="F6" s="109" t="s">
        <v>18</v>
      </c>
      <c r="G6" s="110" t="s">
        <v>16</v>
      </c>
      <c r="H6" s="111" t="s">
        <v>18</v>
      </c>
      <c r="I6" s="112" t="s">
        <v>16</v>
      </c>
      <c r="J6" s="51"/>
      <c r="K6" s="51"/>
    </row>
    <row r="7" spans="1:11" ht="15.75" customHeight="1" x14ac:dyDescent="0.4">
      <c r="A7" s="43" t="s">
        <v>6</v>
      </c>
      <c r="B7" s="44">
        <v>1</v>
      </c>
      <c r="C7" s="157" t="s">
        <v>100</v>
      </c>
      <c r="D7" s="31" t="s">
        <v>33</v>
      </c>
      <c r="E7" s="32">
        <v>1</v>
      </c>
      <c r="F7" s="158"/>
      <c r="G7" s="126">
        <f>E7*F7</f>
        <v>0</v>
      </c>
      <c r="H7" s="140">
        <f>F7*0.15</f>
        <v>0</v>
      </c>
      <c r="I7" s="119">
        <f>E7*H7</f>
        <v>0</v>
      </c>
      <c r="J7" s="1"/>
      <c r="K7" s="1"/>
    </row>
    <row r="8" spans="1:11" ht="15.75" customHeight="1" x14ac:dyDescent="0.4">
      <c r="A8" s="39"/>
      <c r="B8" s="40"/>
      <c r="C8" s="41" t="s">
        <v>64</v>
      </c>
      <c r="D8" s="26"/>
      <c r="E8" s="27"/>
      <c r="F8" s="159"/>
      <c r="G8" s="113"/>
      <c r="H8" s="53"/>
      <c r="I8" s="115"/>
      <c r="J8" s="1"/>
      <c r="K8" s="1"/>
    </row>
    <row r="9" spans="1:11" ht="15.75" customHeight="1" x14ac:dyDescent="0.4">
      <c r="A9" s="39"/>
      <c r="B9" s="40"/>
      <c r="C9" s="160" t="s">
        <v>55</v>
      </c>
      <c r="D9" s="26"/>
      <c r="E9" s="27"/>
      <c r="F9" s="159"/>
      <c r="G9" s="113"/>
      <c r="H9" s="53"/>
      <c r="I9" s="115"/>
      <c r="J9" s="1"/>
      <c r="K9" s="1"/>
    </row>
    <row r="10" spans="1:11" ht="15.75" customHeight="1" x14ac:dyDescent="0.4">
      <c r="A10" s="39"/>
      <c r="B10" s="40"/>
      <c r="C10" s="160" t="s">
        <v>56</v>
      </c>
      <c r="D10" s="26"/>
      <c r="E10" s="27"/>
      <c r="F10" s="159"/>
      <c r="G10" s="113"/>
      <c r="H10" s="53"/>
      <c r="I10" s="115"/>
      <c r="J10" s="1"/>
      <c r="K10" s="1"/>
    </row>
    <row r="11" spans="1:11" ht="15.75" customHeight="1" x14ac:dyDescent="0.4">
      <c r="A11" s="39"/>
      <c r="B11" s="40"/>
      <c r="C11" s="160" t="s">
        <v>57</v>
      </c>
      <c r="D11" s="26"/>
      <c r="E11" s="27"/>
      <c r="F11" s="159"/>
      <c r="G11" s="113"/>
      <c r="H11" s="53"/>
      <c r="I11" s="115"/>
      <c r="J11" s="1"/>
      <c r="K11" s="1"/>
    </row>
    <row r="12" spans="1:11" ht="15.75" customHeight="1" x14ac:dyDescent="0.4">
      <c r="A12" s="39"/>
      <c r="B12" s="40"/>
      <c r="C12" s="41" t="s">
        <v>65</v>
      </c>
      <c r="D12" s="161"/>
      <c r="E12" s="162"/>
      <c r="F12" s="163"/>
      <c r="G12" s="113"/>
      <c r="H12" s="53"/>
      <c r="I12" s="115"/>
      <c r="J12" s="1"/>
      <c r="K12" s="1"/>
    </row>
    <row r="13" spans="1:11" ht="15.75" customHeight="1" x14ac:dyDescent="0.4">
      <c r="A13" s="39"/>
      <c r="B13" s="40"/>
      <c r="C13" s="41" t="s">
        <v>66</v>
      </c>
      <c r="D13" s="161"/>
      <c r="E13" s="162"/>
      <c r="F13" s="164"/>
      <c r="G13" s="113"/>
      <c r="H13" s="53"/>
      <c r="I13" s="115"/>
      <c r="J13" s="1"/>
      <c r="K13" s="1"/>
    </row>
    <row r="14" spans="1:11" ht="15.75" customHeight="1" x14ac:dyDescent="0.4">
      <c r="A14" s="46"/>
      <c r="B14" s="47"/>
      <c r="C14" s="41" t="s">
        <v>67</v>
      </c>
      <c r="D14" s="26"/>
      <c r="E14" s="27"/>
      <c r="F14" s="165"/>
      <c r="G14" s="113"/>
      <c r="H14" s="53"/>
      <c r="I14" s="115"/>
      <c r="J14" s="1"/>
      <c r="K14" s="1"/>
    </row>
    <row r="15" spans="1:11" ht="15.75" customHeight="1" x14ac:dyDescent="0.4">
      <c r="A15" s="46"/>
      <c r="B15" s="47"/>
      <c r="C15" s="41" t="s">
        <v>66</v>
      </c>
      <c r="D15" s="26"/>
      <c r="E15" s="27"/>
      <c r="F15" s="165"/>
      <c r="G15" s="113"/>
      <c r="H15" s="53"/>
      <c r="I15" s="115"/>
      <c r="J15" s="1"/>
      <c r="K15" s="1"/>
    </row>
    <row r="16" spans="1:11" ht="15.75" customHeight="1" x14ac:dyDescent="0.4">
      <c r="A16" s="46"/>
      <c r="B16" s="47"/>
      <c r="C16" s="41" t="s">
        <v>68</v>
      </c>
      <c r="D16" s="26"/>
      <c r="E16" s="27"/>
      <c r="F16" s="165"/>
      <c r="G16" s="113"/>
      <c r="H16" s="53"/>
      <c r="I16" s="115"/>
      <c r="J16" s="1"/>
      <c r="K16" s="1"/>
    </row>
    <row r="17" spans="1:11" ht="15.75" customHeight="1" x14ac:dyDescent="0.5">
      <c r="A17" s="46"/>
      <c r="B17" s="47"/>
      <c r="C17" s="41" t="s">
        <v>69</v>
      </c>
      <c r="D17" s="26"/>
      <c r="E17" s="27"/>
      <c r="F17" s="165"/>
      <c r="G17" s="113"/>
      <c r="H17" s="53"/>
      <c r="I17" s="115"/>
      <c r="J17" s="1"/>
      <c r="K17" s="1"/>
    </row>
    <row r="18" spans="1:11" ht="15.75" customHeight="1" x14ac:dyDescent="0.5">
      <c r="A18" s="46"/>
      <c r="B18" s="47"/>
      <c r="C18" s="41" t="s">
        <v>70</v>
      </c>
      <c r="D18" s="26"/>
      <c r="E18" s="27"/>
      <c r="F18" s="165"/>
      <c r="G18" s="113"/>
      <c r="H18" s="53"/>
      <c r="I18" s="115"/>
      <c r="J18" s="1"/>
      <c r="K18" s="1"/>
    </row>
    <row r="19" spans="1:11" ht="15.75" customHeight="1" x14ac:dyDescent="0.4">
      <c r="A19" s="46"/>
      <c r="B19" s="47"/>
      <c r="C19" s="41" t="s">
        <v>58</v>
      </c>
      <c r="D19" s="26"/>
      <c r="E19" s="27"/>
      <c r="F19" s="165"/>
      <c r="G19" s="113"/>
      <c r="H19" s="53"/>
      <c r="I19" s="115"/>
      <c r="J19" s="1"/>
      <c r="K19" s="1"/>
    </row>
    <row r="20" spans="1:11" ht="15.75" customHeight="1" x14ac:dyDescent="0.4">
      <c r="A20" s="46"/>
      <c r="B20" s="47"/>
      <c r="C20" s="41" t="s">
        <v>71</v>
      </c>
      <c r="D20" s="26"/>
      <c r="E20" s="27"/>
      <c r="F20" s="165"/>
      <c r="G20" s="113"/>
      <c r="H20" s="53"/>
      <c r="I20" s="115"/>
      <c r="J20" s="1"/>
      <c r="K20" s="1"/>
    </row>
    <row r="21" spans="1:11" ht="15.75" customHeight="1" x14ac:dyDescent="0.4">
      <c r="A21" s="59"/>
      <c r="B21" s="93"/>
      <c r="C21" s="41" t="s">
        <v>59</v>
      </c>
      <c r="D21" s="26"/>
      <c r="E21" s="27"/>
      <c r="F21" s="165"/>
      <c r="G21" s="113"/>
      <c r="H21" s="53"/>
      <c r="I21" s="115"/>
      <c r="J21" s="1"/>
      <c r="K21" s="1"/>
    </row>
    <row r="22" spans="1:11" ht="15.75" customHeight="1" x14ac:dyDescent="0.4">
      <c r="A22" s="166"/>
      <c r="B22" s="167"/>
      <c r="C22" s="42" t="s">
        <v>60</v>
      </c>
      <c r="D22" s="151"/>
      <c r="E22" s="168"/>
      <c r="F22" s="169"/>
      <c r="G22" s="170"/>
      <c r="H22" s="171"/>
      <c r="I22" s="172"/>
      <c r="J22" s="1"/>
      <c r="K22" s="1"/>
    </row>
    <row r="23" spans="1:11" ht="15.75" customHeight="1" x14ac:dyDescent="0.4">
      <c r="A23" s="70" t="s">
        <v>6</v>
      </c>
      <c r="B23" s="173" t="s">
        <v>61</v>
      </c>
      <c r="C23" s="71" t="s">
        <v>62</v>
      </c>
      <c r="D23" s="72" t="s">
        <v>33</v>
      </c>
      <c r="E23" s="97">
        <v>1</v>
      </c>
      <c r="F23" s="180" t="s">
        <v>97</v>
      </c>
      <c r="G23" s="125" t="s">
        <v>15</v>
      </c>
      <c r="H23" s="90" t="s">
        <v>15</v>
      </c>
      <c r="I23" s="118" t="s">
        <v>15</v>
      </c>
      <c r="J23" s="1"/>
      <c r="K23" s="1"/>
    </row>
    <row r="24" spans="1:11" ht="15.75" customHeight="1" x14ac:dyDescent="0.4">
      <c r="A24" s="70"/>
      <c r="B24" s="173"/>
      <c r="C24" s="71" t="s">
        <v>63</v>
      </c>
      <c r="D24" s="72"/>
      <c r="E24" s="97"/>
      <c r="F24" s="180" t="s">
        <v>77</v>
      </c>
      <c r="G24" s="113"/>
      <c r="H24" s="53"/>
      <c r="I24" s="115"/>
      <c r="J24" s="1"/>
      <c r="K24" s="1"/>
    </row>
    <row r="25" spans="1:11" ht="15.75" customHeight="1" x14ac:dyDescent="0.4">
      <c r="A25" s="39"/>
      <c r="B25" s="174"/>
      <c r="C25" s="41" t="s">
        <v>76</v>
      </c>
      <c r="D25" s="26"/>
      <c r="E25" s="34"/>
      <c r="F25" s="181" t="s">
        <v>78</v>
      </c>
      <c r="G25" s="113"/>
      <c r="H25" s="53"/>
      <c r="I25" s="115"/>
      <c r="J25" s="1"/>
      <c r="K25" s="1"/>
    </row>
    <row r="26" spans="1:11" ht="15.75" customHeight="1" x14ac:dyDescent="0.4">
      <c r="A26" s="43" t="s">
        <v>6</v>
      </c>
      <c r="B26" s="44">
        <v>2</v>
      </c>
      <c r="C26" s="139" t="s">
        <v>101</v>
      </c>
      <c r="D26" s="31"/>
      <c r="E26" s="137"/>
      <c r="F26" s="33"/>
      <c r="G26" s="126"/>
      <c r="H26" s="140"/>
      <c r="I26" s="119"/>
      <c r="J26" s="1"/>
      <c r="K26" s="1"/>
    </row>
    <row r="27" spans="1:11" ht="15.75" customHeight="1" x14ac:dyDescent="0.4">
      <c r="A27" s="74"/>
      <c r="B27" s="141"/>
      <c r="C27" s="42" t="s">
        <v>79</v>
      </c>
      <c r="D27" s="29" t="s">
        <v>34</v>
      </c>
      <c r="E27" s="77">
        <v>4</v>
      </c>
      <c r="F27" s="249"/>
      <c r="G27" s="124">
        <f t="shared" ref="G27" si="0">E27*F27</f>
        <v>0</v>
      </c>
      <c r="H27" s="78">
        <f t="shared" ref="H27" si="1">F27*0.3</f>
        <v>0</v>
      </c>
      <c r="I27" s="117">
        <f t="shared" ref="I27" si="2">E27*H27</f>
        <v>0</v>
      </c>
      <c r="J27" s="1"/>
      <c r="K27" s="1"/>
    </row>
    <row r="28" spans="1:11" s="52" customFormat="1" ht="15.75" customHeight="1" x14ac:dyDescent="0.35">
      <c r="A28" s="43" t="s">
        <v>6</v>
      </c>
      <c r="B28" s="44">
        <v>3</v>
      </c>
      <c r="C28" s="139" t="s">
        <v>102</v>
      </c>
      <c r="D28" s="31"/>
      <c r="E28" s="137"/>
      <c r="F28" s="138"/>
      <c r="G28" s="126"/>
      <c r="H28" s="140"/>
      <c r="I28" s="119"/>
      <c r="J28" s="51"/>
      <c r="K28" s="51"/>
    </row>
    <row r="29" spans="1:11" s="52" customFormat="1" ht="15.75" customHeight="1" thickBot="1" x14ac:dyDescent="0.4">
      <c r="A29" s="48"/>
      <c r="B29" s="250"/>
      <c r="C29" s="50" t="s">
        <v>52</v>
      </c>
      <c r="D29" s="35" t="s">
        <v>34</v>
      </c>
      <c r="E29" s="36">
        <v>1</v>
      </c>
      <c r="F29" s="62"/>
      <c r="G29" s="114">
        <f>E29*F29</f>
        <v>0</v>
      </c>
      <c r="H29" s="62">
        <f>F29*0.3</f>
        <v>0</v>
      </c>
      <c r="I29" s="116">
        <f>E29*H29</f>
        <v>0</v>
      </c>
      <c r="J29" s="51"/>
      <c r="K29" s="51"/>
    </row>
    <row r="30" spans="1:11" s="2" customFormat="1" ht="15.75" customHeight="1" x14ac:dyDescent="0.4">
      <c r="A30" s="84"/>
      <c r="B30" s="85"/>
      <c r="C30" s="51"/>
      <c r="D30" s="86"/>
      <c r="E30" s="87"/>
      <c r="F30" s="88"/>
      <c r="G30" s="89"/>
      <c r="H30" s="16"/>
      <c r="I30" s="15"/>
      <c r="J30" s="1"/>
      <c r="K30" s="1"/>
    </row>
    <row r="31" spans="1:11" s="2" customFormat="1" ht="15.75" customHeight="1" x14ac:dyDescent="0.4">
      <c r="A31" s="84"/>
      <c r="B31" s="85"/>
      <c r="C31" s="51"/>
      <c r="D31" s="86"/>
      <c r="E31" s="87"/>
      <c r="F31" s="88"/>
      <c r="G31" s="89"/>
      <c r="H31" s="16"/>
      <c r="I31" s="15"/>
      <c r="J31" s="1"/>
      <c r="K31" s="1"/>
    </row>
    <row r="32" spans="1:11" s="81" customFormat="1" ht="26.25" customHeight="1" x14ac:dyDescent="0.55000000000000004">
      <c r="A32" s="226" t="str">
        <f>$A$1</f>
        <v>SOUPIS PRACÍ A DODÁVEK - VZDUCHOTECHNIKA, CHLAZENÍ</v>
      </c>
      <c r="B32" s="226"/>
      <c r="C32" s="226"/>
      <c r="D32" s="226"/>
      <c r="E32" s="226"/>
      <c r="F32" s="226"/>
      <c r="G32" s="226"/>
      <c r="H32" s="226"/>
      <c r="I32" s="226"/>
    </row>
    <row r="33" spans="1:11" s="83" customFormat="1" ht="17.600000000000001" x14ac:dyDescent="0.4">
      <c r="A33" s="247" t="s">
        <v>0</v>
      </c>
      <c r="B33" s="247"/>
      <c r="C33" s="82" t="str">
        <f>$C$2</f>
        <v>Magistrát města Karlovy Vary, U spořitelny 2, Interiérové úpravy zkušebních místnosti řidičů</v>
      </c>
      <c r="D33" s="13"/>
      <c r="E33" s="13"/>
      <c r="F33" s="13"/>
      <c r="G33" s="13"/>
      <c r="H33" s="1"/>
      <c r="I33" s="1"/>
    </row>
    <row r="34" spans="1:11" s="83" customFormat="1" ht="17.600000000000001" x14ac:dyDescent="0.4">
      <c r="A34" s="247" t="s">
        <v>25</v>
      </c>
      <c r="B34" s="247"/>
      <c r="C34" s="82" t="str">
        <f>$C$3</f>
        <v>1 - Zkušební místnost - Čekárna, Sklad</v>
      </c>
      <c r="D34" s="13"/>
      <c r="E34" s="13"/>
      <c r="F34" s="13"/>
      <c r="G34" s="13"/>
      <c r="H34" s="1"/>
      <c r="I34" s="1"/>
    </row>
    <row r="35" spans="1:11" ht="7.5" customHeight="1" thickBot="1" x14ac:dyDescent="0.45">
      <c r="A35" s="1"/>
      <c r="B35" s="12"/>
      <c r="C35" s="1"/>
      <c r="D35" s="13"/>
      <c r="E35" s="13"/>
      <c r="F35" s="13"/>
      <c r="G35" s="13"/>
      <c r="H35" s="1"/>
      <c r="I35" s="1"/>
    </row>
    <row r="36" spans="1:11" s="52" customFormat="1" ht="15.75" customHeight="1" x14ac:dyDescent="0.35">
      <c r="A36" s="233" t="s">
        <v>20</v>
      </c>
      <c r="B36" s="234"/>
      <c r="C36" s="237" t="s">
        <v>1</v>
      </c>
      <c r="D36" s="239" t="s">
        <v>2</v>
      </c>
      <c r="E36" s="242" t="s">
        <v>26</v>
      </c>
      <c r="F36" s="227" t="s">
        <v>17</v>
      </c>
      <c r="G36" s="241"/>
      <c r="H36" s="227" t="s">
        <v>19</v>
      </c>
      <c r="I36" s="228"/>
      <c r="J36" s="51"/>
      <c r="K36" s="51"/>
    </row>
    <row r="37" spans="1:11" s="52" customFormat="1" ht="15.75" customHeight="1" thickBot="1" x14ac:dyDescent="0.4">
      <c r="A37" s="235"/>
      <c r="B37" s="236"/>
      <c r="C37" s="238"/>
      <c r="D37" s="240"/>
      <c r="E37" s="243"/>
      <c r="F37" s="109" t="s">
        <v>18</v>
      </c>
      <c r="G37" s="110" t="s">
        <v>16</v>
      </c>
      <c r="H37" s="111" t="s">
        <v>18</v>
      </c>
      <c r="I37" s="112" t="s">
        <v>16</v>
      </c>
      <c r="J37" s="51"/>
      <c r="K37" s="51"/>
    </row>
    <row r="38" spans="1:11" s="52" customFormat="1" ht="15.75" customHeight="1" x14ac:dyDescent="0.35">
      <c r="A38" s="43" t="s">
        <v>6</v>
      </c>
      <c r="B38" s="44">
        <v>4</v>
      </c>
      <c r="C38" s="139" t="s">
        <v>115</v>
      </c>
      <c r="D38" s="31"/>
      <c r="E38" s="137"/>
      <c r="F38" s="138"/>
      <c r="G38" s="126"/>
      <c r="H38" s="140"/>
      <c r="I38" s="119"/>
      <c r="J38" s="51"/>
      <c r="K38" s="51"/>
    </row>
    <row r="39" spans="1:11" s="52" customFormat="1" ht="15.75" customHeight="1" x14ac:dyDescent="0.35">
      <c r="A39" s="55"/>
      <c r="B39" s="150"/>
      <c r="C39" s="42" t="s">
        <v>51</v>
      </c>
      <c r="D39" s="151" t="s">
        <v>34</v>
      </c>
      <c r="E39" s="152">
        <v>1</v>
      </c>
      <c r="F39" s="153"/>
      <c r="G39" s="124">
        <f>E39*F39</f>
        <v>0</v>
      </c>
      <c r="H39" s="78">
        <f>F39*0.3</f>
        <v>0</v>
      </c>
      <c r="I39" s="117">
        <f>E39*H39</f>
        <v>0</v>
      </c>
      <c r="J39" s="51"/>
      <c r="K39" s="51"/>
    </row>
    <row r="40" spans="1:11" s="52" customFormat="1" ht="15.75" customHeight="1" x14ac:dyDescent="0.35">
      <c r="A40" s="43" t="s">
        <v>6</v>
      </c>
      <c r="B40" s="44">
        <v>5</v>
      </c>
      <c r="C40" s="139" t="s">
        <v>103</v>
      </c>
      <c r="D40" s="72"/>
      <c r="E40" s="176"/>
      <c r="F40" s="177"/>
      <c r="G40" s="126"/>
      <c r="H40" s="140"/>
      <c r="I40" s="119"/>
      <c r="J40" s="51"/>
      <c r="K40" s="51"/>
    </row>
    <row r="41" spans="1:11" s="52" customFormat="1" ht="15.75" customHeight="1" x14ac:dyDescent="0.35">
      <c r="A41" s="55"/>
      <c r="B41" s="150"/>
      <c r="C41" s="42" t="s">
        <v>72</v>
      </c>
      <c r="D41" s="29" t="s">
        <v>34</v>
      </c>
      <c r="E41" s="154">
        <v>1</v>
      </c>
      <c r="F41" s="155"/>
      <c r="G41" s="124">
        <f>E41*F41</f>
        <v>0</v>
      </c>
      <c r="H41" s="78">
        <f>F41*0.3</f>
        <v>0</v>
      </c>
      <c r="I41" s="117">
        <f>E41*H41</f>
        <v>0</v>
      </c>
      <c r="J41" s="51"/>
      <c r="K41" s="51"/>
    </row>
    <row r="42" spans="1:11" s="52" customFormat="1" ht="15.75" customHeight="1" x14ac:dyDescent="0.35">
      <c r="A42" s="43" t="s">
        <v>6</v>
      </c>
      <c r="B42" s="44">
        <v>6</v>
      </c>
      <c r="C42" s="71" t="s">
        <v>103</v>
      </c>
      <c r="D42" s="72"/>
      <c r="E42" s="176"/>
      <c r="F42" s="178"/>
      <c r="G42" s="126"/>
      <c r="H42" s="140"/>
      <c r="I42" s="119"/>
      <c r="J42" s="51"/>
      <c r="K42" s="51"/>
    </row>
    <row r="43" spans="1:11" s="52" customFormat="1" ht="15.75" customHeight="1" x14ac:dyDescent="0.35">
      <c r="A43" s="55"/>
      <c r="B43" s="150"/>
      <c r="C43" s="42" t="s">
        <v>73</v>
      </c>
      <c r="D43" s="29" t="s">
        <v>34</v>
      </c>
      <c r="E43" s="154">
        <v>2</v>
      </c>
      <c r="F43" s="179"/>
      <c r="G43" s="124">
        <f>E43*F43</f>
        <v>0</v>
      </c>
      <c r="H43" s="78">
        <f>F43*0.3</f>
        <v>0</v>
      </c>
      <c r="I43" s="117">
        <f>E43*H43</f>
        <v>0</v>
      </c>
      <c r="J43" s="51"/>
      <c r="K43" s="51"/>
    </row>
    <row r="44" spans="1:11" ht="15.75" customHeight="1" x14ac:dyDescent="0.4">
      <c r="A44" s="43" t="s">
        <v>6</v>
      </c>
      <c r="B44" s="44">
        <v>7</v>
      </c>
      <c r="C44" s="139" t="s">
        <v>104</v>
      </c>
      <c r="D44" s="72"/>
      <c r="E44" s="176"/>
      <c r="F44" s="177"/>
      <c r="G44" s="126"/>
      <c r="H44" s="140"/>
      <c r="I44" s="119"/>
      <c r="J44" s="1"/>
      <c r="K44" s="1"/>
    </row>
    <row r="45" spans="1:11" ht="15.75" customHeight="1" x14ac:dyDescent="0.4">
      <c r="A45" s="55"/>
      <c r="B45" s="150"/>
      <c r="C45" s="42" t="s">
        <v>74</v>
      </c>
      <c r="D45" s="29" t="s">
        <v>34</v>
      </c>
      <c r="E45" s="154">
        <v>1</v>
      </c>
      <c r="F45" s="155"/>
      <c r="G45" s="124">
        <f>E45*F45</f>
        <v>0</v>
      </c>
      <c r="H45" s="78">
        <f>F45*0.3</f>
        <v>0</v>
      </c>
      <c r="I45" s="117">
        <f>E45*H45</f>
        <v>0</v>
      </c>
      <c r="J45" s="1"/>
      <c r="K45" s="1"/>
    </row>
    <row r="46" spans="1:11" ht="15.75" customHeight="1" x14ac:dyDescent="0.4">
      <c r="A46" s="43" t="s">
        <v>6</v>
      </c>
      <c r="B46" s="44">
        <v>8</v>
      </c>
      <c r="C46" s="139" t="s">
        <v>104</v>
      </c>
      <c r="D46" s="72"/>
      <c r="E46" s="176"/>
      <c r="F46" s="156"/>
      <c r="G46" s="126"/>
      <c r="H46" s="140"/>
      <c r="I46" s="119"/>
      <c r="J46" s="1"/>
      <c r="K46" s="1"/>
    </row>
    <row r="47" spans="1:11" ht="15.75" customHeight="1" x14ac:dyDescent="0.4">
      <c r="A47" s="55"/>
      <c r="B47" s="150"/>
      <c r="C47" s="42" t="s">
        <v>75</v>
      </c>
      <c r="D47" s="29" t="s">
        <v>34</v>
      </c>
      <c r="E47" s="154">
        <v>2</v>
      </c>
      <c r="F47" s="179"/>
      <c r="G47" s="124">
        <f>E47*F47</f>
        <v>0</v>
      </c>
      <c r="H47" s="78">
        <f>F47*0.3</f>
        <v>0</v>
      </c>
      <c r="I47" s="117">
        <f>E47*H47</f>
        <v>0</v>
      </c>
      <c r="J47" s="1"/>
      <c r="K47" s="1"/>
    </row>
    <row r="48" spans="1:11" ht="15.75" customHeight="1" x14ac:dyDescent="0.4">
      <c r="A48" s="43" t="s">
        <v>6</v>
      </c>
      <c r="B48" s="44">
        <v>9</v>
      </c>
      <c r="C48" s="139" t="s">
        <v>105</v>
      </c>
      <c r="D48" s="31"/>
      <c r="E48" s="32"/>
      <c r="F48" s="138"/>
      <c r="G48" s="126"/>
      <c r="H48" s="140"/>
      <c r="I48" s="119"/>
      <c r="J48" s="1"/>
      <c r="K48" s="1"/>
    </row>
    <row r="49" spans="1:11" ht="15.75" customHeight="1" x14ac:dyDescent="0.4">
      <c r="A49" s="55"/>
      <c r="B49" s="150"/>
      <c r="C49" s="42" t="s">
        <v>54</v>
      </c>
      <c r="D49" s="29" t="s">
        <v>34</v>
      </c>
      <c r="E49" s="30">
        <v>2</v>
      </c>
      <c r="F49" s="76"/>
      <c r="G49" s="124">
        <f>E49*F49</f>
        <v>0</v>
      </c>
      <c r="H49" s="78">
        <f>F49*0.3</f>
        <v>0</v>
      </c>
      <c r="I49" s="117">
        <f>E49*H49</f>
        <v>0</v>
      </c>
      <c r="J49" s="1"/>
      <c r="K49" s="1"/>
    </row>
    <row r="50" spans="1:11" ht="15.75" customHeight="1" x14ac:dyDescent="0.4">
      <c r="A50" s="43" t="s">
        <v>6</v>
      </c>
      <c r="B50" s="44">
        <v>10</v>
      </c>
      <c r="C50" s="139" t="s">
        <v>106</v>
      </c>
      <c r="D50" s="26"/>
      <c r="E50" s="27"/>
      <c r="F50" s="91"/>
      <c r="G50" s="126"/>
      <c r="H50" s="140"/>
      <c r="I50" s="119"/>
      <c r="J50" s="1"/>
      <c r="K50" s="1"/>
    </row>
    <row r="51" spans="1:11" ht="15.75" customHeight="1" x14ac:dyDescent="0.4">
      <c r="A51" s="55"/>
      <c r="B51" s="150"/>
      <c r="C51" s="42" t="s">
        <v>53</v>
      </c>
      <c r="D51" s="29" t="s">
        <v>45</v>
      </c>
      <c r="E51" s="30">
        <v>3</v>
      </c>
      <c r="F51" s="79"/>
      <c r="G51" s="124">
        <f>E51*F51</f>
        <v>0</v>
      </c>
      <c r="H51" s="78">
        <f>F51*0.3</f>
        <v>0</v>
      </c>
      <c r="I51" s="117">
        <f>E51*H51</f>
        <v>0</v>
      </c>
      <c r="J51" s="1"/>
      <c r="K51" s="1"/>
    </row>
    <row r="52" spans="1:11" ht="15.75" customHeight="1" x14ac:dyDescent="0.4">
      <c r="A52" s="43" t="s">
        <v>6</v>
      </c>
      <c r="B52" s="44">
        <v>11</v>
      </c>
      <c r="C52" s="45" t="s">
        <v>42</v>
      </c>
      <c r="D52" s="31"/>
      <c r="E52" s="137"/>
      <c r="F52" s="33"/>
      <c r="G52" s="126"/>
      <c r="H52" s="140"/>
      <c r="I52" s="119"/>
      <c r="J52" s="1"/>
      <c r="K52" s="1"/>
    </row>
    <row r="53" spans="1:11" ht="15.75" customHeight="1" x14ac:dyDescent="0.4">
      <c r="A53" s="39"/>
      <c r="B53" s="40"/>
      <c r="C53" s="41" t="s">
        <v>43</v>
      </c>
      <c r="D53" s="26"/>
      <c r="E53" s="34"/>
      <c r="F53" s="148"/>
      <c r="G53" s="113"/>
      <c r="H53" s="53"/>
      <c r="I53" s="115"/>
      <c r="J53" s="1"/>
      <c r="K53" s="1"/>
    </row>
    <row r="54" spans="1:11" ht="15.75" customHeight="1" x14ac:dyDescent="0.4">
      <c r="A54" s="39"/>
      <c r="B54" s="40"/>
      <c r="C54" s="41" t="s">
        <v>44</v>
      </c>
      <c r="D54" s="26" t="s">
        <v>45</v>
      </c>
      <c r="E54" s="34">
        <v>23</v>
      </c>
      <c r="F54" s="99"/>
      <c r="G54" s="113">
        <f t="shared" ref="G54:G59" si="3">E54*F54</f>
        <v>0</v>
      </c>
      <c r="H54" s="53">
        <f t="shared" ref="H54:H59" si="4">F54*0.3</f>
        <v>0</v>
      </c>
      <c r="I54" s="115">
        <f t="shared" ref="I54:I59" si="5">E54*H54</f>
        <v>0</v>
      </c>
      <c r="J54" s="1"/>
      <c r="K54" s="1"/>
    </row>
    <row r="55" spans="1:11" ht="15.75" customHeight="1" x14ac:dyDescent="0.4">
      <c r="A55" s="39"/>
      <c r="B55" s="40"/>
      <c r="C55" s="41" t="s">
        <v>46</v>
      </c>
      <c r="D55" s="26" t="s">
        <v>34</v>
      </c>
      <c r="E55" s="34">
        <v>19</v>
      </c>
      <c r="F55" s="149"/>
      <c r="G55" s="113">
        <f t="shared" si="3"/>
        <v>0</v>
      </c>
      <c r="H55" s="53">
        <f t="shared" si="4"/>
        <v>0</v>
      </c>
      <c r="I55" s="115">
        <f t="shared" si="5"/>
        <v>0</v>
      </c>
      <c r="J55" s="1"/>
      <c r="K55" s="1"/>
    </row>
    <row r="56" spans="1:11" ht="15.75" customHeight="1" x14ac:dyDescent="0.4">
      <c r="A56" s="39"/>
      <c r="B56" s="40"/>
      <c r="C56" s="41" t="s">
        <v>47</v>
      </c>
      <c r="D56" s="26" t="s">
        <v>45</v>
      </c>
      <c r="E56" s="34">
        <v>4</v>
      </c>
      <c r="F56" s="99"/>
      <c r="G56" s="113">
        <f t="shared" si="3"/>
        <v>0</v>
      </c>
      <c r="H56" s="53">
        <f t="shared" si="4"/>
        <v>0</v>
      </c>
      <c r="I56" s="115">
        <f t="shared" si="5"/>
        <v>0</v>
      </c>
      <c r="J56" s="1"/>
      <c r="K56" s="1"/>
    </row>
    <row r="57" spans="1:11" ht="15.75" customHeight="1" x14ac:dyDescent="0.4">
      <c r="A57" s="39"/>
      <c r="B57" s="40"/>
      <c r="C57" s="41" t="s">
        <v>48</v>
      </c>
      <c r="D57" s="26" t="s">
        <v>34</v>
      </c>
      <c r="E57" s="34">
        <v>2</v>
      </c>
      <c r="F57" s="149"/>
      <c r="G57" s="113">
        <f t="shared" si="3"/>
        <v>0</v>
      </c>
      <c r="H57" s="53">
        <f t="shared" si="4"/>
        <v>0</v>
      </c>
      <c r="I57" s="115">
        <f t="shared" si="5"/>
        <v>0</v>
      </c>
      <c r="J57" s="1"/>
      <c r="K57" s="1"/>
    </row>
    <row r="58" spans="1:11" ht="15.75" customHeight="1" x14ac:dyDescent="0.4">
      <c r="A58" s="39"/>
      <c r="B58" s="40"/>
      <c r="C58" s="41" t="s">
        <v>49</v>
      </c>
      <c r="D58" s="26" t="s">
        <v>45</v>
      </c>
      <c r="E58" s="34">
        <v>13</v>
      </c>
      <c r="F58" s="99"/>
      <c r="G58" s="113">
        <f t="shared" si="3"/>
        <v>0</v>
      </c>
      <c r="H58" s="53">
        <f t="shared" si="4"/>
        <v>0</v>
      </c>
      <c r="I58" s="115">
        <f t="shared" si="5"/>
        <v>0</v>
      </c>
      <c r="J58" s="1"/>
      <c r="K58" s="1"/>
    </row>
    <row r="59" spans="1:11" ht="15.75" customHeight="1" thickBot="1" x14ac:dyDescent="0.45">
      <c r="A59" s="175"/>
      <c r="B59" s="182"/>
      <c r="C59" s="50" t="s">
        <v>50</v>
      </c>
      <c r="D59" s="35" t="s">
        <v>34</v>
      </c>
      <c r="E59" s="36">
        <v>11</v>
      </c>
      <c r="F59" s="80"/>
      <c r="G59" s="114">
        <f t="shared" si="3"/>
        <v>0</v>
      </c>
      <c r="H59" s="62">
        <f t="shared" si="4"/>
        <v>0</v>
      </c>
      <c r="I59" s="116">
        <f t="shared" si="5"/>
        <v>0</v>
      </c>
      <c r="J59" s="1"/>
      <c r="K59" s="1"/>
    </row>
    <row r="60" spans="1:11" s="2" customFormat="1" ht="15.75" customHeight="1" x14ac:dyDescent="0.4">
      <c r="A60" s="84"/>
      <c r="B60" s="85"/>
      <c r="C60" s="51"/>
      <c r="D60" s="86"/>
      <c r="E60" s="87"/>
      <c r="F60" s="88"/>
      <c r="G60" s="183"/>
      <c r="H60" s="16"/>
      <c r="I60" s="15"/>
      <c r="J60" s="1"/>
      <c r="K60" s="1"/>
    </row>
    <row r="61" spans="1:11" s="2" customFormat="1" ht="15.75" customHeight="1" x14ac:dyDescent="0.4">
      <c r="A61" s="84"/>
      <c r="B61" s="85"/>
      <c r="C61" s="51"/>
      <c r="D61" s="86"/>
      <c r="E61" s="87"/>
      <c r="F61" s="88"/>
      <c r="G61" s="183"/>
      <c r="H61" s="16"/>
      <c r="I61" s="15"/>
      <c r="J61" s="1"/>
      <c r="K61" s="1"/>
    </row>
    <row r="62" spans="1:11" s="2" customFormat="1" ht="15.75" customHeight="1" x14ac:dyDescent="0.4">
      <c r="A62" s="84"/>
      <c r="B62" s="85"/>
      <c r="C62" s="51"/>
      <c r="D62" s="86"/>
      <c r="E62" s="87"/>
      <c r="F62" s="88"/>
      <c r="G62" s="183"/>
      <c r="H62" s="16"/>
      <c r="I62" s="15"/>
      <c r="J62" s="1"/>
      <c r="K62" s="1"/>
    </row>
    <row r="63" spans="1:11" s="81" customFormat="1" ht="26.25" customHeight="1" x14ac:dyDescent="0.55000000000000004">
      <c r="A63" s="226" t="str">
        <f>$A$1</f>
        <v>SOUPIS PRACÍ A DODÁVEK - VZDUCHOTECHNIKA, CHLAZENÍ</v>
      </c>
      <c r="B63" s="226"/>
      <c r="C63" s="226"/>
      <c r="D63" s="226"/>
      <c r="E63" s="226"/>
      <c r="F63" s="226"/>
      <c r="G63" s="226"/>
      <c r="H63" s="226"/>
      <c r="I63" s="226"/>
    </row>
    <row r="64" spans="1:11" s="83" customFormat="1" ht="17.600000000000001" x14ac:dyDescent="0.4">
      <c r="A64" s="247" t="s">
        <v>0</v>
      </c>
      <c r="B64" s="247"/>
      <c r="C64" s="82" t="str">
        <f>$C$2</f>
        <v>Magistrát města Karlovy Vary, U spořitelny 2, Interiérové úpravy zkušebních místnosti řidičů</v>
      </c>
      <c r="D64" s="13"/>
      <c r="E64" s="13"/>
      <c r="F64" s="13"/>
      <c r="G64" s="13"/>
      <c r="H64" s="1"/>
      <c r="I64" s="1"/>
    </row>
    <row r="65" spans="1:11" s="83" customFormat="1" ht="17.600000000000001" x14ac:dyDescent="0.4">
      <c r="A65" s="247" t="s">
        <v>25</v>
      </c>
      <c r="B65" s="247"/>
      <c r="C65" s="82" t="str">
        <f>$C$3</f>
        <v>1 - Zkušební místnost - Čekárna, Sklad</v>
      </c>
      <c r="D65" s="13"/>
      <c r="E65" s="13"/>
      <c r="F65" s="13"/>
      <c r="G65" s="13"/>
      <c r="H65" s="1"/>
      <c r="I65" s="1"/>
    </row>
    <row r="66" spans="1:11" ht="7.5" customHeight="1" thickBot="1" x14ac:dyDescent="0.45">
      <c r="A66" s="1"/>
      <c r="B66" s="12"/>
      <c r="C66" s="1"/>
      <c r="D66" s="13"/>
      <c r="E66" s="13"/>
      <c r="F66" s="13"/>
      <c r="G66" s="13"/>
      <c r="H66" s="1"/>
      <c r="I66" s="1"/>
    </row>
    <row r="67" spans="1:11" s="52" customFormat="1" ht="15.75" customHeight="1" x14ac:dyDescent="0.35">
      <c r="A67" s="233" t="s">
        <v>20</v>
      </c>
      <c r="B67" s="234"/>
      <c r="C67" s="237" t="s">
        <v>1</v>
      </c>
      <c r="D67" s="239" t="s">
        <v>2</v>
      </c>
      <c r="E67" s="242" t="s">
        <v>26</v>
      </c>
      <c r="F67" s="227" t="s">
        <v>17</v>
      </c>
      <c r="G67" s="241"/>
      <c r="H67" s="227" t="s">
        <v>19</v>
      </c>
      <c r="I67" s="228"/>
      <c r="J67" s="51"/>
      <c r="K67" s="51"/>
    </row>
    <row r="68" spans="1:11" s="52" customFormat="1" ht="15.75" customHeight="1" thickBot="1" x14ac:dyDescent="0.4">
      <c r="A68" s="235"/>
      <c r="B68" s="236"/>
      <c r="C68" s="238"/>
      <c r="D68" s="240"/>
      <c r="E68" s="243"/>
      <c r="F68" s="109" t="s">
        <v>18</v>
      </c>
      <c r="G68" s="110" t="s">
        <v>16</v>
      </c>
      <c r="H68" s="111" t="s">
        <v>18</v>
      </c>
      <c r="I68" s="112" t="s">
        <v>16</v>
      </c>
      <c r="J68" s="51"/>
      <c r="K68" s="51"/>
    </row>
    <row r="69" spans="1:11" ht="15.75" customHeight="1" x14ac:dyDescent="0.4">
      <c r="A69" s="43" t="s">
        <v>6</v>
      </c>
      <c r="B69" s="44">
        <v>12</v>
      </c>
      <c r="C69" s="45" t="s">
        <v>35</v>
      </c>
      <c r="D69" s="31"/>
      <c r="E69" s="137"/>
      <c r="F69" s="142"/>
      <c r="G69" s="126"/>
      <c r="H69" s="140"/>
      <c r="I69" s="119"/>
      <c r="J69" s="1"/>
      <c r="K69" s="1"/>
    </row>
    <row r="70" spans="1:11" ht="15.75" customHeight="1" x14ac:dyDescent="0.4">
      <c r="A70" s="39"/>
      <c r="B70" s="40"/>
      <c r="C70" s="143" t="s">
        <v>36</v>
      </c>
      <c r="D70" s="72"/>
      <c r="E70" s="97"/>
      <c r="F70" s="91"/>
      <c r="G70" s="113"/>
      <c r="H70" s="53"/>
      <c r="I70" s="115"/>
      <c r="J70" s="1"/>
      <c r="K70" s="1"/>
    </row>
    <row r="71" spans="1:11" ht="15.75" customHeight="1" x14ac:dyDescent="0.4">
      <c r="A71" s="39"/>
      <c r="B71" s="40"/>
      <c r="C71" s="41" t="s">
        <v>107</v>
      </c>
      <c r="D71" s="26"/>
      <c r="E71" s="34"/>
      <c r="F71" s="99"/>
      <c r="G71" s="113"/>
      <c r="H71" s="53"/>
      <c r="I71" s="115"/>
      <c r="J71" s="1"/>
      <c r="K71" s="1"/>
    </row>
    <row r="72" spans="1:11" ht="15.75" customHeight="1" x14ac:dyDescent="0.4">
      <c r="A72" s="39"/>
      <c r="B72" s="40"/>
      <c r="C72" s="41" t="s">
        <v>37</v>
      </c>
      <c r="D72" s="26"/>
      <c r="E72" s="34"/>
      <c r="F72" s="99"/>
      <c r="G72" s="113"/>
      <c r="H72" s="53"/>
      <c r="I72" s="115"/>
      <c r="J72" s="1"/>
      <c r="K72" s="1"/>
    </row>
    <row r="73" spans="1:11" ht="15.75" customHeight="1" x14ac:dyDescent="0.4">
      <c r="A73" s="39"/>
      <c r="B73" s="40"/>
      <c r="C73" s="144" t="s">
        <v>38</v>
      </c>
      <c r="D73" s="145"/>
      <c r="E73" s="146"/>
      <c r="F73" s="147"/>
      <c r="G73" s="113"/>
      <c r="H73" s="53"/>
      <c r="I73" s="115"/>
      <c r="J73" s="1"/>
      <c r="K73" s="1"/>
    </row>
    <row r="74" spans="1:11" ht="15.75" customHeight="1" x14ac:dyDescent="0.4">
      <c r="A74" s="39"/>
      <c r="B74" s="40"/>
      <c r="C74" s="144" t="s">
        <v>39</v>
      </c>
      <c r="D74" s="145"/>
      <c r="E74" s="146"/>
      <c r="F74" s="147"/>
      <c r="G74" s="113"/>
      <c r="H74" s="53"/>
      <c r="I74" s="115"/>
      <c r="J74" s="1"/>
      <c r="K74" s="1"/>
    </row>
    <row r="75" spans="1:11" ht="15.75" customHeight="1" x14ac:dyDescent="0.4">
      <c r="A75" s="74"/>
      <c r="B75" s="75"/>
      <c r="C75" s="42" t="s">
        <v>40</v>
      </c>
      <c r="D75" s="29" t="s">
        <v>41</v>
      </c>
      <c r="E75" s="77">
        <v>43</v>
      </c>
      <c r="F75" s="79"/>
      <c r="G75" s="124">
        <f>E75*F75</f>
        <v>0</v>
      </c>
      <c r="H75" s="78">
        <f>F75*0.3</f>
        <v>0</v>
      </c>
      <c r="I75" s="117">
        <f>E75*H75</f>
        <v>0</v>
      </c>
      <c r="J75" s="1"/>
      <c r="K75" s="1"/>
    </row>
    <row r="76" spans="1:11" s="52" customFormat="1" ht="15.75" customHeight="1" x14ac:dyDescent="0.4">
      <c r="A76" s="43" t="s">
        <v>6</v>
      </c>
      <c r="B76" s="44">
        <v>13</v>
      </c>
      <c r="C76" s="45" t="s">
        <v>10</v>
      </c>
      <c r="D76" s="31"/>
      <c r="E76" s="32"/>
      <c r="F76" s="33"/>
      <c r="G76" s="126"/>
      <c r="H76" s="56"/>
      <c r="I76" s="119"/>
      <c r="K76" s="1"/>
    </row>
    <row r="77" spans="1:11" s="52" customFormat="1" ht="15.75" customHeight="1" x14ac:dyDescent="0.4">
      <c r="A77" s="59"/>
      <c r="B77" s="60"/>
      <c r="C77" s="54" t="s">
        <v>24</v>
      </c>
      <c r="D77" s="38"/>
      <c r="E77" s="61"/>
      <c r="F77" s="37"/>
      <c r="G77" s="127"/>
      <c r="H77" s="64"/>
      <c r="I77" s="120"/>
      <c r="K77" s="1"/>
    </row>
    <row r="78" spans="1:11" s="52" customFormat="1" ht="15.75" customHeight="1" thickBot="1" x14ac:dyDescent="0.45">
      <c r="A78" s="48"/>
      <c r="B78" s="49"/>
      <c r="C78" s="50" t="s">
        <v>12</v>
      </c>
      <c r="D78" s="35" t="s">
        <v>14</v>
      </c>
      <c r="E78" s="57">
        <v>45</v>
      </c>
      <c r="F78" s="58"/>
      <c r="G78" s="114">
        <f>E78*F78</f>
        <v>0</v>
      </c>
      <c r="H78" s="62">
        <f>F78*0.3</f>
        <v>0</v>
      </c>
      <c r="I78" s="116">
        <f>E78*H78</f>
        <v>0</v>
      </c>
      <c r="K78" s="1"/>
    </row>
    <row r="79" spans="1:11" s="83" customFormat="1" ht="15.45" x14ac:dyDescent="0.4">
      <c r="A79" s="3"/>
      <c r="B79" s="5"/>
      <c r="C79" s="92" t="s">
        <v>21</v>
      </c>
      <c r="D79" s="17"/>
      <c r="E79" s="4"/>
      <c r="F79" s="229">
        <f>SUM(G7:G78)</f>
        <v>0</v>
      </c>
      <c r="G79" s="230"/>
      <c r="H79" s="101"/>
      <c r="I79" s="121">
        <f>SUM(I7:I78)</f>
        <v>0</v>
      </c>
      <c r="K79" s="1"/>
    </row>
    <row r="80" spans="1:11" s="52" customFormat="1" ht="15.75" customHeight="1" x14ac:dyDescent="0.4">
      <c r="A80" s="46"/>
      <c r="B80" s="47"/>
      <c r="C80" s="41" t="s">
        <v>23</v>
      </c>
      <c r="D80" s="26"/>
      <c r="E80" s="34"/>
      <c r="F80" s="99"/>
      <c r="G80" s="98" t="s">
        <v>15</v>
      </c>
      <c r="H80" s="63"/>
      <c r="I80" s="115">
        <f>F79*0.02</f>
        <v>0</v>
      </c>
      <c r="K80" s="1"/>
    </row>
    <row r="81" spans="1:11" s="52" customFormat="1" ht="15.75" customHeight="1" x14ac:dyDescent="0.4">
      <c r="A81" s="59"/>
      <c r="B81" s="93"/>
      <c r="C81" s="54" t="s">
        <v>22</v>
      </c>
      <c r="D81" s="38"/>
      <c r="E81" s="94"/>
      <c r="F81" s="88"/>
      <c r="G81" s="100" t="s">
        <v>15</v>
      </c>
      <c r="H81" s="64"/>
      <c r="I81" s="122">
        <f>F79*0.036</f>
        <v>0</v>
      </c>
      <c r="K81" s="1"/>
    </row>
    <row r="82" spans="1:11" ht="18" x14ac:dyDescent="0.45">
      <c r="A82" s="65"/>
      <c r="B82" s="66"/>
      <c r="C82" s="67" t="s">
        <v>30</v>
      </c>
      <c r="D82" s="68"/>
      <c r="E82" s="69"/>
      <c r="F82" s="231">
        <f>F79</f>
        <v>0</v>
      </c>
      <c r="G82" s="232"/>
      <c r="H82" s="102"/>
      <c r="I82" s="123">
        <f>SUM(I79:I81)</f>
        <v>0</v>
      </c>
      <c r="K82" s="1"/>
    </row>
    <row r="83" spans="1:11" ht="18.45" thickBot="1" x14ac:dyDescent="0.5">
      <c r="A83" s="6"/>
      <c r="B83" s="7"/>
      <c r="C83" s="8" t="s">
        <v>3</v>
      </c>
      <c r="D83" s="18"/>
      <c r="E83" s="9"/>
      <c r="F83" s="244">
        <f>SUM(F82:I82)</f>
        <v>0</v>
      </c>
      <c r="G83" s="245"/>
      <c r="H83" s="245"/>
      <c r="I83" s="246"/>
    </row>
    <row r="84" spans="1:11" s="52" customFormat="1" ht="14.15" x14ac:dyDescent="0.35">
      <c r="B84" s="95"/>
      <c r="D84" s="96"/>
      <c r="E84" s="96"/>
      <c r="F84" s="96"/>
      <c r="G84" s="96"/>
      <c r="H84" s="96"/>
      <c r="I84" s="96"/>
    </row>
    <row r="85" spans="1:11" s="52" customFormat="1" ht="14.15" x14ac:dyDescent="0.35">
      <c r="B85" s="95"/>
      <c r="D85" s="96"/>
      <c r="E85" s="96"/>
      <c r="F85" s="96"/>
      <c r="G85" s="96"/>
      <c r="H85" s="96"/>
      <c r="I85" s="96"/>
    </row>
  </sheetData>
  <mergeCells count="30">
    <mergeCell ref="F83:I83"/>
    <mergeCell ref="A5:B6"/>
    <mergeCell ref="C5:C6"/>
    <mergeCell ref="H36:I36"/>
    <mergeCell ref="E5:E6"/>
    <mergeCell ref="F5:G5"/>
    <mergeCell ref="H67:I67"/>
    <mergeCell ref="A32:I32"/>
    <mergeCell ref="A36:B37"/>
    <mergeCell ref="C36:C37"/>
    <mergeCell ref="A34:B34"/>
    <mergeCell ref="A65:B65"/>
    <mergeCell ref="A33:B33"/>
    <mergeCell ref="A64:B64"/>
    <mergeCell ref="A1:I1"/>
    <mergeCell ref="H5:I5"/>
    <mergeCell ref="F79:G79"/>
    <mergeCell ref="F82:G82"/>
    <mergeCell ref="A63:I63"/>
    <mergeCell ref="A67:B68"/>
    <mergeCell ref="C67:C68"/>
    <mergeCell ref="D67:D68"/>
    <mergeCell ref="F67:G67"/>
    <mergeCell ref="D5:D6"/>
    <mergeCell ref="F36:G36"/>
    <mergeCell ref="D36:D37"/>
    <mergeCell ref="E36:E37"/>
    <mergeCell ref="E67:E68"/>
    <mergeCell ref="A2:B2"/>
    <mergeCell ref="A3:B3"/>
  </mergeCells>
  <phoneticPr fontId="0" type="noConversion"/>
  <pageMargins left="0.59055118110236227" right="0.59055118110236227" top="0.59055118110236227" bottom="0.59055118110236227" header="0.51181102362204722" footer="0.51181102362204722"/>
  <pageSetup paperSize="9" orientation="landscape" horizontalDpi="300" verticalDpi="300" r:id="rId1"/>
  <headerFooter alignWithMargins="0">
    <oddFooter xml:space="preserve">&amp;C&amp;"Times New Roman CE,Obyčejné"List číslo: &amp;"Times New Roman CE,Tučné"&amp;P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4"/>
  <sheetViews>
    <sheetView showZeros="0" workbookViewId="0">
      <selection activeCell="G18" sqref="G18"/>
    </sheetView>
  </sheetViews>
  <sheetFormatPr defaultColWidth="9.15234375" defaultRowHeight="12.45" x14ac:dyDescent="0.3"/>
  <cols>
    <col min="1" max="1" width="5.3046875" customWidth="1"/>
    <col min="2" max="2" width="5.3046875" style="10" customWidth="1"/>
    <col min="3" max="3" width="68.84375" customWidth="1"/>
    <col min="4" max="4" width="8.15234375" style="11" bestFit="1" customWidth="1"/>
    <col min="5" max="5" width="6.3046875" style="11" bestFit="1" customWidth="1"/>
    <col min="6" max="6" width="8.53515625" style="11" customWidth="1"/>
    <col min="7" max="7" width="12.84375" style="11" customWidth="1"/>
    <col min="8" max="8" width="8.53515625" style="11" customWidth="1"/>
    <col min="9" max="9" width="13" style="11" customWidth="1"/>
    <col min="10" max="10" width="1.3828125" customWidth="1"/>
    <col min="11" max="11" width="9.53515625" bestFit="1" customWidth="1"/>
  </cols>
  <sheetData>
    <row r="1" spans="1:11" s="81" customFormat="1" ht="26.25" customHeight="1" x14ac:dyDescent="0.55000000000000004">
      <c r="A1" s="226" t="str">
        <f>'Zař. č. 1'!A1:I1</f>
        <v>SOUPIS PRACÍ A DODÁVEK - VZDUCHOTECHNIKA, CHLAZENÍ</v>
      </c>
      <c r="B1" s="226"/>
      <c r="C1" s="226"/>
      <c r="D1" s="226"/>
      <c r="E1" s="226"/>
      <c r="F1" s="226"/>
      <c r="G1" s="226"/>
      <c r="H1" s="226"/>
      <c r="I1" s="226"/>
    </row>
    <row r="2" spans="1:11" s="83" customFormat="1" ht="17.600000000000001" x14ac:dyDescent="0.4">
      <c r="A2" s="247" t="s">
        <v>0</v>
      </c>
      <c r="B2" s="247"/>
      <c r="C2" s="82" t="str">
        <f>'Zař. č. 1'!C2</f>
        <v>Magistrát města Karlovy Vary, U spořitelny 2, Interiérové úpravy zkušebních místnosti řidičů</v>
      </c>
      <c r="D2" s="13"/>
      <c r="E2" s="13"/>
      <c r="F2" s="13"/>
      <c r="G2" s="13"/>
      <c r="H2" s="1"/>
      <c r="I2" s="1"/>
    </row>
    <row r="3" spans="1:11" s="83" customFormat="1" ht="17.600000000000001" x14ac:dyDescent="0.4">
      <c r="A3" s="247" t="s">
        <v>25</v>
      </c>
      <c r="B3" s="247"/>
      <c r="C3" s="82" t="s">
        <v>32</v>
      </c>
      <c r="D3" s="13"/>
      <c r="E3" s="13"/>
      <c r="F3" s="13"/>
      <c r="G3" s="13"/>
      <c r="H3" s="1"/>
      <c r="I3" s="1"/>
    </row>
    <row r="4" spans="1:11" ht="7.5" customHeight="1" thickBot="1" x14ac:dyDescent="0.45">
      <c r="A4" s="1"/>
      <c r="B4" s="12"/>
      <c r="C4" s="1"/>
      <c r="D4" s="13"/>
      <c r="E4" s="13"/>
      <c r="F4" s="13"/>
      <c r="G4" s="13"/>
      <c r="H4" s="1"/>
      <c r="I4" s="1"/>
    </row>
    <row r="5" spans="1:11" s="52" customFormat="1" ht="15.75" customHeight="1" x14ac:dyDescent="0.35">
      <c r="A5" s="233" t="s">
        <v>20</v>
      </c>
      <c r="B5" s="234"/>
      <c r="C5" s="237" t="s">
        <v>1</v>
      </c>
      <c r="D5" s="239" t="s">
        <v>2</v>
      </c>
      <c r="E5" s="242" t="s">
        <v>26</v>
      </c>
      <c r="F5" s="227" t="s">
        <v>17</v>
      </c>
      <c r="G5" s="241"/>
      <c r="H5" s="227" t="s">
        <v>19</v>
      </c>
      <c r="I5" s="228"/>
      <c r="J5" s="51"/>
      <c r="K5" s="51"/>
    </row>
    <row r="6" spans="1:11" s="52" customFormat="1" ht="15.75" customHeight="1" thickBot="1" x14ac:dyDescent="0.4">
      <c r="A6" s="235"/>
      <c r="B6" s="236"/>
      <c r="C6" s="238"/>
      <c r="D6" s="240"/>
      <c r="E6" s="243"/>
      <c r="F6" s="109" t="s">
        <v>18</v>
      </c>
      <c r="G6" s="110" t="s">
        <v>16</v>
      </c>
      <c r="H6" s="111" t="s">
        <v>18</v>
      </c>
      <c r="I6" s="112" t="s">
        <v>16</v>
      </c>
      <c r="J6" s="51"/>
      <c r="K6" s="51"/>
    </row>
    <row r="7" spans="1:11" ht="15.75" customHeight="1" x14ac:dyDescent="0.4">
      <c r="A7" s="103"/>
      <c r="B7" s="104"/>
      <c r="C7" s="185" t="s">
        <v>108</v>
      </c>
      <c r="D7" s="105"/>
      <c r="E7" s="106"/>
      <c r="F7" s="107"/>
      <c r="G7" s="186"/>
      <c r="H7" s="108">
        <f>F7*0.3</f>
        <v>0</v>
      </c>
      <c r="I7" s="128">
        <f>E7*H7</f>
        <v>0</v>
      </c>
      <c r="J7" s="1"/>
      <c r="K7" s="1"/>
    </row>
    <row r="8" spans="1:11" ht="15.75" customHeight="1" x14ac:dyDescent="0.4">
      <c r="A8" s="39" t="s">
        <v>7</v>
      </c>
      <c r="B8" s="40">
        <v>1</v>
      </c>
      <c r="C8" s="41" t="s">
        <v>109</v>
      </c>
      <c r="D8" s="26"/>
      <c r="E8" s="27"/>
      <c r="F8" s="28"/>
      <c r="G8" s="187"/>
      <c r="H8" s="53">
        <f t="shared" ref="H8:H25" si="0">F8*0.3</f>
        <v>0</v>
      </c>
      <c r="I8" s="115">
        <f t="shared" ref="I8:I25" si="1">E8*H8</f>
        <v>0</v>
      </c>
      <c r="J8" s="1"/>
      <c r="K8" s="1"/>
    </row>
    <row r="9" spans="1:11" ht="15.75" customHeight="1" x14ac:dyDescent="0.4">
      <c r="A9" s="39"/>
      <c r="B9" s="40"/>
      <c r="C9" s="41" t="s">
        <v>80</v>
      </c>
      <c r="D9" s="26"/>
      <c r="E9" s="27"/>
      <c r="F9" s="28"/>
      <c r="G9" s="187"/>
      <c r="H9" s="53">
        <f t="shared" si="0"/>
        <v>0</v>
      </c>
      <c r="I9" s="115">
        <f t="shared" si="1"/>
        <v>0</v>
      </c>
      <c r="J9" s="1"/>
      <c r="K9" s="1"/>
    </row>
    <row r="10" spans="1:11" ht="15.75" customHeight="1" x14ac:dyDescent="0.4">
      <c r="A10" s="39"/>
      <c r="B10" s="40"/>
      <c r="C10" s="41" t="s">
        <v>81</v>
      </c>
      <c r="D10" s="26"/>
      <c r="E10" s="27"/>
      <c r="F10" s="28"/>
      <c r="G10" s="187"/>
      <c r="H10" s="53">
        <f t="shared" si="0"/>
        <v>0</v>
      </c>
      <c r="I10" s="115">
        <f t="shared" si="1"/>
        <v>0</v>
      </c>
      <c r="J10" s="1"/>
      <c r="K10" s="1"/>
    </row>
    <row r="11" spans="1:11" ht="15.75" customHeight="1" x14ac:dyDescent="0.4">
      <c r="A11" s="39"/>
      <c r="B11" s="40"/>
      <c r="C11" s="41" t="s">
        <v>82</v>
      </c>
      <c r="D11" s="26"/>
      <c r="E11" s="27"/>
      <c r="F11" s="28"/>
      <c r="G11" s="187"/>
      <c r="H11" s="53">
        <f t="shared" si="0"/>
        <v>0</v>
      </c>
      <c r="I11" s="115">
        <f t="shared" si="1"/>
        <v>0</v>
      </c>
      <c r="J11" s="1"/>
      <c r="K11" s="1"/>
    </row>
    <row r="12" spans="1:11" ht="15.75" customHeight="1" x14ac:dyDescent="0.4">
      <c r="A12" s="39"/>
      <c r="B12" s="40"/>
      <c r="C12" s="41" t="s">
        <v>86</v>
      </c>
      <c r="D12" s="26"/>
      <c r="E12" s="27"/>
      <c r="F12" s="28"/>
      <c r="G12" s="188"/>
      <c r="H12" s="53">
        <f t="shared" si="0"/>
        <v>0</v>
      </c>
      <c r="I12" s="115">
        <f t="shared" si="1"/>
        <v>0</v>
      </c>
      <c r="J12" s="1"/>
      <c r="K12" s="1"/>
    </row>
    <row r="13" spans="1:11" ht="15.75" customHeight="1" x14ac:dyDescent="0.4">
      <c r="A13" s="39"/>
      <c r="B13" s="40"/>
      <c r="C13" s="41" t="s">
        <v>111</v>
      </c>
      <c r="D13" s="26"/>
      <c r="E13" s="27"/>
      <c r="F13" s="28"/>
      <c r="G13" s="187"/>
      <c r="H13" s="53"/>
      <c r="I13" s="115"/>
      <c r="J13" s="1"/>
      <c r="K13" s="1"/>
    </row>
    <row r="14" spans="1:11" ht="15.75" customHeight="1" x14ac:dyDescent="0.5">
      <c r="A14" s="39"/>
      <c r="B14" s="40"/>
      <c r="C14" s="41" t="s">
        <v>83</v>
      </c>
      <c r="D14" s="26"/>
      <c r="E14" s="27"/>
      <c r="F14" s="28"/>
      <c r="G14" s="189">
        <f t="shared" ref="G14:G15" si="2">E14*F14</f>
        <v>0</v>
      </c>
      <c r="H14" s="53">
        <f t="shared" si="0"/>
        <v>0</v>
      </c>
      <c r="I14" s="115">
        <f t="shared" si="1"/>
        <v>0</v>
      </c>
      <c r="J14" s="1"/>
      <c r="K14" s="1"/>
    </row>
    <row r="15" spans="1:11" ht="15.75" customHeight="1" x14ac:dyDescent="0.4">
      <c r="A15" s="39"/>
      <c r="B15" s="40"/>
      <c r="C15" s="41" t="s">
        <v>84</v>
      </c>
      <c r="D15" s="26"/>
      <c r="E15" s="27"/>
      <c r="F15" s="28"/>
      <c r="G15" s="189">
        <f t="shared" si="2"/>
        <v>0</v>
      </c>
      <c r="H15" s="53">
        <f t="shared" si="0"/>
        <v>0</v>
      </c>
      <c r="I15" s="115">
        <f t="shared" si="1"/>
        <v>0</v>
      </c>
      <c r="J15" s="1"/>
      <c r="K15" s="1"/>
    </row>
    <row r="16" spans="1:11" ht="15.75" customHeight="1" x14ac:dyDescent="0.5">
      <c r="A16" s="74"/>
      <c r="B16" s="75"/>
      <c r="C16" s="42" t="s">
        <v>85</v>
      </c>
      <c r="D16" s="29" t="s">
        <v>34</v>
      </c>
      <c r="E16" s="30">
        <v>1</v>
      </c>
      <c r="F16" s="76"/>
      <c r="G16" s="124">
        <f>E16*F16</f>
        <v>0</v>
      </c>
      <c r="H16" s="78">
        <f>F16*0.15</f>
        <v>0</v>
      </c>
      <c r="I16" s="117">
        <f t="shared" ref="I16" si="3">E16*H16</f>
        <v>0</v>
      </c>
      <c r="J16" s="1"/>
      <c r="K16" s="1"/>
    </row>
    <row r="17" spans="1:11" ht="15.75" customHeight="1" x14ac:dyDescent="0.4">
      <c r="A17" s="43" t="s">
        <v>7</v>
      </c>
      <c r="B17" s="190" t="s">
        <v>90</v>
      </c>
      <c r="C17" s="139" t="s">
        <v>110</v>
      </c>
      <c r="D17" s="31"/>
      <c r="E17" s="137"/>
      <c r="F17" s="138"/>
      <c r="G17" s="200"/>
      <c r="H17" s="53">
        <f t="shared" si="0"/>
        <v>0</v>
      </c>
      <c r="I17" s="115">
        <f t="shared" si="1"/>
        <v>0</v>
      </c>
      <c r="J17" s="1"/>
      <c r="K17" s="1"/>
    </row>
    <row r="18" spans="1:11" ht="15.75" customHeight="1" x14ac:dyDescent="0.4">
      <c r="A18" s="70"/>
      <c r="B18" s="173"/>
      <c r="C18" s="71" t="s">
        <v>113</v>
      </c>
      <c r="D18" s="72"/>
      <c r="E18" s="97"/>
      <c r="F18" s="73"/>
      <c r="G18" s="201"/>
      <c r="H18" s="53">
        <f t="shared" si="0"/>
        <v>0</v>
      </c>
      <c r="I18" s="115">
        <f t="shared" si="1"/>
        <v>0</v>
      </c>
      <c r="J18" s="1"/>
      <c r="K18" s="1"/>
    </row>
    <row r="19" spans="1:11" ht="15.75" customHeight="1" x14ac:dyDescent="0.4">
      <c r="A19" s="39"/>
      <c r="B19" s="174"/>
      <c r="C19" s="41" t="s">
        <v>87</v>
      </c>
      <c r="D19" s="26"/>
      <c r="E19" s="34"/>
      <c r="F19" s="28"/>
      <c r="G19" s="187"/>
      <c r="H19" s="53">
        <f t="shared" si="0"/>
        <v>0</v>
      </c>
      <c r="I19" s="115">
        <f t="shared" si="1"/>
        <v>0</v>
      </c>
      <c r="J19" s="1"/>
      <c r="K19" s="1"/>
    </row>
    <row r="20" spans="1:11" ht="15.75" customHeight="1" x14ac:dyDescent="0.4">
      <c r="A20" s="184"/>
      <c r="B20" s="191"/>
      <c r="C20" s="41" t="s">
        <v>88</v>
      </c>
      <c r="D20" s="145"/>
      <c r="E20" s="146"/>
      <c r="F20" s="147"/>
      <c r="G20" s="202"/>
      <c r="H20" s="53">
        <f t="shared" si="0"/>
        <v>0</v>
      </c>
      <c r="I20" s="115">
        <f t="shared" si="1"/>
        <v>0</v>
      </c>
      <c r="J20" s="1"/>
      <c r="K20" s="1"/>
    </row>
    <row r="21" spans="1:11" ht="15.75" customHeight="1" x14ac:dyDescent="0.4">
      <c r="A21" s="184"/>
      <c r="B21" s="191"/>
      <c r="C21" s="144" t="s">
        <v>91</v>
      </c>
      <c r="D21" s="145"/>
      <c r="E21" s="146"/>
      <c r="F21" s="147"/>
      <c r="G21" s="202"/>
      <c r="H21" s="53"/>
      <c r="I21" s="115"/>
      <c r="J21" s="1"/>
      <c r="K21" s="1"/>
    </row>
    <row r="22" spans="1:11" ht="15.75" customHeight="1" x14ac:dyDescent="0.4">
      <c r="A22" s="184"/>
      <c r="B22" s="191"/>
      <c r="C22" s="144" t="s">
        <v>114</v>
      </c>
      <c r="D22" s="145"/>
      <c r="E22" s="146"/>
      <c r="F22" s="192"/>
      <c r="G22" s="202"/>
      <c r="H22" s="53">
        <f t="shared" si="0"/>
        <v>0</v>
      </c>
      <c r="I22" s="115">
        <f t="shared" si="1"/>
        <v>0</v>
      </c>
      <c r="J22" s="1"/>
      <c r="K22" s="1"/>
    </row>
    <row r="23" spans="1:11" ht="15.75" customHeight="1" x14ac:dyDescent="0.4">
      <c r="A23" s="74"/>
      <c r="B23" s="141"/>
      <c r="C23" s="42" t="s">
        <v>89</v>
      </c>
      <c r="D23" s="29" t="s">
        <v>34</v>
      </c>
      <c r="E23" s="77">
        <v>2</v>
      </c>
      <c r="F23" s="78"/>
      <c r="G23" s="124">
        <f>E23*F23</f>
        <v>0</v>
      </c>
      <c r="H23" s="78">
        <f t="shared" si="0"/>
        <v>0</v>
      </c>
      <c r="I23" s="117">
        <f t="shared" si="1"/>
        <v>0</v>
      </c>
      <c r="J23" s="1"/>
      <c r="K23" s="1"/>
    </row>
    <row r="24" spans="1:11" ht="15.75" customHeight="1" x14ac:dyDescent="0.4">
      <c r="A24" s="193" t="s">
        <v>7</v>
      </c>
      <c r="B24" s="194" t="s">
        <v>92</v>
      </c>
      <c r="C24" s="195" t="s">
        <v>112</v>
      </c>
      <c r="D24" s="196" t="s">
        <v>34</v>
      </c>
      <c r="E24" s="197">
        <v>1</v>
      </c>
      <c r="F24" s="198"/>
      <c r="G24" s="124">
        <f>E24*F24</f>
        <v>0</v>
      </c>
      <c r="H24" s="198">
        <f t="shared" si="0"/>
        <v>0</v>
      </c>
      <c r="I24" s="215">
        <f t="shared" si="1"/>
        <v>0</v>
      </c>
      <c r="J24" s="1"/>
      <c r="K24" s="1"/>
    </row>
    <row r="25" spans="1:11" ht="15.75" customHeight="1" x14ac:dyDescent="0.4">
      <c r="A25" s="43" t="s">
        <v>7</v>
      </c>
      <c r="B25" s="190" t="s">
        <v>95</v>
      </c>
      <c r="C25" s="139" t="s">
        <v>93</v>
      </c>
      <c r="D25" s="31"/>
      <c r="E25" s="137"/>
      <c r="F25" s="199"/>
      <c r="G25" s="200"/>
      <c r="H25" s="140">
        <f t="shared" si="0"/>
        <v>0</v>
      </c>
      <c r="I25" s="119">
        <f t="shared" si="1"/>
        <v>0</v>
      </c>
      <c r="J25" s="1"/>
      <c r="K25" s="1"/>
    </row>
    <row r="26" spans="1:11" ht="15.75" customHeight="1" x14ac:dyDescent="0.4">
      <c r="A26" s="74"/>
      <c r="B26" s="141"/>
      <c r="C26" s="42" t="s">
        <v>94</v>
      </c>
      <c r="D26" s="29" t="s">
        <v>45</v>
      </c>
      <c r="E26" s="77">
        <v>18</v>
      </c>
      <c r="F26" s="79"/>
      <c r="G26" s="124">
        <f>E26*F26</f>
        <v>0</v>
      </c>
      <c r="H26" s="78">
        <f>F26*0.3</f>
        <v>0</v>
      </c>
      <c r="I26" s="117">
        <f>E26*H26</f>
        <v>0</v>
      </c>
      <c r="J26" s="1"/>
      <c r="K26" s="1"/>
    </row>
    <row r="27" spans="1:11" s="52" customFormat="1" ht="15.75" customHeight="1" thickBot="1" x14ac:dyDescent="0.45">
      <c r="A27" s="206" t="s">
        <v>7</v>
      </c>
      <c r="B27" s="207">
        <v>5</v>
      </c>
      <c r="C27" s="214" t="s">
        <v>10</v>
      </c>
      <c r="D27" s="208" t="s">
        <v>14</v>
      </c>
      <c r="E27" s="209">
        <v>10</v>
      </c>
      <c r="F27" s="210"/>
      <c r="G27" s="211">
        <f>E27*F27</f>
        <v>0</v>
      </c>
      <c r="H27" s="212">
        <f>F27*0.3</f>
        <v>0</v>
      </c>
      <c r="I27" s="213">
        <f>E27*H27</f>
        <v>0</v>
      </c>
      <c r="K27" s="1"/>
    </row>
    <row r="28" spans="1:11" s="52" customFormat="1" ht="15.75" customHeight="1" x14ac:dyDescent="0.4">
      <c r="A28" s="203"/>
      <c r="B28" s="204"/>
      <c r="C28" s="205"/>
      <c r="D28" s="86"/>
      <c r="E28" s="86"/>
      <c r="F28" s="37"/>
      <c r="G28" s="183"/>
      <c r="H28" s="88"/>
      <c r="I28" s="183"/>
      <c r="K28" s="1"/>
    </row>
    <row r="29" spans="1:11" s="52" customFormat="1" ht="15.75" customHeight="1" x14ac:dyDescent="0.4">
      <c r="A29" s="203"/>
      <c r="B29" s="204"/>
      <c r="C29" s="205"/>
      <c r="D29" s="86"/>
      <c r="E29" s="86"/>
      <c r="F29" s="37"/>
      <c r="G29" s="183"/>
      <c r="H29" s="88"/>
      <c r="I29" s="183"/>
      <c r="K29" s="1"/>
    </row>
    <row r="30" spans="1:11" s="52" customFormat="1" ht="15.75" customHeight="1" x14ac:dyDescent="0.4">
      <c r="A30" s="203"/>
      <c r="B30" s="204"/>
      <c r="C30" s="205"/>
      <c r="D30" s="86"/>
      <c r="E30" s="86"/>
      <c r="F30" s="37"/>
      <c r="G30" s="183"/>
      <c r="H30" s="88"/>
      <c r="I30" s="183"/>
      <c r="K30" s="1"/>
    </row>
    <row r="31" spans="1:11" s="2" customFormat="1" ht="15.75" customHeight="1" x14ac:dyDescent="0.4">
      <c r="A31" s="84"/>
      <c r="B31" s="85"/>
      <c r="C31" s="51"/>
      <c r="D31" s="86"/>
      <c r="E31" s="87"/>
      <c r="F31" s="88"/>
      <c r="G31" s="89"/>
      <c r="H31" s="16"/>
      <c r="I31" s="15"/>
      <c r="J31" s="1"/>
      <c r="K31" s="1"/>
    </row>
    <row r="32" spans="1:11" s="81" customFormat="1" ht="26.25" customHeight="1" x14ac:dyDescent="0.55000000000000004">
      <c r="A32" s="226" t="str">
        <f>$A$1</f>
        <v>SOUPIS PRACÍ A DODÁVEK - VZDUCHOTECHNIKA, CHLAZENÍ</v>
      </c>
      <c r="B32" s="226"/>
      <c r="C32" s="226"/>
      <c r="D32" s="226"/>
      <c r="E32" s="226"/>
      <c r="F32" s="226"/>
      <c r="G32" s="226"/>
      <c r="H32" s="226"/>
      <c r="I32" s="226"/>
    </row>
    <row r="33" spans="1:11" s="83" customFormat="1" ht="17.600000000000001" x14ac:dyDescent="0.4">
      <c r="A33" s="247" t="s">
        <v>0</v>
      </c>
      <c r="B33" s="247"/>
      <c r="C33" s="82" t="str">
        <f>$C$2</f>
        <v>Magistrát města Karlovy Vary, U spořitelny 2, Interiérové úpravy zkušebních místnosti řidičů</v>
      </c>
      <c r="D33" s="13"/>
      <c r="E33" s="13"/>
      <c r="F33" s="13"/>
      <c r="G33" s="13"/>
      <c r="H33" s="1"/>
      <c r="I33" s="1"/>
    </row>
    <row r="34" spans="1:11" s="83" customFormat="1" ht="17.600000000000001" x14ac:dyDescent="0.4">
      <c r="A34" s="247" t="s">
        <v>25</v>
      </c>
      <c r="B34" s="247"/>
      <c r="C34" s="82" t="str">
        <f>$C$3</f>
        <v>2 - Zkušební místnost - Klimatizace</v>
      </c>
      <c r="D34" s="13"/>
      <c r="E34" s="13"/>
      <c r="F34" s="13"/>
      <c r="G34" s="13"/>
      <c r="H34" s="1"/>
      <c r="I34" s="1"/>
    </row>
    <row r="35" spans="1:11" ht="7.5" customHeight="1" thickBot="1" x14ac:dyDescent="0.45">
      <c r="A35" s="1"/>
      <c r="B35" s="12"/>
      <c r="C35" s="1"/>
      <c r="D35" s="13"/>
      <c r="E35" s="13"/>
      <c r="F35" s="13"/>
      <c r="G35" s="13"/>
      <c r="H35" s="1"/>
      <c r="I35" s="1"/>
    </row>
    <row r="36" spans="1:11" s="52" customFormat="1" ht="15.75" customHeight="1" x14ac:dyDescent="0.35">
      <c r="A36" s="233" t="s">
        <v>20</v>
      </c>
      <c r="B36" s="234"/>
      <c r="C36" s="237" t="s">
        <v>1</v>
      </c>
      <c r="D36" s="239" t="s">
        <v>2</v>
      </c>
      <c r="E36" s="242" t="s">
        <v>26</v>
      </c>
      <c r="F36" s="227" t="s">
        <v>17</v>
      </c>
      <c r="G36" s="241"/>
      <c r="H36" s="227" t="s">
        <v>19</v>
      </c>
      <c r="I36" s="228"/>
      <c r="J36" s="51"/>
      <c r="K36" s="51"/>
    </row>
    <row r="37" spans="1:11" s="52" customFormat="1" ht="15.75" customHeight="1" thickBot="1" x14ac:dyDescent="0.4">
      <c r="A37" s="235"/>
      <c r="B37" s="236"/>
      <c r="C37" s="238"/>
      <c r="D37" s="240"/>
      <c r="E37" s="243"/>
      <c r="F37" s="109" t="s">
        <v>18</v>
      </c>
      <c r="G37" s="110" t="s">
        <v>16</v>
      </c>
      <c r="H37" s="111" t="s">
        <v>18</v>
      </c>
      <c r="I37" s="112" t="s">
        <v>16</v>
      </c>
      <c r="J37" s="51"/>
      <c r="K37" s="51"/>
    </row>
    <row r="38" spans="1:11" s="83" customFormat="1" ht="15.45" x14ac:dyDescent="0.4">
      <c r="A38" s="3"/>
      <c r="B38" s="5"/>
      <c r="C38" s="92" t="s">
        <v>21</v>
      </c>
      <c r="D38" s="17"/>
      <c r="E38" s="4"/>
      <c r="F38" s="229">
        <f>SUM(G7:G37)</f>
        <v>0</v>
      </c>
      <c r="G38" s="230"/>
      <c r="H38" s="101"/>
      <c r="I38" s="121">
        <f>SUM(I7:I37)</f>
        <v>0</v>
      </c>
      <c r="K38" s="1"/>
    </row>
    <row r="39" spans="1:11" s="52" customFormat="1" ht="15.75" customHeight="1" x14ac:dyDescent="0.4">
      <c r="A39" s="46"/>
      <c r="B39" s="47"/>
      <c r="C39" s="41" t="s">
        <v>23</v>
      </c>
      <c r="D39" s="26"/>
      <c r="E39" s="34"/>
      <c r="F39" s="99"/>
      <c r="G39" s="98" t="s">
        <v>15</v>
      </c>
      <c r="H39" s="63"/>
      <c r="I39" s="115">
        <f>F38*0.02</f>
        <v>0</v>
      </c>
      <c r="K39" s="1"/>
    </row>
    <row r="40" spans="1:11" s="52" customFormat="1" ht="15.75" customHeight="1" x14ac:dyDescent="0.4">
      <c r="A40" s="59"/>
      <c r="B40" s="93"/>
      <c r="C40" s="54" t="s">
        <v>22</v>
      </c>
      <c r="D40" s="38"/>
      <c r="E40" s="94"/>
      <c r="F40" s="88"/>
      <c r="G40" s="100" t="s">
        <v>15</v>
      </c>
      <c r="H40" s="64"/>
      <c r="I40" s="122">
        <f>F38*0.036</f>
        <v>0</v>
      </c>
      <c r="K40" s="1"/>
    </row>
    <row r="41" spans="1:11" ht="18" x14ac:dyDescent="0.45">
      <c r="A41" s="65"/>
      <c r="B41" s="66"/>
      <c r="C41" s="67" t="s">
        <v>29</v>
      </c>
      <c r="D41" s="68"/>
      <c r="E41" s="69"/>
      <c r="F41" s="231">
        <f>F38</f>
        <v>0</v>
      </c>
      <c r="G41" s="232"/>
      <c r="H41" s="102"/>
      <c r="I41" s="123">
        <f>SUM(I38:I40)</f>
        <v>0</v>
      </c>
      <c r="K41" s="1"/>
    </row>
    <row r="42" spans="1:11" ht="18.45" thickBot="1" x14ac:dyDescent="0.5">
      <c r="A42" s="6"/>
      <c r="B42" s="7"/>
      <c r="C42" s="8" t="s">
        <v>28</v>
      </c>
      <c r="D42" s="18"/>
      <c r="E42" s="9"/>
      <c r="F42" s="244">
        <f>SUM(F41:I41)</f>
        <v>0</v>
      </c>
      <c r="G42" s="245"/>
      <c r="H42" s="245"/>
      <c r="I42" s="246"/>
    </row>
    <row r="43" spans="1:11" s="52" customFormat="1" ht="14.15" x14ac:dyDescent="0.35">
      <c r="B43" s="95"/>
      <c r="D43" s="96"/>
      <c r="E43" s="96"/>
      <c r="F43" s="96"/>
      <c r="G43" s="96"/>
      <c r="H43" s="96"/>
      <c r="I43" s="96"/>
    </row>
    <row r="44" spans="1:11" s="52" customFormat="1" ht="14.15" x14ac:dyDescent="0.35">
      <c r="B44" s="95"/>
      <c r="D44" s="96"/>
      <c r="E44" s="96"/>
      <c r="F44" s="96"/>
      <c r="G44" s="96"/>
      <c r="H44" s="96"/>
      <c r="I44" s="96"/>
    </row>
  </sheetData>
  <mergeCells count="21">
    <mergeCell ref="A1:I1"/>
    <mergeCell ref="A5:B6"/>
    <mergeCell ref="C5:C6"/>
    <mergeCell ref="D5:D6"/>
    <mergeCell ref="E5:E6"/>
    <mergeCell ref="F5:G5"/>
    <mergeCell ref="H5:I5"/>
    <mergeCell ref="A2:B2"/>
    <mergeCell ref="A3:B3"/>
    <mergeCell ref="F38:G38"/>
    <mergeCell ref="F41:G41"/>
    <mergeCell ref="F42:I42"/>
    <mergeCell ref="A32:I32"/>
    <mergeCell ref="A33:B33"/>
    <mergeCell ref="A34:B34"/>
    <mergeCell ref="A36:B37"/>
    <mergeCell ref="C36:C37"/>
    <mergeCell ref="D36:D37"/>
    <mergeCell ref="E36:E37"/>
    <mergeCell ref="F36:G36"/>
    <mergeCell ref="H36:I36"/>
  </mergeCells>
  <pageMargins left="0.59055118110236227" right="0.59055118110236227" top="0.59055118110236227" bottom="0.59055118110236227" header="0.51181102362204722" footer="0.51181102362204722"/>
  <pageSetup paperSize="9" orientation="landscape" horizontalDpi="300" verticalDpi="300" r:id="rId1"/>
  <headerFooter alignWithMargins="0">
    <oddFooter xml:space="preserve">&amp;C&amp;"Times New Roman CE,Obyčejné"List číslo: &amp;"Times New Roman CE,Tučné"&amp;P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Zař. č. 1</vt:lpstr>
      <vt:lpstr>Zař. č. 2</vt:lpstr>
    </vt:vector>
  </TitlesOfParts>
  <Company>AIR GAS Projekt - Karlovy Vary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Matoušek</dc:creator>
  <cp:lastModifiedBy>Petr Matoušek</cp:lastModifiedBy>
  <cp:lastPrinted>2023-11-25T14:06:14Z</cp:lastPrinted>
  <dcterms:created xsi:type="dcterms:W3CDTF">1999-03-17T10:00:04Z</dcterms:created>
  <dcterms:modified xsi:type="dcterms:W3CDTF">2023-11-25T14:17:15Z</dcterms:modified>
</cp:coreProperties>
</file>