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etrs\firma\Akce\2026\P12_K.Vary, ul.Buchenwaldská\3_Prováděcí PD\ROZPOČET a VÝKAZ\"/>
    </mc:Choice>
  </mc:AlternateContent>
  <bookViews>
    <workbookView xWindow="0" yWindow="0" windowWidth="0" windowHeight="0"/>
  </bookViews>
  <sheets>
    <sheet name="Rekapitulace stavby" sheetId="1" r:id="rId1"/>
    <sheet name="SO 101 - Komunikace a zpe..." sheetId="2" r:id="rId2"/>
    <sheet name="VRN - Vedlejší rozpočtové..." sheetId="3" r:id="rId3"/>
    <sheet name="Seznam figur" sheetId="4" r:id="rId4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 101 - Komunikace a zpe...'!$C$124:$K$216</definedName>
    <definedName name="_xlnm.Print_Area" localSheetId="1">'SO 101 - Komunikace a zpe...'!$C$4:$J$76,'SO 101 - Komunikace a zpe...'!$C$82:$J$106,'SO 101 - Komunikace a zpe...'!$C$112:$K$216</definedName>
    <definedName name="_xlnm.Print_Titles" localSheetId="1">'SO 101 - Komunikace a zpe...'!$124:$124</definedName>
    <definedName name="_xlnm._FilterDatabase" localSheetId="2" hidden="1">'VRN - Vedlejší rozpočtové...'!$C$120:$K$134</definedName>
    <definedName name="_xlnm.Print_Area" localSheetId="2">'VRN - Vedlejší rozpočtové...'!$C$4:$J$76,'VRN - Vedlejší rozpočtové...'!$C$82:$J$102,'VRN - Vedlejší rozpočtové...'!$C$108:$K$134</definedName>
    <definedName name="_xlnm.Print_Titles" localSheetId="2">'VRN - Vedlejší rozpočtové...'!$120:$120</definedName>
    <definedName name="_xlnm.Print_Area" localSheetId="3">'Seznam figur'!$C$4:$G$16</definedName>
    <definedName name="_xlnm.Print_Titles" localSheetId="3">'Seznam figur'!$9:$9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96"/>
  <c i="3" r="J35"/>
  <c i="1" r="AX96"/>
  <c i="3" r="BI134"/>
  <c r="BH134"/>
  <c r="BG134"/>
  <c r="BF134"/>
  <c r="T134"/>
  <c r="T133"/>
  <c r="R134"/>
  <c r="R133"/>
  <c r="P134"/>
  <c r="P133"/>
  <c r="BI131"/>
  <c r="BH131"/>
  <c r="BG131"/>
  <c r="BF131"/>
  <c r="T131"/>
  <c r="R131"/>
  <c r="P131"/>
  <c r="BI130"/>
  <c r="BH130"/>
  <c r="BG130"/>
  <c r="BF130"/>
  <c r="T130"/>
  <c r="R130"/>
  <c r="P130"/>
  <c r="BI127"/>
  <c r="BH127"/>
  <c r="BG127"/>
  <c r="BF127"/>
  <c r="T127"/>
  <c r="T126"/>
  <c r="R127"/>
  <c r="R126"/>
  <c r="P127"/>
  <c r="P126"/>
  <c r="BI124"/>
  <c r="BH124"/>
  <c r="BG124"/>
  <c r="BF124"/>
  <c r="T124"/>
  <c r="T123"/>
  <c r="R124"/>
  <c r="R123"/>
  <c r="P124"/>
  <c r="P123"/>
  <c r="J118"/>
  <c r="J117"/>
  <c r="F117"/>
  <c r="F115"/>
  <c r="E113"/>
  <c r="J92"/>
  <c r="J91"/>
  <c r="F91"/>
  <c r="F89"/>
  <c r="E87"/>
  <c r="J18"/>
  <c r="E18"/>
  <c r="F118"/>
  <c r="J17"/>
  <c r="J12"/>
  <c r="J115"/>
  <c r="E7"/>
  <c r="E111"/>
  <c i="2" r="J37"/>
  <c r="J36"/>
  <c i="1" r="AY95"/>
  <c i="2" r="J35"/>
  <c i="1" r="AX95"/>
  <c i="2" r="BI216"/>
  <c r="BH216"/>
  <c r="BG216"/>
  <c r="BF216"/>
  <c r="T216"/>
  <c r="T215"/>
  <c r="R216"/>
  <c r="R215"/>
  <c r="P216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119"/>
  <c r="E7"/>
  <c r="E115"/>
  <c i="1" r="L90"/>
  <c r="AM90"/>
  <c r="AM89"/>
  <c r="L89"/>
  <c r="AM87"/>
  <c r="L87"/>
  <c r="L85"/>
  <c r="L84"/>
  <c i="2" r="BK209"/>
  <c r="J207"/>
  <c r="J206"/>
  <c r="BK130"/>
  <c r="J129"/>
  <c r="J213"/>
  <c r="BK211"/>
  <c r="J134"/>
  <c r="J132"/>
  <c r="J131"/>
  <c r="BK129"/>
  <c i="3" r="BK127"/>
  <c r="J127"/>
  <c i="2" r="J216"/>
  <c r="BK213"/>
  <c r="J211"/>
  <c r="J209"/>
  <c r="BK207"/>
  <c r="BK206"/>
  <c r="BK203"/>
  <c r="J203"/>
  <c r="BK201"/>
  <c r="J201"/>
  <c r="BK200"/>
  <c r="J200"/>
  <c r="BK199"/>
  <c r="J199"/>
  <c r="BK197"/>
  <c r="J197"/>
  <c r="BK195"/>
  <c r="J195"/>
  <c r="BK194"/>
  <c r="J194"/>
  <c r="BK192"/>
  <c r="J192"/>
  <c r="BK191"/>
  <c r="J191"/>
  <c r="BK190"/>
  <c r="J190"/>
  <c r="BK188"/>
  <c r="J188"/>
  <c r="BK187"/>
  <c r="J187"/>
  <c r="J185"/>
  <c r="BK183"/>
  <c r="J183"/>
  <c r="BK181"/>
  <c r="J181"/>
  <c r="BK179"/>
  <c r="J179"/>
  <c r="BK177"/>
  <c r="J177"/>
  <c r="BK175"/>
  <c r="J175"/>
  <c r="BK173"/>
  <c r="J173"/>
  <c r="BK171"/>
  <c r="J171"/>
  <c r="BK167"/>
  <c r="J167"/>
  <c r="BK164"/>
  <c r="J162"/>
  <c r="BK159"/>
  <c r="BK157"/>
  <c r="J157"/>
  <c r="BK153"/>
  <c r="J151"/>
  <c r="BK148"/>
  <c r="J146"/>
  <c r="BK145"/>
  <c r="J143"/>
  <c r="J142"/>
  <c r="J140"/>
  <c r="J136"/>
  <c r="BK135"/>
  <c r="BK132"/>
  <c r="J128"/>
  <c i="3" r="BK134"/>
  <c r="J134"/>
  <c r="BK131"/>
  <c r="J131"/>
  <c r="BK130"/>
  <c r="J130"/>
  <c r="BK124"/>
  <c r="J124"/>
  <c i="2" r="BK185"/>
  <c r="J164"/>
  <c r="BK162"/>
  <c r="J159"/>
  <c r="BK155"/>
  <c r="J155"/>
  <c r="J153"/>
  <c r="BK151"/>
  <c r="J148"/>
  <c r="BK146"/>
  <c r="J145"/>
  <c r="BK143"/>
  <c r="BK142"/>
  <c r="BK140"/>
  <c r="BK136"/>
  <c r="J135"/>
  <c r="J133"/>
  <c r="BK131"/>
  <c i="1" r="AS94"/>
  <c i="2" r="BK216"/>
  <c r="BK134"/>
  <c r="BK133"/>
  <c r="J130"/>
  <c r="BK128"/>
  <c l="1" r="BK127"/>
  <c r="R127"/>
  <c r="BK163"/>
  <c r="J163"/>
  <c r="J100"/>
  <c r="R163"/>
  <c r="R161"/>
  <c r="T163"/>
  <c r="T161"/>
  <c r="R170"/>
  <c r="BK184"/>
  <c r="J184"/>
  <c r="J102"/>
  <c r="R184"/>
  <c r="BK193"/>
  <c r="J193"/>
  <c r="J103"/>
  <c r="P193"/>
  <c r="T193"/>
  <c r="P205"/>
  <c r="T205"/>
  <c i="3" r="R129"/>
  <c r="R122"/>
  <c r="R121"/>
  <c i="2" r="P127"/>
  <c r="T127"/>
  <c r="P163"/>
  <c r="P161"/>
  <c r="BK170"/>
  <c r="J170"/>
  <c r="J101"/>
  <c r="P170"/>
  <c r="T170"/>
  <c r="P184"/>
  <c r="T184"/>
  <c r="R193"/>
  <c r="BK205"/>
  <c r="J205"/>
  <c r="J104"/>
  <c r="R205"/>
  <c i="3" r="P129"/>
  <c r="P122"/>
  <c r="P121"/>
  <c i="1" r="AU96"/>
  <c i="3" r="BK129"/>
  <c r="J129"/>
  <c r="J100"/>
  <c r="T129"/>
  <c r="T122"/>
  <c r="T121"/>
  <c i="2" r="E85"/>
  <c r="F92"/>
  <c r="BE129"/>
  <c r="BE130"/>
  <c r="BE132"/>
  <c r="BE216"/>
  <c i="3" r="BK123"/>
  <c r="J123"/>
  <c r="J98"/>
  <c r="BK126"/>
  <c r="J126"/>
  <c r="J99"/>
  <c i="2" r="J89"/>
  <c r="BE134"/>
  <c r="BE136"/>
  <c r="BE140"/>
  <c r="BE145"/>
  <c r="BE148"/>
  <c r="BE159"/>
  <c r="BK161"/>
  <c r="J161"/>
  <c r="J99"/>
  <c r="BK215"/>
  <c r="J215"/>
  <c r="J105"/>
  <c i="3" r="E85"/>
  <c r="J89"/>
  <c r="F92"/>
  <c r="BE130"/>
  <c r="BE131"/>
  <c i="2" r="BE135"/>
  <c r="BE142"/>
  <c r="BE143"/>
  <c r="BE146"/>
  <c r="BE151"/>
  <c r="BE153"/>
  <c r="BE155"/>
  <c r="BE157"/>
  <c r="BE162"/>
  <c r="BE164"/>
  <c r="BE167"/>
  <c r="BE171"/>
  <c r="BE173"/>
  <c r="BE175"/>
  <c r="BE177"/>
  <c r="BE179"/>
  <c r="BE181"/>
  <c r="BE183"/>
  <c r="BE185"/>
  <c r="BE187"/>
  <c r="BE188"/>
  <c r="BE190"/>
  <c r="BE191"/>
  <c r="BE192"/>
  <c r="BE194"/>
  <c r="BE195"/>
  <c r="BE197"/>
  <c r="BE199"/>
  <c r="BE200"/>
  <c r="BE201"/>
  <c r="BE203"/>
  <c r="BE206"/>
  <c r="BE209"/>
  <c r="BE213"/>
  <c i="3" r="BE124"/>
  <c r="BK133"/>
  <c r="J133"/>
  <c r="J101"/>
  <c r="BE127"/>
  <c i="2" r="BE133"/>
  <c r="BE211"/>
  <c r="BE128"/>
  <c r="BE131"/>
  <c r="BE207"/>
  <c i="3" r="BE134"/>
  <c i="2" r="J34"/>
  <c i="1" r="AW95"/>
  <c i="3" r="F35"/>
  <c i="1" r="BB96"/>
  <c i="3" r="J34"/>
  <c i="1" r="AW96"/>
  <c i="3" r="F37"/>
  <c i="1" r="BD96"/>
  <c i="3" r="F34"/>
  <c i="1" r="BA96"/>
  <c i="2" r="F36"/>
  <c i="1" r="BC95"/>
  <c i="3" r="F36"/>
  <c i="1" r="BC96"/>
  <c i="2" r="F35"/>
  <c i="1" r="BB95"/>
  <c i="2" r="F34"/>
  <c i="1" r="BA95"/>
  <c i="2" r="F37"/>
  <c i="1" r="BD95"/>
  <c i="2" l="1" r="P126"/>
  <c r="P125"/>
  <c i="1" r="AU95"/>
  <c i="2" r="T126"/>
  <c r="T125"/>
  <c r="R126"/>
  <c r="R125"/>
  <c r="BK126"/>
  <c r="J126"/>
  <c r="J97"/>
  <c i="3" r="BK122"/>
  <c r="J122"/>
  <c r="J97"/>
  <c i="2" r="J127"/>
  <c r="J98"/>
  <c i="1" r="AU94"/>
  <c r="BD94"/>
  <c r="W33"/>
  <c i="2" r="F33"/>
  <c i="1" r="AZ95"/>
  <c r="BB94"/>
  <c r="W31"/>
  <c r="BC94"/>
  <c r="AY94"/>
  <c r="BA94"/>
  <c r="AW94"/>
  <c r="AK30"/>
  <c i="3" r="F33"/>
  <c i="1" r="AZ96"/>
  <c i="3" r="J33"/>
  <c i="1" r="AV96"/>
  <c r="AT96"/>
  <c i="2" r="J33"/>
  <c i="1" r="AV95"/>
  <c r="AT95"/>
  <c i="3" l="1" r="BK121"/>
  <c r="J121"/>
  <c r="J96"/>
  <c i="2" r="BK125"/>
  <c r="J125"/>
  <c r="J96"/>
  <c i="1" r="AZ94"/>
  <c r="W29"/>
  <c r="W30"/>
  <c r="AX94"/>
  <c r="W32"/>
  <c l="1" r="AV94"/>
  <c r="AK29"/>
  <c i="2" r="J30"/>
  <c i="1" r="AG95"/>
  <c r="AN95"/>
  <c i="3" r="J30"/>
  <c i="1" r="AG96"/>
  <c r="AN96"/>
  <c i="2" l="1" r="J39"/>
  <c i="3" r="J39"/>
  <c i="1" r="AG94"/>
  <c r="AT94"/>
  <c l="1" r="AN94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<sst xmlns="http://schemas.openxmlformats.org/spreadsheetml/2006/main">
  <si>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</si>
  <si>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</si>
  <si>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</si>
  <si>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</si>
  <si>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</si>
  <si>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{f9ca2cf7-d707-44b6-ae93-191a8680f049}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</si>
  <si>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</si>
  <si>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</si>
  <si>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</si>
  <si>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</si>
  <si>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</si>
  <si>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</si>
  <si>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</si>
  <si>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</si>
  <si>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P122026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</si>
  <si>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</si>
  <si>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</si>
  <si>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K.Vary, ul.Buchenwaldská</t>
  </si>
  <si>
    <t>KSO:</t>
  </si>
  <si>
    <t>CC-CZ:</t>
  </si>
  <si>
    <t>Místo:</t>
  </si>
  <si>
    <t xml:space="preserve"> </t>
  </si>
  <si>
    <t>Datum:</t>
  </si>
  <si>
    <t>5. 5. 2026</t>
  </si>
  <si>
    <t>Zadavatel:</t>
  </si>
  <si>
    <t>IČ:</t>
  </si>
  <si>
    <t>00254657</t>
  </si>
  <si>
    <t>Statutární město Karlovy Vary</t>
  </si>
  <si>
    <t>DIČ:</t>
  </si>
  <si>
    <t>CZ00254657</t>
  </si>
  <si>
    <t>Uchazeč:</t>
  </si>
  <si>
    <t>Vyplň údaj</t>
  </si>
  <si>
    <t>Projektant:</t>
  </si>
  <si>
    <t>06032354</t>
  </si>
  <si>
    <t>GEOprojectKV, s.r.o.</t>
  </si>
  <si>
    <t>CZ06032354</t>
  </si>
  <si>
    <t>True</t>
  </si>
  <si>
    <t>Zpracovatel:</t>
  </si>
  <si>
    <t>GEOprojectKV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</si>
  <si>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</si>
  <si>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</si>
  <si>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</si>
  <si>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</si>
  <si>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</si>
  <si>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</si>
  <si>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</si>
  <si>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</si>
  <si>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</si>
  <si>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</si>
  <si>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</si>
  <si>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</si>
  <si>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</si>
  <si>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</si>
  <si>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</si>
  <si>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</si>
  <si>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</si>
  <si>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</si>
  <si>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</si>
  <si>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</si>
  <si>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</si>
  <si>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</si>
  <si>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</si>
  <si>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</si>
  <si>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</si>
  <si>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</si>
  <si>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</si>
  <si>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</si>
  <si>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</si>
  <si>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</si>
  <si>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</si>
  <si>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</si>
  <si>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</si>
  <si>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</si>
  <si>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</si>
  <si>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</si>
  <si>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</si>
  <si>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</si>
  <si>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</si>
  <si>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</si>
  <si>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</si>
  <si>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</si>
  <si>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</si>
  <si>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</si>
  <si>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</si>
  <si>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</si>
  <si>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</si>
  <si>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 a zpevněné plochy</t>
  </si>
  <si>
    <t>STA</t>
  </si>
  <si>
    <t>1</t>
  </si>
  <si>
    <t>{b038cd55-bcb6-47fe-8481-e1105ec28bcf}</t>
  </si>
  <si>
    <t>2</t>
  </si>
  <si>
    <t>VRN</t>
  </si>
  <si>
    <t>Vedlejší rozpočtové náklady</t>
  </si>
  <si>
    <t>{f56c0131-0866-49a3-bf57-f0bee8ff300f}</t>
  </si>
  <si>
    <t>T</t>
  </si>
  <si>
    <t>Rozprostření substrátu a založení trávníku</t>
  </si>
  <si>
    <t>228</t>
  </si>
  <si>
    <t>3</t>
  </si>
  <si>
    <t>KRYCÍ LIST SOUPISU PRACÍ</t>
  </si>
  <si>
    <t>Objekt:</t>
  </si>
  <si>
    <t>SO 101 - Komunikace a zpevněné plochy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</si>
  <si>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</si>
  <si>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</si>
  <si>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</si>
  <si>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</si>
  <si>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</si>
  <si>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</si>
  <si>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</si>
  <si>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</si>
  <si>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  5.1 - Sanace</t>
  </si>
  <si>
    <t xml:space="preserve">      5.2 - Skladba A</t>
  </si>
  <si>
    <t xml:space="preserve">      5.3 - Skladba B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</si>
  <si>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</si>
  <si>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</si>
  <si>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</si>
  <si>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</si>
  <si>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</si>
  <si>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</si>
  <si>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</si>
  <si>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</si>
  <si>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</si>
  <si>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</si>
  <si>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</si>
  <si>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</si>
  <si>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</si>
  <si>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</si>
  <si>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</si>
  <si>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</si>
  <si>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</si>
  <si>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</si>
  <si>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</si>
  <si>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</si>
  <si>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</si>
  <si>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111301111</t>
  </si>
  <si>
    <t>Sejmutí drnu tl. do 100 mm, v jakékoliv ploše</t>
  </si>
  <si>
    <t>m2</t>
  </si>
  <si>
    <t>CS ÚRS 2026 01</t>
  </si>
  <si>
    <t>4</t>
  </si>
  <si>
    <t>1298060189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</si>
  <si>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</si>
  <si>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</si>
  <si>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1793999460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</si>
  <si>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</si>
  <si>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</si>
  <si>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70716207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</si>
  <si>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</si>
  <si>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</si>
  <si>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-1690620214</t>
  </si>
  <si>
    <t>5</t>
  </si>
  <si>
    <t>113107324</t>
  </si>
  <si>
    <t>Odstranění podkladů nebo krytů strojně plochy jednotlivě do 50 m2 s přemístěním hmot na skládku na vzdálenost do 3 m nebo s naložením na dopravní prostředek z kameniva hrubého drceného, o tl. vrstvy přes 300 do 400 mm</t>
  </si>
  <si>
    <t>1276986851</t>
  </si>
  <si>
    <t>6</t>
  </si>
  <si>
    <t>113154548</t>
  </si>
  <si>
    <t>Frézování živičného podkladu nebo krytu s naložením hmot na dopravní prostředek plochy přes 500 do 2 000 m2 pruhu šířky přes 1 m, tloušťky vrstvy 100 mm</t>
  </si>
  <si>
    <t>-1976542169</t>
  </si>
  <si>
    <t>7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</si>
  <si>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</si>
  <si>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</si>
  <si>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</si>
  <si>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462028257</t>
  </si>
  <si>
    <t>8</t>
  </si>
  <si>
    <t>113204111</t>
  </si>
  <si>
    <t>Vytrhání obrub s vybouráním lože, s přemístěním hmot na skládku na vzdálenost do 3 m nebo s naložením na dopravní prostředek záhonových</t>
  </si>
  <si>
    <t>1187254340</t>
  </si>
  <si>
    <t>9</t>
  </si>
  <si>
    <t>122252204</t>
  </si>
  <si>
    <t>Odkopávky a prokopávky nezapažené pro silnice a dálnice strojně v hornině třídy těžitelnosti I přes 100 do 500 m3</t>
  </si>
  <si>
    <t>m3</t>
  </si>
  <si>
    <t>91738278</t>
  </si>
  <si>
    <t>VV</t>
  </si>
  <si>
    <t>925*0,3</t>
  </si>
  <si>
    <t>0,8*157</t>
  </si>
  <si>
    <t>Součet</t>
  </si>
  <si>
    <t>10</t>
  </si>
  <si>
    <t>132151102</t>
  </si>
  <si>
    <t>Hloubení nezapažených rýh šířky do 800 mm strojně s urovnáním dna do předepsaného profilu a spádu v hornině třídy těžitelnosti I skupiny 1 a 2 přes 20 do 50 m3</t>
  </si>
  <si>
    <t>680651317</t>
  </si>
  <si>
    <t>0,45*108</t>
  </si>
  <si>
    <t>11</t>
  </si>
  <si>
    <t>162602112</t>
  </si>
  <si>
    <t>Vodorovné přemístění drnu na suchu na vzdálenost přes 4000 do 5000 m</t>
  </si>
  <si>
    <t>169299315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</si>
  <si>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</si>
  <si>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</si>
  <si>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1631928706</t>
  </si>
  <si>
    <t>403,1+48,60</t>
  </si>
  <si>
    <t>13</t>
  </si>
  <si>
    <t>171151103</t>
  </si>
  <si>
    <t>Uložení sypanin do násypů strojně s rozprostřením sypaniny ve vrstvách a s hrubým urovnáním zhutněných z hornin soudržných jakékoliv třídy těžitelnosti</t>
  </si>
  <si>
    <t>-2104795987</t>
  </si>
  <si>
    <t>14</t>
  </si>
  <si>
    <t>M</t>
  </si>
  <si>
    <t>10364100</t>
  </si>
  <si>
    <t>zemina pro terénní úpravy - tříděná</t>
  </si>
  <si>
    <t>t</t>
  </si>
  <si>
    <t>-694173678</t>
  </si>
  <si>
    <t>94,2*2 'Přepočtené koeficientem množství</t>
  </si>
  <si>
    <t>15</t>
  </si>
  <si>
    <t>171201231</t>
  </si>
  <si>
    <t>Poplatek za předání zeminy a kamení recyklačnímu zařízení zatříděné do Katalogu odpadů pod kódem 17 05 04</t>
  </si>
  <si>
    <t>-962380839</t>
  </si>
  <si>
    <t>451,70+20</t>
  </si>
  <si>
    <t>471,7*2 'Přepočtené koeficientem množství</t>
  </si>
  <si>
    <t>16</t>
  </si>
  <si>
    <t>181152302</t>
  </si>
  <si>
    <t>Úprava pláně na stavbách silnic a dálnic strojně v zářezech mimo skalních se zhutněním</t>
  </si>
  <si>
    <t>-641725161</t>
  </si>
  <si>
    <t>925+430+10</t>
  </si>
  <si>
    <t>17</t>
  </si>
  <si>
    <t>181351113</t>
  </si>
  <si>
    <t>Rozprostření a urovnání ornice v rovině nebo ve svahu sklonu do 1:5 strojně při souvislé ploše přes 500 m2, tl. vrstvy do 200 mm</t>
  </si>
  <si>
    <t>565129434</t>
  </si>
  <si>
    <t>18</t>
  </si>
  <si>
    <t>10371500</t>
  </si>
  <si>
    <t>substrát pro trávníky VL</t>
  </si>
  <si>
    <t>-388518338</t>
  </si>
  <si>
    <t>228*0,1 'Přepočtené koeficientem množství</t>
  </si>
  <si>
    <t>19</t>
  </si>
  <si>
    <t>181411121</t>
  </si>
  <si>
    <t>Založení trávníku na půdě předem připravené plochy do 1000 m2 výsevem včetně utažení lučního v rovině nebo na svahu do 1:5</t>
  </si>
  <si>
    <t>-824933493</t>
  </si>
  <si>
    <t>20</t>
  </si>
  <si>
    <t>00572470</t>
  </si>
  <si>
    <t>osivo směs travní univerzál</t>
  </si>
  <si>
    <t>kg</t>
  </si>
  <si>
    <t>-801690812</t>
  </si>
  <si>
    <t>228*0,02 'Přepočtené koeficientem množství</t>
  </si>
  <si>
    <t>Komunikace pozemní</t>
  </si>
  <si>
    <t>569911131</t>
  </si>
  <si>
    <t>Zpevnění krajnic nebo komunikací pro pěší s rozprostřením a zhutněním, po zhutnění asfaltovým recyklátem tl. 50 mm</t>
  </si>
  <si>
    <t>1559422426</t>
  </si>
  <si>
    <t>5.1</t>
  </si>
  <si>
    <t>Sanace</t>
  </si>
  <si>
    <t>22</t>
  </si>
  <si>
    <t>564751111</t>
  </si>
  <si>
    <t>Podklad nebo kryt z kameniva hrubého drceného vel. 32-63 mm s rozprostřením a zhutněním plochy přes 100 m2, po zhutnění tl. 150 mm</t>
  </si>
  <si>
    <t>-1985506596</t>
  </si>
  <si>
    <t>2*925</t>
  </si>
  <si>
    <t>1850*1,2 'Přepočtené koeficientem množství</t>
  </si>
  <si>
    <t>23</t>
  </si>
  <si>
    <t>919721123</t>
  </si>
  <si>
    <t>Geomříž pro stabilizaci podkladu tuhá dvouosá z polypropylenu podélná pevnost v tahu 40 kN/m</t>
  </si>
  <si>
    <t>-1970376576</t>
  </si>
  <si>
    <t>1850*1,4 'Přepočtené koeficientem množství</t>
  </si>
  <si>
    <t>5.2</t>
  </si>
  <si>
    <t>Skladba A</t>
  </si>
  <si>
    <t>24</t>
  </si>
  <si>
    <t>564871111</t>
  </si>
  <si>
    <t>Podklad ze štěrkodrti ŠD s rozprostřením a zhutněním plochy přes 100 m2, po zhutnění tl. 250 mm</t>
  </si>
  <si>
    <t>-419052115</t>
  </si>
  <si>
    <t>925*1,15 'Přepočtené koeficientem množství</t>
  </si>
  <si>
    <t>25</t>
  </si>
  <si>
    <t>567123813</t>
  </si>
  <si>
    <t>Podklad ze směsi stmelené cementem na dálnici a letištních plochách bez dilatačních spár, s rozprostřením a zhutněním SC C 8/10, po zhutnění tl. 140 mm</t>
  </si>
  <si>
    <t>83928154</t>
  </si>
  <si>
    <t>925*1,1 'Přepočtené koeficientem množství</t>
  </si>
  <si>
    <t>26</t>
  </si>
  <si>
    <t>573111111</t>
  </si>
  <si>
    <t>Postřik infiltrační PI z asfaltu silničního s posypem kamenivem, v množství 0,60 kg/m2</t>
  </si>
  <si>
    <t>-1923379817</t>
  </si>
  <si>
    <t>27</t>
  </si>
  <si>
    <t>565155011</t>
  </si>
  <si>
    <t>Asfaltový beton vrstva podkladní ACP 16 z nemodifikovaného asfaltu s rozprostřením a zhutněním ACP 16 + v pruhu šířky přes 1,5 do 3 m, po zhutnění tl. 70 mm</t>
  </si>
  <si>
    <t>2080419915</t>
  </si>
  <si>
    <t>925*1,05 'Přepočtené koeficientem množství</t>
  </si>
  <si>
    <t>28</t>
  </si>
  <si>
    <t>573211111</t>
  </si>
  <si>
    <t>Postřik spojovací PS bez posypu kamenivem z asfaltu silničního, v množství 0,60 kg/m2</t>
  </si>
  <si>
    <t>-1610297139</t>
  </si>
  <si>
    <t>29</t>
  </si>
  <si>
    <t>919721226</t>
  </si>
  <si>
    <t>Geomříž pro vyztužení asfaltového povrchu ze skelných vláken s geotextilií, pevnost v tahu 100 kN/m</t>
  </si>
  <si>
    <t>553861281</t>
  </si>
  <si>
    <t>30</t>
  </si>
  <si>
    <t>577134211</t>
  </si>
  <si>
    <t>Asfaltový beton vrstva obrusná ACO 11 z nemodifikovaného asfaltu s rozprostřením a se zhutněním ACO 11 v pruhu šířky přes 1,5 do 3 m, po zhutnění tl. 40 mm</t>
  </si>
  <si>
    <t>913580921</t>
  </si>
  <si>
    <t>5.3</t>
  </si>
  <si>
    <t>Skladba B</t>
  </si>
  <si>
    <t>31</t>
  </si>
  <si>
    <t>564851111</t>
  </si>
  <si>
    <t>Podklad ze štěrkodrti ŠD s rozprostřením a zhutněním plochy přes 100 m2, po zhutnění tl. 150 mm</t>
  </si>
  <si>
    <t>-422971442</t>
  </si>
  <si>
    <t>395+10</t>
  </si>
  <si>
    <t>32</t>
  </si>
  <si>
    <t>596211212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</si>
  <si>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100 do 300 m2</t>
  </si>
  <si>
    <t>-1341881770</t>
  </si>
  <si>
    <t>33</t>
  </si>
  <si>
    <t>59245226</t>
  </si>
  <si>
    <t>dlažba pro nevidomé betonová 200x100mm tl 80mm barevná</t>
  </si>
  <si>
    <t>-1859969543</t>
  </si>
  <si>
    <t>10*1,02 'Přepočtené koeficientem množství</t>
  </si>
  <si>
    <t>34</t>
  </si>
  <si>
    <t>564911511</t>
  </si>
  <si>
    <t>Podklad nebo podsyp z R-materiálu s rozprostřením a zhutněním plochy přes 100 m2, po zhutnění tl. 50 mm</t>
  </si>
  <si>
    <t>-1124164199</t>
  </si>
  <si>
    <t>35</t>
  </si>
  <si>
    <t>-720548613</t>
  </si>
  <si>
    <t>36</t>
  </si>
  <si>
    <t>577134111</t>
  </si>
  <si>
    <t>Asfaltový beton vrstva obrusná ACO 11 z nemodifikovaného asfaltu s rozprostřením a se zhutněním ACO 11+ v pruhu šířky přes 1,5 do 3 m, po zhutnění tl. 40 mm</t>
  </si>
  <si>
    <t>-244598023</t>
  </si>
  <si>
    <t>Ostatní konstrukce a práce, bourání</t>
  </si>
  <si>
    <t>37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</si>
  <si>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</si>
  <si>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</si>
  <si>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1837586727</t>
  </si>
  <si>
    <t>38</t>
  </si>
  <si>
    <t>59217031</t>
  </si>
  <si>
    <t>obrubník silniční betonový 1000x150x250mm</t>
  </si>
  <si>
    <t>1883938608</t>
  </si>
  <si>
    <t>152*1,02 'Přepočtené koeficientem množství</t>
  </si>
  <si>
    <t>39</t>
  </si>
  <si>
    <t>59217029</t>
  </si>
  <si>
    <t>obrubník silniční betonový nájezdový 1000x150x150mm</t>
  </si>
  <si>
    <t>572422216</t>
  </si>
  <si>
    <t>20*1,02 'Přepočtené koeficientem množství</t>
  </si>
  <si>
    <t>40</t>
  </si>
  <si>
    <t>59217030</t>
  </si>
  <si>
    <t>obrubník silniční betonový přechodový 1000x150x150-250mm</t>
  </si>
  <si>
    <t>221211125</t>
  </si>
  <si>
    <t>41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</si>
  <si>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</si>
  <si>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</si>
  <si>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-1043653607</t>
  </si>
  <si>
    <t>42</t>
  </si>
  <si>
    <t>59217016</t>
  </si>
  <si>
    <t>obrubník betonový chodníkový 1000x80x250mm</t>
  </si>
  <si>
    <t>117678397</t>
  </si>
  <si>
    <t>115*1,02 'Přepočtené koeficientem množství</t>
  </si>
  <si>
    <t>43</t>
  </si>
  <si>
    <t>59217036</t>
  </si>
  <si>
    <t>obrubník parkový betonový 500x80x250mm přírodní</t>
  </si>
  <si>
    <t>406816788</t>
  </si>
  <si>
    <t>6*1,02 'Přepočtené koeficientem množství</t>
  </si>
  <si>
    <t>997</t>
  </si>
  <si>
    <t>Přesun sutě</t>
  </si>
  <si>
    <t>44</t>
  </si>
  <si>
    <t>997221561</t>
  </si>
  <si>
    <t>Vodorovná doprava suti bez naložení, ale se složením a s hrubým urovnáním z kusových materiálů, na vzdálenost do 1 km</t>
  </si>
  <si>
    <t>-443523997</t>
  </si>
  <si>
    <t>45</t>
  </si>
  <si>
    <t>997221569</t>
  </si>
  <si>
    <t>Vodorovná doprava suti bez naložení, ale se složením a s hrubým urovnáním z kusových materiálů, na vzdálenost Příplatek k ceně za každý další započatý 1 km přes 1 km</t>
  </si>
  <si>
    <t>-1096995176</t>
  </si>
  <si>
    <t>1008,85*4 'Přepočtené koeficientem množství</t>
  </si>
  <si>
    <t>46</t>
  </si>
  <si>
    <t>997221861</t>
  </si>
  <si>
    <t>Poplatek za předání stavebního odpadu recyklačnímu zařízení z prostého betonu zatříděného do Katalogu odpadů pod kódem 17 01 01</t>
  </si>
  <si>
    <t>1613325637</t>
  </si>
  <si>
    <t>2,6+0,8</t>
  </si>
  <si>
    <t>47</t>
  </si>
  <si>
    <t>997221873</t>
  </si>
  <si>
    <t>Poplatek za předání stavebního odpadu recyklačnímu zařízení zeminy a kamení zatříděného do Katalogu odpadů pod kódem 17 05 04</t>
  </si>
  <si>
    <t>-1634338751</t>
  </si>
  <si>
    <t>124,7+36,9+536,5</t>
  </si>
  <si>
    <t>48</t>
  </si>
  <si>
    <t>997221875</t>
  </si>
  <si>
    <t>Poplatek za předání stavebního odpadu recyklačnímu zařízení asfaltového bez obsahu dehtu zatříděného do Katalogu odpadů pod kódem 17 03 02</t>
  </si>
  <si>
    <t>496744052</t>
  </si>
  <si>
    <t>94,6+212,75</t>
  </si>
  <si>
    <t>998</t>
  </si>
  <si>
    <t>Přesun hmot</t>
  </si>
  <si>
    <t>49</t>
  </si>
  <si>
    <t>998225111</t>
  </si>
  <si>
    <t>Přesun hmot pro komunikace s krytem z kameniva, monolitickým betonovým nebo živičným dopravní vzdálenost do 200 m jakékoliv délky objektu</t>
  </si>
  <si>
    <t>-27816259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</si>
  <si>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</si>
  <si>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</si>
  <si>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</si>
  <si>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</si>
  <si>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</si>
  <si>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VRN1</t>
  </si>
  <si>
    <t>Průzkumné, geodetické a projektové práce</t>
  </si>
  <si>
    <t>011002000</t>
  </si>
  <si>
    <t>Průzkumné práce</t>
  </si>
  <si>
    <t>kpl</t>
  </si>
  <si>
    <t>1024</t>
  </si>
  <si>
    <t>1105816299</t>
  </si>
  <si>
    <t>"vytyčení stávající inženýrských sítí" 1</t>
  </si>
  <si>
    <t>VRN3</t>
  </si>
  <si>
    <t>Zařízení staveniště</t>
  </si>
  <si>
    <t>030001000</t>
  </si>
  <si>
    <t>578352670</t>
  </si>
  <si>
    <t>P</t>
  </si>
  <si>
    <t>Poznámka k položce:_x000d_
skladáka materiálů, oplocení staveniště, zázemí, atd.</t>
  </si>
  <si>
    <t>VRN4</t>
  </si>
  <si>
    <t>Inženýrská činnost</t>
  </si>
  <si>
    <t>034503000</t>
  </si>
  <si>
    <t>Informační tabule na staveništi</t>
  </si>
  <si>
    <t>ks</t>
  </si>
  <si>
    <t>393145341</t>
  </si>
  <si>
    <t>043134000</t>
  </si>
  <si>
    <t>Zkoušky zatěžovací</t>
  </si>
  <si>
    <t>266958679</t>
  </si>
  <si>
    <t>"statické zatěžovací zkoušky pláně a jednotlivých vrstev" 1</t>
  </si>
  <si>
    <t>VRN7</t>
  </si>
  <si>
    <t>Provozní vlivy</t>
  </si>
  <si>
    <t>072203000</t>
  </si>
  <si>
    <t>Silniční provoz - zajištění DIO (dopravní značení)</t>
  </si>
  <si>
    <t>293251323</t>
  </si>
  <si>
    <t>SEZNAM FIGUR</t>
  </si>
  <si>
    <t>Výměra</t>
  </si>
  <si>
    <t>Použití figury:</t>
  </si>
  <si>
    <t>Rozprostření ornice tl vrstvy do 200 mm pl přes 500 m2 v rovině nebo ve svahu do 1:5 strojně</t>
  </si>
  <si>
    <t>Založení lučního trávníku výsevem pl do 1000 m2 v rovině a ve svahu do 1:5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</si>
</sst>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29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png" /><Relationship Id="rId2" Type="http://schemas.openxmlformats.org/officeDocument/2006/relationships/image" Target="../media/image5.png" /><Relationship Id="rId3" Type="http://schemas.openxmlformats.org/officeDocument/2006/relationships/image" Target="../media/image6.pn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png" /><Relationship Id="rId2" Type="http://schemas.openxmlformats.org/officeDocument/2006/relationships/image" Target="../media/image9.png" /><Relationship Id="rId3" Type="http://schemas.openxmlformats.org/officeDocument/2006/relationships/image" Target="../media/image10.pn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233045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81</xdr:row>
      <xdr:rowOff>241300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81</xdr:row>
      <xdr:rowOff>215900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111</xdr:row>
      <xdr:rowOff>0</xdr:rowOff>
    </xdr:from>
    <xdr:to>
      <xdr:col>9</xdr:col>
      <xdr:colOff>1215390</xdr:colOff>
      <xdr:row>111</xdr:row>
      <xdr:rowOff>215900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215900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81</xdr:row>
      <xdr:rowOff>215900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107</xdr:row>
      <xdr:rowOff>0</xdr:rowOff>
    </xdr:from>
    <xdr:to>
      <xdr:col>9</xdr:col>
      <xdr:colOff>1215390</xdr:colOff>
      <xdr:row>107</xdr:row>
      <xdr:rowOff>215900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29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31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31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33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35</v>
      </c>
      <c r="AO17" s="21"/>
      <c r="AP17" s="21"/>
      <c r="AQ17" s="21"/>
      <c r="AR17" s="19"/>
      <c r="BE17" s="30"/>
      <c r="BS17" s="16" t="s">
        <v>36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37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33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38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35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39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40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41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42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43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44</v>
      </c>
      <c r="E29" s="46"/>
      <c r="F29" s="31" t="s">
        <v>45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46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47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48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49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50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51</v>
      </c>
      <c r="U35" s="53"/>
      <c r="V35" s="53"/>
      <c r="W35" s="53"/>
      <c r="X35" s="55" t="s">
        <v>52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53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54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55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56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55</v>
      </c>
      <c r="AI60" s="41"/>
      <c r="AJ60" s="41"/>
      <c r="AK60" s="41"/>
      <c r="AL60" s="41"/>
      <c r="AM60" s="63" t="s">
        <v>56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57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58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55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56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55</v>
      </c>
      <c r="AI75" s="41"/>
      <c r="AJ75" s="41"/>
      <c r="AK75" s="41"/>
      <c r="AL75" s="41"/>
      <c r="AM75" s="63" t="s">
        <v>56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59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P122026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K.Vary, ul.Buchenwaldská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5. 5. 2026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Statutární město Karlovy Vary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32</v>
      </c>
      <c r="AJ89" s="39"/>
      <c r="AK89" s="39"/>
      <c r="AL89" s="39"/>
      <c r="AM89" s="79" t="str">
        <f>IF(E17="","",E17)</f>
        <v>GEOprojectKV, s.r.o.</v>
      </c>
      <c r="AN89" s="70"/>
      <c r="AO89" s="70"/>
      <c r="AP89" s="70"/>
      <c r="AQ89" s="39"/>
      <c r="AR89" s="43"/>
      <c r="AS89" s="80" t="s">
        <v>60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30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37</v>
      </c>
      <c r="AJ90" s="39"/>
      <c r="AK90" s="39"/>
      <c r="AL90" s="39"/>
      <c r="AM90" s="79" t="str">
        <f>IF(E20="","",E20)</f>
        <v>GEOprojectKV s.r.o.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61</v>
      </c>
      <c r="D92" s="93"/>
      <c r="E92" s="93"/>
      <c r="F92" s="93"/>
      <c r="G92" s="93"/>
      <c r="H92" s="94"/>
      <c r="I92" s="95" t="s">
        <v>62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63</v>
      </c>
      <c r="AH92" s="93"/>
      <c r="AI92" s="93"/>
      <c r="AJ92" s="93"/>
      <c r="AK92" s="93"/>
      <c r="AL92" s="93"/>
      <c r="AM92" s="93"/>
      <c r="AN92" s="95" t="s">
        <v>64</v>
      </c>
      <c r="AO92" s="93"/>
      <c r="AP92" s="97"/>
      <c r="AQ92" s="98" t="s">
        <v>65</v>
      </c>
      <c r="AR92" s="43"/>
      <c r="AS92" s="99" t="s">
        <v>66</v>
      </c>
      <c r="AT92" s="100" t="s">
        <v>67</v>
      </c>
      <c r="AU92" s="100" t="s">
        <v>68</v>
      </c>
      <c r="AV92" s="100" t="s">
        <v>69</v>
      </c>
      <c r="AW92" s="100" t="s">
        <v>70</v>
      </c>
      <c r="AX92" s="100" t="s">
        <v>71</v>
      </c>
      <c r="AY92" s="100" t="s">
        <v>72</v>
      </c>
      <c r="AZ92" s="100" t="s">
        <v>73</v>
      </c>
      <c r="BA92" s="100" t="s">
        <v>74</v>
      </c>
      <c r="BB92" s="100" t="s">
        <v>75</v>
      </c>
      <c r="BC92" s="100" t="s">
        <v>76</v>
      </c>
      <c r="BD92" s="101" t="s">
        <v>77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78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79</v>
      </c>
      <c r="BT94" s="116" t="s">
        <v>80</v>
      </c>
      <c r="BU94" s="117" t="s">
        <v>81</v>
      </c>
      <c r="BV94" s="116" t="s">
        <v>82</v>
      </c>
      <c r="BW94" s="116" t="s">
        <v>5</v>
      </c>
      <c r="BX94" s="116" t="s">
        <v>83</v>
      </c>
      <c r="CL94" s="116" t="s">
        <v>1</v>
      </c>
    </row>
    <row r="95" s="7" customFormat="1" ht="16.5" customHeight="1">
      <c r="A95" s="118" t="s">
        <v>84</v>
      </c>
      <c r="B95" s="119"/>
      <c r="C95" s="120"/>
      <c r="D95" s="121" t="s">
        <v>85</v>
      </c>
      <c r="E95" s="121"/>
      <c r="F95" s="121"/>
      <c r="G95" s="121"/>
      <c r="H95" s="121"/>
      <c r="I95" s="122"/>
      <c r="J95" s="121" t="s">
        <v>86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 101 - Komunikace a zpe...'!J30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87</v>
      </c>
      <c r="AR95" s="125"/>
      <c r="AS95" s="126">
        <v>0</v>
      </c>
      <c r="AT95" s="127">
        <f>ROUND(SUM(AV95:AW95),2)</f>
        <v>0</v>
      </c>
      <c r="AU95" s="128">
        <f>'SO 101 - Komunikace a zpe...'!P125</f>
        <v>0</v>
      </c>
      <c r="AV95" s="127">
        <f>'SO 101 - Komunikace a zpe...'!J33</f>
        <v>0</v>
      </c>
      <c r="AW95" s="127">
        <f>'SO 101 - Komunikace a zpe...'!J34</f>
        <v>0</v>
      </c>
      <c r="AX95" s="127">
        <f>'SO 101 - Komunikace a zpe...'!J35</f>
        <v>0</v>
      </c>
      <c r="AY95" s="127">
        <f>'SO 101 - Komunikace a zpe...'!J36</f>
        <v>0</v>
      </c>
      <c r="AZ95" s="127">
        <f>'SO 101 - Komunikace a zpe...'!F33</f>
        <v>0</v>
      </c>
      <c r="BA95" s="127">
        <f>'SO 101 - Komunikace a zpe...'!F34</f>
        <v>0</v>
      </c>
      <c r="BB95" s="127">
        <f>'SO 101 - Komunikace a zpe...'!F35</f>
        <v>0</v>
      </c>
      <c r="BC95" s="127">
        <f>'SO 101 - Komunikace a zpe...'!F36</f>
        <v>0</v>
      </c>
      <c r="BD95" s="129">
        <f>'SO 101 - Komunikace a zpe...'!F37</f>
        <v>0</v>
      </c>
      <c r="BE95" s="7"/>
      <c r="BT95" s="130" t="s">
        <v>88</v>
      </c>
      <c r="BV95" s="130" t="s">
        <v>82</v>
      </c>
      <c r="BW95" s="130" t="s">
        <v>89</v>
      </c>
      <c r="BX95" s="130" t="s">
        <v>5</v>
      </c>
      <c r="CL95" s="130" t="s">
        <v>1</v>
      </c>
      <c r="CM95" s="130" t="s">
        <v>90</v>
      </c>
    </row>
    <row r="96" s="7" customFormat="1" ht="16.5" customHeight="1">
      <c r="A96" s="118" t="s">
        <v>84</v>
      </c>
      <c r="B96" s="119"/>
      <c r="C96" s="120"/>
      <c r="D96" s="121" t="s">
        <v>91</v>
      </c>
      <c r="E96" s="121"/>
      <c r="F96" s="121"/>
      <c r="G96" s="121"/>
      <c r="H96" s="121"/>
      <c r="I96" s="122"/>
      <c r="J96" s="121" t="s">
        <v>92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'VRN - Vedlejší rozpočtové...'!J30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87</v>
      </c>
      <c r="AR96" s="125"/>
      <c r="AS96" s="131">
        <v>0</v>
      </c>
      <c r="AT96" s="132">
        <f>ROUND(SUM(AV96:AW96),2)</f>
        <v>0</v>
      </c>
      <c r="AU96" s="133">
        <f>'VRN - Vedlejší rozpočtové...'!P121</f>
        <v>0</v>
      </c>
      <c r="AV96" s="132">
        <f>'VRN - Vedlejší rozpočtové...'!J33</f>
        <v>0</v>
      </c>
      <c r="AW96" s="132">
        <f>'VRN - Vedlejší rozpočtové...'!J34</f>
        <v>0</v>
      </c>
      <c r="AX96" s="132">
        <f>'VRN - Vedlejší rozpočtové...'!J35</f>
        <v>0</v>
      </c>
      <c r="AY96" s="132">
        <f>'VRN - Vedlejší rozpočtové...'!J36</f>
        <v>0</v>
      </c>
      <c r="AZ96" s="132">
        <f>'VRN - Vedlejší rozpočtové...'!F33</f>
        <v>0</v>
      </c>
      <c r="BA96" s="132">
        <f>'VRN - Vedlejší rozpočtové...'!F34</f>
        <v>0</v>
      </c>
      <c r="BB96" s="132">
        <f>'VRN - Vedlejší rozpočtové...'!F35</f>
        <v>0</v>
      </c>
      <c r="BC96" s="132">
        <f>'VRN - Vedlejší rozpočtové...'!F36</f>
        <v>0</v>
      </c>
      <c r="BD96" s="134">
        <f>'VRN - Vedlejší rozpočtové...'!F37</f>
        <v>0</v>
      </c>
      <c r="BE96" s="7"/>
      <c r="BT96" s="130" t="s">
        <v>88</v>
      </c>
      <c r="BV96" s="130" t="s">
        <v>82</v>
      </c>
      <c r="BW96" s="130" t="s">
        <v>93</v>
      </c>
      <c r="BX96" s="130" t="s">
        <v>5</v>
      </c>
      <c r="CL96" s="130" t="s">
        <v>1</v>
      </c>
      <c r="CM96" s="130" t="s">
        <v>90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+GL8byl8KOaaFaS/NCCKfjdxtQj4iz3M+kFEekQYuKaNgUJWt0byt8yFFjtLh0Zcw5xKDQ0wN5u97Z+NA32vcw==" hashValue="vZ3xICVI13UJTHcjT8J3141xbDsu4CSj52nTIsTZ4M38TUs5zkolo/PEe5q0CsU0kQmgp2Lf4/RMzwl5d7Vf2w==" algorithmName="SHA-512" password="CDAA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101 - Komunikace a zpe...'!C2" display="/"/>
    <hyperlink ref="A96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  <c r="AZ2" s="135" t="s">
        <v>94</v>
      </c>
      <c r="BA2" s="135" t="s">
        <v>95</v>
      </c>
      <c r="BB2" s="135" t="s">
        <v>1</v>
      </c>
      <c r="BC2" s="135" t="s">
        <v>96</v>
      </c>
      <c r="BD2" s="135" t="s">
        <v>97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9"/>
      <c r="AT3" s="16" t="s">
        <v>90</v>
      </c>
    </row>
    <row r="4" s="1" customFormat="1" ht="24.96" customHeight="1">
      <c r="B4" s="19"/>
      <c r="D4" s="138" t="s">
        <v>98</v>
      </c>
      <c r="L4" s="19"/>
      <c r="M4" s="139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0" t="s">
        <v>16</v>
      </c>
      <c r="L6" s="19"/>
    </row>
    <row r="7" s="1" customFormat="1" ht="16.5" customHeight="1">
      <c r="B7" s="19"/>
      <c r="E7" s="141" t="str">
        <f>'Rekapitulace stavby'!K6</f>
        <v>K.Vary, ul.Buchenwaldská</v>
      </c>
      <c r="F7" s="140"/>
      <c r="G7" s="140"/>
      <c r="H7" s="140"/>
      <c r="L7" s="19"/>
    </row>
    <row r="8" s="2" customFormat="1" ht="12" customHeight="1">
      <c r="A8" s="37"/>
      <c r="B8" s="43"/>
      <c r="C8" s="37"/>
      <c r="D8" s="140" t="s">
        <v>99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2" t="s">
        <v>100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0" t="s">
        <v>18</v>
      </c>
      <c r="E11" s="37"/>
      <c r="F11" s="143" t="s">
        <v>1</v>
      </c>
      <c r="G11" s="37"/>
      <c r="H11" s="37"/>
      <c r="I11" s="140" t="s">
        <v>19</v>
      </c>
      <c r="J11" s="143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0" t="s">
        <v>20</v>
      </c>
      <c r="E12" s="37"/>
      <c r="F12" s="143" t="s">
        <v>21</v>
      </c>
      <c r="G12" s="37"/>
      <c r="H12" s="37"/>
      <c r="I12" s="140" t="s">
        <v>22</v>
      </c>
      <c r="J12" s="144" t="str">
        <f>'Rekapitulace stavby'!AN8</f>
        <v>5. 5. 2026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0" t="s">
        <v>24</v>
      </c>
      <c r="E14" s="37"/>
      <c r="F14" s="37"/>
      <c r="G14" s="37"/>
      <c r="H14" s="37"/>
      <c r="I14" s="140" t="s">
        <v>25</v>
      </c>
      <c r="J14" s="143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3" t="s">
        <v>27</v>
      </c>
      <c r="F15" s="37"/>
      <c r="G15" s="37"/>
      <c r="H15" s="37"/>
      <c r="I15" s="140" t="s">
        <v>28</v>
      </c>
      <c r="J15" s="143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0" t="s">
        <v>30</v>
      </c>
      <c r="E17" s="37"/>
      <c r="F17" s="37"/>
      <c r="G17" s="37"/>
      <c r="H17" s="37"/>
      <c r="I17" s="140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3"/>
      <c r="G18" s="143"/>
      <c r="H18" s="143"/>
      <c r="I18" s="140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0" t="s">
        <v>32</v>
      </c>
      <c r="E20" s="37"/>
      <c r="F20" s="37"/>
      <c r="G20" s="37"/>
      <c r="H20" s="37"/>
      <c r="I20" s="140" t="s">
        <v>25</v>
      </c>
      <c r="J20" s="143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3" t="s">
        <v>34</v>
      </c>
      <c r="F21" s="37"/>
      <c r="G21" s="37"/>
      <c r="H21" s="37"/>
      <c r="I21" s="140" t="s">
        <v>28</v>
      </c>
      <c r="J21" s="143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0" t="s">
        <v>37</v>
      </c>
      <c r="E23" s="37"/>
      <c r="F23" s="37"/>
      <c r="G23" s="37"/>
      <c r="H23" s="37"/>
      <c r="I23" s="140" t="s">
        <v>25</v>
      </c>
      <c r="J23" s="143" t="s">
        <v>33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3" t="s">
        <v>38</v>
      </c>
      <c r="F24" s="37"/>
      <c r="G24" s="37"/>
      <c r="H24" s="37"/>
      <c r="I24" s="140" t="s">
        <v>28</v>
      </c>
      <c r="J24" s="143" t="s">
        <v>35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0" t="s">
        <v>39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9"/>
      <c r="E29" s="149"/>
      <c r="F29" s="149"/>
      <c r="G29" s="149"/>
      <c r="H29" s="149"/>
      <c r="I29" s="149"/>
      <c r="J29" s="149"/>
      <c r="K29" s="149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0" t="s">
        <v>40</v>
      </c>
      <c r="E30" s="37"/>
      <c r="F30" s="37"/>
      <c r="G30" s="37"/>
      <c r="H30" s="37"/>
      <c r="I30" s="37"/>
      <c r="J30" s="151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9"/>
      <c r="E31" s="149"/>
      <c r="F31" s="149"/>
      <c r="G31" s="149"/>
      <c r="H31" s="149"/>
      <c r="I31" s="149"/>
      <c r="J31" s="149"/>
      <c r="K31" s="149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2" t="s">
        <v>42</v>
      </c>
      <c r="G32" s="37"/>
      <c r="H32" s="37"/>
      <c r="I32" s="152" t="s">
        <v>41</v>
      </c>
      <c r="J32" s="152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3" t="s">
        <v>44</v>
      </c>
      <c r="E33" s="140" t="s">
        <v>45</v>
      </c>
      <c r="F33" s="154">
        <f>ROUND((SUM(BE125:BE216)),  2)</f>
        <v>0</v>
      </c>
      <c r="G33" s="37"/>
      <c r="H33" s="37"/>
      <c r="I33" s="155">
        <v>0.20999999999999999</v>
      </c>
      <c r="J33" s="154">
        <f>ROUND(((SUM(BE125:BE216))*I33),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0" t="s">
        <v>46</v>
      </c>
      <c r="F34" s="154">
        <f>ROUND((SUM(BF125:BF216)),  2)</f>
        <v>0</v>
      </c>
      <c r="G34" s="37"/>
      <c r="H34" s="37"/>
      <c r="I34" s="155">
        <v>0.12</v>
      </c>
      <c r="J34" s="154">
        <f>ROUND(((SUM(BF125:BF216))*I34),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0" t="s">
        <v>47</v>
      </c>
      <c r="F35" s="154">
        <f>ROUND((SUM(BG125:BG216)),  2)</f>
        <v>0</v>
      </c>
      <c r="G35" s="37"/>
      <c r="H35" s="37"/>
      <c r="I35" s="155">
        <v>0.20999999999999999</v>
      </c>
      <c r="J35" s="154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0" t="s">
        <v>48</v>
      </c>
      <c r="F36" s="154">
        <f>ROUND((SUM(BH125:BH216)),  2)</f>
        <v>0</v>
      </c>
      <c r="G36" s="37"/>
      <c r="H36" s="37"/>
      <c r="I36" s="155">
        <v>0.12</v>
      </c>
      <c r="J36" s="154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0" t="s">
        <v>49</v>
      </c>
      <c r="F37" s="154">
        <f>ROUND((SUM(BI125:BI216)),  2)</f>
        <v>0</v>
      </c>
      <c r="G37" s="37"/>
      <c r="H37" s="37"/>
      <c r="I37" s="155">
        <v>0</v>
      </c>
      <c r="J37" s="154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4" t="str">
        <f>E7</f>
        <v>K.Vary, ul.Buchenwaldská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101 - Komunikace a zpevněné plochy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5. 5. 2026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Statutární město Karlovy Vary</v>
      </c>
      <c r="G91" s="39"/>
      <c r="H91" s="39"/>
      <c r="I91" s="31" t="s">
        <v>32</v>
      </c>
      <c r="J91" s="35" t="str">
        <f>E21</f>
        <v>GEOprojectKV,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37</v>
      </c>
      <c r="J92" s="35" t="str">
        <f>E24</f>
        <v>GEOprojectKV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5" t="s">
        <v>102</v>
      </c>
      <c r="D94" s="176"/>
      <c r="E94" s="176"/>
      <c r="F94" s="176"/>
      <c r="G94" s="176"/>
      <c r="H94" s="176"/>
      <c r="I94" s="176"/>
      <c r="J94" s="177" t="s">
        <v>103</v>
      </c>
      <c r="K94" s="176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8" t="s">
        <v>104</v>
      </c>
      <c r="D96" s="39"/>
      <c r="E96" s="39"/>
      <c r="F96" s="39"/>
      <c r="G96" s="39"/>
      <c r="H96" s="39"/>
      <c r="I96" s="39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105</v>
      </c>
    </row>
    <row r="97" s="9" customFormat="1" ht="24.96" customHeight="1">
      <c r="A97" s="9"/>
      <c r="B97" s="179"/>
      <c r="C97" s="180"/>
      <c r="D97" s="181" t="s">
        <v>106</v>
      </c>
      <c r="E97" s="182"/>
      <c r="F97" s="182"/>
      <c r="G97" s="182"/>
      <c r="H97" s="182"/>
      <c r="I97" s="182"/>
      <c r="J97" s="183">
        <f>J126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107</v>
      </c>
      <c r="E98" s="188"/>
      <c r="F98" s="188"/>
      <c r="G98" s="188"/>
      <c r="H98" s="188"/>
      <c r="I98" s="188"/>
      <c r="J98" s="189">
        <f>J127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108</v>
      </c>
      <c r="E99" s="188"/>
      <c r="F99" s="188"/>
      <c r="G99" s="188"/>
      <c r="H99" s="188"/>
      <c r="I99" s="188"/>
      <c r="J99" s="189">
        <f>J161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85"/>
      <c r="C100" s="186"/>
      <c r="D100" s="187" t="s">
        <v>109</v>
      </c>
      <c r="E100" s="188"/>
      <c r="F100" s="188"/>
      <c r="G100" s="188"/>
      <c r="H100" s="188"/>
      <c r="I100" s="188"/>
      <c r="J100" s="189">
        <f>J163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85"/>
      <c r="C101" s="186"/>
      <c r="D101" s="187" t="s">
        <v>110</v>
      </c>
      <c r="E101" s="188"/>
      <c r="F101" s="188"/>
      <c r="G101" s="188"/>
      <c r="H101" s="188"/>
      <c r="I101" s="188"/>
      <c r="J101" s="189">
        <f>J170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85"/>
      <c r="C102" s="186"/>
      <c r="D102" s="187" t="s">
        <v>111</v>
      </c>
      <c r="E102" s="188"/>
      <c r="F102" s="188"/>
      <c r="G102" s="188"/>
      <c r="H102" s="188"/>
      <c r="I102" s="188"/>
      <c r="J102" s="189">
        <f>J184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112</v>
      </c>
      <c r="E103" s="188"/>
      <c r="F103" s="188"/>
      <c r="G103" s="188"/>
      <c r="H103" s="188"/>
      <c r="I103" s="188"/>
      <c r="J103" s="189">
        <f>J193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113</v>
      </c>
      <c r="E104" s="188"/>
      <c r="F104" s="188"/>
      <c r="G104" s="188"/>
      <c r="H104" s="188"/>
      <c r="I104" s="188"/>
      <c r="J104" s="189">
        <f>J205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114</v>
      </c>
      <c r="E105" s="188"/>
      <c r="F105" s="188"/>
      <c r="G105" s="188"/>
      <c r="H105" s="188"/>
      <c r="I105" s="188"/>
      <c r="J105" s="189">
        <f>J215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115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74" t="str">
        <f>E7</f>
        <v>K.Vary, ul.Buchenwaldská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99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SO 101 - Komunikace a zpevněné plochy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F12</f>
        <v xml:space="preserve"> </v>
      </c>
      <c r="G119" s="39"/>
      <c r="H119" s="39"/>
      <c r="I119" s="31" t="s">
        <v>22</v>
      </c>
      <c r="J119" s="78" t="str">
        <f>IF(J12="","",J12)</f>
        <v>5. 5. 2026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24</v>
      </c>
      <c r="D121" s="39"/>
      <c r="E121" s="39"/>
      <c r="F121" s="26" t="str">
        <f>E15</f>
        <v>Statutární město Karlovy Vary</v>
      </c>
      <c r="G121" s="39"/>
      <c r="H121" s="39"/>
      <c r="I121" s="31" t="s">
        <v>32</v>
      </c>
      <c r="J121" s="35" t="str">
        <f>E21</f>
        <v>GEOprojectKV, s.r.o.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30</v>
      </c>
      <c r="D122" s="39"/>
      <c r="E122" s="39"/>
      <c r="F122" s="26" t="str">
        <f>IF(E18="","",E18)</f>
        <v>Vyplň údaj</v>
      </c>
      <c r="G122" s="39"/>
      <c r="H122" s="39"/>
      <c r="I122" s="31" t="s">
        <v>37</v>
      </c>
      <c r="J122" s="35" t="str">
        <f>E24</f>
        <v>GEOprojectKV s.r.o.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91"/>
      <c r="B124" s="192"/>
      <c r="C124" s="193" t="s">
        <v>116</v>
      </c>
      <c r="D124" s="194" t="s">
        <v>65</v>
      </c>
      <c r="E124" s="194" t="s">
        <v>61</v>
      </c>
      <c r="F124" s="194" t="s">
        <v>62</v>
      </c>
      <c r="G124" s="194" t="s">
        <v>117</v>
      </c>
      <c r="H124" s="194" t="s">
        <v>118</v>
      </c>
      <c r="I124" s="194" t="s">
        <v>119</v>
      </c>
      <c r="J124" s="194" t="s">
        <v>103</v>
      </c>
      <c r="K124" s="195" t="s">
        <v>120</v>
      </c>
      <c r="L124" s="196"/>
      <c r="M124" s="99" t="s">
        <v>1</v>
      </c>
      <c r="N124" s="100" t="s">
        <v>44</v>
      </c>
      <c r="O124" s="100" t="s">
        <v>121</v>
      </c>
      <c r="P124" s="100" t="s">
        <v>122</v>
      </c>
      <c r="Q124" s="100" t="s">
        <v>123</v>
      </c>
      <c r="R124" s="100" t="s">
        <v>124</v>
      </c>
      <c r="S124" s="100" t="s">
        <v>125</v>
      </c>
      <c r="T124" s="101" t="s">
        <v>126</v>
      </c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</row>
    <row r="125" s="2" customFormat="1" ht="22.8" customHeight="1">
      <c r="A125" s="37"/>
      <c r="B125" s="38"/>
      <c r="C125" s="106" t="s">
        <v>127</v>
      </c>
      <c r="D125" s="39"/>
      <c r="E125" s="39"/>
      <c r="F125" s="39"/>
      <c r="G125" s="39"/>
      <c r="H125" s="39"/>
      <c r="I125" s="39"/>
      <c r="J125" s="197">
        <f>BK125</f>
        <v>0</v>
      </c>
      <c r="K125" s="39"/>
      <c r="L125" s="43"/>
      <c r="M125" s="102"/>
      <c r="N125" s="198"/>
      <c r="O125" s="103"/>
      <c r="P125" s="199">
        <f>P126</f>
        <v>0</v>
      </c>
      <c r="Q125" s="103"/>
      <c r="R125" s="199">
        <f>R126</f>
        <v>270.80783866000002</v>
      </c>
      <c r="S125" s="103"/>
      <c r="T125" s="200">
        <f>T126</f>
        <v>1008.8499999999999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79</v>
      </c>
      <c r="AU125" s="16" t="s">
        <v>105</v>
      </c>
      <c r="BK125" s="201">
        <f>BK126</f>
        <v>0</v>
      </c>
    </row>
    <row r="126" s="12" customFormat="1" ht="25.92" customHeight="1">
      <c r="A126" s="12"/>
      <c r="B126" s="202"/>
      <c r="C126" s="203"/>
      <c r="D126" s="204" t="s">
        <v>79</v>
      </c>
      <c r="E126" s="205" t="s">
        <v>128</v>
      </c>
      <c r="F126" s="205" t="s">
        <v>129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P127+P161+P193+P205+P215</f>
        <v>0</v>
      </c>
      <c r="Q126" s="210"/>
      <c r="R126" s="211">
        <f>R127+R161+R193+R205+R215</f>
        <v>270.80783866000002</v>
      </c>
      <c r="S126" s="210"/>
      <c r="T126" s="212">
        <f>T127+T161+T193+T205+T215</f>
        <v>1008.8499999999999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88</v>
      </c>
      <c r="AT126" s="214" t="s">
        <v>79</v>
      </c>
      <c r="AU126" s="214" t="s">
        <v>80</v>
      </c>
      <c r="AY126" s="213" t="s">
        <v>130</v>
      </c>
      <c r="BK126" s="215">
        <f>BK127+BK161+BK193+BK205+BK215</f>
        <v>0</v>
      </c>
    </row>
    <row r="127" s="12" customFormat="1" ht="22.8" customHeight="1">
      <c r="A127" s="12"/>
      <c r="B127" s="202"/>
      <c r="C127" s="203"/>
      <c r="D127" s="204" t="s">
        <v>79</v>
      </c>
      <c r="E127" s="216" t="s">
        <v>88</v>
      </c>
      <c r="F127" s="216" t="s">
        <v>131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SUM(P128:P160)</f>
        <v>0</v>
      </c>
      <c r="Q127" s="210"/>
      <c r="R127" s="211">
        <f>SUM(R128:R160)</f>
        <v>193.22031000000001</v>
      </c>
      <c r="S127" s="210"/>
      <c r="T127" s="212">
        <f>SUM(T128:T160)</f>
        <v>1008.8499999999999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88</v>
      </c>
      <c r="AT127" s="214" t="s">
        <v>79</v>
      </c>
      <c r="AU127" s="214" t="s">
        <v>88</v>
      </c>
      <c r="AY127" s="213" t="s">
        <v>130</v>
      </c>
      <c r="BK127" s="215">
        <f>SUM(BK128:BK160)</f>
        <v>0</v>
      </c>
    </row>
    <row r="128" s="2" customFormat="1" ht="16.5" customHeight="1">
      <c r="A128" s="37"/>
      <c r="B128" s="38"/>
      <c r="C128" s="218" t="s">
        <v>88</v>
      </c>
      <c r="D128" s="218" t="s">
        <v>132</v>
      </c>
      <c r="E128" s="219" t="s">
        <v>133</v>
      </c>
      <c r="F128" s="220" t="s">
        <v>134</v>
      </c>
      <c r="G128" s="221" t="s">
        <v>135</v>
      </c>
      <c r="H128" s="222">
        <v>200</v>
      </c>
      <c r="I128" s="223"/>
      <c r="J128" s="224">
        <f>ROUND(I128*H128,2)</f>
        <v>0</v>
      </c>
      <c r="K128" s="220" t="s">
        <v>136</v>
      </c>
      <c r="L128" s="43"/>
      <c r="M128" s="225" t="s">
        <v>1</v>
      </c>
      <c r="N128" s="226" t="s">
        <v>45</v>
      </c>
      <c r="O128" s="90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9" t="s">
        <v>137</v>
      </c>
      <c r="AT128" s="229" t="s">
        <v>132</v>
      </c>
      <c r="AU128" s="229" t="s">
        <v>90</v>
      </c>
      <c r="AY128" s="16" t="s">
        <v>130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6" t="s">
        <v>88</v>
      </c>
      <c r="BK128" s="230">
        <f>ROUND(I128*H128,2)</f>
        <v>0</v>
      </c>
      <c r="BL128" s="16" t="s">
        <v>137</v>
      </c>
      <c r="BM128" s="229" t="s">
        <v>138</v>
      </c>
    </row>
    <row r="129" s="2" customFormat="1" ht="62.7" customHeight="1">
      <c r="A129" s="37"/>
      <c r="B129" s="38"/>
      <c r="C129" s="218" t="s">
        <v>90</v>
      </c>
      <c r="D129" s="218" t="s">
        <v>132</v>
      </c>
      <c r="E129" s="219" t="s">
        <v>139</v>
      </c>
      <c r="F129" s="220" t="s">
        <v>140</v>
      </c>
      <c r="G129" s="221" t="s">
        <v>135</v>
      </c>
      <c r="H129" s="222">
        <v>10</v>
      </c>
      <c r="I129" s="223"/>
      <c r="J129" s="224">
        <f>ROUND(I129*H129,2)</f>
        <v>0</v>
      </c>
      <c r="K129" s="220" t="s">
        <v>136</v>
      </c>
      <c r="L129" s="43"/>
      <c r="M129" s="225" t="s">
        <v>1</v>
      </c>
      <c r="N129" s="226" t="s">
        <v>45</v>
      </c>
      <c r="O129" s="90"/>
      <c r="P129" s="227">
        <f>O129*H129</f>
        <v>0</v>
      </c>
      <c r="Q129" s="227">
        <v>0</v>
      </c>
      <c r="R129" s="227">
        <f>Q129*H129</f>
        <v>0</v>
      </c>
      <c r="S129" s="227">
        <v>0.26000000000000001</v>
      </c>
      <c r="T129" s="228">
        <f>S129*H129</f>
        <v>2.6000000000000001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9" t="s">
        <v>137</v>
      </c>
      <c r="AT129" s="229" t="s">
        <v>132</v>
      </c>
      <c r="AU129" s="229" t="s">
        <v>90</v>
      </c>
      <c r="AY129" s="16" t="s">
        <v>130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6" t="s">
        <v>88</v>
      </c>
      <c r="BK129" s="230">
        <f>ROUND(I129*H129,2)</f>
        <v>0</v>
      </c>
      <c r="BL129" s="16" t="s">
        <v>137</v>
      </c>
      <c r="BM129" s="229" t="s">
        <v>141</v>
      </c>
    </row>
    <row r="130" s="2" customFormat="1" ht="55.5" customHeight="1">
      <c r="A130" s="37"/>
      <c r="B130" s="38"/>
      <c r="C130" s="218" t="s">
        <v>97</v>
      </c>
      <c r="D130" s="218" t="s">
        <v>132</v>
      </c>
      <c r="E130" s="219" t="s">
        <v>142</v>
      </c>
      <c r="F130" s="220" t="s">
        <v>143</v>
      </c>
      <c r="G130" s="221" t="s">
        <v>135</v>
      </c>
      <c r="H130" s="222">
        <v>430</v>
      </c>
      <c r="I130" s="223"/>
      <c r="J130" s="224">
        <f>ROUND(I130*H130,2)</f>
        <v>0</v>
      </c>
      <c r="K130" s="220" t="s">
        <v>136</v>
      </c>
      <c r="L130" s="43"/>
      <c r="M130" s="225" t="s">
        <v>1</v>
      </c>
      <c r="N130" s="226" t="s">
        <v>45</v>
      </c>
      <c r="O130" s="90"/>
      <c r="P130" s="227">
        <f>O130*H130</f>
        <v>0</v>
      </c>
      <c r="Q130" s="227">
        <v>0</v>
      </c>
      <c r="R130" s="227">
        <f>Q130*H130</f>
        <v>0</v>
      </c>
      <c r="S130" s="227">
        <v>0.22</v>
      </c>
      <c r="T130" s="228">
        <f>S130*H130</f>
        <v>94.599999999999994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9" t="s">
        <v>137</v>
      </c>
      <c r="AT130" s="229" t="s">
        <v>132</v>
      </c>
      <c r="AU130" s="229" t="s">
        <v>90</v>
      </c>
      <c r="AY130" s="16" t="s">
        <v>130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6" t="s">
        <v>88</v>
      </c>
      <c r="BK130" s="230">
        <f>ROUND(I130*H130,2)</f>
        <v>0</v>
      </c>
      <c r="BL130" s="16" t="s">
        <v>137</v>
      </c>
      <c r="BM130" s="229" t="s">
        <v>144</v>
      </c>
    </row>
    <row r="131" s="2" customFormat="1" ht="66.75" customHeight="1">
      <c r="A131" s="37"/>
      <c r="B131" s="38"/>
      <c r="C131" s="218" t="s">
        <v>137</v>
      </c>
      <c r="D131" s="218" t="s">
        <v>132</v>
      </c>
      <c r="E131" s="219" t="s">
        <v>145</v>
      </c>
      <c r="F131" s="220" t="s">
        <v>146</v>
      </c>
      <c r="G131" s="221" t="s">
        <v>135</v>
      </c>
      <c r="H131" s="222">
        <v>430</v>
      </c>
      <c r="I131" s="223"/>
      <c r="J131" s="224">
        <f>ROUND(I131*H131,2)</f>
        <v>0</v>
      </c>
      <c r="K131" s="220" t="s">
        <v>136</v>
      </c>
      <c r="L131" s="43"/>
      <c r="M131" s="225" t="s">
        <v>1</v>
      </c>
      <c r="N131" s="226" t="s">
        <v>45</v>
      </c>
      <c r="O131" s="90"/>
      <c r="P131" s="227">
        <f>O131*H131</f>
        <v>0</v>
      </c>
      <c r="Q131" s="227">
        <v>0</v>
      </c>
      <c r="R131" s="227">
        <f>Q131*H131</f>
        <v>0</v>
      </c>
      <c r="S131" s="227">
        <v>0.28999999999999998</v>
      </c>
      <c r="T131" s="228">
        <f>S131*H131</f>
        <v>124.69999999999999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9" t="s">
        <v>137</v>
      </c>
      <c r="AT131" s="229" t="s">
        <v>132</v>
      </c>
      <c r="AU131" s="229" t="s">
        <v>90</v>
      </c>
      <c r="AY131" s="16" t="s">
        <v>130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6" t="s">
        <v>88</v>
      </c>
      <c r="BK131" s="230">
        <f>ROUND(I131*H131,2)</f>
        <v>0</v>
      </c>
      <c r="BL131" s="16" t="s">
        <v>137</v>
      </c>
      <c r="BM131" s="229" t="s">
        <v>147</v>
      </c>
    </row>
    <row r="132" s="2" customFormat="1" ht="66.75" customHeight="1">
      <c r="A132" s="37"/>
      <c r="B132" s="38"/>
      <c r="C132" s="218" t="s">
        <v>148</v>
      </c>
      <c r="D132" s="218" t="s">
        <v>132</v>
      </c>
      <c r="E132" s="219" t="s">
        <v>149</v>
      </c>
      <c r="F132" s="220" t="s">
        <v>150</v>
      </c>
      <c r="G132" s="221" t="s">
        <v>135</v>
      </c>
      <c r="H132" s="222">
        <v>925</v>
      </c>
      <c r="I132" s="223"/>
      <c r="J132" s="224">
        <f>ROUND(I132*H132,2)</f>
        <v>0</v>
      </c>
      <c r="K132" s="220" t="s">
        <v>136</v>
      </c>
      <c r="L132" s="43"/>
      <c r="M132" s="225" t="s">
        <v>1</v>
      </c>
      <c r="N132" s="226" t="s">
        <v>45</v>
      </c>
      <c r="O132" s="90"/>
      <c r="P132" s="227">
        <f>O132*H132</f>
        <v>0</v>
      </c>
      <c r="Q132" s="227">
        <v>0</v>
      </c>
      <c r="R132" s="227">
        <f>Q132*H132</f>
        <v>0</v>
      </c>
      <c r="S132" s="227">
        <v>0.57999999999999996</v>
      </c>
      <c r="T132" s="228">
        <f>S132*H132</f>
        <v>536.5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9" t="s">
        <v>137</v>
      </c>
      <c r="AT132" s="229" t="s">
        <v>132</v>
      </c>
      <c r="AU132" s="229" t="s">
        <v>90</v>
      </c>
      <c r="AY132" s="16" t="s">
        <v>130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6" t="s">
        <v>88</v>
      </c>
      <c r="BK132" s="230">
        <f>ROUND(I132*H132,2)</f>
        <v>0</v>
      </c>
      <c r="BL132" s="16" t="s">
        <v>137</v>
      </c>
      <c r="BM132" s="229" t="s">
        <v>151</v>
      </c>
    </row>
    <row r="133" s="2" customFormat="1" ht="44.25" customHeight="1">
      <c r="A133" s="37"/>
      <c r="B133" s="38"/>
      <c r="C133" s="218" t="s">
        <v>152</v>
      </c>
      <c r="D133" s="218" t="s">
        <v>132</v>
      </c>
      <c r="E133" s="219" t="s">
        <v>153</v>
      </c>
      <c r="F133" s="220" t="s">
        <v>154</v>
      </c>
      <c r="G133" s="221" t="s">
        <v>135</v>
      </c>
      <c r="H133" s="222">
        <v>925</v>
      </c>
      <c r="I133" s="223"/>
      <c r="J133" s="224">
        <f>ROUND(I133*H133,2)</f>
        <v>0</v>
      </c>
      <c r="K133" s="220" t="s">
        <v>136</v>
      </c>
      <c r="L133" s="43"/>
      <c r="M133" s="225" t="s">
        <v>1</v>
      </c>
      <c r="N133" s="226" t="s">
        <v>45</v>
      </c>
      <c r="O133" s="90"/>
      <c r="P133" s="227">
        <f>O133*H133</f>
        <v>0</v>
      </c>
      <c r="Q133" s="227">
        <v>3.0000000000000001E-05</v>
      </c>
      <c r="R133" s="227">
        <f>Q133*H133</f>
        <v>0.02775</v>
      </c>
      <c r="S133" s="227">
        <v>0.23000000000000001</v>
      </c>
      <c r="T133" s="228">
        <f>S133*H133</f>
        <v>212.75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9" t="s">
        <v>137</v>
      </c>
      <c r="AT133" s="229" t="s">
        <v>132</v>
      </c>
      <c r="AU133" s="229" t="s">
        <v>90</v>
      </c>
      <c r="AY133" s="16" t="s">
        <v>130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6" t="s">
        <v>88</v>
      </c>
      <c r="BK133" s="230">
        <f>ROUND(I133*H133,2)</f>
        <v>0</v>
      </c>
      <c r="BL133" s="16" t="s">
        <v>137</v>
      </c>
      <c r="BM133" s="229" t="s">
        <v>155</v>
      </c>
    </row>
    <row r="134" s="2" customFormat="1" ht="49.05" customHeight="1">
      <c r="A134" s="37"/>
      <c r="B134" s="38"/>
      <c r="C134" s="218" t="s">
        <v>156</v>
      </c>
      <c r="D134" s="218" t="s">
        <v>132</v>
      </c>
      <c r="E134" s="219" t="s">
        <v>157</v>
      </c>
      <c r="F134" s="220" t="s">
        <v>158</v>
      </c>
      <c r="G134" s="221" t="s">
        <v>159</v>
      </c>
      <c r="H134" s="222">
        <v>180</v>
      </c>
      <c r="I134" s="223"/>
      <c r="J134" s="224">
        <f>ROUND(I134*H134,2)</f>
        <v>0</v>
      </c>
      <c r="K134" s="220" t="s">
        <v>136</v>
      </c>
      <c r="L134" s="43"/>
      <c r="M134" s="225" t="s">
        <v>1</v>
      </c>
      <c r="N134" s="226" t="s">
        <v>45</v>
      </c>
      <c r="O134" s="90"/>
      <c r="P134" s="227">
        <f>O134*H134</f>
        <v>0</v>
      </c>
      <c r="Q134" s="227">
        <v>0</v>
      </c>
      <c r="R134" s="227">
        <f>Q134*H134</f>
        <v>0</v>
      </c>
      <c r="S134" s="227">
        <v>0.20499999999999999</v>
      </c>
      <c r="T134" s="228">
        <f>S134*H134</f>
        <v>36.899999999999999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9" t="s">
        <v>137</v>
      </c>
      <c r="AT134" s="229" t="s">
        <v>132</v>
      </c>
      <c r="AU134" s="229" t="s">
        <v>90</v>
      </c>
      <c r="AY134" s="16" t="s">
        <v>130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6" t="s">
        <v>88</v>
      </c>
      <c r="BK134" s="230">
        <f>ROUND(I134*H134,2)</f>
        <v>0</v>
      </c>
      <c r="BL134" s="16" t="s">
        <v>137</v>
      </c>
      <c r="BM134" s="229" t="s">
        <v>160</v>
      </c>
    </row>
    <row r="135" s="2" customFormat="1" ht="37.8" customHeight="1">
      <c r="A135" s="37"/>
      <c r="B135" s="38"/>
      <c r="C135" s="218" t="s">
        <v>161</v>
      </c>
      <c r="D135" s="218" t="s">
        <v>132</v>
      </c>
      <c r="E135" s="219" t="s">
        <v>162</v>
      </c>
      <c r="F135" s="220" t="s">
        <v>163</v>
      </c>
      <c r="G135" s="221" t="s">
        <v>159</v>
      </c>
      <c r="H135" s="222">
        <v>20</v>
      </c>
      <c r="I135" s="223"/>
      <c r="J135" s="224">
        <f>ROUND(I135*H135,2)</f>
        <v>0</v>
      </c>
      <c r="K135" s="220" t="s">
        <v>136</v>
      </c>
      <c r="L135" s="43"/>
      <c r="M135" s="225" t="s">
        <v>1</v>
      </c>
      <c r="N135" s="226" t="s">
        <v>45</v>
      </c>
      <c r="O135" s="90"/>
      <c r="P135" s="227">
        <f>O135*H135</f>
        <v>0</v>
      </c>
      <c r="Q135" s="227">
        <v>0</v>
      </c>
      <c r="R135" s="227">
        <f>Q135*H135</f>
        <v>0</v>
      </c>
      <c r="S135" s="227">
        <v>0.040000000000000001</v>
      </c>
      <c r="T135" s="228">
        <f>S135*H135</f>
        <v>0.80000000000000004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9" t="s">
        <v>137</v>
      </c>
      <c r="AT135" s="229" t="s">
        <v>132</v>
      </c>
      <c r="AU135" s="229" t="s">
        <v>90</v>
      </c>
      <c r="AY135" s="16" t="s">
        <v>130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6" t="s">
        <v>88</v>
      </c>
      <c r="BK135" s="230">
        <f>ROUND(I135*H135,2)</f>
        <v>0</v>
      </c>
      <c r="BL135" s="16" t="s">
        <v>137</v>
      </c>
      <c r="BM135" s="229" t="s">
        <v>164</v>
      </c>
    </row>
    <row r="136" s="2" customFormat="1" ht="37.8" customHeight="1">
      <c r="A136" s="37"/>
      <c r="B136" s="38"/>
      <c r="C136" s="218" t="s">
        <v>165</v>
      </c>
      <c r="D136" s="218" t="s">
        <v>132</v>
      </c>
      <c r="E136" s="219" t="s">
        <v>166</v>
      </c>
      <c r="F136" s="220" t="s">
        <v>167</v>
      </c>
      <c r="G136" s="221" t="s">
        <v>168</v>
      </c>
      <c r="H136" s="222">
        <v>403.10000000000002</v>
      </c>
      <c r="I136" s="223"/>
      <c r="J136" s="224">
        <f>ROUND(I136*H136,2)</f>
        <v>0</v>
      </c>
      <c r="K136" s="220" t="s">
        <v>136</v>
      </c>
      <c r="L136" s="43"/>
      <c r="M136" s="225" t="s">
        <v>1</v>
      </c>
      <c r="N136" s="226" t="s">
        <v>45</v>
      </c>
      <c r="O136" s="90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9" t="s">
        <v>137</v>
      </c>
      <c r="AT136" s="229" t="s">
        <v>132</v>
      </c>
      <c r="AU136" s="229" t="s">
        <v>90</v>
      </c>
      <c r="AY136" s="16" t="s">
        <v>130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6" t="s">
        <v>88</v>
      </c>
      <c r="BK136" s="230">
        <f>ROUND(I136*H136,2)</f>
        <v>0</v>
      </c>
      <c r="BL136" s="16" t="s">
        <v>137</v>
      </c>
      <c r="BM136" s="229" t="s">
        <v>169</v>
      </c>
    </row>
    <row r="137" s="13" customFormat="1">
      <c r="A137" s="13"/>
      <c r="B137" s="231"/>
      <c r="C137" s="232"/>
      <c r="D137" s="233" t="s">
        <v>170</v>
      </c>
      <c r="E137" s="234" t="s">
        <v>1</v>
      </c>
      <c r="F137" s="235" t="s">
        <v>171</v>
      </c>
      <c r="G137" s="232"/>
      <c r="H137" s="236">
        <v>277.5</v>
      </c>
      <c r="I137" s="237"/>
      <c r="J137" s="232"/>
      <c r="K137" s="232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170</v>
      </c>
      <c r="AU137" s="242" t="s">
        <v>90</v>
      </c>
      <c r="AV137" s="13" t="s">
        <v>90</v>
      </c>
      <c r="AW137" s="13" t="s">
        <v>36</v>
      </c>
      <c r="AX137" s="13" t="s">
        <v>80</v>
      </c>
      <c r="AY137" s="242" t="s">
        <v>130</v>
      </c>
    </row>
    <row r="138" s="13" customFormat="1">
      <c r="A138" s="13"/>
      <c r="B138" s="231"/>
      <c r="C138" s="232"/>
      <c r="D138" s="233" t="s">
        <v>170</v>
      </c>
      <c r="E138" s="234" t="s">
        <v>1</v>
      </c>
      <c r="F138" s="235" t="s">
        <v>172</v>
      </c>
      <c r="G138" s="232"/>
      <c r="H138" s="236">
        <v>125.59999999999999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170</v>
      </c>
      <c r="AU138" s="242" t="s">
        <v>90</v>
      </c>
      <c r="AV138" s="13" t="s">
        <v>90</v>
      </c>
      <c r="AW138" s="13" t="s">
        <v>36</v>
      </c>
      <c r="AX138" s="13" t="s">
        <v>80</v>
      </c>
      <c r="AY138" s="242" t="s">
        <v>130</v>
      </c>
    </row>
    <row r="139" s="14" customFormat="1">
      <c r="A139" s="14"/>
      <c r="B139" s="243"/>
      <c r="C139" s="244"/>
      <c r="D139" s="233" t="s">
        <v>170</v>
      </c>
      <c r="E139" s="245" t="s">
        <v>1</v>
      </c>
      <c r="F139" s="246" t="s">
        <v>173</v>
      </c>
      <c r="G139" s="244"/>
      <c r="H139" s="247">
        <v>403.10000000000002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170</v>
      </c>
      <c r="AU139" s="253" t="s">
        <v>90</v>
      </c>
      <c r="AV139" s="14" t="s">
        <v>137</v>
      </c>
      <c r="AW139" s="14" t="s">
        <v>36</v>
      </c>
      <c r="AX139" s="14" t="s">
        <v>88</v>
      </c>
      <c r="AY139" s="253" t="s">
        <v>130</v>
      </c>
    </row>
    <row r="140" s="2" customFormat="1" ht="49.05" customHeight="1">
      <c r="A140" s="37"/>
      <c r="B140" s="38"/>
      <c r="C140" s="218" t="s">
        <v>174</v>
      </c>
      <c r="D140" s="218" t="s">
        <v>132</v>
      </c>
      <c r="E140" s="219" t="s">
        <v>175</v>
      </c>
      <c r="F140" s="220" t="s">
        <v>176</v>
      </c>
      <c r="G140" s="221" t="s">
        <v>168</v>
      </c>
      <c r="H140" s="222">
        <v>48.600000000000001</v>
      </c>
      <c r="I140" s="223"/>
      <c r="J140" s="224">
        <f>ROUND(I140*H140,2)</f>
        <v>0</v>
      </c>
      <c r="K140" s="220" t="s">
        <v>136</v>
      </c>
      <c r="L140" s="43"/>
      <c r="M140" s="225" t="s">
        <v>1</v>
      </c>
      <c r="N140" s="226" t="s">
        <v>45</v>
      </c>
      <c r="O140" s="90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9" t="s">
        <v>137</v>
      </c>
      <c r="AT140" s="229" t="s">
        <v>132</v>
      </c>
      <c r="AU140" s="229" t="s">
        <v>90</v>
      </c>
      <c r="AY140" s="16" t="s">
        <v>130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6" t="s">
        <v>88</v>
      </c>
      <c r="BK140" s="230">
        <f>ROUND(I140*H140,2)</f>
        <v>0</v>
      </c>
      <c r="BL140" s="16" t="s">
        <v>137</v>
      </c>
      <c r="BM140" s="229" t="s">
        <v>177</v>
      </c>
    </row>
    <row r="141" s="13" customFormat="1">
      <c r="A141" s="13"/>
      <c r="B141" s="231"/>
      <c r="C141" s="232"/>
      <c r="D141" s="233" t="s">
        <v>170</v>
      </c>
      <c r="E141" s="234" t="s">
        <v>1</v>
      </c>
      <c r="F141" s="235" t="s">
        <v>178</v>
      </c>
      <c r="G141" s="232"/>
      <c r="H141" s="236">
        <v>48.600000000000001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170</v>
      </c>
      <c r="AU141" s="242" t="s">
        <v>90</v>
      </c>
      <c r="AV141" s="13" t="s">
        <v>90</v>
      </c>
      <c r="AW141" s="13" t="s">
        <v>36</v>
      </c>
      <c r="AX141" s="13" t="s">
        <v>88</v>
      </c>
      <c r="AY141" s="242" t="s">
        <v>130</v>
      </c>
    </row>
    <row r="142" s="2" customFormat="1" ht="24.15" customHeight="1">
      <c r="A142" s="37"/>
      <c r="B142" s="38"/>
      <c r="C142" s="218" t="s">
        <v>179</v>
      </c>
      <c r="D142" s="218" t="s">
        <v>132</v>
      </c>
      <c r="E142" s="219" t="s">
        <v>180</v>
      </c>
      <c r="F142" s="220" t="s">
        <v>181</v>
      </c>
      <c r="G142" s="221" t="s">
        <v>135</v>
      </c>
      <c r="H142" s="222">
        <v>200</v>
      </c>
      <c r="I142" s="223"/>
      <c r="J142" s="224">
        <f>ROUND(I142*H142,2)</f>
        <v>0</v>
      </c>
      <c r="K142" s="220" t="s">
        <v>136</v>
      </c>
      <c r="L142" s="43"/>
      <c r="M142" s="225" t="s">
        <v>1</v>
      </c>
      <c r="N142" s="226" t="s">
        <v>45</v>
      </c>
      <c r="O142" s="90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9" t="s">
        <v>137</v>
      </c>
      <c r="AT142" s="229" t="s">
        <v>132</v>
      </c>
      <c r="AU142" s="229" t="s">
        <v>90</v>
      </c>
      <c r="AY142" s="16" t="s">
        <v>130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6" t="s">
        <v>88</v>
      </c>
      <c r="BK142" s="230">
        <f>ROUND(I142*H142,2)</f>
        <v>0</v>
      </c>
      <c r="BL142" s="16" t="s">
        <v>137</v>
      </c>
      <c r="BM142" s="229" t="s">
        <v>182</v>
      </c>
    </row>
    <row r="143" s="2" customFormat="1" ht="62.7" customHeight="1">
      <c r="A143" s="37"/>
      <c r="B143" s="38"/>
      <c r="C143" s="218" t="s">
        <v>8</v>
      </c>
      <c r="D143" s="218" t="s">
        <v>132</v>
      </c>
      <c r="E143" s="219" t="s">
        <v>183</v>
      </c>
      <c r="F143" s="220" t="s">
        <v>184</v>
      </c>
      <c r="G143" s="221" t="s">
        <v>168</v>
      </c>
      <c r="H143" s="222">
        <v>451.69999999999999</v>
      </c>
      <c r="I143" s="223"/>
      <c r="J143" s="224">
        <f>ROUND(I143*H143,2)</f>
        <v>0</v>
      </c>
      <c r="K143" s="220" t="s">
        <v>136</v>
      </c>
      <c r="L143" s="43"/>
      <c r="M143" s="225" t="s">
        <v>1</v>
      </c>
      <c r="N143" s="226" t="s">
        <v>45</v>
      </c>
      <c r="O143" s="90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9" t="s">
        <v>137</v>
      </c>
      <c r="AT143" s="229" t="s">
        <v>132</v>
      </c>
      <c r="AU143" s="229" t="s">
        <v>90</v>
      </c>
      <c r="AY143" s="16" t="s">
        <v>130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6" t="s">
        <v>88</v>
      </c>
      <c r="BK143" s="230">
        <f>ROUND(I143*H143,2)</f>
        <v>0</v>
      </c>
      <c r="BL143" s="16" t="s">
        <v>137</v>
      </c>
      <c r="BM143" s="229" t="s">
        <v>185</v>
      </c>
    </row>
    <row r="144" s="13" customFormat="1">
      <c r="A144" s="13"/>
      <c r="B144" s="231"/>
      <c r="C144" s="232"/>
      <c r="D144" s="233" t="s">
        <v>170</v>
      </c>
      <c r="E144" s="234" t="s">
        <v>1</v>
      </c>
      <c r="F144" s="235" t="s">
        <v>186</v>
      </c>
      <c r="G144" s="232"/>
      <c r="H144" s="236">
        <v>451.69999999999999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170</v>
      </c>
      <c r="AU144" s="242" t="s">
        <v>90</v>
      </c>
      <c r="AV144" s="13" t="s">
        <v>90</v>
      </c>
      <c r="AW144" s="13" t="s">
        <v>36</v>
      </c>
      <c r="AX144" s="13" t="s">
        <v>88</v>
      </c>
      <c r="AY144" s="242" t="s">
        <v>130</v>
      </c>
    </row>
    <row r="145" s="2" customFormat="1" ht="44.25" customHeight="1">
      <c r="A145" s="37"/>
      <c r="B145" s="38"/>
      <c r="C145" s="218" t="s">
        <v>187</v>
      </c>
      <c r="D145" s="218" t="s">
        <v>132</v>
      </c>
      <c r="E145" s="219" t="s">
        <v>188</v>
      </c>
      <c r="F145" s="220" t="s">
        <v>189</v>
      </c>
      <c r="G145" s="221" t="s">
        <v>168</v>
      </c>
      <c r="H145" s="222">
        <v>94.200000000000003</v>
      </c>
      <c r="I145" s="223"/>
      <c r="J145" s="224">
        <f>ROUND(I145*H145,2)</f>
        <v>0</v>
      </c>
      <c r="K145" s="220" t="s">
        <v>136</v>
      </c>
      <c r="L145" s="43"/>
      <c r="M145" s="225" t="s">
        <v>1</v>
      </c>
      <c r="N145" s="226" t="s">
        <v>45</v>
      </c>
      <c r="O145" s="90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9" t="s">
        <v>137</v>
      </c>
      <c r="AT145" s="229" t="s">
        <v>132</v>
      </c>
      <c r="AU145" s="229" t="s">
        <v>90</v>
      </c>
      <c r="AY145" s="16" t="s">
        <v>130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6" t="s">
        <v>88</v>
      </c>
      <c r="BK145" s="230">
        <f>ROUND(I145*H145,2)</f>
        <v>0</v>
      </c>
      <c r="BL145" s="16" t="s">
        <v>137</v>
      </c>
      <c r="BM145" s="229" t="s">
        <v>190</v>
      </c>
    </row>
    <row r="146" s="2" customFormat="1" ht="16.5" customHeight="1">
      <c r="A146" s="37"/>
      <c r="B146" s="38"/>
      <c r="C146" s="254" t="s">
        <v>191</v>
      </c>
      <c r="D146" s="254" t="s">
        <v>192</v>
      </c>
      <c r="E146" s="255" t="s">
        <v>193</v>
      </c>
      <c r="F146" s="256" t="s">
        <v>194</v>
      </c>
      <c r="G146" s="257" t="s">
        <v>195</v>
      </c>
      <c r="H146" s="258">
        <v>188.40000000000001</v>
      </c>
      <c r="I146" s="259"/>
      <c r="J146" s="260">
        <f>ROUND(I146*H146,2)</f>
        <v>0</v>
      </c>
      <c r="K146" s="256" t="s">
        <v>136</v>
      </c>
      <c r="L146" s="261"/>
      <c r="M146" s="262" t="s">
        <v>1</v>
      </c>
      <c r="N146" s="263" t="s">
        <v>45</v>
      </c>
      <c r="O146" s="90"/>
      <c r="P146" s="227">
        <f>O146*H146</f>
        <v>0</v>
      </c>
      <c r="Q146" s="227">
        <v>1</v>
      </c>
      <c r="R146" s="227">
        <f>Q146*H146</f>
        <v>188.40000000000001</v>
      </c>
      <c r="S146" s="227">
        <v>0</v>
      </c>
      <c r="T146" s="228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9" t="s">
        <v>161</v>
      </c>
      <c r="AT146" s="229" t="s">
        <v>192</v>
      </c>
      <c r="AU146" s="229" t="s">
        <v>90</v>
      </c>
      <c r="AY146" s="16" t="s">
        <v>130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6" t="s">
        <v>88</v>
      </c>
      <c r="BK146" s="230">
        <f>ROUND(I146*H146,2)</f>
        <v>0</v>
      </c>
      <c r="BL146" s="16" t="s">
        <v>137</v>
      </c>
      <c r="BM146" s="229" t="s">
        <v>196</v>
      </c>
    </row>
    <row r="147" s="13" customFormat="1">
      <c r="A147" s="13"/>
      <c r="B147" s="231"/>
      <c r="C147" s="232"/>
      <c r="D147" s="233" t="s">
        <v>170</v>
      </c>
      <c r="E147" s="232"/>
      <c r="F147" s="235" t="s">
        <v>197</v>
      </c>
      <c r="G147" s="232"/>
      <c r="H147" s="236">
        <v>188.40000000000001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170</v>
      </c>
      <c r="AU147" s="242" t="s">
        <v>90</v>
      </c>
      <c r="AV147" s="13" t="s">
        <v>90</v>
      </c>
      <c r="AW147" s="13" t="s">
        <v>4</v>
      </c>
      <c r="AX147" s="13" t="s">
        <v>88</v>
      </c>
      <c r="AY147" s="242" t="s">
        <v>130</v>
      </c>
    </row>
    <row r="148" s="2" customFormat="1" ht="37.8" customHeight="1">
      <c r="A148" s="37"/>
      <c r="B148" s="38"/>
      <c r="C148" s="218" t="s">
        <v>198</v>
      </c>
      <c r="D148" s="218" t="s">
        <v>132</v>
      </c>
      <c r="E148" s="219" t="s">
        <v>199</v>
      </c>
      <c r="F148" s="220" t="s">
        <v>200</v>
      </c>
      <c r="G148" s="221" t="s">
        <v>195</v>
      </c>
      <c r="H148" s="222">
        <v>943.39999999999998</v>
      </c>
      <c r="I148" s="223"/>
      <c r="J148" s="224">
        <f>ROUND(I148*H148,2)</f>
        <v>0</v>
      </c>
      <c r="K148" s="220" t="s">
        <v>136</v>
      </c>
      <c r="L148" s="43"/>
      <c r="M148" s="225" t="s">
        <v>1</v>
      </c>
      <c r="N148" s="226" t="s">
        <v>45</v>
      </c>
      <c r="O148" s="90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9" t="s">
        <v>137</v>
      </c>
      <c r="AT148" s="229" t="s">
        <v>132</v>
      </c>
      <c r="AU148" s="229" t="s">
        <v>90</v>
      </c>
      <c r="AY148" s="16" t="s">
        <v>130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6" t="s">
        <v>88</v>
      </c>
      <c r="BK148" s="230">
        <f>ROUND(I148*H148,2)</f>
        <v>0</v>
      </c>
      <c r="BL148" s="16" t="s">
        <v>137</v>
      </c>
      <c r="BM148" s="229" t="s">
        <v>201</v>
      </c>
    </row>
    <row r="149" s="13" customFormat="1">
      <c r="A149" s="13"/>
      <c r="B149" s="231"/>
      <c r="C149" s="232"/>
      <c r="D149" s="233" t="s">
        <v>170</v>
      </c>
      <c r="E149" s="234" t="s">
        <v>1</v>
      </c>
      <c r="F149" s="235" t="s">
        <v>202</v>
      </c>
      <c r="G149" s="232"/>
      <c r="H149" s="236">
        <v>471.69999999999999</v>
      </c>
      <c r="I149" s="237"/>
      <c r="J149" s="232"/>
      <c r="K149" s="232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170</v>
      </c>
      <c r="AU149" s="242" t="s">
        <v>90</v>
      </c>
      <c r="AV149" s="13" t="s">
        <v>90</v>
      </c>
      <c r="AW149" s="13" t="s">
        <v>36</v>
      </c>
      <c r="AX149" s="13" t="s">
        <v>88</v>
      </c>
      <c r="AY149" s="242" t="s">
        <v>130</v>
      </c>
    </row>
    <row r="150" s="13" customFormat="1">
      <c r="A150" s="13"/>
      <c r="B150" s="231"/>
      <c r="C150" s="232"/>
      <c r="D150" s="233" t="s">
        <v>170</v>
      </c>
      <c r="E150" s="232"/>
      <c r="F150" s="235" t="s">
        <v>203</v>
      </c>
      <c r="G150" s="232"/>
      <c r="H150" s="236">
        <v>943.39999999999998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170</v>
      </c>
      <c r="AU150" s="242" t="s">
        <v>90</v>
      </c>
      <c r="AV150" s="13" t="s">
        <v>90</v>
      </c>
      <c r="AW150" s="13" t="s">
        <v>4</v>
      </c>
      <c r="AX150" s="13" t="s">
        <v>88</v>
      </c>
      <c r="AY150" s="242" t="s">
        <v>130</v>
      </c>
    </row>
    <row r="151" s="2" customFormat="1" ht="24.15" customHeight="1">
      <c r="A151" s="37"/>
      <c r="B151" s="38"/>
      <c r="C151" s="218" t="s">
        <v>204</v>
      </c>
      <c r="D151" s="218" t="s">
        <v>132</v>
      </c>
      <c r="E151" s="219" t="s">
        <v>205</v>
      </c>
      <c r="F151" s="220" t="s">
        <v>206</v>
      </c>
      <c r="G151" s="221" t="s">
        <v>135</v>
      </c>
      <c r="H151" s="222">
        <v>1365</v>
      </c>
      <c r="I151" s="223"/>
      <c r="J151" s="224">
        <f>ROUND(I151*H151,2)</f>
        <v>0</v>
      </c>
      <c r="K151" s="220" t="s">
        <v>136</v>
      </c>
      <c r="L151" s="43"/>
      <c r="M151" s="225" t="s">
        <v>1</v>
      </c>
      <c r="N151" s="226" t="s">
        <v>45</v>
      </c>
      <c r="O151" s="90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9" t="s">
        <v>137</v>
      </c>
      <c r="AT151" s="229" t="s">
        <v>132</v>
      </c>
      <c r="AU151" s="229" t="s">
        <v>90</v>
      </c>
      <c r="AY151" s="16" t="s">
        <v>130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6" t="s">
        <v>88</v>
      </c>
      <c r="BK151" s="230">
        <f>ROUND(I151*H151,2)</f>
        <v>0</v>
      </c>
      <c r="BL151" s="16" t="s">
        <v>137</v>
      </c>
      <c r="BM151" s="229" t="s">
        <v>207</v>
      </c>
    </row>
    <row r="152" s="13" customFormat="1">
      <c r="A152" s="13"/>
      <c r="B152" s="231"/>
      <c r="C152" s="232"/>
      <c r="D152" s="233" t="s">
        <v>170</v>
      </c>
      <c r="E152" s="234" t="s">
        <v>1</v>
      </c>
      <c r="F152" s="235" t="s">
        <v>208</v>
      </c>
      <c r="G152" s="232"/>
      <c r="H152" s="236">
        <v>1365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170</v>
      </c>
      <c r="AU152" s="242" t="s">
        <v>90</v>
      </c>
      <c r="AV152" s="13" t="s">
        <v>90</v>
      </c>
      <c r="AW152" s="13" t="s">
        <v>36</v>
      </c>
      <c r="AX152" s="13" t="s">
        <v>88</v>
      </c>
      <c r="AY152" s="242" t="s">
        <v>130</v>
      </c>
    </row>
    <row r="153" s="2" customFormat="1" ht="37.8" customHeight="1">
      <c r="A153" s="37"/>
      <c r="B153" s="38"/>
      <c r="C153" s="218" t="s">
        <v>209</v>
      </c>
      <c r="D153" s="218" t="s">
        <v>132</v>
      </c>
      <c r="E153" s="219" t="s">
        <v>210</v>
      </c>
      <c r="F153" s="220" t="s">
        <v>211</v>
      </c>
      <c r="G153" s="221" t="s">
        <v>135</v>
      </c>
      <c r="H153" s="222">
        <v>228</v>
      </c>
      <c r="I153" s="223"/>
      <c r="J153" s="224">
        <f>ROUND(I153*H153,2)</f>
        <v>0</v>
      </c>
      <c r="K153" s="220" t="s">
        <v>136</v>
      </c>
      <c r="L153" s="43"/>
      <c r="M153" s="225" t="s">
        <v>1</v>
      </c>
      <c r="N153" s="226" t="s">
        <v>45</v>
      </c>
      <c r="O153" s="90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9" t="s">
        <v>137</v>
      </c>
      <c r="AT153" s="229" t="s">
        <v>132</v>
      </c>
      <c r="AU153" s="229" t="s">
        <v>90</v>
      </c>
      <c r="AY153" s="16" t="s">
        <v>130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6" t="s">
        <v>88</v>
      </c>
      <c r="BK153" s="230">
        <f>ROUND(I153*H153,2)</f>
        <v>0</v>
      </c>
      <c r="BL153" s="16" t="s">
        <v>137</v>
      </c>
      <c r="BM153" s="229" t="s">
        <v>212</v>
      </c>
    </row>
    <row r="154" s="13" customFormat="1">
      <c r="A154" s="13"/>
      <c r="B154" s="231"/>
      <c r="C154" s="232"/>
      <c r="D154" s="233" t="s">
        <v>170</v>
      </c>
      <c r="E154" s="234" t="s">
        <v>1</v>
      </c>
      <c r="F154" s="235" t="s">
        <v>94</v>
      </c>
      <c r="G154" s="232"/>
      <c r="H154" s="236">
        <v>228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170</v>
      </c>
      <c r="AU154" s="242" t="s">
        <v>90</v>
      </c>
      <c r="AV154" s="13" t="s">
        <v>90</v>
      </c>
      <c r="AW154" s="13" t="s">
        <v>36</v>
      </c>
      <c r="AX154" s="13" t="s">
        <v>88</v>
      </c>
      <c r="AY154" s="242" t="s">
        <v>130</v>
      </c>
    </row>
    <row r="155" s="2" customFormat="1" ht="16.5" customHeight="1">
      <c r="A155" s="37"/>
      <c r="B155" s="38"/>
      <c r="C155" s="254" t="s">
        <v>213</v>
      </c>
      <c r="D155" s="254" t="s">
        <v>192</v>
      </c>
      <c r="E155" s="255" t="s">
        <v>214</v>
      </c>
      <c r="F155" s="256" t="s">
        <v>215</v>
      </c>
      <c r="G155" s="257" t="s">
        <v>168</v>
      </c>
      <c r="H155" s="258">
        <v>22.800000000000001</v>
      </c>
      <c r="I155" s="259"/>
      <c r="J155" s="260">
        <f>ROUND(I155*H155,2)</f>
        <v>0</v>
      </c>
      <c r="K155" s="256" t="s">
        <v>136</v>
      </c>
      <c r="L155" s="261"/>
      <c r="M155" s="262" t="s">
        <v>1</v>
      </c>
      <c r="N155" s="263" t="s">
        <v>45</v>
      </c>
      <c r="O155" s="90"/>
      <c r="P155" s="227">
        <f>O155*H155</f>
        <v>0</v>
      </c>
      <c r="Q155" s="227">
        <v>0.20999999999999999</v>
      </c>
      <c r="R155" s="227">
        <f>Q155*H155</f>
        <v>4.7880000000000003</v>
      </c>
      <c r="S155" s="227">
        <v>0</v>
      </c>
      <c r="T155" s="228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9" t="s">
        <v>161</v>
      </c>
      <c r="AT155" s="229" t="s">
        <v>192</v>
      </c>
      <c r="AU155" s="229" t="s">
        <v>90</v>
      </c>
      <c r="AY155" s="16" t="s">
        <v>130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6" t="s">
        <v>88</v>
      </c>
      <c r="BK155" s="230">
        <f>ROUND(I155*H155,2)</f>
        <v>0</v>
      </c>
      <c r="BL155" s="16" t="s">
        <v>137</v>
      </c>
      <c r="BM155" s="229" t="s">
        <v>216</v>
      </c>
    </row>
    <row r="156" s="13" customFormat="1">
      <c r="A156" s="13"/>
      <c r="B156" s="231"/>
      <c r="C156" s="232"/>
      <c r="D156" s="233" t="s">
        <v>170</v>
      </c>
      <c r="E156" s="232"/>
      <c r="F156" s="235" t="s">
        <v>217</v>
      </c>
      <c r="G156" s="232"/>
      <c r="H156" s="236">
        <v>22.800000000000001</v>
      </c>
      <c r="I156" s="237"/>
      <c r="J156" s="232"/>
      <c r="K156" s="232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170</v>
      </c>
      <c r="AU156" s="242" t="s">
        <v>90</v>
      </c>
      <c r="AV156" s="13" t="s">
        <v>90</v>
      </c>
      <c r="AW156" s="13" t="s">
        <v>4</v>
      </c>
      <c r="AX156" s="13" t="s">
        <v>88</v>
      </c>
      <c r="AY156" s="242" t="s">
        <v>130</v>
      </c>
    </row>
    <row r="157" s="2" customFormat="1" ht="37.8" customHeight="1">
      <c r="A157" s="37"/>
      <c r="B157" s="38"/>
      <c r="C157" s="218" t="s">
        <v>218</v>
      </c>
      <c r="D157" s="218" t="s">
        <v>132</v>
      </c>
      <c r="E157" s="219" t="s">
        <v>219</v>
      </c>
      <c r="F157" s="220" t="s">
        <v>220</v>
      </c>
      <c r="G157" s="221" t="s">
        <v>135</v>
      </c>
      <c r="H157" s="222">
        <v>228</v>
      </c>
      <c r="I157" s="223"/>
      <c r="J157" s="224">
        <f>ROUND(I157*H157,2)</f>
        <v>0</v>
      </c>
      <c r="K157" s="220" t="s">
        <v>136</v>
      </c>
      <c r="L157" s="43"/>
      <c r="M157" s="225" t="s">
        <v>1</v>
      </c>
      <c r="N157" s="226" t="s">
        <v>45</v>
      </c>
      <c r="O157" s="90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9" t="s">
        <v>137</v>
      </c>
      <c r="AT157" s="229" t="s">
        <v>132</v>
      </c>
      <c r="AU157" s="229" t="s">
        <v>90</v>
      </c>
      <c r="AY157" s="16" t="s">
        <v>130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6" t="s">
        <v>88</v>
      </c>
      <c r="BK157" s="230">
        <f>ROUND(I157*H157,2)</f>
        <v>0</v>
      </c>
      <c r="BL157" s="16" t="s">
        <v>137</v>
      </c>
      <c r="BM157" s="229" t="s">
        <v>221</v>
      </c>
    </row>
    <row r="158" s="13" customFormat="1">
      <c r="A158" s="13"/>
      <c r="B158" s="231"/>
      <c r="C158" s="232"/>
      <c r="D158" s="233" t="s">
        <v>170</v>
      </c>
      <c r="E158" s="234" t="s">
        <v>1</v>
      </c>
      <c r="F158" s="235" t="s">
        <v>94</v>
      </c>
      <c r="G158" s="232"/>
      <c r="H158" s="236">
        <v>228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170</v>
      </c>
      <c r="AU158" s="242" t="s">
        <v>90</v>
      </c>
      <c r="AV158" s="13" t="s">
        <v>90</v>
      </c>
      <c r="AW158" s="13" t="s">
        <v>36</v>
      </c>
      <c r="AX158" s="13" t="s">
        <v>88</v>
      </c>
      <c r="AY158" s="242" t="s">
        <v>130</v>
      </c>
    </row>
    <row r="159" s="2" customFormat="1" ht="16.5" customHeight="1">
      <c r="A159" s="37"/>
      <c r="B159" s="38"/>
      <c r="C159" s="254" t="s">
        <v>222</v>
      </c>
      <c r="D159" s="254" t="s">
        <v>192</v>
      </c>
      <c r="E159" s="255" t="s">
        <v>223</v>
      </c>
      <c r="F159" s="256" t="s">
        <v>224</v>
      </c>
      <c r="G159" s="257" t="s">
        <v>225</v>
      </c>
      <c r="H159" s="258">
        <v>4.5599999999999996</v>
      </c>
      <c r="I159" s="259"/>
      <c r="J159" s="260">
        <f>ROUND(I159*H159,2)</f>
        <v>0</v>
      </c>
      <c r="K159" s="256" t="s">
        <v>136</v>
      </c>
      <c r="L159" s="261"/>
      <c r="M159" s="262" t="s">
        <v>1</v>
      </c>
      <c r="N159" s="263" t="s">
        <v>45</v>
      </c>
      <c r="O159" s="90"/>
      <c r="P159" s="227">
        <f>O159*H159</f>
        <v>0</v>
      </c>
      <c r="Q159" s="227">
        <v>0.001</v>
      </c>
      <c r="R159" s="227">
        <f>Q159*H159</f>
        <v>0.0045599999999999998</v>
      </c>
      <c r="S159" s="227">
        <v>0</v>
      </c>
      <c r="T159" s="228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9" t="s">
        <v>161</v>
      </c>
      <c r="AT159" s="229" t="s">
        <v>192</v>
      </c>
      <c r="AU159" s="229" t="s">
        <v>90</v>
      </c>
      <c r="AY159" s="16" t="s">
        <v>130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6" t="s">
        <v>88</v>
      </c>
      <c r="BK159" s="230">
        <f>ROUND(I159*H159,2)</f>
        <v>0</v>
      </c>
      <c r="BL159" s="16" t="s">
        <v>137</v>
      </c>
      <c r="BM159" s="229" t="s">
        <v>226</v>
      </c>
    </row>
    <row r="160" s="13" customFormat="1">
      <c r="A160" s="13"/>
      <c r="B160" s="231"/>
      <c r="C160" s="232"/>
      <c r="D160" s="233" t="s">
        <v>170</v>
      </c>
      <c r="E160" s="232"/>
      <c r="F160" s="235" t="s">
        <v>227</v>
      </c>
      <c r="G160" s="232"/>
      <c r="H160" s="236">
        <v>4.5599999999999996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170</v>
      </c>
      <c r="AU160" s="242" t="s">
        <v>90</v>
      </c>
      <c r="AV160" s="13" t="s">
        <v>90</v>
      </c>
      <c r="AW160" s="13" t="s">
        <v>4</v>
      </c>
      <c r="AX160" s="13" t="s">
        <v>88</v>
      </c>
      <c r="AY160" s="242" t="s">
        <v>130</v>
      </c>
    </row>
    <row r="161" s="12" customFormat="1" ht="22.8" customHeight="1">
      <c r="A161" s="12"/>
      <c r="B161" s="202"/>
      <c r="C161" s="203"/>
      <c r="D161" s="204" t="s">
        <v>79</v>
      </c>
      <c r="E161" s="216" t="s">
        <v>148</v>
      </c>
      <c r="F161" s="216" t="s">
        <v>228</v>
      </c>
      <c r="G161" s="203"/>
      <c r="H161" s="203"/>
      <c r="I161" s="206"/>
      <c r="J161" s="217">
        <f>BK161</f>
        <v>0</v>
      </c>
      <c r="K161" s="203"/>
      <c r="L161" s="208"/>
      <c r="M161" s="209"/>
      <c r="N161" s="210"/>
      <c r="O161" s="210"/>
      <c r="P161" s="211">
        <f>P162+P163+P170+P184</f>
        <v>0</v>
      </c>
      <c r="Q161" s="210"/>
      <c r="R161" s="211">
        <f>R162+R163+R170+R184</f>
        <v>14.902162500000001</v>
      </c>
      <c r="S161" s="210"/>
      <c r="T161" s="212">
        <f>T162+T163+T170+T184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3" t="s">
        <v>88</v>
      </c>
      <c r="AT161" s="214" t="s">
        <v>79</v>
      </c>
      <c r="AU161" s="214" t="s">
        <v>88</v>
      </c>
      <c r="AY161" s="213" t="s">
        <v>130</v>
      </c>
      <c r="BK161" s="215">
        <f>BK162+BK163+BK170+BK184</f>
        <v>0</v>
      </c>
    </row>
    <row r="162" s="2" customFormat="1" ht="37.8" customHeight="1">
      <c r="A162" s="37"/>
      <c r="B162" s="38"/>
      <c r="C162" s="218" t="s">
        <v>7</v>
      </c>
      <c r="D162" s="218" t="s">
        <v>132</v>
      </c>
      <c r="E162" s="219" t="s">
        <v>229</v>
      </c>
      <c r="F162" s="220" t="s">
        <v>230</v>
      </c>
      <c r="G162" s="221" t="s">
        <v>135</v>
      </c>
      <c r="H162" s="222">
        <v>80</v>
      </c>
      <c r="I162" s="223"/>
      <c r="J162" s="224">
        <f>ROUND(I162*H162,2)</f>
        <v>0</v>
      </c>
      <c r="K162" s="220" t="s">
        <v>136</v>
      </c>
      <c r="L162" s="43"/>
      <c r="M162" s="225" t="s">
        <v>1</v>
      </c>
      <c r="N162" s="226" t="s">
        <v>45</v>
      </c>
      <c r="O162" s="90"/>
      <c r="P162" s="227">
        <f>O162*H162</f>
        <v>0</v>
      </c>
      <c r="Q162" s="227">
        <v>0.108</v>
      </c>
      <c r="R162" s="227">
        <f>Q162*H162</f>
        <v>8.6400000000000006</v>
      </c>
      <c r="S162" s="227">
        <v>0</v>
      </c>
      <c r="T162" s="228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9" t="s">
        <v>137</v>
      </c>
      <c r="AT162" s="229" t="s">
        <v>132</v>
      </c>
      <c r="AU162" s="229" t="s">
        <v>90</v>
      </c>
      <c r="AY162" s="16" t="s">
        <v>130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6" t="s">
        <v>88</v>
      </c>
      <c r="BK162" s="230">
        <f>ROUND(I162*H162,2)</f>
        <v>0</v>
      </c>
      <c r="BL162" s="16" t="s">
        <v>137</v>
      </c>
      <c r="BM162" s="229" t="s">
        <v>231</v>
      </c>
    </row>
    <row r="163" s="12" customFormat="1" ht="20.88" customHeight="1">
      <c r="A163" s="12"/>
      <c r="B163" s="202"/>
      <c r="C163" s="203"/>
      <c r="D163" s="204" t="s">
        <v>79</v>
      </c>
      <c r="E163" s="216" t="s">
        <v>232</v>
      </c>
      <c r="F163" s="216" t="s">
        <v>233</v>
      </c>
      <c r="G163" s="203"/>
      <c r="H163" s="203"/>
      <c r="I163" s="206"/>
      <c r="J163" s="217">
        <f>BK163</f>
        <v>0</v>
      </c>
      <c r="K163" s="203"/>
      <c r="L163" s="208"/>
      <c r="M163" s="209"/>
      <c r="N163" s="210"/>
      <c r="O163" s="210"/>
      <c r="P163" s="211">
        <f>SUM(P164:P169)</f>
        <v>0</v>
      </c>
      <c r="Q163" s="210"/>
      <c r="R163" s="211">
        <f>SUM(R164:R169)</f>
        <v>1.5798999999999999</v>
      </c>
      <c r="S163" s="210"/>
      <c r="T163" s="212">
        <f>SUM(T164:T169)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3" t="s">
        <v>88</v>
      </c>
      <c r="AT163" s="214" t="s">
        <v>79</v>
      </c>
      <c r="AU163" s="214" t="s">
        <v>90</v>
      </c>
      <c r="AY163" s="213" t="s">
        <v>130</v>
      </c>
      <c r="BK163" s="215">
        <f>SUM(BK164:BK169)</f>
        <v>0</v>
      </c>
    </row>
    <row r="164" s="2" customFormat="1" ht="44.25" customHeight="1">
      <c r="A164" s="37"/>
      <c r="B164" s="38"/>
      <c r="C164" s="218" t="s">
        <v>234</v>
      </c>
      <c r="D164" s="218" t="s">
        <v>132</v>
      </c>
      <c r="E164" s="219" t="s">
        <v>235</v>
      </c>
      <c r="F164" s="220" t="s">
        <v>236</v>
      </c>
      <c r="G164" s="221" t="s">
        <v>135</v>
      </c>
      <c r="H164" s="222">
        <v>2220</v>
      </c>
      <c r="I164" s="223"/>
      <c r="J164" s="224">
        <f>ROUND(I164*H164,2)</f>
        <v>0</v>
      </c>
      <c r="K164" s="220" t="s">
        <v>136</v>
      </c>
      <c r="L164" s="43"/>
      <c r="M164" s="225" t="s">
        <v>1</v>
      </c>
      <c r="N164" s="226" t="s">
        <v>45</v>
      </c>
      <c r="O164" s="90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9" t="s">
        <v>137</v>
      </c>
      <c r="AT164" s="229" t="s">
        <v>132</v>
      </c>
      <c r="AU164" s="229" t="s">
        <v>97</v>
      </c>
      <c r="AY164" s="16" t="s">
        <v>130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6" t="s">
        <v>88</v>
      </c>
      <c r="BK164" s="230">
        <f>ROUND(I164*H164,2)</f>
        <v>0</v>
      </c>
      <c r="BL164" s="16" t="s">
        <v>137</v>
      </c>
      <c r="BM164" s="229" t="s">
        <v>237</v>
      </c>
    </row>
    <row r="165" s="13" customFormat="1">
      <c r="A165" s="13"/>
      <c r="B165" s="231"/>
      <c r="C165" s="232"/>
      <c r="D165" s="233" t="s">
        <v>170</v>
      </c>
      <c r="E165" s="234" t="s">
        <v>1</v>
      </c>
      <c r="F165" s="235" t="s">
        <v>238</v>
      </c>
      <c r="G165" s="232"/>
      <c r="H165" s="236">
        <v>1850</v>
      </c>
      <c r="I165" s="237"/>
      <c r="J165" s="232"/>
      <c r="K165" s="232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170</v>
      </c>
      <c r="AU165" s="242" t="s">
        <v>97</v>
      </c>
      <c r="AV165" s="13" t="s">
        <v>90</v>
      </c>
      <c r="AW165" s="13" t="s">
        <v>36</v>
      </c>
      <c r="AX165" s="13" t="s">
        <v>88</v>
      </c>
      <c r="AY165" s="242" t="s">
        <v>130</v>
      </c>
    </row>
    <row r="166" s="13" customFormat="1">
      <c r="A166" s="13"/>
      <c r="B166" s="231"/>
      <c r="C166" s="232"/>
      <c r="D166" s="233" t="s">
        <v>170</v>
      </c>
      <c r="E166" s="232"/>
      <c r="F166" s="235" t="s">
        <v>239</v>
      </c>
      <c r="G166" s="232"/>
      <c r="H166" s="236">
        <v>2220</v>
      </c>
      <c r="I166" s="237"/>
      <c r="J166" s="232"/>
      <c r="K166" s="232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170</v>
      </c>
      <c r="AU166" s="242" t="s">
        <v>97</v>
      </c>
      <c r="AV166" s="13" t="s">
        <v>90</v>
      </c>
      <c r="AW166" s="13" t="s">
        <v>4</v>
      </c>
      <c r="AX166" s="13" t="s">
        <v>88</v>
      </c>
      <c r="AY166" s="242" t="s">
        <v>130</v>
      </c>
    </row>
    <row r="167" s="2" customFormat="1" ht="24.15" customHeight="1">
      <c r="A167" s="37"/>
      <c r="B167" s="38"/>
      <c r="C167" s="218" t="s">
        <v>240</v>
      </c>
      <c r="D167" s="218" t="s">
        <v>132</v>
      </c>
      <c r="E167" s="219" t="s">
        <v>241</v>
      </c>
      <c r="F167" s="220" t="s">
        <v>242</v>
      </c>
      <c r="G167" s="221" t="s">
        <v>135</v>
      </c>
      <c r="H167" s="222">
        <v>2590</v>
      </c>
      <c r="I167" s="223"/>
      <c r="J167" s="224">
        <f>ROUND(I167*H167,2)</f>
        <v>0</v>
      </c>
      <c r="K167" s="220" t="s">
        <v>136</v>
      </c>
      <c r="L167" s="43"/>
      <c r="M167" s="225" t="s">
        <v>1</v>
      </c>
      <c r="N167" s="226" t="s">
        <v>45</v>
      </c>
      <c r="O167" s="90"/>
      <c r="P167" s="227">
        <f>O167*H167</f>
        <v>0</v>
      </c>
      <c r="Q167" s="227">
        <v>0.00060999999999999997</v>
      </c>
      <c r="R167" s="227">
        <f>Q167*H167</f>
        <v>1.5798999999999999</v>
      </c>
      <c r="S167" s="227">
        <v>0</v>
      </c>
      <c r="T167" s="228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9" t="s">
        <v>137</v>
      </c>
      <c r="AT167" s="229" t="s">
        <v>132</v>
      </c>
      <c r="AU167" s="229" t="s">
        <v>97</v>
      </c>
      <c r="AY167" s="16" t="s">
        <v>130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6" t="s">
        <v>88</v>
      </c>
      <c r="BK167" s="230">
        <f>ROUND(I167*H167,2)</f>
        <v>0</v>
      </c>
      <c r="BL167" s="16" t="s">
        <v>137</v>
      </c>
      <c r="BM167" s="229" t="s">
        <v>243</v>
      </c>
    </row>
    <row r="168" s="13" customFormat="1">
      <c r="A168" s="13"/>
      <c r="B168" s="231"/>
      <c r="C168" s="232"/>
      <c r="D168" s="233" t="s">
        <v>170</v>
      </c>
      <c r="E168" s="234" t="s">
        <v>1</v>
      </c>
      <c r="F168" s="235" t="s">
        <v>238</v>
      </c>
      <c r="G168" s="232"/>
      <c r="H168" s="236">
        <v>1850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170</v>
      </c>
      <c r="AU168" s="242" t="s">
        <v>97</v>
      </c>
      <c r="AV168" s="13" t="s">
        <v>90</v>
      </c>
      <c r="AW168" s="13" t="s">
        <v>36</v>
      </c>
      <c r="AX168" s="13" t="s">
        <v>88</v>
      </c>
      <c r="AY168" s="242" t="s">
        <v>130</v>
      </c>
    </row>
    <row r="169" s="13" customFormat="1">
      <c r="A169" s="13"/>
      <c r="B169" s="231"/>
      <c r="C169" s="232"/>
      <c r="D169" s="233" t="s">
        <v>170</v>
      </c>
      <c r="E169" s="232"/>
      <c r="F169" s="235" t="s">
        <v>244</v>
      </c>
      <c r="G169" s="232"/>
      <c r="H169" s="236">
        <v>2590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170</v>
      </c>
      <c r="AU169" s="242" t="s">
        <v>97</v>
      </c>
      <c r="AV169" s="13" t="s">
        <v>90</v>
      </c>
      <c r="AW169" s="13" t="s">
        <v>4</v>
      </c>
      <c r="AX169" s="13" t="s">
        <v>88</v>
      </c>
      <c r="AY169" s="242" t="s">
        <v>130</v>
      </c>
    </row>
    <row r="170" s="12" customFormat="1" ht="20.88" customHeight="1">
      <c r="A170" s="12"/>
      <c r="B170" s="202"/>
      <c r="C170" s="203"/>
      <c r="D170" s="204" t="s">
        <v>79</v>
      </c>
      <c r="E170" s="216" t="s">
        <v>245</v>
      </c>
      <c r="F170" s="216" t="s">
        <v>246</v>
      </c>
      <c r="G170" s="203"/>
      <c r="H170" s="203"/>
      <c r="I170" s="206"/>
      <c r="J170" s="217">
        <f>BK170</f>
        <v>0</v>
      </c>
      <c r="K170" s="203"/>
      <c r="L170" s="208"/>
      <c r="M170" s="209"/>
      <c r="N170" s="210"/>
      <c r="O170" s="210"/>
      <c r="P170" s="211">
        <f>SUM(P171:P183)</f>
        <v>0</v>
      </c>
      <c r="Q170" s="210"/>
      <c r="R170" s="211">
        <f>SUM(R171:R183)</f>
        <v>1.9910625000000002</v>
      </c>
      <c r="S170" s="210"/>
      <c r="T170" s="212">
        <f>SUM(T171:T183)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3" t="s">
        <v>88</v>
      </c>
      <c r="AT170" s="214" t="s">
        <v>79</v>
      </c>
      <c r="AU170" s="214" t="s">
        <v>90</v>
      </c>
      <c r="AY170" s="213" t="s">
        <v>130</v>
      </c>
      <c r="BK170" s="215">
        <f>SUM(BK171:BK183)</f>
        <v>0</v>
      </c>
    </row>
    <row r="171" s="2" customFormat="1" ht="33" customHeight="1">
      <c r="A171" s="37"/>
      <c r="B171" s="38"/>
      <c r="C171" s="218" t="s">
        <v>247</v>
      </c>
      <c r="D171" s="218" t="s">
        <v>132</v>
      </c>
      <c r="E171" s="219" t="s">
        <v>248</v>
      </c>
      <c r="F171" s="220" t="s">
        <v>249</v>
      </c>
      <c r="G171" s="221" t="s">
        <v>135</v>
      </c>
      <c r="H171" s="222">
        <v>1063.75</v>
      </c>
      <c r="I171" s="223"/>
      <c r="J171" s="224">
        <f>ROUND(I171*H171,2)</f>
        <v>0</v>
      </c>
      <c r="K171" s="220" t="s">
        <v>136</v>
      </c>
      <c r="L171" s="43"/>
      <c r="M171" s="225" t="s">
        <v>1</v>
      </c>
      <c r="N171" s="226" t="s">
        <v>45</v>
      </c>
      <c r="O171" s="90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9" t="s">
        <v>137</v>
      </c>
      <c r="AT171" s="229" t="s">
        <v>132</v>
      </c>
      <c r="AU171" s="229" t="s">
        <v>97</v>
      </c>
      <c r="AY171" s="16" t="s">
        <v>130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6" t="s">
        <v>88</v>
      </c>
      <c r="BK171" s="230">
        <f>ROUND(I171*H171,2)</f>
        <v>0</v>
      </c>
      <c r="BL171" s="16" t="s">
        <v>137</v>
      </c>
      <c r="BM171" s="229" t="s">
        <v>250</v>
      </c>
    </row>
    <row r="172" s="13" customFormat="1">
      <c r="A172" s="13"/>
      <c r="B172" s="231"/>
      <c r="C172" s="232"/>
      <c r="D172" s="233" t="s">
        <v>170</v>
      </c>
      <c r="E172" s="232"/>
      <c r="F172" s="235" t="s">
        <v>251</v>
      </c>
      <c r="G172" s="232"/>
      <c r="H172" s="236">
        <v>1063.75</v>
      </c>
      <c r="I172" s="237"/>
      <c r="J172" s="232"/>
      <c r="K172" s="232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170</v>
      </c>
      <c r="AU172" s="242" t="s">
        <v>97</v>
      </c>
      <c r="AV172" s="13" t="s">
        <v>90</v>
      </c>
      <c r="AW172" s="13" t="s">
        <v>4</v>
      </c>
      <c r="AX172" s="13" t="s">
        <v>88</v>
      </c>
      <c r="AY172" s="242" t="s">
        <v>130</v>
      </c>
    </row>
    <row r="173" s="2" customFormat="1" ht="49.05" customHeight="1">
      <c r="A173" s="37"/>
      <c r="B173" s="38"/>
      <c r="C173" s="218" t="s">
        <v>252</v>
      </c>
      <c r="D173" s="218" t="s">
        <v>132</v>
      </c>
      <c r="E173" s="219" t="s">
        <v>253</v>
      </c>
      <c r="F173" s="220" t="s">
        <v>254</v>
      </c>
      <c r="G173" s="221" t="s">
        <v>135</v>
      </c>
      <c r="H173" s="222">
        <v>1017.5</v>
      </c>
      <c r="I173" s="223"/>
      <c r="J173" s="224">
        <f>ROUND(I173*H173,2)</f>
        <v>0</v>
      </c>
      <c r="K173" s="220" t="s">
        <v>136</v>
      </c>
      <c r="L173" s="43"/>
      <c r="M173" s="225" t="s">
        <v>1</v>
      </c>
      <c r="N173" s="226" t="s">
        <v>45</v>
      </c>
      <c r="O173" s="90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9" t="s">
        <v>137</v>
      </c>
      <c r="AT173" s="229" t="s">
        <v>132</v>
      </c>
      <c r="AU173" s="229" t="s">
        <v>97</v>
      </c>
      <c r="AY173" s="16" t="s">
        <v>130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6" t="s">
        <v>88</v>
      </c>
      <c r="BK173" s="230">
        <f>ROUND(I173*H173,2)</f>
        <v>0</v>
      </c>
      <c r="BL173" s="16" t="s">
        <v>137</v>
      </c>
      <c r="BM173" s="229" t="s">
        <v>255</v>
      </c>
    </row>
    <row r="174" s="13" customFormat="1">
      <c r="A174" s="13"/>
      <c r="B174" s="231"/>
      <c r="C174" s="232"/>
      <c r="D174" s="233" t="s">
        <v>170</v>
      </c>
      <c r="E174" s="232"/>
      <c r="F174" s="235" t="s">
        <v>256</v>
      </c>
      <c r="G174" s="232"/>
      <c r="H174" s="236">
        <v>1017.5</v>
      </c>
      <c r="I174" s="237"/>
      <c r="J174" s="232"/>
      <c r="K174" s="232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170</v>
      </c>
      <c r="AU174" s="242" t="s">
        <v>97</v>
      </c>
      <c r="AV174" s="13" t="s">
        <v>90</v>
      </c>
      <c r="AW174" s="13" t="s">
        <v>4</v>
      </c>
      <c r="AX174" s="13" t="s">
        <v>88</v>
      </c>
      <c r="AY174" s="242" t="s">
        <v>130</v>
      </c>
    </row>
    <row r="175" s="2" customFormat="1" ht="24.15" customHeight="1">
      <c r="A175" s="37"/>
      <c r="B175" s="38"/>
      <c r="C175" s="218" t="s">
        <v>257</v>
      </c>
      <c r="D175" s="218" t="s">
        <v>132</v>
      </c>
      <c r="E175" s="219" t="s">
        <v>258</v>
      </c>
      <c r="F175" s="220" t="s">
        <v>259</v>
      </c>
      <c r="G175" s="221" t="s">
        <v>135</v>
      </c>
      <c r="H175" s="222">
        <v>1017.5</v>
      </c>
      <c r="I175" s="223"/>
      <c r="J175" s="224">
        <f>ROUND(I175*H175,2)</f>
        <v>0</v>
      </c>
      <c r="K175" s="220" t="s">
        <v>136</v>
      </c>
      <c r="L175" s="43"/>
      <c r="M175" s="225" t="s">
        <v>1</v>
      </c>
      <c r="N175" s="226" t="s">
        <v>45</v>
      </c>
      <c r="O175" s="90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9" t="s">
        <v>137</v>
      </c>
      <c r="AT175" s="229" t="s">
        <v>132</v>
      </c>
      <c r="AU175" s="229" t="s">
        <v>97</v>
      </c>
      <c r="AY175" s="16" t="s">
        <v>130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6" t="s">
        <v>88</v>
      </c>
      <c r="BK175" s="230">
        <f>ROUND(I175*H175,2)</f>
        <v>0</v>
      </c>
      <c r="BL175" s="16" t="s">
        <v>137</v>
      </c>
      <c r="BM175" s="229" t="s">
        <v>260</v>
      </c>
    </row>
    <row r="176" s="13" customFormat="1">
      <c r="A176" s="13"/>
      <c r="B176" s="231"/>
      <c r="C176" s="232"/>
      <c r="D176" s="233" t="s">
        <v>170</v>
      </c>
      <c r="E176" s="232"/>
      <c r="F176" s="235" t="s">
        <v>256</v>
      </c>
      <c r="G176" s="232"/>
      <c r="H176" s="236">
        <v>1017.5</v>
      </c>
      <c r="I176" s="237"/>
      <c r="J176" s="232"/>
      <c r="K176" s="232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170</v>
      </c>
      <c r="AU176" s="242" t="s">
        <v>97</v>
      </c>
      <c r="AV176" s="13" t="s">
        <v>90</v>
      </c>
      <c r="AW176" s="13" t="s">
        <v>4</v>
      </c>
      <c r="AX176" s="13" t="s">
        <v>88</v>
      </c>
      <c r="AY176" s="242" t="s">
        <v>130</v>
      </c>
    </row>
    <row r="177" s="2" customFormat="1" ht="49.05" customHeight="1">
      <c r="A177" s="37"/>
      <c r="B177" s="38"/>
      <c r="C177" s="218" t="s">
        <v>261</v>
      </c>
      <c r="D177" s="218" t="s">
        <v>132</v>
      </c>
      <c r="E177" s="219" t="s">
        <v>262</v>
      </c>
      <c r="F177" s="220" t="s">
        <v>263</v>
      </c>
      <c r="G177" s="221" t="s">
        <v>135</v>
      </c>
      <c r="H177" s="222">
        <v>971.25</v>
      </c>
      <c r="I177" s="223"/>
      <c r="J177" s="224">
        <f>ROUND(I177*H177,2)</f>
        <v>0</v>
      </c>
      <c r="K177" s="220" t="s">
        <v>136</v>
      </c>
      <c r="L177" s="43"/>
      <c r="M177" s="225" t="s">
        <v>1</v>
      </c>
      <c r="N177" s="226" t="s">
        <v>45</v>
      </c>
      <c r="O177" s="90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9" t="s">
        <v>137</v>
      </c>
      <c r="AT177" s="229" t="s">
        <v>132</v>
      </c>
      <c r="AU177" s="229" t="s">
        <v>97</v>
      </c>
      <c r="AY177" s="16" t="s">
        <v>130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6" t="s">
        <v>88</v>
      </c>
      <c r="BK177" s="230">
        <f>ROUND(I177*H177,2)</f>
        <v>0</v>
      </c>
      <c r="BL177" s="16" t="s">
        <v>137</v>
      </c>
      <c r="BM177" s="229" t="s">
        <v>264</v>
      </c>
    </row>
    <row r="178" s="13" customFormat="1">
      <c r="A178" s="13"/>
      <c r="B178" s="231"/>
      <c r="C178" s="232"/>
      <c r="D178" s="233" t="s">
        <v>170</v>
      </c>
      <c r="E178" s="232"/>
      <c r="F178" s="235" t="s">
        <v>265</v>
      </c>
      <c r="G178" s="232"/>
      <c r="H178" s="236">
        <v>971.25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170</v>
      </c>
      <c r="AU178" s="242" t="s">
        <v>97</v>
      </c>
      <c r="AV178" s="13" t="s">
        <v>90</v>
      </c>
      <c r="AW178" s="13" t="s">
        <v>4</v>
      </c>
      <c r="AX178" s="13" t="s">
        <v>88</v>
      </c>
      <c r="AY178" s="242" t="s">
        <v>130</v>
      </c>
    </row>
    <row r="179" s="2" customFormat="1" ht="24.15" customHeight="1">
      <c r="A179" s="37"/>
      <c r="B179" s="38"/>
      <c r="C179" s="218" t="s">
        <v>266</v>
      </c>
      <c r="D179" s="218" t="s">
        <v>132</v>
      </c>
      <c r="E179" s="219" t="s">
        <v>267</v>
      </c>
      <c r="F179" s="220" t="s">
        <v>268</v>
      </c>
      <c r="G179" s="221" t="s">
        <v>135</v>
      </c>
      <c r="H179" s="222">
        <v>971.25</v>
      </c>
      <c r="I179" s="223"/>
      <c r="J179" s="224">
        <f>ROUND(I179*H179,2)</f>
        <v>0</v>
      </c>
      <c r="K179" s="220" t="s">
        <v>136</v>
      </c>
      <c r="L179" s="43"/>
      <c r="M179" s="225" t="s">
        <v>1</v>
      </c>
      <c r="N179" s="226" t="s">
        <v>45</v>
      </c>
      <c r="O179" s="90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9" t="s">
        <v>137</v>
      </c>
      <c r="AT179" s="229" t="s">
        <v>132</v>
      </c>
      <c r="AU179" s="229" t="s">
        <v>97</v>
      </c>
      <c r="AY179" s="16" t="s">
        <v>130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6" t="s">
        <v>88</v>
      </c>
      <c r="BK179" s="230">
        <f>ROUND(I179*H179,2)</f>
        <v>0</v>
      </c>
      <c r="BL179" s="16" t="s">
        <v>137</v>
      </c>
      <c r="BM179" s="229" t="s">
        <v>269</v>
      </c>
    </row>
    <row r="180" s="13" customFormat="1">
      <c r="A180" s="13"/>
      <c r="B180" s="231"/>
      <c r="C180" s="232"/>
      <c r="D180" s="233" t="s">
        <v>170</v>
      </c>
      <c r="E180" s="232"/>
      <c r="F180" s="235" t="s">
        <v>265</v>
      </c>
      <c r="G180" s="232"/>
      <c r="H180" s="236">
        <v>971.25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170</v>
      </c>
      <c r="AU180" s="242" t="s">
        <v>97</v>
      </c>
      <c r="AV180" s="13" t="s">
        <v>90</v>
      </c>
      <c r="AW180" s="13" t="s">
        <v>4</v>
      </c>
      <c r="AX180" s="13" t="s">
        <v>88</v>
      </c>
      <c r="AY180" s="242" t="s">
        <v>130</v>
      </c>
    </row>
    <row r="181" s="2" customFormat="1" ht="33" customHeight="1">
      <c r="A181" s="37"/>
      <c r="B181" s="38"/>
      <c r="C181" s="218" t="s">
        <v>270</v>
      </c>
      <c r="D181" s="218" t="s">
        <v>132</v>
      </c>
      <c r="E181" s="219" t="s">
        <v>271</v>
      </c>
      <c r="F181" s="220" t="s">
        <v>272</v>
      </c>
      <c r="G181" s="221" t="s">
        <v>135</v>
      </c>
      <c r="H181" s="222">
        <v>971.25</v>
      </c>
      <c r="I181" s="223"/>
      <c r="J181" s="224">
        <f>ROUND(I181*H181,2)</f>
        <v>0</v>
      </c>
      <c r="K181" s="220" t="s">
        <v>136</v>
      </c>
      <c r="L181" s="43"/>
      <c r="M181" s="225" t="s">
        <v>1</v>
      </c>
      <c r="N181" s="226" t="s">
        <v>45</v>
      </c>
      <c r="O181" s="90"/>
      <c r="P181" s="227">
        <f>O181*H181</f>
        <v>0</v>
      </c>
      <c r="Q181" s="227">
        <v>0.0020500000000000002</v>
      </c>
      <c r="R181" s="227">
        <f>Q181*H181</f>
        <v>1.9910625000000002</v>
      </c>
      <c r="S181" s="227">
        <v>0</v>
      </c>
      <c r="T181" s="228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9" t="s">
        <v>137</v>
      </c>
      <c r="AT181" s="229" t="s">
        <v>132</v>
      </c>
      <c r="AU181" s="229" t="s">
        <v>97</v>
      </c>
      <c r="AY181" s="16" t="s">
        <v>130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6" t="s">
        <v>88</v>
      </c>
      <c r="BK181" s="230">
        <f>ROUND(I181*H181,2)</f>
        <v>0</v>
      </c>
      <c r="BL181" s="16" t="s">
        <v>137</v>
      </c>
      <c r="BM181" s="229" t="s">
        <v>273</v>
      </c>
    </row>
    <row r="182" s="13" customFormat="1">
      <c r="A182" s="13"/>
      <c r="B182" s="231"/>
      <c r="C182" s="232"/>
      <c r="D182" s="233" t="s">
        <v>170</v>
      </c>
      <c r="E182" s="232"/>
      <c r="F182" s="235" t="s">
        <v>265</v>
      </c>
      <c r="G182" s="232"/>
      <c r="H182" s="236">
        <v>971.25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170</v>
      </c>
      <c r="AU182" s="242" t="s">
        <v>97</v>
      </c>
      <c r="AV182" s="13" t="s">
        <v>90</v>
      </c>
      <c r="AW182" s="13" t="s">
        <v>4</v>
      </c>
      <c r="AX182" s="13" t="s">
        <v>88</v>
      </c>
      <c r="AY182" s="242" t="s">
        <v>130</v>
      </c>
    </row>
    <row r="183" s="2" customFormat="1" ht="49.05" customHeight="1">
      <c r="A183" s="37"/>
      <c r="B183" s="38"/>
      <c r="C183" s="218" t="s">
        <v>274</v>
      </c>
      <c r="D183" s="218" t="s">
        <v>132</v>
      </c>
      <c r="E183" s="219" t="s">
        <v>275</v>
      </c>
      <c r="F183" s="220" t="s">
        <v>276</v>
      </c>
      <c r="G183" s="221" t="s">
        <v>135</v>
      </c>
      <c r="H183" s="222">
        <v>925</v>
      </c>
      <c r="I183" s="223"/>
      <c r="J183" s="224">
        <f>ROUND(I183*H183,2)</f>
        <v>0</v>
      </c>
      <c r="K183" s="220" t="s">
        <v>136</v>
      </c>
      <c r="L183" s="43"/>
      <c r="M183" s="225" t="s">
        <v>1</v>
      </c>
      <c r="N183" s="226" t="s">
        <v>45</v>
      </c>
      <c r="O183" s="90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9" t="s">
        <v>137</v>
      </c>
      <c r="AT183" s="229" t="s">
        <v>132</v>
      </c>
      <c r="AU183" s="229" t="s">
        <v>97</v>
      </c>
      <c r="AY183" s="16" t="s">
        <v>130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6" t="s">
        <v>88</v>
      </c>
      <c r="BK183" s="230">
        <f>ROUND(I183*H183,2)</f>
        <v>0</v>
      </c>
      <c r="BL183" s="16" t="s">
        <v>137</v>
      </c>
      <c r="BM183" s="229" t="s">
        <v>277</v>
      </c>
    </row>
    <row r="184" s="12" customFormat="1" ht="20.88" customHeight="1">
      <c r="A184" s="12"/>
      <c r="B184" s="202"/>
      <c r="C184" s="203"/>
      <c r="D184" s="204" t="s">
        <v>79</v>
      </c>
      <c r="E184" s="216" t="s">
        <v>278</v>
      </c>
      <c r="F184" s="216" t="s">
        <v>279</v>
      </c>
      <c r="G184" s="203"/>
      <c r="H184" s="203"/>
      <c r="I184" s="206"/>
      <c r="J184" s="217">
        <f>BK184</f>
        <v>0</v>
      </c>
      <c r="K184" s="203"/>
      <c r="L184" s="208"/>
      <c r="M184" s="209"/>
      <c r="N184" s="210"/>
      <c r="O184" s="210"/>
      <c r="P184" s="211">
        <f>SUM(P185:P192)</f>
        <v>0</v>
      </c>
      <c r="Q184" s="210"/>
      <c r="R184" s="211">
        <f>SUM(R185:R192)</f>
        <v>2.6911999999999998</v>
      </c>
      <c r="S184" s="210"/>
      <c r="T184" s="212">
        <f>SUM(T185:T192)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3" t="s">
        <v>88</v>
      </c>
      <c r="AT184" s="214" t="s">
        <v>79</v>
      </c>
      <c r="AU184" s="214" t="s">
        <v>90</v>
      </c>
      <c r="AY184" s="213" t="s">
        <v>130</v>
      </c>
      <c r="BK184" s="215">
        <f>SUM(BK185:BK192)</f>
        <v>0</v>
      </c>
    </row>
    <row r="185" s="2" customFormat="1" ht="33" customHeight="1">
      <c r="A185" s="37"/>
      <c r="B185" s="38"/>
      <c r="C185" s="218" t="s">
        <v>280</v>
      </c>
      <c r="D185" s="218" t="s">
        <v>132</v>
      </c>
      <c r="E185" s="219" t="s">
        <v>281</v>
      </c>
      <c r="F185" s="220" t="s">
        <v>282</v>
      </c>
      <c r="G185" s="221" t="s">
        <v>135</v>
      </c>
      <c r="H185" s="222">
        <v>405</v>
      </c>
      <c r="I185" s="223"/>
      <c r="J185" s="224">
        <f>ROUND(I185*H185,2)</f>
        <v>0</v>
      </c>
      <c r="K185" s="220" t="s">
        <v>136</v>
      </c>
      <c r="L185" s="43"/>
      <c r="M185" s="225" t="s">
        <v>1</v>
      </c>
      <c r="N185" s="226" t="s">
        <v>45</v>
      </c>
      <c r="O185" s="90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9" t="s">
        <v>137</v>
      </c>
      <c r="AT185" s="229" t="s">
        <v>132</v>
      </c>
      <c r="AU185" s="229" t="s">
        <v>97</v>
      </c>
      <c r="AY185" s="16" t="s">
        <v>130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6" t="s">
        <v>88</v>
      </c>
      <c r="BK185" s="230">
        <f>ROUND(I185*H185,2)</f>
        <v>0</v>
      </c>
      <c r="BL185" s="16" t="s">
        <v>137</v>
      </c>
      <c r="BM185" s="229" t="s">
        <v>283</v>
      </c>
    </row>
    <row r="186" s="13" customFormat="1">
      <c r="A186" s="13"/>
      <c r="B186" s="231"/>
      <c r="C186" s="232"/>
      <c r="D186" s="233" t="s">
        <v>170</v>
      </c>
      <c r="E186" s="234" t="s">
        <v>1</v>
      </c>
      <c r="F186" s="235" t="s">
        <v>284</v>
      </c>
      <c r="G186" s="232"/>
      <c r="H186" s="236">
        <v>405</v>
      </c>
      <c r="I186" s="237"/>
      <c r="J186" s="232"/>
      <c r="K186" s="232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170</v>
      </c>
      <c r="AU186" s="242" t="s">
        <v>97</v>
      </c>
      <c r="AV186" s="13" t="s">
        <v>90</v>
      </c>
      <c r="AW186" s="13" t="s">
        <v>36</v>
      </c>
      <c r="AX186" s="13" t="s">
        <v>88</v>
      </c>
      <c r="AY186" s="242" t="s">
        <v>130</v>
      </c>
    </row>
    <row r="187" s="2" customFormat="1" ht="78" customHeight="1">
      <c r="A187" s="37"/>
      <c r="B187" s="38"/>
      <c r="C187" s="218" t="s">
        <v>285</v>
      </c>
      <c r="D187" s="218" t="s">
        <v>132</v>
      </c>
      <c r="E187" s="219" t="s">
        <v>286</v>
      </c>
      <c r="F187" s="220" t="s">
        <v>287</v>
      </c>
      <c r="G187" s="221" t="s">
        <v>135</v>
      </c>
      <c r="H187" s="222">
        <v>10</v>
      </c>
      <c r="I187" s="223"/>
      <c r="J187" s="224">
        <f>ROUND(I187*H187,2)</f>
        <v>0</v>
      </c>
      <c r="K187" s="220" t="s">
        <v>136</v>
      </c>
      <c r="L187" s="43"/>
      <c r="M187" s="225" t="s">
        <v>1</v>
      </c>
      <c r="N187" s="226" t="s">
        <v>45</v>
      </c>
      <c r="O187" s="90"/>
      <c r="P187" s="227">
        <f>O187*H187</f>
        <v>0</v>
      </c>
      <c r="Q187" s="227">
        <v>0.090620000000000006</v>
      </c>
      <c r="R187" s="227">
        <f>Q187*H187</f>
        <v>0.90620000000000012</v>
      </c>
      <c r="S187" s="227">
        <v>0</v>
      </c>
      <c r="T187" s="228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9" t="s">
        <v>137</v>
      </c>
      <c r="AT187" s="229" t="s">
        <v>132</v>
      </c>
      <c r="AU187" s="229" t="s">
        <v>97</v>
      </c>
      <c r="AY187" s="16" t="s">
        <v>130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6" t="s">
        <v>88</v>
      </c>
      <c r="BK187" s="230">
        <f>ROUND(I187*H187,2)</f>
        <v>0</v>
      </c>
      <c r="BL187" s="16" t="s">
        <v>137</v>
      </c>
      <c r="BM187" s="229" t="s">
        <v>288</v>
      </c>
    </row>
    <row r="188" s="2" customFormat="1" ht="24.15" customHeight="1">
      <c r="A188" s="37"/>
      <c r="B188" s="38"/>
      <c r="C188" s="254" t="s">
        <v>289</v>
      </c>
      <c r="D188" s="254" t="s">
        <v>192</v>
      </c>
      <c r="E188" s="255" t="s">
        <v>290</v>
      </c>
      <c r="F188" s="256" t="s">
        <v>291</v>
      </c>
      <c r="G188" s="257" t="s">
        <v>135</v>
      </c>
      <c r="H188" s="258">
        <v>10.199999999999999</v>
      </c>
      <c r="I188" s="259"/>
      <c r="J188" s="260">
        <f>ROUND(I188*H188,2)</f>
        <v>0</v>
      </c>
      <c r="K188" s="256" t="s">
        <v>136</v>
      </c>
      <c r="L188" s="261"/>
      <c r="M188" s="262" t="s">
        <v>1</v>
      </c>
      <c r="N188" s="263" t="s">
        <v>45</v>
      </c>
      <c r="O188" s="90"/>
      <c r="P188" s="227">
        <f>O188*H188</f>
        <v>0</v>
      </c>
      <c r="Q188" s="227">
        <v>0.17499999999999999</v>
      </c>
      <c r="R188" s="227">
        <f>Q188*H188</f>
        <v>1.7849999999999997</v>
      </c>
      <c r="S188" s="227">
        <v>0</v>
      </c>
      <c r="T188" s="228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9" t="s">
        <v>161</v>
      </c>
      <c r="AT188" s="229" t="s">
        <v>192</v>
      </c>
      <c r="AU188" s="229" t="s">
        <v>97</v>
      </c>
      <c r="AY188" s="16" t="s">
        <v>130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6" t="s">
        <v>88</v>
      </c>
      <c r="BK188" s="230">
        <f>ROUND(I188*H188,2)</f>
        <v>0</v>
      </c>
      <c r="BL188" s="16" t="s">
        <v>137</v>
      </c>
      <c r="BM188" s="229" t="s">
        <v>292</v>
      </c>
    </row>
    <row r="189" s="13" customFormat="1">
      <c r="A189" s="13"/>
      <c r="B189" s="231"/>
      <c r="C189" s="232"/>
      <c r="D189" s="233" t="s">
        <v>170</v>
      </c>
      <c r="E189" s="232"/>
      <c r="F189" s="235" t="s">
        <v>293</v>
      </c>
      <c r="G189" s="232"/>
      <c r="H189" s="236">
        <v>10.199999999999999</v>
      </c>
      <c r="I189" s="237"/>
      <c r="J189" s="232"/>
      <c r="K189" s="232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170</v>
      </c>
      <c r="AU189" s="242" t="s">
        <v>97</v>
      </c>
      <c r="AV189" s="13" t="s">
        <v>90</v>
      </c>
      <c r="AW189" s="13" t="s">
        <v>4</v>
      </c>
      <c r="AX189" s="13" t="s">
        <v>88</v>
      </c>
      <c r="AY189" s="242" t="s">
        <v>130</v>
      </c>
    </row>
    <row r="190" s="2" customFormat="1" ht="33" customHeight="1">
      <c r="A190" s="37"/>
      <c r="B190" s="38"/>
      <c r="C190" s="218" t="s">
        <v>294</v>
      </c>
      <c r="D190" s="218" t="s">
        <v>132</v>
      </c>
      <c r="E190" s="219" t="s">
        <v>295</v>
      </c>
      <c r="F190" s="220" t="s">
        <v>296</v>
      </c>
      <c r="G190" s="221" t="s">
        <v>135</v>
      </c>
      <c r="H190" s="222">
        <v>395</v>
      </c>
      <c r="I190" s="223"/>
      <c r="J190" s="224">
        <f>ROUND(I190*H190,2)</f>
        <v>0</v>
      </c>
      <c r="K190" s="220" t="s">
        <v>136</v>
      </c>
      <c r="L190" s="43"/>
      <c r="M190" s="225" t="s">
        <v>1</v>
      </c>
      <c r="N190" s="226" t="s">
        <v>45</v>
      </c>
      <c r="O190" s="90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9" t="s">
        <v>137</v>
      </c>
      <c r="AT190" s="229" t="s">
        <v>132</v>
      </c>
      <c r="AU190" s="229" t="s">
        <v>97</v>
      </c>
      <c r="AY190" s="16" t="s">
        <v>130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6" t="s">
        <v>88</v>
      </c>
      <c r="BK190" s="230">
        <f>ROUND(I190*H190,2)</f>
        <v>0</v>
      </c>
      <c r="BL190" s="16" t="s">
        <v>137</v>
      </c>
      <c r="BM190" s="229" t="s">
        <v>297</v>
      </c>
    </row>
    <row r="191" s="2" customFormat="1" ht="24.15" customHeight="1">
      <c r="A191" s="37"/>
      <c r="B191" s="38"/>
      <c r="C191" s="218" t="s">
        <v>298</v>
      </c>
      <c r="D191" s="218" t="s">
        <v>132</v>
      </c>
      <c r="E191" s="219" t="s">
        <v>258</v>
      </c>
      <c r="F191" s="220" t="s">
        <v>259</v>
      </c>
      <c r="G191" s="221" t="s">
        <v>135</v>
      </c>
      <c r="H191" s="222">
        <v>395</v>
      </c>
      <c r="I191" s="223"/>
      <c r="J191" s="224">
        <f>ROUND(I191*H191,2)</f>
        <v>0</v>
      </c>
      <c r="K191" s="220" t="s">
        <v>136</v>
      </c>
      <c r="L191" s="43"/>
      <c r="M191" s="225" t="s">
        <v>1</v>
      </c>
      <c r="N191" s="226" t="s">
        <v>45</v>
      </c>
      <c r="O191" s="90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9" t="s">
        <v>137</v>
      </c>
      <c r="AT191" s="229" t="s">
        <v>132</v>
      </c>
      <c r="AU191" s="229" t="s">
        <v>97</v>
      </c>
      <c r="AY191" s="16" t="s">
        <v>130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6" t="s">
        <v>88</v>
      </c>
      <c r="BK191" s="230">
        <f>ROUND(I191*H191,2)</f>
        <v>0</v>
      </c>
      <c r="BL191" s="16" t="s">
        <v>137</v>
      </c>
      <c r="BM191" s="229" t="s">
        <v>299</v>
      </c>
    </row>
    <row r="192" s="2" customFormat="1" ht="49.05" customHeight="1">
      <c r="A192" s="37"/>
      <c r="B192" s="38"/>
      <c r="C192" s="218" t="s">
        <v>300</v>
      </c>
      <c r="D192" s="218" t="s">
        <v>132</v>
      </c>
      <c r="E192" s="219" t="s">
        <v>301</v>
      </c>
      <c r="F192" s="220" t="s">
        <v>302</v>
      </c>
      <c r="G192" s="221" t="s">
        <v>135</v>
      </c>
      <c r="H192" s="222">
        <v>395</v>
      </c>
      <c r="I192" s="223"/>
      <c r="J192" s="224">
        <f>ROUND(I192*H192,2)</f>
        <v>0</v>
      </c>
      <c r="K192" s="220" t="s">
        <v>136</v>
      </c>
      <c r="L192" s="43"/>
      <c r="M192" s="225" t="s">
        <v>1</v>
      </c>
      <c r="N192" s="226" t="s">
        <v>45</v>
      </c>
      <c r="O192" s="90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9" t="s">
        <v>137</v>
      </c>
      <c r="AT192" s="229" t="s">
        <v>132</v>
      </c>
      <c r="AU192" s="229" t="s">
        <v>97</v>
      </c>
      <c r="AY192" s="16" t="s">
        <v>130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6" t="s">
        <v>88</v>
      </c>
      <c r="BK192" s="230">
        <f>ROUND(I192*H192,2)</f>
        <v>0</v>
      </c>
      <c r="BL192" s="16" t="s">
        <v>137</v>
      </c>
      <c r="BM192" s="229" t="s">
        <v>303</v>
      </c>
    </row>
    <row r="193" s="12" customFormat="1" ht="22.8" customHeight="1">
      <c r="A193" s="12"/>
      <c r="B193" s="202"/>
      <c r="C193" s="203"/>
      <c r="D193" s="204" t="s">
        <v>79</v>
      </c>
      <c r="E193" s="216" t="s">
        <v>165</v>
      </c>
      <c r="F193" s="216" t="s">
        <v>304</v>
      </c>
      <c r="G193" s="203"/>
      <c r="H193" s="203"/>
      <c r="I193" s="206"/>
      <c r="J193" s="217">
        <f>BK193</f>
        <v>0</v>
      </c>
      <c r="K193" s="203"/>
      <c r="L193" s="208"/>
      <c r="M193" s="209"/>
      <c r="N193" s="210"/>
      <c r="O193" s="210"/>
      <c r="P193" s="211">
        <f>SUM(P194:P204)</f>
        <v>0</v>
      </c>
      <c r="Q193" s="210"/>
      <c r="R193" s="211">
        <f>SUM(R194:R204)</f>
        <v>62.685366160000001</v>
      </c>
      <c r="S193" s="210"/>
      <c r="T193" s="212">
        <f>SUM(T194:T204)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3" t="s">
        <v>88</v>
      </c>
      <c r="AT193" s="214" t="s">
        <v>79</v>
      </c>
      <c r="AU193" s="214" t="s">
        <v>88</v>
      </c>
      <c r="AY193" s="213" t="s">
        <v>130</v>
      </c>
      <c r="BK193" s="215">
        <f>SUM(BK194:BK204)</f>
        <v>0</v>
      </c>
    </row>
    <row r="194" s="2" customFormat="1" ht="49.05" customHeight="1">
      <c r="A194" s="37"/>
      <c r="B194" s="38"/>
      <c r="C194" s="218" t="s">
        <v>305</v>
      </c>
      <c r="D194" s="218" t="s">
        <v>132</v>
      </c>
      <c r="E194" s="219" t="s">
        <v>306</v>
      </c>
      <c r="F194" s="220" t="s">
        <v>307</v>
      </c>
      <c r="G194" s="221" t="s">
        <v>159</v>
      </c>
      <c r="H194" s="222">
        <v>178</v>
      </c>
      <c r="I194" s="223"/>
      <c r="J194" s="224">
        <f>ROUND(I194*H194,2)</f>
        <v>0</v>
      </c>
      <c r="K194" s="220" t="s">
        <v>136</v>
      </c>
      <c r="L194" s="43"/>
      <c r="M194" s="225" t="s">
        <v>1</v>
      </c>
      <c r="N194" s="226" t="s">
        <v>45</v>
      </c>
      <c r="O194" s="90"/>
      <c r="P194" s="227">
        <f>O194*H194</f>
        <v>0</v>
      </c>
      <c r="Q194" s="227">
        <v>0.15539952000000001</v>
      </c>
      <c r="R194" s="227">
        <f>Q194*H194</f>
        <v>27.661114560000001</v>
      </c>
      <c r="S194" s="227">
        <v>0</v>
      </c>
      <c r="T194" s="228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9" t="s">
        <v>137</v>
      </c>
      <c r="AT194" s="229" t="s">
        <v>132</v>
      </c>
      <c r="AU194" s="229" t="s">
        <v>90</v>
      </c>
      <c r="AY194" s="16" t="s">
        <v>130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6" t="s">
        <v>88</v>
      </c>
      <c r="BK194" s="230">
        <f>ROUND(I194*H194,2)</f>
        <v>0</v>
      </c>
      <c r="BL194" s="16" t="s">
        <v>137</v>
      </c>
      <c r="BM194" s="229" t="s">
        <v>308</v>
      </c>
    </row>
    <row r="195" s="2" customFormat="1" ht="16.5" customHeight="1">
      <c r="A195" s="37"/>
      <c r="B195" s="38"/>
      <c r="C195" s="254" t="s">
        <v>309</v>
      </c>
      <c r="D195" s="254" t="s">
        <v>192</v>
      </c>
      <c r="E195" s="255" t="s">
        <v>310</v>
      </c>
      <c r="F195" s="256" t="s">
        <v>311</v>
      </c>
      <c r="G195" s="257" t="s">
        <v>159</v>
      </c>
      <c r="H195" s="258">
        <v>155.03999999999999</v>
      </c>
      <c r="I195" s="259"/>
      <c r="J195" s="260">
        <f>ROUND(I195*H195,2)</f>
        <v>0</v>
      </c>
      <c r="K195" s="256" t="s">
        <v>136</v>
      </c>
      <c r="L195" s="261"/>
      <c r="M195" s="262" t="s">
        <v>1</v>
      </c>
      <c r="N195" s="263" t="s">
        <v>45</v>
      </c>
      <c r="O195" s="90"/>
      <c r="P195" s="227">
        <f>O195*H195</f>
        <v>0</v>
      </c>
      <c r="Q195" s="227">
        <v>0.080000000000000002</v>
      </c>
      <c r="R195" s="227">
        <f>Q195*H195</f>
        <v>12.4032</v>
      </c>
      <c r="S195" s="227">
        <v>0</v>
      </c>
      <c r="T195" s="228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9" t="s">
        <v>161</v>
      </c>
      <c r="AT195" s="229" t="s">
        <v>192</v>
      </c>
      <c r="AU195" s="229" t="s">
        <v>90</v>
      </c>
      <c r="AY195" s="16" t="s">
        <v>130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6" t="s">
        <v>88</v>
      </c>
      <c r="BK195" s="230">
        <f>ROUND(I195*H195,2)</f>
        <v>0</v>
      </c>
      <c r="BL195" s="16" t="s">
        <v>137</v>
      </c>
      <c r="BM195" s="229" t="s">
        <v>312</v>
      </c>
    </row>
    <row r="196" s="13" customFormat="1">
      <c r="A196" s="13"/>
      <c r="B196" s="231"/>
      <c r="C196" s="232"/>
      <c r="D196" s="233" t="s">
        <v>170</v>
      </c>
      <c r="E196" s="232"/>
      <c r="F196" s="235" t="s">
        <v>313</v>
      </c>
      <c r="G196" s="232"/>
      <c r="H196" s="236">
        <v>155.03999999999999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170</v>
      </c>
      <c r="AU196" s="242" t="s">
        <v>90</v>
      </c>
      <c r="AV196" s="13" t="s">
        <v>90</v>
      </c>
      <c r="AW196" s="13" t="s">
        <v>4</v>
      </c>
      <c r="AX196" s="13" t="s">
        <v>88</v>
      </c>
      <c r="AY196" s="242" t="s">
        <v>130</v>
      </c>
    </row>
    <row r="197" s="2" customFormat="1" ht="24.15" customHeight="1">
      <c r="A197" s="37"/>
      <c r="B197" s="38"/>
      <c r="C197" s="254" t="s">
        <v>314</v>
      </c>
      <c r="D197" s="254" t="s">
        <v>192</v>
      </c>
      <c r="E197" s="255" t="s">
        <v>315</v>
      </c>
      <c r="F197" s="256" t="s">
        <v>316</v>
      </c>
      <c r="G197" s="257" t="s">
        <v>159</v>
      </c>
      <c r="H197" s="258">
        <v>20.399999999999999</v>
      </c>
      <c r="I197" s="259"/>
      <c r="J197" s="260">
        <f>ROUND(I197*H197,2)</f>
        <v>0</v>
      </c>
      <c r="K197" s="256" t="s">
        <v>136</v>
      </c>
      <c r="L197" s="261"/>
      <c r="M197" s="262" t="s">
        <v>1</v>
      </c>
      <c r="N197" s="263" t="s">
        <v>45</v>
      </c>
      <c r="O197" s="90"/>
      <c r="P197" s="227">
        <f>O197*H197</f>
        <v>0</v>
      </c>
      <c r="Q197" s="227">
        <v>0.048300000000000003</v>
      </c>
      <c r="R197" s="227">
        <f>Q197*H197</f>
        <v>0.98531999999999997</v>
      </c>
      <c r="S197" s="227">
        <v>0</v>
      </c>
      <c r="T197" s="228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9" t="s">
        <v>161</v>
      </c>
      <c r="AT197" s="229" t="s">
        <v>192</v>
      </c>
      <c r="AU197" s="229" t="s">
        <v>90</v>
      </c>
      <c r="AY197" s="16" t="s">
        <v>130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6" t="s">
        <v>88</v>
      </c>
      <c r="BK197" s="230">
        <f>ROUND(I197*H197,2)</f>
        <v>0</v>
      </c>
      <c r="BL197" s="16" t="s">
        <v>137</v>
      </c>
      <c r="BM197" s="229" t="s">
        <v>317</v>
      </c>
    </row>
    <row r="198" s="13" customFormat="1">
      <c r="A198" s="13"/>
      <c r="B198" s="231"/>
      <c r="C198" s="232"/>
      <c r="D198" s="233" t="s">
        <v>170</v>
      </c>
      <c r="E198" s="232"/>
      <c r="F198" s="235" t="s">
        <v>318</v>
      </c>
      <c r="G198" s="232"/>
      <c r="H198" s="236">
        <v>20.399999999999999</v>
      </c>
      <c r="I198" s="237"/>
      <c r="J198" s="232"/>
      <c r="K198" s="232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170</v>
      </c>
      <c r="AU198" s="242" t="s">
        <v>90</v>
      </c>
      <c r="AV198" s="13" t="s">
        <v>90</v>
      </c>
      <c r="AW198" s="13" t="s">
        <v>4</v>
      </c>
      <c r="AX198" s="13" t="s">
        <v>88</v>
      </c>
      <c r="AY198" s="242" t="s">
        <v>130</v>
      </c>
    </row>
    <row r="199" s="2" customFormat="1" ht="24.15" customHeight="1">
      <c r="A199" s="37"/>
      <c r="B199" s="38"/>
      <c r="C199" s="254" t="s">
        <v>319</v>
      </c>
      <c r="D199" s="254" t="s">
        <v>192</v>
      </c>
      <c r="E199" s="255" t="s">
        <v>320</v>
      </c>
      <c r="F199" s="256" t="s">
        <v>321</v>
      </c>
      <c r="G199" s="257" t="s">
        <v>159</v>
      </c>
      <c r="H199" s="258">
        <v>6</v>
      </c>
      <c r="I199" s="259"/>
      <c r="J199" s="260">
        <f>ROUND(I199*H199,2)</f>
        <v>0</v>
      </c>
      <c r="K199" s="256" t="s">
        <v>136</v>
      </c>
      <c r="L199" s="261"/>
      <c r="M199" s="262" t="s">
        <v>1</v>
      </c>
      <c r="N199" s="263" t="s">
        <v>45</v>
      </c>
      <c r="O199" s="90"/>
      <c r="P199" s="227">
        <f>O199*H199</f>
        <v>0</v>
      </c>
      <c r="Q199" s="227">
        <v>0.065670000000000006</v>
      </c>
      <c r="R199" s="227">
        <f>Q199*H199</f>
        <v>0.39402000000000004</v>
      </c>
      <c r="S199" s="227">
        <v>0</v>
      </c>
      <c r="T199" s="228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9" t="s">
        <v>161</v>
      </c>
      <c r="AT199" s="229" t="s">
        <v>192</v>
      </c>
      <c r="AU199" s="229" t="s">
        <v>90</v>
      </c>
      <c r="AY199" s="16" t="s">
        <v>130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6" t="s">
        <v>88</v>
      </c>
      <c r="BK199" s="230">
        <f>ROUND(I199*H199,2)</f>
        <v>0</v>
      </c>
      <c r="BL199" s="16" t="s">
        <v>137</v>
      </c>
      <c r="BM199" s="229" t="s">
        <v>322</v>
      </c>
    </row>
    <row r="200" s="2" customFormat="1" ht="49.05" customHeight="1">
      <c r="A200" s="37"/>
      <c r="B200" s="38"/>
      <c r="C200" s="218" t="s">
        <v>323</v>
      </c>
      <c r="D200" s="218" t="s">
        <v>132</v>
      </c>
      <c r="E200" s="219" t="s">
        <v>324</v>
      </c>
      <c r="F200" s="220" t="s">
        <v>325</v>
      </c>
      <c r="G200" s="221" t="s">
        <v>159</v>
      </c>
      <c r="H200" s="222">
        <v>121</v>
      </c>
      <c r="I200" s="223"/>
      <c r="J200" s="224">
        <f>ROUND(I200*H200,2)</f>
        <v>0</v>
      </c>
      <c r="K200" s="220" t="s">
        <v>136</v>
      </c>
      <c r="L200" s="43"/>
      <c r="M200" s="225" t="s">
        <v>1</v>
      </c>
      <c r="N200" s="226" t="s">
        <v>45</v>
      </c>
      <c r="O200" s="90"/>
      <c r="P200" s="227">
        <f>O200*H200</f>
        <v>0</v>
      </c>
      <c r="Q200" s="227">
        <v>0.12949959999999999</v>
      </c>
      <c r="R200" s="227">
        <f>Q200*H200</f>
        <v>15.669451599999999</v>
      </c>
      <c r="S200" s="227">
        <v>0</v>
      </c>
      <c r="T200" s="228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9" t="s">
        <v>137</v>
      </c>
      <c r="AT200" s="229" t="s">
        <v>132</v>
      </c>
      <c r="AU200" s="229" t="s">
        <v>90</v>
      </c>
      <c r="AY200" s="16" t="s">
        <v>130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6" t="s">
        <v>88</v>
      </c>
      <c r="BK200" s="230">
        <f>ROUND(I200*H200,2)</f>
        <v>0</v>
      </c>
      <c r="BL200" s="16" t="s">
        <v>137</v>
      </c>
      <c r="BM200" s="229" t="s">
        <v>326</v>
      </c>
    </row>
    <row r="201" s="2" customFormat="1" ht="16.5" customHeight="1">
      <c r="A201" s="37"/>
      <c r="B201" s="38"/>
      <c r="C201" s="254" t="s">
        <v>327</v>
      </c>
      <c r="D201" s="254" t="s">
        <v>192</v>
      </c>
      <c r="E201" s="255" t="s">
        <v>328</v>
      </c>
      <c r="F201" s="256" t="s">
        <v>329</v>
      </c>
      <c r="G201" s="257" t="s">
        <v>159</v>
      </c>
      <c r="H201" s="258">
        <v>117.3</v>
      </c>
      <c r="I201" s="259"/>
      <c r="J201" s="260">
        <f>ROUND(I201*H201,2)</f>
        <v>0</v>
      </c>
      <c r="K201" s="256" t="s">
        <v>136</v>
      </c>
      <c r="L201" s="261"/>
      <c r="M201" s="262" t="s">
        <v>1</v>
      </c>
      <c r="N201" s="263" t="s">
        <v>45</v>
      </c>
      <c r="O201" s="90"/>
      <c r="P201" s="227">
        <f>O201*H201</f>
        <v>0</v>
      </c>
      <c r="Q201" s="227">
        <v>0.044999999999999998</v>
      </c>
      <c r="R201" s="227">
        <f>Q201*H201</f>
        <v>5.2784999999999993</v>
      </c>
      <c r="S201" s="227">
        <v>0</v>
      </c>
      <c r="T201" s="228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9" t="s">
        <v>161</v>
      </c>
      <c r="AT201" s="229" t="s">
        <v>192</v>
      </c>
      <c r="AU201" s="229" t="s">
        <v>90</v>
      </c>
      <c r="AY201" s="16" t="s">
        <v>130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6" t="s">
        <v>88</v>
      </c>
      <c r="BK201" s="230">
        <f>ROUND(I201*H201,2)</f>
        <v>0</v>
      </c>
      <c r="BL201" s="16" t="s">
        <v>137</v>
      </c>
      <c r="BM201" s="229" t="s">
        <v>330</v>
      </c>
    </row>
    <row r="202" s="13" customFormat="1">
      <c r="A202" s="13"/>
      <c r="B202" s="231"/>
      <c r="C202" s="232"/>
      <c r="D202" s="233" t="s">
        <v>170</v>
      </c>
      <c r="E202" s="232"/>
      <c r="F202" s="235" t="s">
        <v>331</v>
      </c>
      <c r="G202" s="232"/>
      <c r="H202" s="236">
        <v>117.3</v>
      </c>
      <c r="I202" s="237"/>
      <c r="J202" s="232"/>
      <c r="K202" s="232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170</v>
      </c>
      <c r="AU202" s="242" t="s">
        <v>90</v>
      </c>
      <c r="AV202" s="13" t="s">
        <v>90</v>
      </c>
      <c r="AW202" s="13" t="s">
        <v>4</v>
      </c>
      <c r="AX202" s="13" t="s">
        <v>88</v>
      </c>
      <c r="AY202" s="242" t="s">
        <v>130</v>
      </c>
    </row>
    <row r="203" s="2" customFormat="1" ht="21.75" customHeight="1">
      <c r="A203" s="37"/>
      <c r="B203" s="38"/>
      <c r="C203" s="254" t="s">
        <v>332</v>
      </c>
      <c r="D203" s="254" t="s">
        <v>192</v>
      </c>
      <c r="E203" s="255" t="s">
        <v>333</v>
      </c>
      <c r="F203" s="256" t="s">
        <v>334</v>
      </c>
      <c r="G203" s="257" t="s">
        <v>159</v>
      </c>
      <c r="H203" s="258">
        <v>6.1200000000000001</v>
      </c>
      <c r="I203" s="259"/>
      <c r="J203" s="260">
        <f>ROUND(I203*H203,2)</f>
        <v>0</v>
      </c>
      <c r="K203" s="256" t="s">
        <v>136</v>
      </c>
      <c r="L203" s="261"/>
      <c r="M203" s="262" t="s">
        <v>1</v>
      </c>
      <c r="N203" s="263" t="s">
        <v>45</v>
      </c>
      <c r="O203" s="90"/>
      <c r="P203" s="227">
        <f>O203*H203</f>
        <v>0</v>
      </c>
      <c r="Q203" s="227">
        <v>0.048000000000000001</v>
      </c>
      <c r="R203" s="227">
        <f>Q203*H203</f>
        <v>0.29376000000000002</v>
      </c>
      <c r="S203" s="227">
        <v>0</v>
      </c>
      <c r="T203" s="228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9" t="s">
        <v>161</v>
      </c>
      <c r="AT203" s="229" t="s">
        <v>192</v>
      </c>
      <c r="AU203" s="229" t="s">
        <v>90</v>
      </c>
      <c r="AY203" s="16" t="s">
        <v>130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6" t="s">
        <v>88</v>
      </c>
      <c r="BK203" s="230">
        <f>ROUND(I203*H203,2)</f>
        <v>0</v>
      </c>
      <c r="BL203" s="16" t="s">
        <v>137</v>
      </c>
      <c r="BM203" s="229" t="s">
        <v>335</v>
      </c>
    </row>
    <row r="204" s="13" customFormat="1">
      <c r="A204" s="13"/>
      <c r="B204" s="231"/>
      <c r="C204" s="232"/>
      <c r="D204" s="233" t="s">
        <v>170</v>
      </c>
      <c r="E204" s="232"/>
      <c r="F204" s="235" t="s">
        <v>336</v>
      </c>
      <c r="G204" s="232"/>
      <c r="H204" s="236">
        <v>6.1200000000000001</v>
      </c>
      <c r="I204" s="237"/>
      <c r="J204" s="232"/>
      <c r="K204" s="232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170</v>
      </c>
      <c r="AU204" s="242" t="s">
        <v>90</v>
      </c>
      <c r="AV204" s="13" t="s">
        <v>90</v>
      </c>
      <c r="AW204" s="13" t="s">
        <v>4</v>
      </c>
      <c r="AX204" s="13" t="s">
        <v>88</v>
      </c>
      <c r="AY204" s="242" t="s">
        <v>130</v>
      </c>
    </row>
    <row r="205" s="12" customFormat="1" ht="22.8" customHeight="1">
      <c r="A205" s="12"/>
      <c r="B205" s="202"/>
      <c r="C205" s="203"/>
      <c r="D205" s="204" t="s">
        <v>79</v>
      </c>
      <c r="E205" s="216" t="s">
        <v>337</v>
      </c>
      <c r="F205" s="216" t="s">
        <v>338</v>
      </c>
      <c r="G205" s="203"/>
      <c r="H205" s="203"/>
      <c r="I205" s="206"/>
      <c r="J205" s="217">
        <f>BK205</f>
        <v>0</v>
      </c>
      <c r="K205" s="203"/>
      <c r="L205" s="208"/>
      <c r="M205" s="209"/>
      <c r="N205" s="210"/>
      <c r="O205" s="210"/>
      <c r="P205" s="211">
        <f>SUM(P206:P214)</f>
        <v>0</v>
      </c>
      <c r="Q205" s="210"/>
      <c r="R205" s="211">
        <f>SUM(R206:R214)</f>
        <v>0</v>
      </c>
      <c r="S205" s="210"/>
      <c r="T205" s="212">
        <f>SUM(T206:T214)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3" t="s">
        <v>88</v>
      </c>
      <c r="AT205" s="214" t="s">
        <v>79</v>
      </c>
      <c r="AU205" s="214" t="s">
        <v>88</v>
      </c>
      <c r="AY205" s="213" t="s">
        <v>130</v>
      </c>
      <c r="BK205" s="215">
        <f>SUM(BK206:BK214)</f>
        <v>0</v>
      </c>
    </row>
    <row r="206" s="2" customFormat="1" ht="37.8" customHeight="1">
      <c r="A206" s="37"/>
      <c r="B206" s="38"/>
      <c r="C206" s="218" t="s">
        <v>339</v>
      </c>
      <c r="D206" s="218" t="s">
        <v>132</v>
      </c>
      <c r="E206" s="219" t="s">
        <v>340</v>
      </c>
      <c r="F206" s="220" t="s">
        <v>341</v>
      </c>
      <c r="G206" s="221" t="s">
        <v>195</v>
      </c>
      <c r="H206" s="222">
        <v>1008.85</v>
      </c>
      <c r="I206" s="223"/>
      <c r="J206" s="224">
        <f>ROUND(I206*H206,2)</f>
        <v>0</v>
      </c>
      <c r="K206" s="220" t="s">
        <v>136</v>
      </c>
      <c r="L206" s="43"/>
      <c r="M206" s="225" t="s">
        <v>1</v>
      </c>
      <c r="N206" s="226" t="s">
        <v>45</v>
      </c>
      <c r="O206" s="90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9" t="s">
        <v>137</v>
      </c>
      <c r="AT206" s="229" t="s">
        <v>132</v>
      </c>
      <c r="AU206" s="229" t="s">
        <v>90</v>
      </c>
      <c r="AY206" s="16" t="s">
        <v>130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6" t="s">
        <v>88</v>
      </c>
      <c r="BK206" s="230">
        <f>ROUND(I206*H206,2)</f>
        <v>0</v>
      </c>
      <c r="BL206" s="16" t="s">
        <v>137</v>
      </c>
      <c r="BM206" s="229" t="s">
        <v>342</v>
      </c>
    </row>
    <row r="207" s="2" customFormat="1" ht="49.05" customHeight="1">
      <c r="A207" s="37"/>
      <c r="B207" s="38"/>
      <c r="C207" s="218" t="s">
        <v>343</v>
      </c>
      <c r="D207" s="218" t="s">
        <v>132</v>
      </c>
      <c r="E207" s="219" t="s">
        <v>344</v>
      </c>
      <c r="F207" s="220" t="s">
        <v>345</v>
      </c>
      <c r="G207" s="221" t="s">
        <v>195</v>
      </c>
      <c r="H207" s="222">
        <v>4035.4000000000001</v>
      </c>
      <c r="I207" s="223"/>
      <c r="J207" s="224">
        <f>ROUND(I207*H207,2)</f>
        <v>0</v>
      </c>
      <c r="K207" s="220" t="s">
        <v>136</v>
      </c>
      <c r="L207" s="43"/>
      <c r="M207" s="225" t="s">
        <v>1</v>
      </c>
      <c r="N207" s="226" t="s">
        <v>45</v>
      </c>
      <c r="O207" s="90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9" t="s">
        <v>137</v>
      </c>
      <c r="AT207" s="229" t="s">
        <v>132</v>
      </c>
      <c r="AU207" s="229" t="s">
        <v>90</v>
      </c>
      <c r="AY207" s="16" t="s">
        <v>130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6" t="s">
        <v>88</v>
      </c>
      <c r="BK207" s="230">
        <f>ROUND(I207*H207,2)</f>
        <v>0</v>
      </c>
      <c r="BL207" s="16" t="s">
        <v>137</v>
      </c>
      <c r="BM207" s="229" t="s">
        <v>346</v>
      </c>
    </row>
    <row r="208" s="13" customFormat="1">
      <c r="A208" s="13"/>
      <c r="B208" s="231"/>
      <c r="C208" s="232"/>
      <c r="D208" s="233" t="s">
        <v>170</v>
      </c>
      <c r="E208" s="232"/>
      <c r="F208" s="235" t="s">
        <v>347</v>
      </c>
      <c r="G208" s="232"/>
      <c r="H208" s="236">
        <v>4035.4000000000001</v>
      </c>
      <c r="I208" s="237"/>
      <c r="J208" s="232"/>
      <c r="K208" s="232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170</v>
      </c>
      <c r="AU208" s="242" t="s">
        <v>90</v>
      </c>
      <c r="AV208" s="13" t="s">
        <v>90</v>
      </c>
      <c r="AW208" s="13" t="s">
        <v>4</v>
      </c>
      <c r="AX208" s="13" t="s">
        <v>88</v>
      </c>
      <c r="AY208" s="242" t="s">
        <v>130</v>
      </c>
    </row>
    <row r="209" s="2" customFormat="1" ht="44.25" customHeight="1">
      <c r="A209" s="37"/>
      <c r="B209" s="38"/>
      <c r="C209" s="218" t="s">
        <v>348</v>
      </c>
      <c r="D209" s="218" t="s">
        <v>132</v>
      </c>
      <c r="E209" s="219" t="s">
        <v>349</v>
      </c>
      <c r="F209" s="220" t="s">
        <v>350</v>
      </c>
      <c r="G209" s="221" t="s">
        <v>195</v>
      </c>
      <c r="H209" s="222">
        <v>3.3999999999999999</v>
      </c>
      <c r="I209" s="223"/>
      <c r="J209" s="224">
        <f>ROUND(I209*H209,2)</f>
        <v>0</v>
      </c>
      <c r="K209" s="220" t="s">
        <v>136</v>
      </c>
      <c r="L209" s="43"/>
      <c r="M209" s="225" t="s">
        <v>1</v>
      </c>
      <c r="N209" s="226" t="s">
        <v>45</v>
      </c>
      <c r="O209" s="90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9" t="s">
        <v>137</v>
      </c>
      <c r="AT209" s="229" t="s">
        <v>132</v>
      </c>
      <c r="AU209" s="229" t="s">
        <v>90</v>
      </c>
      <c r="AY209" s="16" t="s">
        <v>130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6" t="s">
        <v>88</v>
      </c>
      <c r="BK209" s="230">
        <f>ROUND(I209*H209,2)</f>
        <v>0</v>
      </c>
      <c r="BL209" s="16" t="s">
        <v>137</v>
      </c>
      <c r="BM209" s="229" t="s">
        <v>351</v>
      </c>
    </row>
    <row r="210" s="13" customFormat="1">
      <c r="A210" s="13"/>
      <c r="B210" s="231"/>
      <c r="C210" s="232"/>
      <c r="D210" s="233" t="s">
        <v>170</v>
      </c>
      <c r="E210" s="234" t="s">
        <v>1</v>
      </c>
      <c r="F210" s="235" t="s">
        <v>352</v>
      </c>
      <c r="G210" s="232"/>
      <c r="H210" s="236">
        <v>3.3999999999999999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170</v>
      </c>
      <c r="AU210" s="242" t="s">
        <v>90</v>
      </c>
      <c r="AV210" s="13" t="s">
        <v>90</v>
      </c>
      <c r="AW210" s="13" t="s">
        <v>36</v>
      </c>
      <c r="AX210" s="13" t="s">
        <v>88</v>
      </c>
      <c r="AY210" s="242" t="s">
        <v>130</v>
      </c>
    </row>
    <row r="211" s="2" customFormat="1" ht="44.25" customHeight="1">
      <c r="A211" s="37"/>
      <c r="B211" s="38"/>
      <c r="C211" s="218" t="s">
        <v>353</v>
      </c>
      <c r="D211" s="218" t="s">
        <v>132</v>
      </c>
      <c r="E211" s="219" t="s">
        <v>354</v>
      </c>
      <c r="F211" s="220" t="s">
        <v>355</v>
      </c>
      <c r="G211" s="221" t="s">
        <v>195</v>
      </c>
      <c r="H211" s="222">
        <v>698.10000000000002</v>
      </c>
      <c r="I211" s="223"/>
      <c r="J211" s="224">
        <f>ROUND(I211*H211,2)</f>
        <v>0</v>
      </c>
      <c r="K211" s="220" t="s">
        <v>136</v>
      </c>
      <c r="L211" s="43"/>
      <c r="M211" s="225" t="s">
        <v>1</v>
      </c>
      <c r="N211" s="226" t="s">
        <v>45</v>
      </c>
      <c r="O211" s="90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9" t="s">
        <v>137</v>
      </c>
      <c r="AT211" s="229" t="s">
        <v>132</v>
      </c>
      <c r="AU211" s="229" t="s">
        <v>90</v>
      </c>
      <c r="AY211" s="16" t="s">
        <v>130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6" t="s">
        <v>88</v>
      </c>
      <c r="BK211" s="230">
        <f>ROUND(I211*H211,2)</f>
        <v>0</v>
      </c>
      <c r="BL211" s="16" t="s">
        <v>137</v>
      </c>
      <c r="BM211" s="229" t="s">
        <v>356</v>
      </c>
    </row>
    <row r="212" s="13" customFormat="1">
      <c r="A212" s="13"/>
      <c r="B212" s="231"/>
      <c r="C212" s="232"/>
      <c r="D212" s="233" t="s">
        <v>170</v>
      </c>
      <c r="E212" s="234" t="s">
        <v>1</v>
      </c>
      <c r="F212" s="235" t="s">
        <v>357</v>
      </c>
      <c r="G212" s="232"/>
      <c r="H212" s="236">
        <v>698.10000000000002</v>
      </c>
      <c r="I212" s="237"/>
      <c r="J212" s="232"/>
      <c r="K212" s="232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170</v>
      </c>
      <c r="AU212" s="242" t="s">
        <v>90</v>
      </c>
      <c r="AV212" s="13" t="s">
        <v>90</v>
      </c>
      <c r="AW212" s="13" t="s">
        <v>36</v>
      </c>
      <c r="AX212" s="13" t="s">
        <v>88</v>
      </c>
      <c r="AY212" s="242" t="s">
        <v>130</v>
      </c>
    </row>
    <row r="213" s="2" customFormat="1" ht="44.25" customHeight="1">
      <c r="A213" s="37"/>
      <c r="B213" s="38"/>
      <c r="C213" s="218" t="s">
        <v>358</v>
      </c>
      <c r="D213" s="218" t="s">
        <v>132</v>
      </c>
      <c r="E213" s="219" t="s">
        <v>359</v>
      </c>
      <c r="F213" s="220" t="s">
        <v>360</v>
      </c>
      <c r="G213" s="221" t="s">
        <v>195</v>
      </c>
      <c r="H213" s="222">
        <v>307.35000000000002</v>
      </c>
      <c r="I213" s="223"/>
      <c r="J213" s="224">
        <f>ROUND(I213*H213,2)</f>
        <v>0</v>
      </c>
      <c r="K213" s="220" t="s">
        <v>136</v>
      </c>
      <c r="L213" s="43"/>
      <c r="M213" s="225" t="s">
        <v>1</v>
      </c>
      <c r="N213" s="226" t="s">
        <v>45</v>
      </c>
      <c r="O213" s="90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9" t="s">
        <v>137</v>
      </c>
      <c r="AT213" s="229" t="s">
        <v>132</v>
      </c>
      <c r="AU213" s="229" t="s">
        <v>90</v>
      </c>
      <c r="AY213" s="16" t="s">
        <v>130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6" t="s">
        <v>88</v>
      </c>
      <c r="BK213" s="230">
        <f>ROUND(I213*H213,2)</f>
        <v>0</v>
      </c>
      <c r="BL213" s="16" t="s">
        <v>137</v>
      </c>
      <c r="BM213" s="229" t="s">
        <v>361</v>
      </c>
    </row>
    <row r="214" s="13" customFormat="1">
      <c r="A214" s="13"/>
      <c r="B214" s="231"/>
      <c r="C214" s="232"/>
      <c r="D214" s="233" t="s">
        <v>170</v>
      </c>
      <c r="E214" s="234" t="s">
        <v>1</v>
      </c>
      <c r="F214" s="235" t="s">
        <v>362</v>
      </c>
      <c r="G214" s="232"/>
      <c r="H214" s="236">
        <v>307.35000000000002</v>
      </c>
      <c r="I214" s="237"/>
      <c r="J214" s="232"/>
      <c r="K214" s="232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170</v>
      </c>
      <c r="AU214" s="242" t="s">
        <v>90</v>
      </c>
      <c r="AV214" s="13" t="s">
        <v>90</v>
      </c>
      <c r="AW214" s="13" t="s">
        <v>36</v>
      </c>
      <c r="AX214" s="13" t="s">
        <v>88</v>
      </c>
      <c r="AY214" s="242" t="s">
        <v>130</v>
      </c>
    </row>
    <row r="215" s="12" customFormat="1" ht="22.8" customHeight="1">
      <c r="A215" s="12"/>
      <c r="B215" s="202"/>
      <c r="C215" s="203"/>
      <c r="D215" s="204" t="s">
        <v>79</v>
      </c>
      <c r="E215" s="216" t="s">
        <v>363</v>
      </c>
      <c r="F215" s="216" t="s">
        <v>364</v>
      </c>
      <c r="G215" s="203"/>
      <c r="H215" s="203"/>
      <c r="I215" s="206"/>
      <c r="J215" s="217">
        <f>BK215</f>
        <v>0</v>
      </c>
      <c r="K215" s="203"/>
      <c r="L215" s="208"/>
      <c r="M215" s="209"/>
      <c r="N215" s="210"/>
      <c r="O215" s="210"/>
      <c r="P215" s="211">
        <f>P216</f>
        <v>0</v>
      </c>
      <c r="Q215" s="210"/>
      <c r="R215" s="211">
        <f>R216</f>
        <v>0</v>
      </c>
      <c r="S215" s="210"/>
      <c r="T215" s="212">
        <f>T216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3" t="s">
        <v>88</v>
      </c>
      <c r="AT215" s="214" t="s">
        <v>79</v>
      </c>
      <c r="AU215" s="214" t="s">
        <v>88</v>
      </c>
      <c r="AY215" s="213" t="s">
        <v>130</v>
      </c>
      <c r="BK215" s="215">
        <f>BK216</f>
        <v>0</v>
      </c>
    </row>
    <row r="216" s="2" customFormat="1" ht="44.25" customHeight="1">
      <c r="A216" s="37"/>
      <c r="B216" s="38"/>
      <c r="C216" s="218" t="s">
        <v>365</v>
      </c>
      <c r="D216" s="218" t="s">
        <v>132</v>
      </c>
      <c r="E216" s="219" t="s">
        <v>366</v>
      </c>
      <c r="F216" s="220" t="s">
        <v>367</v>
      </c>
      <c r="G216" s="221" t="s">
        <v>195</v>
      </c>
      <c r="H216" s="222">
        <v>270.80799999999999</v>
      </c>
      <c r="I216" s="223"/>
      <c r="J216" s="224">
        <f>ROUND(I216*H216,2)</f>
        <v>0</v>
      </c>
      <c r="K216" s="220" t="s">
        <v>136</v>
      </c>
      <c r="L216" s="43"/>
      <c r="M216" s="264" t="s">
        <v>1</v>
      </c>
      <c r="N216" s="265" t="s">
        <v>45</v>
      </c>
      <c r="O216" s="266"/>
      <c r="P216" s="267">
        <f>O216*H216</f>
        <v>0</v>
      </c>
      <c r="Q216" s="267">
        <v>0</v>
      </c>
      <c r="R216" s="267">
        <f>Q216*H216</f>
        <v>0</v>
      </c>
      <c r="S216" s="267">
        <v>0</v>
      </c>
      <c r="T216" s="268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9" t="s">
        <v>137</v>
      </c>
      <c r="AT216" s="229" t="s">
        <v>132</v>
      </c>
      <c r="AU216" s="229" t="s">
        <v>90</v>
      </c>
      <c r="AY216" s="16" t="s">
        <v>130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6" t="s">
        <v>88</v>
      </c>
      <c r="BK216" s="230">
        <f>ROUND(I216*H216,2)</f>
        <v>0</v>
      </c>
      <c r="BL216" s="16" t="s">
        <v>137</v>
      </c>
      <c r="BM216" s="229" t="s">
        <v>368</v>
      </c>
    </row>
    <row r="217" s="2" customFormat="1" ht="6.96" customHeight="1">
      <c r="A217" s="37"/>
      <c r="B217" s="65"/>
      <c r="C217" s="66"/>
      <c r="D217" s="66"/>
      <c r="E217" s="66"/>
      <c r="F217" s="66"/>
      <c r="G217" s="66"/>
      <c r="H217" s="66"/>
      <c r="I217" s="66"/>
      <c r="J217" s="66"/>
      <c r="K217" s="66"/>
      <c r="L217" s="43"/>
      <c r="M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</row>
  </sheetData>
  <sheetProtection sheet="1" autoFilter="0" formatColumns="0" formatRows="0" objects="1" scenarios="1" spinCount="100000" saltValue="aTKibmpr03Zg2RRzp5lgLS+36IwRWF+WNFyedFp8XMbtjxYQhGcmUtYKJGEuI3hQgc2BPRcclo2KRjt47aKlvA==" hashValue="4I4mmYadOYc80XOBz2ekHRjHqlObaiM8az0TWULVlTGKTOc5+EqcuUBzTtSuNldgg9rCQnPlZrsENs2e74r8iQ==" algorithmName="SHA-512" password="CDAA"/>
  <autoFilter ref="C124:K216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93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9"/>
      <c r="AT3" s="16" t="s">
        <v>90</v>
      </c>
    </row>
    <row r="4" s="1" customFormat="1" ht="24.96" customHeight="1">
      <c r="B4" s="19"/>
      <c r="D4" s="138" t="s">
        <v>98</v>
      </c>
      <c r="L4" s="19"/>
      <c r="M4" s="139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0" t="s">
        <v>16</v>
      </c>
      <c r="L6" s="19"/>
    </row>
    <row r="7" s="1" customFormat="1" ht="16.5" customHeight="1">
      <c r="B7" s="19"/>
      <c r="E7" s="141" t="str">
        <f>'Rekapitulace stavby'!K6</f>
        <v>K.Vary, ul.Buchenwaldská</v>
      </c>
      <c r="F7" s="140"/>
      <c r="G7" s="140"/>
      <c r="H7" s="140"/>
      <c r="L7" s="19"/>
    </row>
    <row r="8" s="2" customFormat="1" ht="12" customHeight="1">
      <c r="A8" s="37"/>
      <c r="B8" s="43"/>
      <c r="C8" s="37"/>
      <c r="D8" s="140" t="s">
        <v>99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2" t="s">
        <v>369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0" t="s">
        <v>18</v>
      </c>
      <c r="E11" s="37"/>
      <c r="F11" s="143" t="s">
        <v>1</v>
      </c>
      <c r="G11" s="37"/>
      <c r="H11" s="37"/>
      <c r="I11" s="140" t="s">
        <v>19</v>
      </c>
      <c r="J11" s="143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0" t="s">
        <v>20</v>
      </c>
      <c r="E12" s="37"/>
      <c r="F12" s="143" t="s">
        <v>21</v>
      </c>
      <c r="G12" s="37"/>
      <c r="H12" s="37"/>
      <c r="I12" s="140" t="s">
        <v>22</v>
      </c>
      <c r="J12" s="144" t="str">
        <f>'Rekapitulace stavby'!AN8</f>
        <v>5. 5. 2026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0" t="s">
        <v>24</v>
      </c>
      <c r="E14" s="37"/>
      <c r="F14" s="37"/>
      <c r="G14" s="37"/>
      <c r="H14" s="37"/>
      <c r="I14" s="140" t="s">
        <v>25</v>
      </c>
      <c r="J14" s="143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3" t="s">
        <v>27</v>
      </c>
      <c r="F15" s="37"/>
      <c r="G15" s="37"/>
      <c r="H15" s="37"/>
      <c r="I15" s="140" t="s">
        <v>28</v>
      </c>
      <c r="J15" s="143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0" t="s">
        <v>30</v>
      </c>
      <c r="E17" s="37"/>
      <c r="F17" s="37"/>
      <c r="G17" s="37"/>
      <c r="H17" s="37"/>
      <c r="I17" s="140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3"/>
      <c r="G18" s="143"/>
      <c r="H18" s="143"/>
      <c r="I18" s="140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0" t="s">
        <v>32</v>
      </c>
      <c r="E20" s="37"/>
      <c r="F20" s="37"/>
      <c r="G20" s="37"/>
      <c r="H20" s="37"/>
      <c r="I20" s="140" t="s">
        <v>25</v>
      </c>
      <c r="J20" s="143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3" t="s">
        <v>34</v>
      </c>
      <c r="F21" s="37"/>
      <c r="G21" s="37"/>
      <c r="H21" s="37"/>
      <c r="I21" s="140" t="s">
        <v>28</v>
      </c>
      <c r="J21" s="143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0" t="s">
        <v>37</v>
      </c>
      <c r="E23" s="37"/>
      <c r="F23" s="37"/>
      <c r="G23" s="37"/>
      <c r="H23" s="37"/>
      <c r="I23" s="140" t="s">
        <v>25</v>
      </c>
      <c r="J23" s="143" t="s">
        <v>33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3" t="s">
        <v>38</v>
      </c>
      <c r="F24" s="37"/>
      <c r="G24" s="37"/>
      <c r="H24" s="37"/>
      <c r="I24" s="140" t="s">
        <v>28</v>
      </c>
      <c r="J24" s="143" t="s">
        <v>35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0" t="s">
        <v>39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9"/>
      <c r="E29" s="149"/>
      <c r="F29" s="149"/>
      <c r="G29" s="149"/>
      <c r="H29" s="149"/>
      <c r="I29" s="149"/>
      <c r="J29" s="149"/>
      <c r="K29" s="149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0" t="s">
        <v>40</v>
      </c>
      <c r="E30" s="37"/>
      <c r="F30" s="37"/>
      <c r="G30" s="37"/>
      <c r="H30" s="37"/>
      <c r="I30" s="37"/>
      <c r="J30" s="151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9"/>
      <c r="E31" s="149"/>
      <c r="F31" s="149"/>
      <c r="G31" s="149"/>
      <c r="H31" s="149"/>
      <c r="I31" s="149"/>
      <c r="J31" s="149"/>
      <c r="K31" s="149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2" t="s">
        <v>42</v>
      </c>
      <c r="G32" s="37"/>
      <c r="H32" s="37"/>
      <c r="I32" s="152" t="s">
        <v>41</v>
      </c>
      <c r="J32" s="152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3" t="s">
        <v>44</v>
      </c>
      <c r="E33" s="140" t="s">
        <v>45</v>
      </c>
      <c r="F33" s="154">
        <f>ROUND((SUM(BE121:BE134)),  2)</f>
        <v>0</v>
      </c>
      <c r="G33" s="37"/>
      <c r="H33" s="37"/>
      <c r="I33" s="155">
        <v>0.20999999999999999</v>
      </c>
      <c r="J33" s="154">
        <f>ROUND(((SUM(BE121:BE134))*I33),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0" t="s">
        <v>46</v>
      </c>
      <c r="F34" s="154">
        <f>ROUND((SUM(BF121:BF134)),  2)</f>
        <v>0</v>
      </c>
      <c r="G34" s="37"/>
      <c r="H34" s="37"/>
      <c r="I34" s="155">
        <v>0.12</v>
      </c>
      <c r="J34" s="154">
        <f>ROUND(((SUM(BF121:BF134))*I34),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0" t="s">
        <v>47</v>
      </c>
      <c r="F35" s="154">
        <f>ROUND((SUM(BG121:BG134)),  2)</f>
        <v>0</v>
      </c>
      <c r="G35" s="37"/>
      <c r="H35" s="37"/>
      <c r="I35" s="155">
        <v>0.20999999999999999</v>
      </c>
      <c r="J35" s="154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0" t="s">
        <v>48</v>
      </c>
      <c r="F36" s="154">
        <f>ROUND((SUM(BH121:BH134)),  2)</f>
        <v>0</v>
      </c>
      <c r="G36" s="37"/>
      <c r="H36" s="37"/>
      <c r="I36" s="155">
        <v>0.12</v>
      </c>
      <c r="J36" s="154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0" t="s">
        <v>49</v>
      </c>
      <c r="F37" s="154">
        <f>ROUND((SUM(BI121:BI134)),  2)</f>
        <v>0</v>
      </c>
      <c r="G37" s="37"/>
      <c r="H37" s="37"/>
      <c r="I37" s="155">
        <v>0</v>
      </c>
      <c r="J37" s="154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4" t="str">
        <f>E7</f>
        <v>K.Vary, ul.Buchenwaldská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VRN - Vedlejší rozpočtové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5. 5. 2026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Statutární město Karlovy Vary</v>
      </c>
      <c r="G91" s="39"/>
      <c r="H91" s="39"/>
      <c r="I91" s="31" t="s">
        <v>32</v>
      </c>
      <c r="J91" s="35" t="str">
        <f>E21</f>
        <v>GEOprojectKV,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37</v>
      </c>
      <c r="J92" s="35" t="str">
        <f>E24</f>
        <v>GEOprojectKV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5" t="s">
        <v>102</v>
      </c>
      <c r="D94" s="176"/>
      <c r="E94" s="176"/>
      <c r="F94" s="176"/>
      <c r="G94" s="176"/>
      <c r="H94" s="176"/>
      <c r="I94" s="176"/>
      <c r="J94" s="177" t="s">
        <v>103</v>
      </c>
      <c r="K94" s="176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8" t="s">
        <v>104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105</v>
      </c>
    </row>
    <row r="97" s="9" customFormat="1" ht="24.96" customHeight="1">
      <c r="A97" s="9"/>
      <c r="B97" s="179"/>
      <c r="C97" s="180"/>
      <c r="D97" s="181" t="s">
        <v>369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370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371</v>
      </c>
      <c r="E99" s="188"/>
      <c r="F99" s="188"/>
      <c r="G99" s="188"/>
      <c r="H99" s="188"/>
      <c r="I99" s="188"/>
      <c r="J99" s="189">
        <f>J126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372</v>
      </c>
      <c r="E100" s="188"/>
      <c r="F100" s="188"/>
      <c r="G100" s="188"/>
      <c r="H100" s="188"/>
      <c r="I100" s="188"/>
      <c r="J100" s="189">
        <f>J129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373</v>
      </c>
      <c r="E101" s="188"/>
      <c r="F101" s="188"/>
      <c r="G101" s="188"/>
      <c r="H101" s="188"/>
      <c r="I101" s="188"/>
      <c r="J101" s="189">
        <f>J133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115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4" t="str">
        <f>E7</f>
        <v>K.Vary, ul.Buchenwaldská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99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VRN - Vedlejší rozpočtové náklady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 xml:space="preserve"> </v>
      </c>
      <c r="G115" s="39"/>
      <c r="H115" s="39"/>
      <c r="I115" s="31" t="s">
        <v>22</v>
      </c>
      <c r="J115" s="78" t="str">
        <f>IF(J12="","",J12)</f>
        <v>5. 5. 2026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Statutární město Karlovy Vary</v>
      </c>
      <c r="G117" s="39"/>
      <c r="H117" s="39"/>
      <c r="I117" s="31" t="s">
        <v>32</v>
      </c>
      <c r="J117" s="35" t="str">
        <f>E21</f>
        <v>GEOprojectKV, s.r.o.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30</v>
      </c>
      <c r="D118" s="39"/>
      <c r="E118" s="39"/>
      <c r="F118" s="26" t="str">
        <f>IF(E18="","",E18)</f>
        <v>Vyplň údaj</v>
      </c>
      <c r="G118" s="39"/>
      <c r="H118" s="39"/>
      <c r="I118" s="31" t="s">
        <v>37</v>
      </c>
      <c r="J118" s="35" t="str">
        <f>E24</f>
        <v>GEOprojectKV s.r.o.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1"/>
      <c r="B120" s="192"/>
      <c r="C120" s="193" t="s">
        <v>116</v>
      </c>
      <c r="D120" s="194" t="s">
        <v>65</v>
      </c>
      <c r="E120" s="194" t="s">
        <v>61</v>
      </c>
      <c r="F120" s="194" t="s">
        <v>62</v>
      </c>
      <c r="G120" s="194" t="s">
        <v>117</v>
      </c>
      <c r="H120" s="194" t="s">
        <v>118</v>
      </c>
      <c r="I120" s="194" t="s">
        <v>119</v>
      </c>
      <c r="J120" s="194" t="s">
        <v>103</v>
      </c>
      <c r="K120" s="195" t="s">
        <v>120</v>
      </c>
      <c r="L120" s="196"/>
      <c r="M120" s="99" t="s">
        <v>1</v>
      </c>
      <c r="N120" s="100" t="s">
        <v>44</v>
      </c>
      <c r="O120" s="100" t="s">
        <v>121</v>
      </c>
      <c r="P120" s="100" t="s">
        <v>122</v>
      </c>
      <c r="Q120" s="100" t="s">
        <v>123</v>
      </c>
      <c r="R120" s="100" t="s">
        <v>124</v>
      </c>
      <c r="S120" s="100" t="s">
        <v>125</v>
      </c>
      <c r="T120" s="101" t="s">
        <v>126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7"/>
      <c r="B121" s="38"/>
      <c r="C121" s="106" t="s">
        <v>127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</f>
        <v>0</v>
      </c>
      <c r="Q121" s="103"/>
      <c r="R121" s="199">
        <f>R122</f>
        <v>0</v>
      </c>
      <c r="S121" s="103"/>
      <c r="T121" s="200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79</v>
      </c>
      <c r="AU121" s="16" t="s">
        <v>105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79</v>
      </c>
      <c r="E122" s="205" t="s">
        <v>91</v>
      </c>
      <c r="F122" s="205" t="s">
        <v>92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P123+P126+P129+P133</f>
        <v>0</v>
      </c>
      <c r="Q122" s="210"/>
      <c r="R122" s="211">
        <f>R123+R126+R129+R133</f>
        <v>0</v>
      </c>
      <c r="S122" s="210"/>
      <c r="T122" s="212">
        <f>T123+T126+T129+T133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148</v>
      </c>
      <c r="AT122" s="214" t="s">
        <v>79</v>
      </c>
      <c r="AU122" s="214" t="s">
        <v>80</v>
      </c>
      <c r="AY122" s="213" t="s">
        <v>130</v>
      </c>
      <c r="BK122" s="215">
        <f>BK123+BK126+BK129+BK133</f>
        <v>0</v>
      </c>
    </row>
    <row r="123" s="12" customFormat="1" ht="22.8" customHeight="1">
      <c r="A123" s="12"/>
      <c r="B123" s="202"/>
      <c r="C123" s="203"/>
      <c r="D123" s="204" t="s">
        <v>79</v>
      </c>
      <c r="E123" s="216" t="s">
        <v>374</v>
      </c>
      <c r="F123" s="216" t="s">
        <v>375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SUM(P124:P125)</f>
        <v>0</v>
      </c>
      <c r="Q123" s="210"/>
      <c r="R123" s="211">
        <f>SUM(R124:R125)</f>
        <v>0</v>
      </c>
      <c r="S123" s="210"/>
      <c r="T123" s="212">
        <f>SUM(T124:T125)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148</v>
      </c>
      <c r="AT123" s="214" t="s">
        <v>79</v>
      </c>
      <c r="AU123" s="214" t="s">
        <v>88</v>
      </c>
      <c r="AY123" s="213" t="s">
        <v>130</v>
      </c>
      <c r="BK123" s="215">
        <f>SUM(BK124:BK125)</f>
        <v>0</v>
      </c>
    </row>
    <row r="124" s="2" customFormat="1" ht="16.5" customHeight="1">
      <c r="A124" s="37"/>
      <c r="B124" s="38"/>
      <c r="C124" s="218" t="s">
        <v>88</v>
      </c>
      <c r="D124" s="218" t="s">
        <v>132</v>
      </c>
      <c r="E124" s="219" t="s">
        <v>376</v>
      </c>
      <c r="F124" s="220" t="s">
        <v>377</v>
      </c>
      <c r="G124" s="221" t="s">
        <v>378</v>
      </c>
      <c r="H124" s="222">
        <v>1</v>
      </c>
      <c r="I124" s="223"/>
      <c r="J124" s="224">
        <f>ROUND(I124*H124,2)</f>
        <v>0</v>
      </c>
      <c r="K124" s="220" t="s">
        <v>136</v>
      </c>
      <c r="L124" s="43"/>
      <c r="M124" s="225" t="s">
        <v>1</v>
      </c>
      <c r="N124" s="226" t="s">
        <v>45</v>
      </c>
      <c r="O124" s="90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9" t="s">
        <v>379</v>
      </c>
      <c r="AT124" s="229" t="s">
        <v>132</v>
      </c>
      <c r="AU124" s="229" t="s">
        <v>90</v>
      </c>
      <c r="AY124" s="16" t="s">
        <v>130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6" t="s">
        <v>88</v>
      </c>
      <c r="BK124" s="230">
        <f>ROUND(I124*H124,2)</f>
        <v>0</v>
      </c>
      <c r="BL124" s="16" t="s">
        <v>379</v>
      </c>
      <c r="BM124" s="229" t="s">
        <v>380</v>
      </c>
    </row>
    <row r="125" s="13" customFormat="1">
      <c r="A125" s="13"/>
      <c r="B125" s="231"/>
      <c r="C125" s="232"/>
      <c r="D125" s="233" t="s">
        <v>170</v>
      </c>
      <c r="E125" s="234" t="s">
        <v>1</v>
      </c>
      <c r="F125" s="235" t="s">
        <v>381</v>
      </c>
      <c r="G125" s="232"/>
      <c r="H125" s="236">
        <v>1</v>
      </c>
      <c r="I125" s="237"/>
      <c r="J125" s="232"/>
      <c r="K125" s="232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170</v>
      </c>
      <c r="AU125" s="242" t="s">
        <v>90</v>
      </c>
      <c r="AV125" s="13" t="s">
        <v>90</v>
      </c>
      <c r="AW125" s="13" t="s">
        <v>36</v>
      </c>
      <c r="AX125" s="13" t="s">
        <v>88</v>
      </c>
      <c r="AY125" s="242" t="s">
        <v>130</v>
      </c>
    </row>
    <row r="126" s="12" customFormat="1" ht="22.8" customHeight="1">
      <c r="A126" s="12"/>
      <c r="B126" s="202"/>
      <c r="C126" s="203"/>
      <c r="D126" s="204" t="s">
        <v>79</v>
      </c>
      <c r="E126" s="216" t="s">
        <v>382</v>
      </c>
      <c r="F126" s="216" t="s">
        <v>383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SUM(P127:P128)</f>
        <v>0</v>
      </c>
      <c r="Q126" s="210"/>
      <c r="R126" s="211">
        <f>SUM(R127:R128)</f>
        <v>0</v>
      </c>
      <c r="S126" s="210"/>
      <c r="T126" s="212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148</v>
      </c>
      <c r="AT126" s="214" t="s">
        <v>79</v>
      </c>
      <c r="AU126" s="214" t="s">
        <v>88</v>
      </c>
      <c r="AY126" s="213" t="s">
        <v>130</v>
      </c>
      <c r="BK126" s="215">
        <f>SUM(BK127:BK128)</f>
        <v>0</v>
      </c>
    </row>
    <row r="127" s="2" customFormat="1" ht="16.5" customHeight="1">
      <c r="A127" s="37"/>
      <c r="B127" s="38"/>
      <c r="C127" s="218" t="s">
        <v>90</v>
      </c>
      <c r="D127" s="218" t="s">
        <v>132</v>
      </c>
      <c r="E127" s="219" t="s">
        <v>384</v>
      </c>
      <c r="F127" s="220" t="s">
        <v>383</v>
      </c>
      <c r="G127" s="221" t="s">
        <v>378</v>
      </c>
      <c r="H127" s="222">
        <v>1</v>
      </c>
      <c r="I127" s="223"/>
      <c r="J127" s="224">
        <f>ROUND(I127*H127,2)</f>
        <v>0</v>
      </c>
      <c r="K127" s="220" t="s">
        <v>136</v>
      </c>
      <c r="L127" s="43"/>
      <c r="M127" s="225" t="s">
        <v>1</v>
      </c>
      <c r="N127" s="226" t="s">
        <v>45</v>
      </c>
      <c r="O127" s="90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9" t="s">
        <v>379</v>
      </c>
      <c r="AT127" s="229" t="s">
        <v>132</v>
      </c>
      <c r="AU127" s="229" t="s">
        <v>90</v>
      </c>
      <c r="AY127" s="16" t="s">
        <v>130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6" t="s">
        <v>88</v>
      </c>
      <c r="BK127" s="230">
        <f>ROUND(I127*H127,2)</f>
        <v>0</v>
      </c>
      <c r="BL127" s="16" t="s">
        <v>379</v>
      </c>
      <c r="BM127" s="229" t="s">
        <v>385</v>
      </c>
    </row>
    <row r="128" s="2" customFormat="1">
      <c r="A128" s="37"/>
      <c r="B128" s="38"/>
      <c r="C128" s="39"/>
      <c r="D128" s="233" t="s">
        <v>386</v>
      </c>
      <c r="E128" s="39"/>
      <c r="F128" s="269" t="s">
        <v>387</v>
      </c>
      <c r="G128" s="39"/>
      <c r="H128" s="39"/>
      <c r="I128" s="270"/>
      <c r="J128" s="39"/>
      <c r="K128" s="39"/>
      <c r="L128" s="43"/>
      <c r="M128" s="271"/>
      <c r="N128" s="272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386</v>
      </c>
      <c r="AU128" s="16" t="s">
        <v>90</v>
      </c>
    </row>
    <row r="129" s="12" customFormat="1" ht="22.8" customHeight="1">
      <c r="A129" s="12"/>
      <c r="B129" s="202"/>
      <c r="C129" s="203"/>
      <c r="D129" s="204" t="s">
        <v>79</v>
      </c>
      <c r="E129" s="216" t="s">
        <v>388</v>
      </c>
      <c r="F129" s="216" t="s">
        <v>389</v>
      </c>
      <c r="G129" s="203"/>
      <c r="H129" s="203"/>
      <c r="I129" s="206"/>
      <c r="J129" s="217">
        <f>BK129</f>
        <v>0</v>
      </c>
      <c r="K129" s="203"/>
      <c r="L129" s="208"/>
      <c r="M129" s="209"/>
      <c r="N129" s="210"/>
      <c r="O129" s="210"/>
      <c r="P129" s="211">
        <f>SUM(P130:P132)</f>
        <v>0</v>
      </c>
      <c r="Q129" s="210"/>
      <c r="R129" s="211">
        <f>SUM(R130:R132)</f>
        <v>0</v>
      </c>
      <c r="S129" s="210"/>
      <c r="T129" s="212">
        <f>SUM(T130:T132)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148</v>
      </c>
      <c r="AT129" s="214" t="s">
        <v>79</v>
      </c>
      <c r="AU129" s="214" t="s">
        <v>88</v>
      </c>
      <c r="AY129" s="213" t="s">
        <v>130</v>
      </c>
      <c r="BK129" s="215">
        <f>SUM(BK130:BK132)</f>
        <v>0</v>
      </c>
    </row>
    <row r="130" s="2" customFormat="1" ht="16.5" customHeight="1">
      <c r="A130" s="37"/>
      <c r="B130" s="38"/>
      <c r="C130" s="218" t="s">
        <v>97</v>
      </c>
      <c r="D130" s="218" t="s">
        <v>132</v>
      </c>
      <c r="E130" s="219" t="s">
        <v>390</v>
      </c>
      <c r="F130" s="220" t="s">
        <v>391</v>
      </c>
      <c r="G130" s="221" t="s">
        <v>392</v>
      </c>
      <c r="H130" s="222">
        <v>2</v>
      </c>
      <c r="I130" s="223"/>
      <c r="J130" s="224">
        <f>ROUND(I130*H130,2)</f>
        <v>0</v>
      </c>
      <c r="K130" s="220" t="s">
        <v>136</v>
      </c>
      <c r="L130" s="43"/>
      <c r="M130" s="225" t="s">
        <v>1</v>
      </c>
      <c r="N130" s="226" t="s">
        <v>45</v>
      </c>
      <c r="O130" s="90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9" t="s">
        <v>379</v>
      </c>
      <c r="AT130" s="229" t="s">
        <v>132</v>
      </c>
      <c r="AU130" s="229" t="s">
        <v>90</v>
      </c>
      <c r="AY130" s="16" t="s">
        <v>130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6" t="s">
        <v>88</v>
      </c>
      <c r="BK130" s="230">
        <f>ROUND(I130*H130,2)</f>
        <v>0</v>
      </c>
      <c r="BL130" s="16" t="s">
        <v>379</v>
      </c>
      <c r="BM130" s="229" t="s">
        <v>393</v>
      </c>
    </row>
    <row r="131" s="2" customFormat="1" ht="16.5" customHeight="1">
      <c r="A131" s="37"/>
      <c r="B131" s="38"/>
      <c r="C131" s="218" t="s">
        <v>137</v>
      </c>
      <c r="D131" s="218" t="s">
        <v>132</v>
      </c>
      <c r="E131" s="219" t="s">
        <v>394</v>
      </c>
      <c r="F131" s="220" t="s">
        <v>395</v>
      </c>
      <c r="G131" s="221" t="s">
        <v>378</v>
      </c>
      <c r="H131" s="222">
        <v>1</v>
      </c>
      <c r="I131" s="223"/>
      <c r="J131" s="224">
        <f>ROUND(I131*H131,2)</f>
        <v>0</v>
      </c>
      <c r="K131" s="220" t="s">
        <v>136</v>
      </c>
      <c r="L131" s="43"/>
      <c r="M131" s="225" t="s">
        <v>1</v>
      </c>
      <c r="N131" s="226" t="s">
        <v>45</v>
      </c>
      <c r="O131" s="90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9" t="s">
        <v>379</v>
      </c>
      <c r="AT131" s="229" t="s">
        <v>132</v>
      </c>
      <c r="AU131" s="229" t="s">
        <v>90</v>
      </c>
      <c r="AY131" s="16" t="s">
        <v>130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6" t="s">
        <v>88</v>
      </c>
      <c r="BK131" s="230">
        <f>ROUND(I131*H131,2)</f>
        <v>0</v>
      </c>
      <c r="BL131" s="16" t="s">
        <v>379</v>
      </c>
      <c r="BM131" s="229" t="s">
        <v>396</v>
      </c>
    </row>
    <row r="132" s="13" customFormat="1">
      <c r="A132" s="13"/>
      <c r="B132" s="231"/>
      <c r="C132" s="232"/>
      <c r="D132" s="233" t="s">
        <v>170</v>
      </c>
      <c r="E132" s="234" t="s">
        <v>1</v>
      </c>
      <c r="F132" s="235" t="s">
        <v>397</v>
      </c>
      <c r="G132" s="232"/>
      <c r="H132" s="236">
        <v>1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170</v>
      </c>
      <c r="AU132" s="242" t="s">
        <v>90</v>
      </c>
      <c r="AV132" s="13" t="s">
        <v>90</v>
      </c>
      <c r="AW132" s="13" t="s">
        <v>36</v>
      </c>
      <c r="AX132" s="13" t="s">
        <v>88</v>
      </c>
      <c r="AY132" s="242" t="s">
        <v>130</v>
      </c>
    </row>
    <row r="133" s="12" customFormat="1" ht="22.8" customHeight="1">
      <c r="A133" s="12"/>
      <c r="B133" s="202"/>
      <c r="C133" s="203"/>
      <c r="D133" s="204" t="s">
        <v>79</v>
      </c>
      <c r="E133" s="216" t="s">
        <v>398</v>
      </c>
      <c r="F133" s="216" t="s">
        <v>399</v>
      </c>
      <c r="G133" s="203"/>
      <c r="H133" s="203"/>
      <c r="I133" s="206"/>
      <c r="J133" s="217">
        <f>BK133</f>
        <v>0</v>
      </c>
      <c r="K133" s="203"/>
      <c r="L133" s="208"/>
      <c r="M133" s="209"/>
      <c r="N133" s="210"/>
      <c r="O133" s="210"/>
      <c r="P133" s="211">
        <f>P134</f>
        <v>0</v>
      </c>
      <c r="Q133" s="210"/>
      <c r="R133" s="211">
        <f>R134</f>
        <v>0</v>
      </c>
      <c r="S133" s="210"/>
      <c r="T133" s="212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3" t="s">
        <v>148</v>
      </c>
      <c r="AT133" s="214" t="s">
        <v>79</v>
      </c>
      <c r="AU133" s="214" t="s">
        <v>88</v>
      </c>
      <c r="AY133" s="213" t="s">
        <v>130</v>
      </c>
      <c r="BK133" s="215">
        <f>BK134</f>
        <v>0</v>
      </c>
    </row>
    <row r="134" s="2" customFormat="1" ht="16.5" customHeight="1">
      <c r="A134" s="37"/>
      <c r="B134" s="38"/>
      <c r="C134" s="218" t="s">
        <v>148</v>
      </c>
      <c r="D134" s="218" t="s">
        <v>132</v>
      </c>
      <c r="E134" s="219" t="s">
        <v>400</v>
      </c>
      <c r="F134" s="220" t="s">
        <v>401</v>
      </c>
      <c r="G134" s="221" t="s">
        <v>378</v>
      </c>
      <c r="H134" s="222">
        <v>1</v>
      </c>
      <c r="I134" s="223"/>
      <c r="J134" s="224">
        <f>ROUND(I134*H134,2)</f>
        <v>0</v>
      </c>
      <c r="K134" s="220" t="s">
        <v>136</v>
      </c>
      <c r="L134" s="43"/>
      <c r="M134" s="264" t="s">
        <v>1</v>
      </c>
      <c r="N134" s="265" t="s">
        <v>45</v>
      </c>
      <c r="O134" s="266"/>
      <c r="P134" s="267">
        <f>O134*H134</f>
        <v>0</v>
      </c>
      <c r="Q134" s="267">
        <v>0</v>
      </c>
      <c r="R134" s="267">
        <f>Q134*H134</f>
        <v>0</v>
      </c>
      <c r="S134" s="267">
        <v>0</v>
      </c>
      <c r="T134" s="268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9" t="s">
        <v>379</v>
      </c>
      <c r="AT134" s="229" t="s">
        <v>132</v>
      </c>
      <c r="AU134" s="229" t="s">
        <v>90</v>
      </c>
      <c r="AY134" s="16" t="s">
        <v>130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6" t="s">
        <v>88</v>
      </c>
      <c r="BK134" s="230">
        <f>ROUND(I134*H134,2)</f>
        <v>0</v>
      </c>
      <c r="BL134" s="16" t="s">
        <v>379</v>
      </c>
      <c r="BM134" s="229" t="s">
        <v>402</v>
      </c>
    </row>
    <row r="135" s="2" customFormat="1" ht="6.96" customHeight="1">
      <c r="A135" s="37"/>
      <c r="B135" s="65"/>
      <c r="C135" s="66"/>
      <c r="D135" s="66"/>
      <c r="E135" s="66"/>
      <c r="F135" s="66"/>
      <c r="G135" s="66"/>
      <c r="H135" s="66"/>
      <c r="I135" s="66"/>
      <c r="J135" s="66"/>
      <c r="K135" s="66"/>
      <c r="L135" s="43"/>
      <c r="M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</sheetData>
  <sheetProtection sheet="1" autoFilter="0" formatColumns="0" formatRows="0" objects="1" scenarios="1" spinCount="100000" saltValue="ChvzKnrcYFJp3HK+C8WQKiqBQzpYclSfExkDetBZU4YPqENZ5Sdd02wSFvXnCC0X/S3lWRqvsimaPXoQsqOzlw==" hashValue="GYU3Rbf04d1jN7JqtuKpCXRhl96onKVoooJJuItnffWSeZuxkDZb9N3/rh8vigynIVigTZEXp3WnVQx/W2NiMA==" algorithmName="SHA-512" password="CDAA"/>
  <autoFilter ref="C120:K134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6"/>
      <c r="C3" s="137"/>
      <c r="D3" s="137"/>
      <c r="E3" s="137"/>
      <c r="F3" s="137"/>
      <c r="G3" s="137"/>
      <c r="H3" s="19"/>
    </row>
    <row r="4" s="1" customFormat="1" ht="24.96" customHeight="1">
      <c r="B4" s="19"/>
      <c r="C4" s="138" t="s">
        <v>403</v>
      </c>
      <c r="H4" s="19"/>
    </row>
    <row r="5" s="1" customFormat="1" ht="12" customHeight="1">
      <c r="B5" s="19"/>
      <c r="C5" s="273" t="s">
        <v>13</v>
      </c>
      <c r="D5" s="147" t="s">
        <v>14</v>
      </c>
      <c r="E5" s="1"/>
      <c r="F5" s="1"/>
      <c r="H5" s="19"/>
    </row>
    <row r="6" s="1" customFormat="1" ht="36.96" customHeight="1">
      <c r="B6" s="19"/>
      <c r="C6" s="274" t="s">
        <v>16</v>
      </c>
      <c r="D6" s="275" t="s">
        <v>17</v>
      </c>
      <c r="E6" s="1"/>
      <c r="F6" s="1"/>
      <c r="H6" s="19"/>
    </row>
    <row r="7" s="1" customFormat="1" ht="16.5" customHeight="1">
      <c r="B7" s="19"/>
      <c r="C7" s="140" t="s">
        <v>22</v>
      </c>
      <c r="D7" s="144" t="str">
        <f>'Rekapitulace stavby'!AN8</f>
        <v>5. 5. 2026</v>
      </c>
      <c r="H7" s="19"/>
    </row>
    <row r="8" s="2" customFormat="1" ht="10.8" customHeight="1">
      <c r="A8" s="37"/>
      <c r="B8" s="43"/>
      <c r="C8" s="37"/>
      <c r="D8" s="37"/>
      <c r="E8" s="37"/>
      <c r="F8" s="37"/>
      <c r="G8" s="37"/>
      <c r="H8" s="43"/>
    </row>
    <row r="9" s="11" customFormat="1" ht="29.28" customHeight="1">
      <c r="A9" s="191"/>
      <c r="B9" s="276"/>
      <c r="C9" s="277" t="s">
        <v>61</v>
      </c>
      <c r="D9" s="278" t="s">
        <v>62</v>
      </c>
      <c r="E9" s="278" t="s">
        <v>117</v>
      </c>
      <c r="F9" s="279" t="s">
        <v>404</v>
      </c>
      <c r="G9" s="191"/>
      <c r="H9" s="276"/>
    </row>
    <row r="10" s="2" customFormat="1" ht="26.4" customHeight="1">
      <c r="A10" s="37"/>
      <c r="B10" s="43"/>
      <c r="C10" s="280" t="s">
        <v>85</v>
      </c>
      <c r="D10" s="280" t="s">
        <v>86</v>
      </c>
      <c r="E10" s="37"/>
      <c r="F10" s="37"/>
      <c r="G10" s="37"/>
      <c r="H10" s="43"/>
    </row>
    <row r="11" s="2" customFormat="1" ht="16.8" customHeight="1">
      <c r="A11" s="37"/>
      <c r="B11" s="43"/>
      <c r="C11" s="281" t="s">
        <v>94</v>
      </c>
      <c r="D11" s="282" t="s">
        <v>95</v>
      </c>
      <c r="E11" s="283" t="s">
        <v>1</v>
      </c>
      <c r="F11" s="284">
        <v>228</v>
      </c>
      <c r="G11" s="37"/>
      <c r="H11" s="43"/>
    </row>
    <row r="12" s="2" customFormat="1" ht="16.8" customHeight="1">
      <c r="A12" s="37"/>
      <c r="B12" s="43"/>
      <c r="C12" s="285" t="s">
        <v>1</v>
      </c>
      <c r="D12" s="285" t="s">
        <v>96</v>
      </c>
      <c r="E12" s="16" t="s">
        <v>1</v>
      </c>
      <c r="F12" s="286">
        <v>228</v>
      </c>
      <c r="G12" s="37"/>
      <c r="H12" s="43"/>
    </row>
    <row r="13" s="2" customFormat="1" ht="16.8" customHeight="1">
      <c r="A13" s="37"/>
      <c r="B13" s="43"/>
      <c r="C13" s="287" t="s">
        <v>405</v>
      </c>
      <c r="D13" s="37"/>
      <c r="E13" s="37"/>
      <c r="F13" s="37"/>
      <c r="G13" s="37"/>
      <c r="H13" s="43"/>
    </row>
    <row r="14" s="2" customFormat="1">
      <c r="A14" s="37"/>
      <c r="B14" s="43"/>
      <c r="C14" s="285" t="s">
        <v>210</v>
      </c>
      <c r="D14" s="285" t="s">
        <v>406</v>
      </c>
      <c r="E14" s="16" t="s">
        <v>135</v>
      </c>
      <c r="F14" s="286">
        <v>228</v>
      </c>
      <c r="G14" s="37"/>
      <c r="H14" s="43"/>
    </row>
    <row r="15" s="2" customFormat="1" ht="16.8" customHeight="1">
      <c r="A15" s="37"/>
      <c r="B15" s="43"/>
      <c r="C15" s="285" t="s">
        <v>219</v>
      </c>
      <c r="D15" s="285" t="s">
        <v>407</v>
      </c>
      <c r="E15" s="16" t="s">
        <v>135</v>
      </c>
      <c r="F15" s="286">
        <v>228</v>
      </c>
      <c r="G15" s="37"/>
      <c r="H15" s="43"/>
    </row>
    <row r="16" s="2" customFormat="1" ht="16.8" customHeight="1">
      <c r="A16" s="37"/>
      <c r="B16" s="43"/>
      <c r="C16" s="285" t="s">
        <v>214</v>
      </c>
      <c r="D16" s="285" t="s">
        <v>215</v>
      </c>
      <c r="E16" s="16" t="s">
        <v>168</v>
      </c>
      <c r="F16" s="286">
        <v>22.800000000000001</v>
      </c>
      <c r="G16" s="37"/>
      <c r="H16" s="43"/>
    </row>
    <row r="17" s="2" customFormat="1" ht="7.44" customHeight="1">
      <c r="A17" s="37"/>
      <c r="B17" s="170"/>
      <c r="C17" s="171"/>
      <c r="D17" s="171"/>
      <c r="E17" s="171"/>
      <c r="F17" s="171"/>
      <c r="G17" s="171"/>
      <c r="H17" s="43"/>
    </row>
    <row r="18" s="2" customFormat="1">
      <c r="A18" s="37"/>
      <c r="B18" s="37"/>
      <c r="C18" s="37"/>
      <c r="D18" s="37"/>
      <c r="E18" s="37"/>
      <c r="F18" s="37"/>
      <c r="G18" s="37"/>
      <c r="H18" s="37"/>
    </row>
  </sheetData>
  <sheetProtection sheet="1" formatColumns="0" formatRows="0" objects="1" scenarios="1" spinCount="100000" saltValue="WXCpI75fKUZT5exOMWyN6Qe+W7IfUfpiHzmA1xjeQkHqJj2QyhCsWMXq43O7IIwscrkMo69vZWryzNu2s9n1MA==" hashValue="Iuasywo+h7jy1ys7pU7EhOOnEXYCUVcHFY75U+ockZCOcIj01b19qMtfADTy0BNsJ6O68l9tf5z6XSRiCBH1mQ==" algorithmName="SHA-512" password="CDAA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 Švorba</dc:creator>
  <cp:lastModifiedBy>Petr Švorba</cp:lastModifiedBy>
  <dcterms:created xsi:type="dcterms:W3CDTF">2026-05-05T16:45:59Z</dcterms:created>
  <dcterms:modified xsi:type="dcterms:W3CDTF">2026-05-05T16:46:03Z</dcterms:modified>
</cp:coreProperties>
</file>