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ivvcz-my.sharepoint.com/personal/v_vlcek_sivv_cz/Documents/Dokumenty/PRÁCE/SIVV/1. TDI/1. SOD/24-65 PD Zábradlí KV/PD/"/>
    </mc:Choice>
  </mc:AlternateContent>
  <xr:revisionPtr revIDLastSave="3" documentId="8_{0D49D405-E2C4-4C66-8106-D5E765D51446}" xr6:coauthVersionLast="47" xr6:coauthVersionMax="47" xr10:uidLastSave="{567EB4A3-C787-4D65-9A67-F859FD4F0C08}"/>
  <bookViews>
    <workbookView xWindow="-120" yWindow="-120" windowWidth="29040" windowHeight="15720" xr2:uid="{358A32AA-AEEA-4331-B5DD-328CF2CB6B37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4" i="1" l="1"/>
  <c r="F81" i="1"/>
  <c r="E81" i="1"/>
  <c r="I80" i="1"/>
  <c r="H80" i="1"/>
  <c r="E83" i="1"/>
  <c r="E82" i="1"/>
  <c r="I83" i="1"/>
  <c r="H83" i="1"/>
  <c r="I82" i="1"/>
  <c r="H82" i="1"/>
  <c r="I65" i="1"/>
  <c r="I75" i="1"/>
  <c r="I74" i="1"/>
  <c r="E73" i="1"/>
  <c r="I73" i="1" s="1"/>
  <c r="E72" i="1"/>
  <c r="I72" i="1"/>
  <c r="I71" i="1"/>
  <c r="I70" i="1"/>
  <c r="E69" i="1"/>
  <c r="I69" i="1"/>
  <c r="E68" i="1"/>
  <c r="I68" i="1"/>
  <c r="I60" i="1"/>
  <c r="I62" i="1"/>
  <c r="I57" i="1"/>
  <c r="I67" i="1"/>
  <c r="I66" i="1"/>
  <c r="I61" i="1"/>
  <c r="I58" i="1"/>
  <c r="I50" i="1"/>
  <c r="I51" i="1"/>
  <c r="E30" i="1"/>
  <c r="E28" i="1" s="1"/>
  <c r="H43" i="1" s="1"/>
  <c r="F30" i="1"/>
  <c r="I30" i="1" s="1"/>
  <c r="H30" i="1"/>
  <c r="I39" i="1"/>
  <c r="H39" i="1"/>
  <c r="I38" i="1"/>
  <c r="H38" i="1"/>
  <c r="I37" i="1"/>
  <c r="H37" i="1"/>
  <c r="I36" i="1"/>
  <c r="H36" i="1"/>
  <c r="I35" i="1"/>
  <c r="H35" i="1"/>
  <c r="I34" i="1"/>
  <c r="H34" i="1"/>
  <c r="I33" i="1"/>
  <c r="H33" i="1"/>
  <c r="I32" i="1"/>
  <c r="H32" i="1"/>
  <c r="I31" i="1"/>
  <c r="H31" i="1"/>
  <c r="I29" i="1"/>
  <c r="H29" i="1"/>
  <c r="I23" i="1"/>
  <c r="I22" i="1"/>
  <c r="I21" i="1"/>
  <c r="I18" i="1"/>
  <c r="I17" i="1" s="1"/>
  <c r="I15" i="1"/>
  <c r="I14" i="1"/>
  <c r="I8" i="1"/>
  <c r="I7" i="1"/>
  <c r="I6" i="1"/>
  <c r="I56" i="1" l="1"/>
  <c r="F28" i="1"/>
  <c r="I43" i="1" s="1"/>
  <c r="I49" i="1"/>
  <c r="I27" i="1"/>
  <c r="H27" i="1"/>
  <c r="I20" i="1"/>
  <c r="I13" i="1"/>
  <c r="I11" i="1" s="1"/>
  <c r="I5" i="1"/>
</calcChain>
</file>

<file path=xl/sharedStrings.xml><?xml version="1.0" encoding="utf-8"?>
<sst xmlns="http://schemas.openxmlformats.org/spreadsheetml/2006/main" count="94" uniqueCount="51">
  <si>
    <t>Nábřeží:</t>
  </si>
  <si>
    <t>Sloupek</t>
  </si>
  <si>
    <t>Hlava sloupku</t>
  </si>
  <si>
    <t>Tělo sloupek</t>
  </si>
  <si>
    <t>Pata sloupku</t>
  </si>
  <si>
    <t>Madlo</t>
  </si>
  <si>
    <t>Plech</t>
  </si>
  <si>
    <t>U profil</t>
  </si>
  <si>
    <t>1m</t>
  </si>
  <si>
    <t>Spodní díl rámu</t>
  </si>
  <si>
    <t>Výplň svislá</t>
  </si>
  <si>
    <t>slouopek dlouhý</t>
  </si>
  <si>
    <t>sloupek krátký</t>
  </si>
  <si>
    <t>sloupek ohnutý</t>
  </si>
  <si>
    <t>Panel</t>
  </si>
  <si>
    <t>ks</t>
  </si>
  <si>
    <t>m</t>
  </si>
  <si>
    <t>m2/m</t>
  </si>
  <si>
    <t>m2/ks</t>
  </si>
  <si>
    <t>Délka zábradlí</t>
  </si>
  <si>
    <t>panel A</t>
  </si>
  <si>
    <t>Etapa 1</t>
  </si>
  <si>
    <t>panel B</t>
  </si>
  <si>
    <t>panel C</t>
  </si>
  <si>
    <t>panel D</t>
  </si>
  <si>
    <t>panel E</t>
  </si>
  <si>
    <t>panel F</t>
  </si>
  <si>
    <t>panel G</t>
  </si>
  <si>
    <t>panel H</t>
  </si>
  <si>
    <t>panel I</t>
  </si>
  <si>
    <t>panel J</t>
  </si>
  <si>
    <t>panel K</t>
  </si>
  <si>
    <t>Etapa 2</t>
  </si>
  <si>
    <t>Počet sloupků</t>
  </si>
  <si>
    <t>Výpočet plochy zábradlí</t>
  </si>
  <si>
    <t>Lávky:</t>
  </si>
  <si>
    <t>Slavnostní držák</t>
  </si>
  <si>
    <t>Spodní plech</t>
  </si>
  <si>
    <t>Horní oblouk</t>
  </si>
  <si>
    <t>Vodorvoné díly rámu</t>
  </si>
  <si>
    <t>Plech spodní</t>
  </si>
  <si>
    <t>Plech horní</t>
  </si>
  <si>
    <t>diagonála</t>
  </si>
  <si>
    <t>kytice</t>
  </si>
  <si>
    <t>spirály</t>
  </si>
  <si>
    <t>vnitřní kruh kolem kytice</t>
  </si>
  <si>
    <t>vnější půlkruh kolem kytice</t>
  </si>
  <si>
    <t>kruh střední</t>
  </si>
  <si>
    <t>kruh malý</t>
  </si>
  <si>
    <t>dvouspirály</t>
  </si>
  <si>
    <t>ornament u sloupku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</si>
</sst>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ptos Narrow"/>
      <family val="2"/>
      <charset val="238"/>
      <scheme val="minor"/>
    </font>
    <font>
      <b/>
      <sz val="11"/>
      <color theme="1"/>
      <name val="Aptos Narrow"/>
      <family val="2"/>
      <scheme val="minor"/>
    </font>
    <font>
      <b/>
      <i/>
      <sz val="11"/>
      <color theme="1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i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u/>
      <sz val="14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2" fillId="0" borderId="0" xfId="0" applyFont="1"/>
    <xf numFmtId="0" fontId="5" fillId="2" borderId="1" xfId="0" applyFont="1" applyFill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3" fillId="0" borderId="4" xfId="0" applyFont="1" applyBorder="1"/>
    <xf numFmtId="0" fontId="1" fillId="0" borderId="5" xfId="0" applyFont="1" applyBorder="1"/>
    <xf numFmtId="0" fontId="2" fillId="0" borderId="4" xfId="0" applyFont="1" applyBorder="1"/>
    <xf numFmtId="0" fontId="2" fillId="0" borderId="5" xfId="0" applyFont="1" applyBorder="1"/>
    <xf numFmtId="0" fontId="4" fillId="0" borderId="0" xfId="0" applyFont="1"/>
    <xf numFmtId="0" fontId="4" fillId="0" borderId="5" xfId="0" applyFont="1" applyBorder="1"/>
    <xf numFmtId="0" fontId="1" fillId="0" borderId="4" xfId="0" applyFont="1" applyBorder="1"/>
    <xf numFmtId="0" fontId="4" fillId="0" borderId="4" xfId="0" applyFon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6" fillId="2" borderId="0" xfId="0" applyFont="1" applyFill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5E1829-19C7-47F6-A9A5-4FC741BA6120}">
  <dimension ref="A1:I88"/>
  <sheetViews>
    <sheetView tabSelected="1" topLeftCell="A54" workbookViewId="0">
      <selection activeCell="N73" sqref="N73"/>
    </sheetView>
  </sheetViews>
  <sheetFormatPr defaultRowHeight="15" x14ac:dyDescent="0.25"/>
  <cols>
    <col min="1" max="1" width="27.7109375" customWidth="1"/>
  </cols>
  <sheetData>
    <row r="1" spans="1:9" ht="18.75" x14ac:dyDescent="0.3">
      <c r="A1" s="19" t="s">
        <v>34</v>
      </c>
      <c r="B1" s="19"/>
      <c r="C1" s="19"/>
      <c r="D1" s="19"/>
      <c r="E1" s="19"/>
      <c r="F1" s="19"/>
      <c r="G1" s="19"/>
      <c r="H1" s="19"/>
      <c r="I1" s="19"/>
    </row>
    <row r="2" spans="1:9" ht="15.75" thickBot="1" x14ac:dyDescent="0.3"/>
    <row r="3" spans="1:9" ht="18.75" x14ac:dyDescent="0.3">
      <c r="A3" s="3" t="s">
        <v>0</v>
      </c>
      <c r="B3" s="4"/>
      <c r="C3" s="4"/>
      <c r="D3" s="4"/>
      <c r="E3" s="4"/>
      <c r="F3" s="4"/>
      <c r="G3" s="4"/>
      <c r="H3" s="4"/>
      <c r="I3" s="5"/>
    </row>
    <row r="4" spans="1:9" x14ac:dyDescent="0.25">
      <c r="A4" s="6"/>
      <c r="I4" s="7"/>
    </row>
    <row r="5" spans="1:9" s="1" customFormat="1" x14ac:dyDescent="0.25">
      <c r="A5" s="8" t="s">
        <v>1</v>
      </c>
      <c r="B5" s="1" t="s">
        <v>18</v>
      </c>
      <c r="I5" s="9">
        <f>SUM(I6:I8)</f>
        <v>0.71620000000000006</v>
      </c>
    </row>
    <row r="6" spans="1:9" x14ac:dyDescent="0.25">
      <c r="A6" s="6" t="s">
        <v>3</v>
      </c>
      <c r="C6">
        <v>0.16500000000000001</v>
      </c>
      <c r="D6">
        <v>0.11</v>
      </c>
      <c r="E6">
        <v>1.02</v>
      </c>
      <c r="I6" s="7">
        <f>(C6+D6)*2*E6</f>
        <v>0.56100000000000005</v>
      </c>
    </row>
    <row r="7" spans="1:9" x14ac:dyDescent="0.25">
      <c r="A7" s="6" t="s">
        <v>2</v>
      </c>
      <c r="C7">
        <v>0.22</v>
      </c>
      <c r="D7">
        <v>0.16</v>
      </c>
      <c r="E7">
        <v>7.0000000000000007E-2</v>
      </c>
      <c r="I7" s="7">
        <f>(C7+D7)*2*E7</f>
        <v>5.3200000000000004E-2</v>
      </c>
    </row>
    <row r="8" spans="1:9" x14ac:dyDescent="0.25">
      <c r="A8" s="6" t="s">
        <v>4</v>
      </c>
      <c r="C8">
        <v>0.2</v>
      </c>
      <c r="D8">
        <v>0.14000000000000001</v>
      </c>
      <c r="E8">
        <v>0.15</v>
      </c>
      <c r="I8" s="7">
        <f>(C8+D8)*2*E8</f>
        <v>0.10200000000000001</v>
      </c>
    </row>
    <row r="9" spans="1:9" x14ac:dyDescent="0.25">
      <c r="A9" s="6"/>
      <c r="I9" s="7"/>
    </row>
    <row r="10" spans="1:9" x14ac:dyDescent="0.25">
      <c r="A10" s="6"/>
      <c r="I10" s="7"/>
    </row>
    <row r="11" spans="1:9" s="1" customFormat="1" x14ac:dyDescent="0.25">
      <c r="A11" s="8" t="s">
        <v>14</v>
      </c>
      <c r="B11" s="1" t="s">
        <v>17</v>
      </c>
      <c r="I11" s="9">
        <f>I13+I17+I20</f>
        <v>1.0009756097560976</v>
      </c>
    </row>
    <row r="12" spans="1:9" x14ac:dyDescent="0.25">
      <c r="A12" s="6"/>
      <c r="I12" s="7"/>
    </row>
    <row r="13" spans="1:9" s="2" customFormat="1" x14ac:dyDescent="0.25">
      <c r="A13" s="10" t="s">
        <v>5</v>
      </c>
      <c r="B13" s="2" t="s">
        <v>8</v>
      </c>
      <c r="I13" s="11">
        <f>SUM(I14:I15)</f>
        <v>0.16</v>
      </c>
    </row>
    <row r="14" spans="1:9" x14ac:dyDescent="0.25">
      <c r="A14" s="6" t="s">
        <v>6</v>
      </c>
      <c r="C14">
        <v>0.04</v>
      </c>
      <c r="D14">
        <v>0.01</v>
      </c>
      <c r="E14">
        <v>1</v>
      </c>
      <c r="I14" s="7">
        <f>(C14+(D14*2))*E14</f>
        <v>0.06</v>
      </c>
    </row>
    <row r="15" spans="1:9" x14ac:dyDescent="0.25">
      <c r="A15" s="6" t="s">
        <v>7</v>
      </c>
      <c r="C15">
        <v>0.06</v>
      </c>
      <c r="D15">
        <v>0.02</v>
      </c>
      <c r="E15">
        <v>1</v>
      </c>
      <c r="I15" s="7">
        <f>(C15+(D15*2))*E15</f>
        <v>0.1</v>
      </c>
    </row>
    <row r="16" spans="1:9" x14ac:dyDescent="0.25">
      <c r="A16" s="6"/>
      <c r="I16" s="7"/>
    </row>
    <row r="17" spans="1:9" s="2" customFormat="1" x14ac:dyDescent="0.25">
      <c r="A17" s="10" t="s">
        <v>9</v>
      </c>
      <c r="B17" s="2" t="s">
        <v>8</v>
      </c>
      <c r="I17" s="11">
        <f>SUM(I18)</f>
        <v>0.13600000000000001</v>
      </c>
    </row>
    <row r="18" spans="1:9" x14ac:dyDescent="0.25">
      <c r="A18" s="6" t="s">
        <v>6</v>
      </c>
      <c r="C18">
        <v>0.03</v>
      </c>
      <c r="D18">
        <v>4.0000000000000001E-3</v>
      </c>
      <c r="E18">
        <v>1</v>
      </c>
      <c r="I18" s="7">
        <f>((C18+D18)*4)*E18</f>
        <v>0.13600000000000001</v>
      </c>
    </row>
    <row r="19" spans="1:9" x14ac:dyDescent="0.25">
      <c r="A19" s="6"/>
      <c r="I19" s="7"/>
    </row>
    <row r="20" spans="1:9" s="2" customFormat="1" x14ac:dyDescent="0.25">
      <c r="A20" s="10" t="s">
        <v>10</v>
      </c>
      <c r="B20" s="2" t="s">
        <v>8</v>
      </c>
      <c r="I20" s="11">
        <f>SUM(I21:I23)</f>
        <v>0.70497560975609763</v>
      </c>
    </row>
    <row r="21" spans="1:9" x14ac:dyDescent="0.25">
      <c r="A21" s="6" t="s">
        <v>11</v>
      </c>
      <c r="C21">
        <v>0.02</v>
      </c>
      <c r="D21">
        <v>0.02</v>
      </c>
      <c r="E21">
        <v>1.05</v>
      </c>
      <c r="F21">
        <v>5</v>
      </c>
      <c r="G21">
        <v>4.0999999999999996</v>
      </c>
      <c r="I21" s="7">
        <f>((C21+D21)*2)*E21*F21/G21</f>
        <v>0.10243902439024392</v>
      </c>
    </row>
    <row r="22" spans="1:9" x14ac:dyDescent="0.25">
      <c r="A22" s="6" t="s">
        <v>12</v>
      </c>
      <c r="C22">
        <v>0.02</v>
      </c>
      <c r="D22">
        <v>0.02</v>
      </c>
      <c r="E22">
        <v>0.92</v>
      </c>
      <c r="F22">
        <v>8</v>
      </c>
      <c r="G22">
        <v>4.0999999999999996</v>
      </c>
      <c r="I22" s="7">
        <f>((C22+D22)*2)*E22*F22/G22</f>
        <v>0.14360975609756099</v>
      </c>
    </row>
    <row r="23" spans="1:9" x14ac:dyDescent="0.25">
      <c r="A23" s="6" t="s">
        <v>13</v>
      </c>
      <c r="C23">
        <v>0.02</v>
      </c>
      <c r="D23">
        <v>0.02</v>
      </c>
      <c r="E23">
        <v>0.98</v>
      </c>
      <c r="F23">
        <v>24</v>
      </c>
      <c r="G23">
        <v>4.0999999999999996</v>
      </c>
      <c r="I23" s="7">
        <f>((C23+D23)*2)*E23*F23/G23</f>
        <v>0.4589268292682927</v>
      </c>
    </row>
    <row r="24" spans="1:9" x14ac:dyDescent="0.25">
      <c r="A24" s="6"/>
      <c r="I24" s="7"/>
    </row>
    <row r="25" spans="1:9" x14ac:dyDescent="0.25">
      <c r="A25" s="6"/>
      <c r="I25" s="7"/>
    </row>
    <row r="26" spans="1:9" x14ac:dyDescent="0.25">
      <c r="A26" s="6"/>
      <c r="E26" s="12" t="s">
        <v>21</v>
      </c>
      <c r="F26" s="12" t="s">
        <v>32</v>
      </c>
      <c r="H26" s="12" t="s">
        <v>21</v>
      </c>
      <c r="I26" s="13" t="s">
        <v>32</v>
      </c>
    </row>
    <row r="27" spans="1:9" s="1" customFormat="1" x14ac:dyDescent="0.25">
      <c r="A27" s="14" t="s">
        <v>19</v>
      </c>
      <c r="B27" s="1" t="s">
        <v>16</v>
      </c>
      <c r="H27" s="1">
        <f>SUM(H29:H39)</f>
        <v>231.98</v>
      </c>
      <c r="I27" s="9">
        <f>SUM(I29:I39)</f>
        <v>201.39</v>
      </c>
    </row>
    <row r="28" spans="1:9" s="1" customFormat="1" x14ac:dyDescent="0.25">
      <c r="A28" s="15"/>
      <c r="E28" s="12">
        <f>SUM(E29:E39)</f>
        <v>58</v>
      </c>
      <c r="F28" s="12">
        <f>SUM(F29:F39)</f>
        <v>51</v>
      </c>
      <c r="I28" s="9"/>
    </row>
    <row r="29" spans="1:9" x14ac:dyDescent="0.25">
      <c r="A29" s="6" t="s">
        <v>20</v>
      </c>
      <c r="B29" t="s">
        <v>16</v>
      </c>
      <c r="C29">
        <v>2.62</v>
      </c>
      <c r="E29">
        <v>0</v>
      </c>
      <c r="F29">
        <v>1</v>
      </c>
      <c r="H29">
        <f>C29*E29</f>
        <v>0</v>
      </c>
      <c r="I29" s="7">
        <f>C29*F29</f>
        <v>2.62</v>
      </c>
    </row>
    <row r="30" spans="1:9" x14ac:dyDescent="0.25">
      <c r="A30" s="6" t="s">
        <v>22</v>
      </c>
      <c r="B30" t="s">
        <v>16</v>
      </c>
      <c r="C30">
        <v>4.0999999999999996</v>
      </c>
      <c r="E30">
        <f>27+14+7</f>
        <v>48</v>
      </c>
      <c r="F30">
        <f>1+28+12+5</f>
        <v>46</v>
      </c>
      <c r="H30">
        <f t="shared" ref="H30:H39" si="0">C30*E30</f>
        <v>196.79999999999998</v>
      </c>
      <c r="I30" s="7">
        <f t="shared" ref="I30:I39" si="1">C30*F30</f>
        <v>188.6</v>
      </c>
    </row>
    <row r="31" spans="1:9" x14ac:dyDescent="0.25">
      <c r="A31" s="6" t="s">
        <v>23</v>
      </c>
      <c r="B31" t="s">
        <v>16</v>
      </c>
      <c r="C31">
        <v>2.16</v>
      </c>
      <c r="E31">
        <v>0</v>
      </c>
      <c r="F31">
        <v>1</v>
      </c>
      <c r="H31">
        <f t="shared" si="0"/>
        <v>0</v>
      </c>
      <c r="I31" s="7">
        <f t="shared" si="1"/>
        <v>2.16</v>
      </c>
    </row>
    <row r="32" spans="1:9" x14ac:dyDescent="0.25">
      <c r="A32" s="6" t="s">
        <v>24</v>
      </c>
      <c r="B32" t="s">
        <v>16</v>
      </c>
      <c r="C32">
        <v>3.13</v>
      </c>
      <c r="E32">
        <v>0</v>
      </c>
      <c r="F32">
        <v>1</v>
      </c>
      <c r="H32">
        <f t="shared" si="0"/>
        <v>0</v>
      </c>
      <c r="I32" s="7">
        <f t="shared" si="1"/>
        <v>3.13</v>
      </c>
    </row>
    <row r="33" spans="1:9" x14ac:dyDescent="0.25">
      <c r="A33" s="6" t="s">
        <v>25</v>
      </c>
      <c r="B33" t="s">
        <v>16</v>
      </c>
      <c r="C33">
        <v>3.16</v>
      </c>
      <c r="E33">
        <v>0</v>
      </c>
      <c r="F33">
        <v>1</v>
      </c>
      <c r="H33">
        <f t="shared" si="0"/>
        <v>0</v>
      </c>
      <c r="I33" s="7">
        <f t="shared" si="1"/>
        <v>3.16</v>
      </c>
    </row>
    <row r="34" spans="1:9" x14ac:dyDescent="0.25">
      <c r="A34" s="6" t="s">
        <v>26</v>
      </c>
      <c r="B34" t="s">
        <v>16</v>
      </c>
      <c r="C34">
        <v>5.04</v>
      </c>
      <c r="E34">
        <v>2</v>
      </c>
      <c r="F34">
        <v>0</v>
      </c>
      <c r="H34">
        <f t="shared" si="0"/>
        <v>10.08</v>
      </c>
      <c r="I34" s="7">
        <f t="shared" si="1"/>
        <v>0</v>
      </c>
    </row>
    <row r="35" spans="1:9" x14ac:dyDescent="0.25">
      <c r="A35" s="6" t="s">
        <v>27</v>
      </c>
      <c r="B35" t="s">
        <v>16</v>
      </c>
      <c r="C35">
        <v>5</v>
      </c>
      <c r="E35">
        <v>2</v>
      </c>
      <c r="F35">
        <v>0</v>
      </c>
      <c r="H35">
        <f t="shared" si="0"/>
        <v>10</v>
      </c>
      <c r="I35" s="7">
        <f t="shared" si="1"/>
        <v>0</v>
      </c>
    </row>
    <row r="36" spans="1:9" x14ac:dyDescent="0.25">
      <c r="A36" s="6" t="s">
        <v>28</v>
      </c>
      <c r="B36" t="s">
        <v>16</v>
      </c>
      <c r="C36">
        <v>2.38</v>
      </c>
      <c r="E36">
        <v>2</v>
      </c>
      <c r="F36">
        <v>0</v>
      </c>
      <c r="H36">
        <f t="shared" si="0"/>
        <v>4.76</v>
      </c>
      <c r="I36" s="7">
        <f t="shared" si="1"/>
        <v>0</v>
      </c>
    </row>
    <row r="37" spans="1:9" x14ac:dyDescent="0.25">
      <c r="A37" s="6" t="s">
        <v>29</v>
      </c>
      <c r="B37" t="s">
        <v>16</v>
      </c>
      <c r="C37">
        <v>2.2200000000000002</v>
      </c>
      <c r="E37">
        <v>2</v>
      </c>
      <c r="F37">
        <v>0</v>
      </c>
      <c r="H37">
        <f t="shared" si="0"/>
        <v>4.4400000000000004</v>
      </c>
      <c r="I37" s="7">
        <f t="shared" si="1"/>
        <v>0</v>
      </c>
    </row>
    <row r="38" spans="1:9" x14ac:dyDescent="0.25">
      <c r="A38" s="6" t="s">
        <v>30</v>
      </c>
      <c r="B38" t="s">
        <v>16</v>
      </c>
      <c r="C38">
        <v>2.95</v>
      </c>
      <c r="E38">
        <v>2</v>
      </c>
      <c r="F38">
        <v>0</v>
      </c>
      <c r="H38">
        <f t="shared" si="0"/>
        <v>5.9</v>
      </c>
      <c r="I38" s="7">
        <f t="shared" si="1"/>
        <v>0</v>
      </c>
    </row>
    <row r="39" spans="1:9" x14ac:dyDescent="0.25">
      <c r="A39" s="6" t="s">
        <v>31</v>
      </c>
      <c r="B39" t="s">
        <v>16</v>
      </c>
      <c r="C39">
        <v>1.72</v>
      </c>
      <c r="E39">
        <v>0</v>
      </c>
      <c r="F39">
        <v>1</v>
      </c>
      <c r="H39">
        <f t="shared" si="0"/>
        <v>0</v>
      </c>
      <c r="I39" s="7">
        <f t="shared" si="1"/>
        <v>1.72</v>
      </c>
    </row>
    <row r="40" spans="1:9" x14ac:dyDescent="0.25">
      <c r="A40" s="6"/>
      <c r="I40" s="7"/>
    </row>
    <row r="41" spans="1:9" x14ac:dyDescent="0.25">
      <c r="A41" s="6"/>
      <c r="I41" s="7"/>
    </row>
    <row r="42" spans="1:9" x14ac:dyDescent="0.25">
      <c r="A42" s="6"/>
      <c r="H42" s="12" t="s">
        <v>21</v>
      </c>
      <c r="I42" s="13" t="s">
        <v>32</v>
      </c>
    </row>
    <row r="43" spans="1:9" s="1" customFormat="1" x14ac:dyDescent="0.25">
      <c r="A43" s="14" t="s">
        <v>33</v>
      </c>
      <c r="B43" s="1" t="s">
        <v>15</v>
      </c>
      <c r="H43" s="1">
        <f>E28</f>
        <v>58</v>
      </c>
      <c r="I43" s="9">
        <f>F28+2</f>
        <v>53</v>
      </c>
    </row>
    <row r="44" spans="1:9" ht="15.75" thickBot="1" x14ac:dyDescent="0.3">
      <c r="A44" s="16"/>
      <c r="B44" s="17"/>
      <c r="C44" s="17"/>
      <c r="D44" s="17"/>
      <c r="E44" s="17"/>
      <c r="F44" s="17"/>
      <c r="G44" s="17"/>
      <c r="H44" s="17"/>
      <c r="I44" s="18"/>
    </row>
    <row r="46" spans="1:9" ht="15.75" thickBot="1" x14ac:dyDescent="0.3"/>
    <row r="47" spans="1:9" ht="18.75" x14ac:dyDescent="0.3">
      <c r="A47" s="3" t="s">
        <v>35</v>
      </c>
      <c r="B47" s="4"/>
      <c r="C47" s="4"/>
      <c r="D47" s="4"/>
      <c r="E47" s="4"/>
      <c r="F47" s="4"/>
      <c r="G47" s="4"/>
      <c r="H47" s="4"/>
      <c r="I47" s="5"/>
    </row>
    <row r="48" spans="1:9" x14ac:dyDescent="0.25">
      <c r="A48" s="6"/>
      <c r="I48" s="7"/>
    </row>
    <row r="49" spans="1:9" x14ac:dyDescent="0.25">
      <c r="A49" s="8" t="s">
        <v>1</v>
      </c>
      <c r="B49" s="1" t="s">
        <v>18</v>
      </c>
      <c r="C49" s="1"/>
      <c r="D49" s="1"/>
      <c r="E49" s="1"/>
      <c r="F49" s="1"/>
      <c r="G49" s="1"/>
      <c r="H49" s="1"/>
      <c r="I49" s="9">
        <f>SUM(I50:I51)</f>
        <v>0.28000000000000003</v>
      </c>
    </row>
    <row r="50" spans="1:9" x14ac:dyDescent="0.25">
      <c r="A50" s="6" t="s">
        <v>3</v>
      </c>
      <c r="C50">
        <v>7.0000000000000007E-2</v>
      </c>
      <c r="D50">
        <v>0.1</v>
      </c>
      <c r="E50">
        <v>1</v>
      </c>
      <c r="I50" s="7">
        <f>((C50*2)+D50)*E50</f>
        <v>0.24000000000000002</v>
      </c>
    </row>
    <row r="51" spans="1:9" x14ac:dyDescent="0.25">
      <c r="A51" s="6" t="s">
        <v>36</v>
      </c>
      <c r="C51">
        <v>0.02</v>
      </c>
      <c r="D51">
        <v>0.02</v>
      </c>
      <c r="E51">
        <v>0.5</v>
      </c>
      <c r="I51" s="7">
        <f>(C51+D51)*2*E51</f>
        <v>0.04</v>
      </c>
    </row>
    <row r="52" spans="1:9" x14ac:dyDescent="0.25">
      <c r="A52" s="6"/>
      <c r="I52" s="7"/>
    </row>
    <row r="53" spans="1:9" x14ac:dyDescent="0.25">
      <c r="A53" s="6"/>
      <c r="I53" s="7"/>
    </row>
    <row r="54" spans="1:9" x14ac:dyDescent="0.25">
      <c r="A54" s="8" t="s">
        <v>14</v>
      </c>
      <c r="B54" s="1" t="s">
        <v>17</v>
      </c>
      <c r="C54" s="1"/>
      <c r="D54" s="1"/>
      <c r="E54" s="1"/>
      <c r="F54" s="1"/>
      <c r="G54" s="1"/>
      <c r="H54" s="1"/>
      <c r="I54" s="9">
        <f>I56+I60+I65</f>
        <v>0.96673273942093552</v>
      </c>
    </row>
    <row r="55" spans="1:9" x14ac:dyDescent="0.25">
      <c r="A55" s="6"/>
      <c r="I55" s="7"/>
    </row>
    <row r="56" spans="1:9" x14ac:dyDescent="0.25">
      <c r="A56" s="10" t="s">
        <v>5</v>
      </c>
      <c r="B56" s="2" t="s">
        <v>8</v>
      </c>
      <c r="C56" s="2"/>
      <c r="D56" s="2"/>
      <c r="E56" s="2"/>
      <c r="F56" s="2"/>
      <c r="G56" s="2"/>
      <c r="H56" s="2"/>
      <c r="I56" s="11">
        <f>SUM(I57:I58)</f>
        <v>0.11</v>
      </c>
    </row>
    <row r="57" spans="1:9" x14ac:dyDescent="0.25">
      <c r="A57" s="6" t="s">
        <v>38</v>
      </c>
      <c r="C57">
        <v>0.05</v>
      </c>
      <c r="D57">
        <v>1</v>
      </c>
      <c r="E57">
        <v>1</v>
      </c>
      <c r="I57" s="7">
        <f>C57*1*E57</f>
        <v>0.05</v>
      </c>
    </row>
    <row r="58" spans="1:9" x14ac:dyDescent="0.25">
      <c r="A58" s="6" t="s">
        <v>37</v>
      </c>
      <c r="C58">
        <v>0.04</v>
      </c>
      <c r="D58">
        <v>0.01</v>
      </c>
      <c r="E58">
        <v>1</v>
      </c>
      <c r="I58" s="7">
        <f>(C58+(D58*2))*E58</f>
        <v>0.06</v>
      </c>
    </row>
    <row r="59" spans="1:9" x14ac:dyDescent="0.25">
      <c r="A59" s="6"/>
      <c r="I59" s="7"/>
    </row>
    <row r="60" spans="1:9" x14ac:dyDescent="0.25">
      <c r="A60" s="10" t="s">
        <v>39</v>
      </c>
      <c r="B60" s="2" t="s">
        <v>8</v>
      </c>
      <c r="C60" s="2"/>
      <c r="D60" s="2"/>
      <c r="E60" s="2"/>
      <c r="F60" s="2"/>
      <c r="G60" s="2"/>
      <c r="H60" s="2"/>
      <c r="I60" s="11">
        <f>SUM(I61:I62)</f>
        <v>0.216</v>
      </c>
    </row>
    <row r="61" spans="1:9" x14ac:dyDescent="0.25">
      <c r="A61" s="6" t="s">
        <v>40</v>
      </c>
      <c r="C61">
        <v>0.02</v>
      </c>
      <c r="D61">
        <v>7.0000000000000001E-3</v>
      </c>
      <c r="E61">
        <v>1</v>
      </c>
      <c r="I61" s="7">
        <f>((C61+D61)*4)*E61</f>
        <v>0.108</v>
      </c>
    </row>
    <row r="62" spans="1:9" x14ac:dyDescent="0.25">
      <c r="A62" s="6" t="s">
        <v>41</v>
      </c>
      <c r="C62">
        <v>0.02</v>
      </c>
      <c r="D62">
        <v>7.0000000000000001E-3</v>
      </c>
      <c r="E62">
        <v>1</v>
      </c>
      <c r="I62" s="7">
        <f>((C62+D62)*4)*E62</f>
        <v>0.108</v>
      </c>
    </row>
    <row r="63" spans="1:9" x14ac:dyDescent="0.25">
      <c r="A63" s="6"/>
      <c r="I63" s="7"/>
    </row>
    <row r="64" spans="1:9" x14ac:dyDescent="0.25">
      <c r="A64" s="6"/>
      <c r="I64" s="7"/>
    </row>
    <row r="65" spans="1:9" x14ac:dyDescent="0.25">
      <c r="A65" s="10" t="s">
        <v>10</v>
      </c>
      <c r="B65" s="2" t="s">
        <v>8</v>
      </c>
      <c r="C65" s="2"/>
      <c r="D65" s="2"/>
      <c r="E65" s="2"/>
      <c r="F65" s="2"/>
      <c r="G65" s="2"/>
      <c r="H65" s="2"/>
      <c r="I65" s="11">
        <f>SUM(I66:I75)</f>
        <v>0.64073273942093545</v>
      </c>
    </row>
    <row r="66" spans="1:9" x14ac:dyDescent="0.25">
      <c r="A66" s="6" t="s">
        <v>11</v>
      </c>
      <c r="C66">
        <v>1.4999999999999999E-2</v>
      </c>
      <c r="D66">
        <v>1.4999999999999999E-2</v>
      </c>
      <c r="E66">
        <v>0.92</v>
      </c>
      <c r="F66">
        <v>4</v>
      </c>
      <c r="G66">
        <v>2.2450000000000001</v>
      </c>
      <c r="I66" s="7">
        <f>((C66+D66)*2)*E66*F66/G66</f>
        <v>9.8351893095768361E-2</v>
      </c>
    </row>
    <row r="67" spans="1:9" x14ac:dyDescent="0.25">
      <c r="A67" s="6" t="s">
        <v>42</v>
      </c>
      <c r="C67">
        <v>1.4999999999999999E-2</v>
      </c>
      <c r="D67">
        <v>0.01</v>
      </c>
      <c r="E67">
        <v>1.125</v>
      </c>
      <c r="F67">
        <v>4</v>
      </c>
      <c r="G67">
        <v>2.2450000000000001</v>
      </c>
      <c r="I67" s="7">
        <f>((C67+D67)*2)*E67*F67/G67</f>
        <v>0.10022271714922049</v>
      </c>
    </row>
    <row r="68" spans="1:9" x14ac:dyDescent="0.25">
      <c r="A68" s="6" t="s">
        <v>45</v>
      </c>
      <c r="C68">
        <v>1.4999999999999999E-2</v>
      </c>
      <c r="D68">
        <v>0.01</v>
      </c>
      <c r="E68">
        <f>3.14*0.46</f>
        <v>1.4444000000000001</v>
      </c>
      <c r="F68">
        <v>2</v>
      </c>
      <c r="G68">
        <v>2.2450000000000001</v>
      </c>
      <c r="I68" s="7">
        <f>((C68+D68)*2)*E68*F68/G68</f>
        <v>6.4338530066815142E-2</v>
      </c>
    </row>
    <row r="69" spans="1:9" x14ac:dyDescent="0.25">
      <c r="A69" s="6" t="s">
        <v>46</v>
      </c>
      <c r="C69">
        <v>1.4999999999999999E-2</v>
      </c>
      <c r="D69">
        <v>0.01</v>
      </c>
      <c r="E69">
        <f>(3.14*0.65/2)+0.2</f>
        <v>1.2205000000000001</v>
      </c>
      <c r="F69">
        <v>2</v>
      </c>
      <c r="G69">
        <v>2.2450000000000001</v>
      </c>
      <c r="I69" s="7">
        <f>((C69+D69)*2)*E69*F69/G69</f>
        <v>5.4365256124721609E-2</v>
      </c>
    </row>
    <row r="70" spans="1:9" x14ac:dyDescent="0.25">
      <c r="A70" s="6" t="s">
        <v>43</v>
      </c>
      <c r="C70">
        <v>0.25</v>
      </c>
      <c r="D70">
        <v>0.25</v>
      </c>
      <c r="E70">
        <v>2</v>
      </c>
      <c r="F70">
        <v>2</v>
      </c>
      <c r="G70">
        <v>2.2450000000000001</v>
      </c>
      <c r="I70" s="7">
        <f>C70*D70*E70</f>
        <v>0.125</v>
      </c>
    </row>
    <row r="71" spans="1:9" x14ac:dyDescent="0.25">
      <c r="A71" s="6" t="s">
        <v>44</v>
      </c>
      <c r="C71">
        <v>1.4999999999999999E-2</v>
      </c>
      <c r="D71">
        <v>0.01</v>
      </c>
      <c r="E71">
        <v>0.3</v>
      </c>
      <c r="F71">
        <v>16</v>
      </c>
      <c r="G71">
        <v>2.2450000000000001</v>
      </c>
      <c r="I71" s="7">
        <f>((C71+D71)*2)*E71*F71/G71</f>
        <v>0.10690423162583518</v>
      </c>
    </row>
    <row r="72" spans="1:9" x14ac:dyDescent="0.25">
      <c r="A72" s="6" t="s">
        <v>47</v>
      </c>
      <c r="C72">
        <v>1.4999999999999999E-2</v>
      </c>
      <c r="D72">
        <v>0.01</v>
      </c>
      <c r="E72">
        <f>3.14*0.15</f>
        <v>0.47099999999999997</v>
      </c>
      <c r="F72">
        <v>1</v>
      </c>
      <c r="G72">
        <v>2.2450000000000001</v>
      </c>
      <c r="I72" s="7">
        <f>((C72+D72)*2)*E72*F72/G72</f>
        <v>1.0489977728285077E-2</v>
      </c>
    </row>
    <row r="73" spans="1:9" x14ac:dyDescent="0.25">
      <c r="A73" s="6" t="s">
        <v>48</v>
      </c>
      <c r="C73">
        <v>1.4999999999999999E-2</v>
      </c>
      <c r="D73">
        <v>0.01</v>
      </c>
      <c r="E73">
        <f>3.14*0.07</f>
        <v>0.21980000000000002</v>
      </c>
      <c r="F73">
        <v>2</v>
      </c>
      <c r="G73">
        <v>2.2450000000000001</v>
      </c>
      <c r="I73" s="7">
        <f>((C73+D73)*2)*E73*F73/G73</f>
        <v>9.7906458797327404E-3</v>
      </c>
    </row>
    <row r="74" spans="1:9" x14ac:dyDescent="0.25">
      <c r="A74" s="6" t="s">
        <v>49</v>
      </c>
      <c r="C74">
        <v>1.4999999999999999E-2</v>
      </c>
      <c r="D74">
        <v>0.01</v>
      </c>
      <c r="E74">
        <v>0.6</v>
      </c>
      <c r="F74">
        <v>2</v>
      </c>
      <c r="G74">
        <v>2.2450000000000001</v>
      </c>
      <c r="I74" s="7">
        <f>((C74+D74)*2)*E74*F74/G74</f>
        <v>2.6726057906458794E-2</v>
      </c>
    </row>
    <row r="75" spans="1:9" x14ac:dyDescent="0.25">
      <c r="A75" s="6" t="s">
        <v>50</v>
      </c>
      <c r="C75">
        <v>1.4999999999999999E-2</v>
      </c>
      <c r="D75">
        <v>0.01</v>
      </c>
      <c r="E75">
        <v>1</v>
      </c>
      <c r="F75">
        <v>2</v>
      </c>
      <c r="G75">
        <v>2.2450000000000001</v>
      </c>
      <c r="I75" s="7">
        <f>((C75+D75)*2)*E75*F75/G75</f>
        <v>4.4543429844097995E-2</v>
      </c>
    </row>
    <row r="76" spans="1:9" x14ac:dyDescent="0.25">
      <c r="A76" s="6"/>
      <c r="I76" s="7"/>
    </row>
    <row r="77" spans="1:9" x14ac:dyDescent="0.25">
      <c r="A77" s="6"/>
      <c r="I77" s="7"/>
    </row>
    <row r="78" spans="1:9" x14ac:dyDescent="0.25">
      <c r="A78" s="6"/>
      <c r="I78" s="7"/>
    </row>
    <row r="79" spans="1:9" x14ac:dyDescent="0.25">
      <c r="A79" s="6"/>
      <c r="E79" s="12" t="s">
        <v>21</v>
      </c>
      <c r="F79" s="12" t="s">
        <v>32</v>
      </c>
      <c r="H79" s="12" t="s">
        <v>21</v>
      </c>
      <c r="I79" s="13" t="s">
        <v>32</v>
      </c>
    </row>
    <row r="80" spans="1:9" x14ac:dyDescent="0.25">
      <c r="A80" s="14" t="s">
        <v>19</v>
      </c>
      <c r="B80" s="1" t="s">
        <v>16</v>
      </c>
      <c r="C80" s="1"/>
      <c r="D80" s="1"/>
      <c r="E80" s="1"/>
      <c r="F80" s="1"/>
      <c r="G80" s="1"/>
      <c r="H80" s="1">
        <f>SUM(H82:H83)</f>
        <v>63.680000000000007</v>
      </c>
      <c r="I80" s="9">
        <f>SUM(I82:I83)</f>
        <v>0</v>
      </c>
    </row>
    <row r="81" spans="1:9" x14ac:dyDescent="0.25">
      <c r="A81" s="6"/>
      <c r="E81">
        <f>SUM(E82:E83)</f>
        <v>32</v>
      </c>
      <c r="F81">
        <f>SUM(F82:F83)</f>
        <v>0</v>
      </c>
      <c r="I81" s="7"/>
    </row>
    <row r="82" spans="1:9" x14ac:dyDescent="0.25">
      <c r="A82" s="6" t="s">
        <v>20</v>
      </c>
      <c r="B82" t="s">
        <v>16</v>
      </c>
      <c r="C82">
        <v>2.2450000000000001</v>
      </c>
      <c r="E82">
        <f>6+6+6+6</f>
        <v>24</v>
      </c>
      <c r="F82">
        <v>0</v>
      </c>
      <c r="H82">
        <f>C82*E82</f>
        <v>53.88</v>
      </c>
      <c r="I82" s="7">
        <f>C82*F82</f>
        <v>0</v>
      </c>
    </row>
    <row r="83" spans="1:9" x14ac:dyDescent="0.25">
      <c r="A83" s="6" t="s">
        <v>22</v>
      </c>
      <c r="B83" t="s">
        <v>16</v>
      </c>
      <c r="C83">
        <v>1.2250000000000001</v>
      </c>
      <c r="E83">
        <f>2+2+2+2</f>
        <v>8</v>
      </c>
      <c r="F83">
        <v>0</v>
      </c>
      <c r="H83">
        <f>C83*E83</f>
        <v>9.8000000000000007</v>
      </c>
      <c r="I83" s="7">
        <f>C83*F83</f>
        <v>0</v>
      </c>
    </row>
    <row r="84" spans="1:9" x14ac:dyDescent="0.25">
      <c r="A84" s="6"/>
      <c r="I84" s="7"/>
    </row>
    <row r="85" spans="1:9" x14ac:dyDescent="0.25">
      <c r="A85" s="6"/>
      <c r="I85" s="7"/>
    </row>
    <row r="86" spans="1:9" x14ac:dyDescent="0.25">
      <c r="A86" s="6"/>
      <c r="H86" s="12" t="s">
        <v>21</v>
      </c>
      <c r="I86" s="13" t="s">
        <v>32</v>
      </c>
    </row>
    <row r="87" spans="1:9" x14ac:dyDescent="0.25">
      <c r="A87" s="14" t="s">
        <v>33</v>
      </c>
      <c r="B87" s="1" t="s">
        <v>15</v>
      </c>
      <c r="C87" s="1"/>
      <c r="D87" s="1"/>
      <c r="E87" s="1"/>
      <c r="F87" s="1"/>
      <c r="G87" s="1"/>
      <c r="H87" s="1">
        <v>28</v>
      </c>
      <c r="I87" s="9">
        <v>0</v>
      </c>
    </row>
    <row r="88" spans="1:9" ht="15.75" thickBot="1" x14ac:dyDescent="0.3">
      <c r="A88" s="16"/>
      <c r="B88" s="17"/>
      <c r="C88" s="17"/>
      <c r="D88" s="17"/>
      <c r="E88" s="17"/>
      <c r="F88" s="17"/>
      <c r="G88" s="17"/>
      <c r="H88" s="17"/>
      <c r="I88" s="18"/>
    </row>
  </sheetData>
  <mergeCells count="1">
    <mergeCell ref="A1:I1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Václav Vlček</dc:creator>
  <cp:lastModifiedBy>Václav Vlček</cp:lastModifiedBy>
  <dcterms:created xsi:type="dcterms:W3CDTF">2025-01-15T16:23:57Z</dcterms:created>
  <dcterms:modified xsi:type="dcterms:W3CDTF">2025-01-16T08:04:20Z</dcterms:modified>
</cp:coreProperties>
</file>