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llkvcz-my.sharepoint.com/personal/mateju_llkv_cz/Documents/Dokumenty/Výběrová řízení/2026/Rekonstrukce lávky obora/"/>
    </mc:Choice>
  </mc:AlternateContent>
  <xr:revisionPtr revIDLastSave="10" documentId="11_0C05C9CCED28F4AA104A1405EC30D05DE02A22A0" xr6:coauthVersionLast="47" xr6:coauthVersionMax="47" xr10:uidLastSave="{0B9ABCC5-0416-46F9-9FD5-9512849B37AE}"/>
  <bookViews>
    <workbookView xWindow="-120" yWindow="-120" windowWidth="38640" windowHeight="21120" activeTab="2" xr2:uid="{00000000-000D-0000-FFFF-FFFF00000000}"/>
  </bookViews>
  <sheets>
    <sheet name="Krycí list rozpočtu" sheetId="1" r:id="rId1"/>
    <sheet name="Položkový rozpočet" sheetId="2" r:id="rId2"/>
    <sheet name="Rozpis délek" sheetId="3" r:id="rId3"/>
    <sheet name="Výkaz výměr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4" l="1" a="1"/>
  <c r="I32" i="4" s="1"/>
  <c r="I31" i="4" a="1"/>
  <c r="I31" i="4" s="1"/>
  <c r="I30" i="4" a="1"/>
  <c r="I30" i="4" s="1"/>
  <c r="H29" i="4" a="1"/>
  <c r="H29" i="4" s="1"/>
  <c r="G29" i="4" a="1"/>
  <c r="G29" i="4" s="1"/>
  <c r="G28" i="4" a="1"/>
  <c r="G28" i="4" s="1"/>
  <c r="G27" i="4" a="1"/>
  <c r="G27" i="4" s="1"/>
  <c r="H25" i="4" a="1"/>
  <c r="H25" i="4" s="1"/>
  <c r="H24" i="4" a="1"/>
  <c r="H24" i="4" s="1"/>
  <c r="G24" i="4" a="1"/>
  <c r="G24" i="4" s="1"/>
  <c r="H23" i="4" a="1"/>
  <c r="H23" i="4" s="1"/>
  <c r="G23" i="4" a="1"/>
  <c r="G23" i="4" s="1"/>
  <c r="I23" i="4" s="1" a="1"/>
  <c r="I23" i="4" s="1"/>
  <c r="H22" i="4" a="1"/>
  <c r="H22" i="4" s="1"/>
  <c r="I22" i="4" s="1" a="1"/>
  <c r="I22" i="4" s="1"/>
  <c r="H21" i="4" a="1"/>
  <c r="H21" i="4" s="1"/>
  <c r="I21" i="4" s="1" a="1"/>
  <c r="I21" i="4" s="1"/>
  <c r="H20" i="4" a="1"/>
  <c r="H20" i="4" s="1"/>
  <c r="I20" i="4" s="1" a="1"/>
  <c r="I20" i="4" s="1"/>
  <c r="H19" i="4" a="1"/>
  <c r="H19" i="4" s="1"/>
  <c r="I19" i="4" s="1" a="1"/>
  <c r="I19" i="4" s="1"/>
  <c r="H18" i="4" a="1"/>
  <c r="H18" i="4" s="1"/>
  <c r="H15" i="4" a="1"/>
  <c r="H15" i="4" s="1"/>
  <c r="G15" i="4" a="1"/>
  <c r="G15" i="4" s="1"/>
  <c r="I15" i="4" s="1" a="1"/>
  <c r="I15" i="4" s="1"/>
  <c r="H14" i="4" a="1"/>
  <c r="H14" i="4" s="1"/>
  <c r="G14" i="4" a="1"/>
  <c r="G14" i="4" s="1"/>
  <c r="I14" i="4" s="1" a="1"/>
  <c r="I14" i="4" s="1"/>
  <c r="H13" i="4" a="1"/>
  <c r="H13" i="4" s="1"/>
  <c r="I13" i="4" s="1" a="1"/>
  <c r="I13" i="4" s="1"/>
  <c r="H11" i="4" a="1"/>
  <c r="H11" i="4" s="1"/>
  <c r="I11" i="4" s="1" a="1"/>
  <c r="I11" i="4" s="1"/>
  <c r="H10" i="4" a="1"/>
  <c r="H10" i="4" s="1"/>
  <c r="H8" i="4" a="1"/>
  <c r="H8" i="4" s="1"/>
  <c r="H7" i="4" a="1"/>
  <c r="H7" i="4" s="1"/>
  <c r="I7" i="4" s="1" a="1"/>
  <c r="I7" i="4" s="1"/>
  <c r="H6" i="4" a="1"/>
  <c r="H6" i="4" s="1"/>
  <c r="G3" i="4" a="1"/>
  <c r="G3" i="4" s="1"/>
  <c r="B3" i="4" a="1"/>
  <c r="B3" i="4" s="1"/>
  <c r="G2" i="4" a="1"/>
  <c r="G2" i="4" s="1"/>
  <c r="E69" i="3" a="1"/>
  <c r="E69" i="3" s="1"/>
  <c r="E68" i="3" a="1"/>
  <c r="E68" i="3" s="1"/>
  <c r="E27" i="3" a="1"/>
  <c r="E27" i="3" s="1"/>
  <c r="H86" i="2" a="1"/>
  <c r="H86" i="2" s="1"/>
  <c r="I86" i="2" s="1" a="1"/>
  <c r="I86" i="2" s="1"/>
  <c r="H85" i="2" a="1"/>
  <c r="H85" i="2" s="1"/>
  <c r="I85" i="2" s="1" a="1"/>
  <c r="I85" i="2" s="1"/>
  <c r="I87" i="2" s="1" a="1"/>
  <c r="I87" i="2" s="1"/>
  <c r="E91" i="2" s="1" a="1"/>
  <c r="E91" i="2" s="1"/>
  <c r="H91" i="2" s="1" a="1"/>
  <c r="H91" i="2" s="1"/>
  <c r="I80" i="2" a="1"/>
  <c r="I80" i="2" s="1"/>
  <c r="I79" i="2" a="1"/>
  <c r="I79" i="2" s="1"/>
  <c r="I78" i="2" a="1"/>
  <c r="I78" i="2" s="1"/>
  <c r="H77" i="2" a="1"/>
  <c r="H77" i="2" s="1"/>
  <c r="E39" i="2" s="1" a="1"/>
  <c r="E39" i="2" s="1"/>
  <c r="H39" i="2" s="1" a="1"/>
  <c r="H39" i="2" s="1"/>
  <c r="G77" i="2" a="1"/>
  <c r="G77" i="2" s="1"/>
  <c r="I77" i="2" s="1" a="1"/>
  <c r="I77" i="2" s="1"/>
  <c r="G76" i="2" a="1"/>
  <c r="G76" i="2" s="1"/>
  <c r="G75" i="2" a="1"/>
  <c r="G75" i="2" s="1"/>
  <c r="H73" i="2" a="1"/>
  <c r="H73" i="2" s="1"/>
  <c r="H72" i="2" a="1"/>
  <c r="H72" i="2" s="1"/>
  <c r="E34" i="2" s="1" a="1"/>
  <c r="E34" i="2" s="1"/>
  <c r="H34" i="2" s="1" a="1"/>
  <c r="H34" i="2" s="1"/>
  <c r="G72" i="2" a="1"/>
  <c r="G72" i="2" s="1"/>
  <c r="I72" i="2" s="1" a="1"/>
  <c r="I72" i="2" s="1"/>
  <c r="H71" i="2" a="1"/>
  <c r="H71" i="2" s="1"/>
  <c r="E33" i="2" s="1" a="1"/>
  <c r="E33" i="2" s="1"/>
  <c r="H33" i="2" s="1" a="1"/>
  <c r="H33" i="2" s="1"/>
  <c r="G71" i="2" a="1"/>
  <c r="G71" i="2" s="1"/>
  <c r="I71" i="2" s="1" a="1"/>
  <c r="I71" i="2" s="1"/>
  <c r="H70" i="2" a="1"/>
  <c r="H70" i="2" s="1"/>
  <c r="H69" i="2" a="1"/>
  <c r="H69" i="2" s="1"/>
  <c r="H68" i="2" a="1"/>
  <c r="H68" i="2" s="1"/>
  <c r="H67" i="2" a="1"/>
  <c r="H67" i="2" s="1"/>
  <c r="H66" i="2" a="1"/>
  <c r="H66" i="2" s="1"/>
  <c r="H62" i="2" a="1"/>
  <c r="H62" i="2" s="1"/>
  <c r="E27" i="2" s="1" a="1"/>
  <c r="E27" i="2" s="1"/>
  <c r="H27" i="2" s="1" a="1"/>
  <c r="H27" i="2" s="1"/>
  <c r="G62" i="2" a="1"/>
  <c r="G62" i="2" s="1"/>
  <c r="H61" i="2" a="1"/>
  <c r="H61" i="2" s="1"/>
  <c r="E26" i="2" s="1" a="1"/>
  <c r="E26" i="2" s="1"/>
  <c r="H26" i="2" s="1" a="1"/>
  <c r="H26" i="2" s="1"/>
  <c r="G61" i="2" a="1"/>
  <c r="G61" i="2" s="1"/>
  <c r="I61" i="2" s="1" a="1"/>
  <c r="I61" i="2" s="1"/>
  <c r="H60" i="2" a="1"/>
  <c r="H60" i="2" s="1"/>
  <c r="H58" i="2" a="1"/>
  <c r="H58" i="2" s="1"/>
  <c r="H57" i="2" a="1"/>
  <c r="H57" i="2" s="1"/>
  <c r="H55" i="2" a="1"/>
  <c r="H55" i="2" s="1"/>
  <c r="H54" i="2" a="1"/>
  <c r="H54" i="2" s="1"/>
  <c r="H53" i="2" a="1"/>
  <c r="H53" i="2" s="1"/>
  <c r="H50" i="2" a="1"/>
  <c r="H50" i="2" s="1"/>
  <c r="I49" i="2" a="1"/>
  <c r="I49" i="2" s="1"/>
  <c r="I48" i="2" a="1"/>
  <c r="I48" i="2" s="1"/>
  <c r="I47" i="2" a="1"/>
  <c r="I47" i="2" s="1"/>
  <c r="I50" i="2" s="1" a="1"/>
  <c r="I50" i="2" s="1"/>
  <c r="H44" i="2" a="1"/>
  <c r="H44" i="2" s="1"/>
  <c r="H43" i="2" a="1"/>
  <c r="H43" i="2" s="1"/>
  <c r="H42" i="2" a="1"/>
  <c r="H42" i="2" s="1"/>
  <c r="H41" i="2" a="1"/>
  <c r="H41" i="2" s="1"/>
  <c r="E40" i="2" a="1"/>
  <c r="E40" i="2" s="1"/>
  <c r="H40" i="2" s="1" a="1"/>
  <c r="H40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H17" i="2" a="1"/>
  <c r="H17" i="2" s="1"/>
  <c r="E16" i="2" a="1"/>
  <c r="E16" i="2" s="1"/>
  <c r="H16" i="2" s="1" a="1"/>
  <c r="H16" i="2" s="1"/>
  <c r="B16" i="2" a="1"/>
  <c r="B16" i="2" s="1"/>
  <c r="E15" i="2" a="1"/>
  <c r="E15" i="2" s="1"/>
  <c r="H15" i="2" s="1" a="1"/>
  <c r="H15" i="2" s="1"/>
  <c r="B15" i="2" a="1"/>
  <c r="B15" i="2" s="1"/>
  <c r="E14" i="2" a="1"/>
  <c r="E14" i="2" s="1"/>
  <c r="H14" i="2" s="1" a="1"/>
  <c r="H14" i="2" s="1"/>
  <c r="B14" i="2" a="1"/>
  <c r="B14" i="2" s="1"/>
  <c r="H13" i="2" a="1"/>
  <c r="H13" i="2" s="1"/>
  <c r="H12" i="2" a="1"/>
  <c r="H12" i="2" s="1"/>
  <c r="B6" i="2" a="1"/>
  <c r="B6" i="2" s="1"/>
  <c r="B5" i="2" a="1"/>
  <c r="B5" i="2" s="1"/>
  <c r="G3" i="2" a="1"/>
  <c r="G3" i="2" s="1"/>
  <c r="B3" i="2" a="1"/>
  <c r="B3" i="2" s="1"/>
  <c r="G2" i="2" a="1"/>
  <c r="G2" i="2" s="1"/>
  <c r="H59" i="2" l="1" a="1"/>
  <c r="H59" i="2" s="1"/>
  <c r="I57" i="2" a="1"/>
  <c r="I57" i="2" s="1"/>
  <c r="E22" i="2" a="1"/>
  <c r="E22" i="2" s="1"/>
  <c r="H22" i="2" s="1" a="1"/>
  <c r="H22" i="2" s="1"/>
  <c r="H74" i="2" a="1"/>
  <c r="H74" i="2" s="1"/>
  <c r="I73" i="2" a="1"/>
  <c r="I73" i="2" s="1"/>
  <c r="E35" i="2" a="1"/>
  <c r="E35" i="2" s="1"/>
  <c r="H35" i="2" s="1" a="1"/>
  <c r="H35" i="2" s="1"/>
  <c r="I10" i="4" a="1"/>
  <c r="I10" i="4" s="1"/>
  <c r="H12" i="4" a="1"/>
  <c r="H12" i="4" s="1"/>
  <c r="I12" i="4" s="1" a="1"/>
  <c r="I12" i="4" s="1"/>
  <c r="I58" i="2" a="1"/>
  <c r="I58" i="2" s="1"/>
  <c r="E23" i="2" a="1"/>
  <c r="E23" i="2" s="1"/>
  <c r="H23" i="2" s="1" a="1"/>
  <c r="H23" i="2" s="1"/>
  <c r="I60" i="2" a="1"/>
  <c r="I60" i="2" s="1"/>
  <c r="E25" i="2" a="1"/>
  <c r="E25" i="2" s="1"/>
  <c r="H25" i="2" s="1" a="1"/>
  <c r="H25" i="2" s="1"/>
  <c r="H26" i="4" a="1"/>
  <c r="H26" i="4" s="1"/>
  <c r="I26" i="4" s="1" a="1"/>
  <c r="I26" i="4" s="1"/>
  <c r="I25" i="4" a="1"/>
  <c r="I25" i="4" s="1"/>
  <c r="I62" i="2" a="1"/>
  <c r="I62" i="2" s="1"/>
  <c r="I75" i="2" a="1"/>
  <c r="I75" i="2" s="1"/>
  <c r="I28" i="4" a="1"/>
  <c r="I28" i="4" s="1"/>
  <c r="I70" i="2" a="1"/>
  <c r="I70" i="2" s="1"/>
  <c r="E32" i="2" a="1"/>
  <c r="E32" i="2" s="1"/>
  <c r="H32" i="2" s="1" a="1"/>
  <c r="H32" i="2" s="1"/>
  <c r="I76" i="2" a="1"/>
  <c r="I76" i="2" s="1"/>
  <c r="I18" i="4" a="1"/>
  <c r="I18" i="4" s="1"/>
  <c r="I29" i="4" a="1"/>
  <c r="I29" i="4" s="1"/>
  <c r="H27" i="4" a="1"/>
  <c r="H27" i="4" s="1"/>
  <c r="H33" i="4" s="1" a="1"/>
  <c r="H33" i="4" s="1"/>
  <c r="H75" i="2" a="1"/>
  <c r="H75" i="2" s="1"/>
  <c r="E37" i="2" s="1" a="1"/>
  <c r="E37" i="2" s="1"/>
  <c r="H37" i="2" s="1" a="1"/>
  <c r="H37" i="2" s="1"/>
  <c r="H76" i="2" a="1"/>
  <c r="H76" i="2" s="1"/>
  <c r="E38" i="2" s="1" a="1"/>
  <c r="E38" i="2" s="1"/>
  <c r="H38" i="2" s="1" a="1"/>
  <c r="H38" i="2" s="1"/>
  <c r="H28" i="4" a="1"/>
  <c r="H28" i="4" s="1"/>
  <c r="I24" i="4" a="1"/>
  <c r="I24" i="4" s="1"/>
  <c r="H81" i="2" a="1"/>
  <c r="H81" i="2" s="1"/>
  <c r="I66" i="2" a="1"/>
  <c r="I66" i="2" s="1"/>
  <c r="E28" i="2" a="1"/>
  <c r="E28" i="2" s="1"/>
  <c r="H28" i="2" s="1" a="1"/>
  <c r="H28" i="2" s="1"/>
  <c r="H56" i="2" a="1"/>
  <c r="H56" i="2" s="1"/>
  <c r="H63" i="2" s="1" a="1"/>
  <c r="H63" i="2" s="1"/>
  <c r="I55" i="2" a="1"/>
  <c r="I55" i="2" s="1"/>
  <c r="E20" i="2" a="1"/>
  <c r="E20" i="2" s="1"/>
  <c r="H20" i="2" s="1" a="1"/>
  <c r="H20" i="2" s="1"/>
  <c r="I67" i="2" a="1"/>
  <c r="I67" i="2" s="1"/>
  <c r="E29" i="2" a="1"/>
  <c r="E29" i="2" s="1"/>
  <c r="H29" i="2" s="1" a="1"/>
  <c r="H29" i="2" s="1"/>
  <c r="I6" i="4" a="1"/>
  <c r="I6" i="4" s="1"/>
  <c r="E18" i="2" a="1"/>
  <c r="E18" i="2" s="1"/>
  <c r="H18" i="2" s="1" a="1"/>
  <c r="H18" i="2" s="1"/>
  <c r="I53" i="2" a="1"/>
  <c r="I53" i="2" s="1"/>
  <c r="I68" i="2" a="1"/>
  <c r="I68" i="2" s="1"/>
  <c r="E30" i="2" a="1"/>
  <c r="E30" i="2" s="1"/>
  <c r="H30" i="2" s="1" a="1"/>
  <c r="H30" i="2" s="1"/>
  <c r="I54" i="2" a="1"/>
  <c r="I54" i="2" s="1"/>
  <c r="E19" i="2" a="1"/>
  <c r="E19" i="2" s="1"/>
  <c r="H19" i="2" s="1" a="1"/>
  <c r="H19" i="2" s="1"/>
  <c r="I69" i="2" a="1"/>
  <c r="I69" i="2" s="1"/>
  <c r="E31" i="2" a="1"/>
  <c r="E31" i="2" s="1"/>
  <c r="H31" i="2" s="1" a="1"/>
  <c r="H31" i="2" s="1"/>
  <c r="H9" i="4" a="1"/>
  <c r="H9" i="4" s="1"/>
  <c r="I9" i="4" s="1" a="1"/>
  <c r="I9" i="4" s="1"/>
  <c r="I8" i="4" a="1"/>
  <c r="I8" i="4" s="1"/>
  <c r="I27" i="4" l="1" a="1"/>
  <c r="I27" i="4" s="1"/>
  <c r="I33" i="4" s="1" a="1"/>
  <c r="I33" i="4" s="1"/>
  <c r="I56" i="2" a="1"/>
  <c r="I56" i="2" s="1"/>
  <c r="E21" i="2" a="1"/>
  <c r="E21" i="2" s="1"/>
  <c r="H21" i="2" s="1" a="1"/>
  <c r="H21" i="2" s="1"/>
  <c r="I74" i="2" a="1"/>
  <c r="I74" i="2" s="1"/>
  <c r="I81" i="2" s="1" a="1"/>
  <c r="I81" i="2" s="1"/>
  <c r="E36" i="2" a="1"/>
  <c r="E36" i="2" s="1"/>
  <c r="H36" i="2" s="1" a="1"/>
  <c r="H36" i="2" s="1"/>
  <c r="H16" i="4" a="1"/>
  <c r="H16" i="4" s="1"/>
  <c r="I16" i="4" a="1"/>
  <c r="I16" i="4" s="1"/>
  <c r="I59" i="2" a="1"/>
  <c r="I59" i="2" s="1"/>
  <c r="I63" i="2" s="1" a="1"/>
  <c r="I63" i="2" s="1"/>
  <c r="I82" i="2" s="1" a="1"/>
  <c r="I82" i="2" s="1"/>
  <c r="E24" i="2" a="1"/>
  <c r="E24" i="2" s="1"/>
  <c r="H24" i="2" s="1" a="1"/>
  <c r="H24" i="2" s="1"/>
  <c r="E90" i="2" l="1" a="1"/>
  <c r="E90" i="2" s="1"/>
  <c r="H90" i="2" s="1" a="1"/>
  <c r="H90" i="2" s="1"/>
  <c r="H89" i="2" s="1" a="1"/>
  <c r="H89" i="2" s="1"/>
  <c r="H6" i="2" s="1" a="1"/>
  <c r="H6" i="2" s="1"/>
  <c r="E11" i="2" a="1"/>
  <c r="E11" i="2" s="1"/>
  <c r="H11" i="2" s="1" a="1"/>
  <c r="H11" i="2" s="1"/>
  <c r="H10" i="2" s="1" a="1"/>
  <c r="H10" i="2" s="1"/>
  <c r="H5" i="2" s="1" a="1"/>
  <c r="H5" i="2" s="1"/>
  <c r="H4" i="2" s="1" a="1"/>
  <c r="H4" i="2" s="1"/>
  <c r="B9" i="1" s="1" a="1"/>
  <c r="B9" i="1" s="1"/>
  <c r="I34" i="4" a="1"/>
  <c r="I34" i="4" s="1"/>
  <c r="B11" i="1" l="1" a="1"/>
  <c r="B11" i="1" s="1"/>
  <c r="B10" i="1" a="1"/>
  <c r="B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<sst xmlns="http://schemas.openxmlformats.org/spreadsheetml/2006/main" count="336" uniqueCount="150">
  <si>
    <t>KRYCÍ LIST ROZPOČTU</t>
  </si>
  <si>
    <t>Datum zpracování CN</t>
  </si>
  <si>
    <t>Lokalita</t>
  </si>
  <si>
    <t>Zhotovitel</t>
  </si>
  <si>
    <t>Zhotovitel IČ</t>
  </si>
  <si>
    <t>Rozpočtové náklady v Kč:</t>
  </si>
  <si>
    <t xml:space="preserve">Cena celkem </t>
  </si>
  <si>
    <t>DPH 21%</t>
  </si>
  <si>
    <t>Cena včetně 21% DPH</t>
  </si>
  <si>
    <t>POLOŽKOVÝ ROZPOČET</t>
  </si>
  <si>
    <r>
      <rPr>
        <sz val="11"/>
        <color indexed="8"/>
        <rFont val="Geneva"/>
      </rPr>
      <t>Zpracovatel:</t>
    </r>
    <r>
      <rPr>
        <sz val="11"/>
        <color indexed="8"/>
        <rFont val="Calibri"/>
      </rPr>
      <t xml:space="preserve">	</t>
    </r>
  </si>
  <si>
    <t>Objednatel:</t>
  </si>
  <si>
    <t>Tesařské práce, rekapitulace:</t>
  </si>
  <si>
    <t>Položka</t>
  </si>
  <si>
    <t>Počet jednotek</t>
  </si>
  <si>
    <t>Jednotka</t>
  </si>
  <si>
    <t>Jednotková cena</t>
  </si>
  <si>
    <t>Cena (Kč)</t>
  </si>
  <si>
    <t>Obora daňků, opravy lávek</t>
  </si>
  <si>
    <t>Odvoz dřevního a kovového odpadu</t>
  </si>
  <si>
    <t>m3</t>
  </si>
  <si>
    <t>Jeřáb pro manip. sloupů spínadel a spínadel, doprava, montáž, demont.</t>
  </si>
  <si>
    <t>kpl.</t>
  </si>
  <si>
    <t>Jeřáb pro manipulaci sloupů spínadel a spínadel, manipulační práce</t>
  </si>
  <si>
    <t>dní</t>
  </si>
  <si>
    <t>bm</t>
  </si>
  <si>
    <t>Pletivo, spodní vaznice, sloupky zábradlí</t>
  </si>
  <si>
    <r>
      <rPr>
        <sz val="11"/>
        <color indexed="8"/>
        <rFont val="Geneva"/>
      </rPr>
      <t>ks</t>
    </r>
  </si>
  <si>
    <t>Přesun hmot pro tesařské práce do výšky 7 m</t>
  </si>
  <si>
    <t>%</t>
  </si>
  <si>
    <t>Příplatek za ruční manipulaci prvků po lávce</t>
  </si>
  <si>
    <t>Spojovací mat.pro tes. práce (svorníky pzn., dist. podl., vruty nerez)</t>
  </si>
  <si>
    <t>Zřízení staveniště</t>
  </si>
  <si>
    <t>Výkaz výměr, nové řezivo, 4stranně hoblované, nátěr lazura</t>
  </si>
  <si>
    <t>Dřevina</t>
  </si>
  <si>
    <t>Zpracování</t>
  </si>
  <si>
    <t>výška/cm</t>
  </si>
  <si>
    <t>šířka/cm</t>
  </si>
  <si>
    <t>délka/m</t>
  </si>
  <si>
    <t>počet/ks</t>
  </si>
  <si>
    <r>
      <rPr>
        <sz val="11"/>
        <color indexed="8"/>
        <rFont val="Geneva"/>
      </rPr>
      <t>objem/m</t>
    </r>
    <r>
      <rPr>
        <vertAlign val="superscript"/>
        <sz val="11"/>
        <color indexed="8"/>
        <rFont val="Geneva"/>
      </rPr>
      <t>3</t>
    </r>
  </si>
  <si>
    <t>Sloup spínadla</t>
  </si>
  <si>
    <t>SM</t>
  </si>
  <si>
    <t>hobl.+nátěr</t>
  </si>
  <si>
    <t>Pásek spínadla příčný</t>
  </si>
  <si>
    <t>pásek spídandla podélný</t>
  </si>
  <si>
    <t xml:space="preserve"> Celkem etapa 2/0</t>
  </si>
  <si>
    <t>Vaznice podélná spínadla, etapa 2/1</t>
  </si>
  <si>
    <t>Mostina, etapa 2/1</t>
  </si>
  <si>
    <t>Mostina kosodélná 6-15 cm, etapa 2/1</t>
  </si>
  <si>
    <t>Sloupek, etapa 2/1</t>
  </si>
  <si>
    <t>Vaznice příčná, etapa 2/1</t>
  </si>
  <si>
    <t>SM (MO)</t>
  </si>
  <si>
    <t>Vaznice podélná, etapa 2/1</t>
  </si>
  <si>
    <t>Zavětrování podélné, etapa 2/1</t>
  </si>
  <si>
    <t>Zavětrování příčné, etapa 2/1</t>
  </si>
  <si>
    <t xml:space="preserve"> Celkem etapa 2/1</t>
  </si>
  <si>
    <t>Sloupek, etapa 2/2</t>
  </si>
  <si>
    <t>Vaznice příčná, etapa 2/2</t>
  </si>
  <si>
    <t>Vaznice podélná, etapa 2/2</t>
  </si>
  <si>
    <t>Mostina, etapa 2/2</t>
  </si>
  <si>
    <t>Mostina kosodélná 6-15 cm, etapa 2/2</t>
  </si>
  <si>
    <t>Zavětrování podélné, etapa 2/2</t>
  </si>
  <si>
    <t>Zavětrování příčné, etapa 2/2</t>
  </si>
  <si>
    <t>Vaznice podélná spínadla, etapa 2/2</t>
  </si>
  <si>
    <t>Rezervní sloupek zábradlí</t>
  </si>
  <si>
    <t>Rezervní madlo zábradlí</t>
  </si>
  <si>
    <t>Madlo horní, etapa 2/2</t>
  </si>
  <si>
    <t xml:space="preserve"> Celkem etapa 2/2</t>
  </si>
  <si>
    <t>Celkem 3 etapy</t>
  </si>
  <si>
    <t>Výkaz výměr obora daňků, přepracované řez. (pouze hoblování, nátěr)</t>
  </si>
  <si>
    <t>Sloupky zábradlí</t>
  </si>
  <si>
    <t>repas.</t>
  </si>
  <si>
    <t>Spodní vaznice zábradlí</t>
  </si>
  <si>
    <t>repas</t>
  </si>
  <si>
    <t>Celkem</t>
  </si>
  <si>
    <t>Obora daňků, řezivo</t>
  </si>
  <si>
    <t>Řezivo hoblované, nátěr lazurou, včetně dopravy ze/na stavbu</t>
  </si>
  <si>
    <r>
      <rPr>
        <sz val="11"/>
        <color indexed="8"/>
        <rFont val="Geneva"/>
      </rPr>
      <t>m</t>
    </r>
    <r>
      <rPr>
        <vertAlign val="superscript"/>
        <sz val="11"/>
        <color indexed="8"/>
        <rFont val="Geneva"/>
      </rPr>
      <t>3</t>
    </r>
  </si>
  <si>
    <t>Přeprac. řezivo, hoblování, nátěr lazurou, včetně dopravy ze/na stavbu</t>
  </si>
  <si>
    <t>ROZPIS DÉLEK</t>
  </si>
  <si>
    <t>Obora daňků, rozpis délek, ETAPA 2/1 (od severu až ke křižovatce k rybníčku)</t>
  </si>
  <si>
    <t>Pole</t>
  </si>
  <si>
    <t>Sloupek 1</t>
  </si>
  <si>
    <t>Sloupek 2</t>
  </si>
  <si>
    <t>Délka 1</t>
  </si>
  <si>
    <t>Délka 2</t>
  </si>
  <si>
    <t>Délka 3</t>
  </si>
  <si>
    <t>Délka 4</t>
  </si>
  <si>
    <t>1 S (sever)</t>
  </si>
  <si>
    <t>2 S</t>
  </si>
  <si>
    <t>3 S (navazuje na spínadla, nemá sloupky)</t>
  </si>
  <si>
    <t>4 S SP (sever, spínadlo)</t>
  </si>
  <si>
    <t>5 S SP</t>
  </si>
  <si>
    <t>6 S SP</t>
  </si>
  <si>
    <t>7 S SP</t>
  </si>
  <si>
    <t>8 S SP</t>
  </si>
  <si>
    <t>9 S SP</t>
  </si>
  <si>
    <t>10 S SP</t>
  </si>
  <si>
    <t>11S</t>
  </si>
  <si>
    <t>12 S</t>
  </si>
  <si>
    <t>13 S</t>
  </si>
  <si>
    <t>14 S</t>
  </si>
  <si>
    <t>15 S</t>
  </si>
  <si>
    <t>16 S</t>
  </si>
  <si>
    <t>Prvek</t>
  </si>
  <si>
    <t>etapa 2/1</t>
  </si>
  <si>
    <t xml:space="preserve">Sloupek </t>
  </si>
  <si>
    <t>Vaznice podélná spínadla</t>
  </si>
  <si>
    <t>Vaznice podélná</t>
  </si>
  <si>
    <t>Vaznice příčná</t>
  </si>
  <si>
    <t>Zavětrování podélné</t>
  </si>
  <si>
    <t>Zavětrování příčné</t>
  </si>
  <si>
    <t>Obora daňků, rozpis délek, ETAPA 2/2 (od křižovatky včetně k jihu)</t>
  </si>
  <si>
    <t>17 K (křižovatka, 4 sloupy)</t>
  </si>
  <si>
    <t>18 R (rybníček)</t>
  </si>
  <si>
    <t>19 R</t>
  </si>
  <si>
    <t>20 R</t>
  </si>
  <si>
    <t>21 R</t>
  </si>
  <si>
    <t>22 R (sloupky jsou nové ve vodě)</t>
  </si>
  <si>
    <t>23 J (jih od křížovatky)</t>
  </si>
  <si>
    <t>24 J</t>
  </si>
  <si>
    <t>25 J</t>
  </si>
  <si>
    <t>26 J</t>
  </si>
  <si>
    <t>27 J</t>
  </si>
  <si>
    <t>28 J</t>
  </si>
  <si>
    <t>29 J</t>
  </si>
  <si>
    <t>30 J</t>
  </si>
  <si>
    <t>31 J</t>
  </si>
  <si>
    <t>32 J</t>
  </si>
  <si>
    <t>33 J</t>
  </si>
  <si>
    <t>34 J</t>
  </si>
  <si>
    <t>35 J</t>
  </si>
  <si>
    <t>36 J</t>
  </si>
  <si>
    <t>37 J</t>
  </si>
  <si>
    <t>38 J</t>
  </si>
  <si>
    <t>39 J</t>
  </si>
  <si>
    <t>40 J (sloupy spínadla)</t>
  </si>
  <si>
    <t>41 J SP (jih, spínaldo)</t>
  </si>
  <si>
    <t>42 J SP (jih, spínadlo)</t>
  </si>
  <si>
    <t>etapa 2/2</t>
  </si>
  <si>
    <t>sloučení</t>
  </si>
  <si>
    <t>20R+20R</t>
  </si>
  <si>
    <t>19+21</t>
  </si>
  <si>
    <t>VÝKAZ VÝMĚR</t>
  </si>
  <si>
    <t>Investor:</t>
  </si>
  <si>
    <t>Celkem obě etapy</t>
  </si>
  <si>
    <t>Rekonstrukce lávky v oboře daňků 2026</t>
  </si>
  <si>
    <t>Investor</t>
  </si>
  <si>
    <t>Lázeňské lesy a parky Karlovy Vary, p.o.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</si>
</sst>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7">
    <font>
      <sz val="11"/>
      <color indexed="8"/>
      <name val="Calibri"/>
    </font>
    <font>
      <sz val="15"/>
      <color indexed="8"/>
      <name val="Geneva"/>
    </font>
    <font>
      <sz val="11"/>
      <color indexed="8"/>
      <name val="Geneva"/>
    </font>
    <font>
      <sz val="8"/>
      <color indexed="8"/>
      <name val="Geneva"/>
    </font>
    <font>
      <sz val="9"/>
      <color indexed="8"/>
      <name val="Geneva"/>
    </font>
    <font>
      <sz val="13"/>
      <color indexed="8"/>
      <name val="Geneva"/>
    </font>
    <font>
      <vertAlign val="superscript"/>
      <sz val="11"/>
      <color indexed="8"/>
      <name val="Genev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11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hair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73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 applyAlignment="1">
      <alignment horizontal="right" vertical="center" wrapText="1"/>
    </xf>
    <xf numFmtId="49" fontId="1" fillId="2" borderId="3" xfId="0" applyNumberFormat="1" applyFont="1" applyFill="1" applyBorder="1" applyAlignment="1">
      <alignment horizontal="right" vertical="center" wrapText="1"/>
    </xf>
    <xf numFmtId="0" fontId="2" fillId="2" borderId="7" xfId="0" applyFont="1" applyFill="1" applyBorder="1"/>
    <xf numFmtId="0" fontId="3" fillId="2" borderId="8" xfId="0" applyFont="1" applyFill="1" applyBorder="1"/>
    <xf numFmtId="49" fontId="2" fillId="2" borderId="8" xfId="0" applyNumberFormat="1" applyFont="1" applyFill="1" applyBorder="1" applyAlignment="1">
      <alignment horizontal="right"/>
    </xf>
    <xf numFmtId="0" fontId="2" fillId="2" borderId="8" xfId="0" applyFont="1" applyFill="1" applyBorder="1"/>
    <xf numFmtId="0" fontId="4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49" fontId="2" fillId="2" borderId="11" xfId="0" applyNumberFormat="1" applyFont="1" applyFill="1" applyBorder="1" applyAlignment="1">
      <alignment horizontal="right"/>
    </xf>
    <xf numFmtId="0" fontId="4" fillId="2" borderId="12" xfId="0" applyFont="1" applyFill="1" applyBorder="1"/>
    <xf numFmtId="0" fontId="2" fillId="0" borderId="13" xfId="0" applyFont="1" applyBorder="1" applyAlignment="1">
      <alignment horizontal="right" wrapText="1"/>
    </xf>
    <xf numFmtId="49" fontId="2" fillId="0" borderId="13" xfId="0" applyNumberFormat="1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13" xfId="0" applyFont="1" applyBorder="1" applyAlignment="1">
      <alignment horizontal="center" wrapText="1"/>
    </xf>
    <xf numFmtId="3" fontId="2" fillId="0" borderId="13" xfId="0" applyNumberFormat="1" applyFont="1" applyBorder="1" applyAlignment="1">
      <alignment horizontal="right" wrapText="1"/>
    </xf>
    <xf numFmtId="0" fontId="2" fillId="3" borderId="13" xfId="0" applyFont="1" applyFill="1" applyBorder="1" applyAlignment="1">
      <alignment horizontal="right" vertical="top" wrapText="1"/>
    </xf>
    <xf numFmtId="0" fontId="2" fillId="0" borderId="14" xfId="0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0" fontId="2" fillId="0" borderId="15" xfId="0" applyFont="1" applyBorder="1" applyAlignment="1">
      <alignment horizontal="right" wrapText="1"/>
    </xf>
    <xf numFmtId="49" fontId="5" fillId="0" borderId="15" xfId="0" applyNumberFormat="1" applyFont="1" applyBorder="1" applyAlignment="1">
      <alignment horizontal="left" wrapText="1"/>
    </xf>
    <xf numFmtId="0" fontId="5" fillId="0" borderId="15" xfId="0" applyFont="1" applyBorder="1" applyAlignment="1">
      <alignment horizontal="left" wrapText="1"/>
    </xf>
    <xf numFmtId="4" fontId="2" fillId="0" borderId="15" xfId="0" applyNumberFormat="1" applyFont="1" applyBorder="1" applyAlignment="1">
      <alignment horizontal="right" wrapText="1"/>
    </xf>
    <xf numFmtId="0" fontId="2" fillId="0" borderId="15" xfId="0" applyFont="1" applyBorder="1" applyAlignment="1">
      <alignment horizontal="center" wrapText="1"/>
    </xf>
    <xf numFmtId="0" fontId="2" fillId="0" borderId="13" xfId="0" applyNumberFormat="1" applyFont="1" applyBorder="1" applyAlignment="1">
      <alignment horizontal="right" wrapText="1"/>
    </xf>
    <xf numFmtId="49" fontId="2" fillId="0" borderId="13" xfId="0" applyNumberFormat="1" applyFont="1" applyBorder="1" applyAlignment="1">
      <alignment horizontal="center" wrapText="1"/>
    </xf>
    <xf numFmtId="4" fontId="2" fillId="0" borderId="13" xfId="0" applyNumberFormat="1" applyFont="1" applyBorder="1" applyAlignment="1">
      <alignment horizontal="right" wrapText="1"/>
    </xf>
    <xf numFmtId="0" fontId="2" fillId="0" borderId="13" xfId="0" applyFont="1" applyBorder="1" applyAlignment="1">
      <alignment horizontal="right" vertical="top" wrapText="1"/>
    </xf>
    <xf numFmtId="49" fontId="2" fillId="0" borderId="13" xfId="0" applyNumberFormat="1" applyFont="1" applyBorder="1" applyAlignment="1">
      <alignment horizontal="right" wrapText="1"/>
    </xf>
    <xf numFmtId="0" fontId="2" fillId="0" borderId="13" xfId="0" applyNumberFormat="1" applyFont="1" applyBorder="1" applyAlignment="1">
      <alignment horizontal="right" vertical="top" wrapText="1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0" fontId="2" fillId="2" borderId="18" xfId="0" applyFont="1" applyFill="1" applyBorder="1"/>
    <xf numFmtId="49" fontId="2" fillId="2" borderId="18" xfId="0" applyNumberFormat="1" applyFont="1" applyFill="1" applyBorder="1"/>
    <xf numFmtId="49" fontId="5" fillId="0" borderId="13" xfId="0" applyNumberFormat="1" applyFont="1" applyBorder="1" applyAlignment="1">
      <alignment horizontal="left" wrapText="1"/>
    </xf>
    <xf numFmtId="0" fontId="5" fillId="0" borderId="13" xfId="0" applyFont="1" applyBorder="1" applyAlignment="1">
      <alignment horizontal="left" wrapText="1"/>
    </xf>
    <xf numFmtId="164" fontId="2" fillId="0" borderId="13" xfId="0" applyNumberFormat="1" applyFont="1" applyBorder="1" applyAlignment="1">
      <alignment horizontal="right" wrapText="1"/>
    </xf>
    <xf numFmtId="0" fontId="2" fillId="0" borderId="13" xfId="0" applyNumberFormat="1" applyFont="1" applyBorder="1" applyAlignment="1">
      <alignment horizontal="left" wrapText="1"/>
    </xf>
    <xf numFmtId="4" fontId="2" fillId="0" borderId="13" xfId="0" applyNumberFormat="1" applyFont="1" applyBorder="1" applyAlignment="1">
      <alignment horizontal="left" wrapText="1"/>
    </xf>
    <xf numFmtId="3" fontId="2" fillId="0" borderId="13" xfId="0" applyNumberFormat="1" applyFont="1" applyBorder="1" applyAlignment="1">
      <alignment horizontal="left" wrapText="1"/>
    </xf>
    <xf numFmtId="0" fontId="2" fillId="0" borderId="7" xfId="0" applyFont="1" applyBorder="1"/>
    <xf numFmtId="0" fontId="3" fillId="0" borderId="8" xfId="0" applyFont="1" applyBorder="1"/>
    <xf numFmtId="0" fontId="2" fillId="0" borderId="10" xfId="0" applyFont="1" applyBorder="1"/>
    <xf numFmtId="0" fontId="2" fillId="0" borderId="11" xfId="0" applyFont="1" applyBorder="1"/>
    <xf numFmtId="0" fontId="1" fillId="2" borderId="3" xfId="0" applyNumberFormat="1" applyFont="1" applyFill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3" fontId="2" fillId="0" borderId="13" xfId="0" applyNumberFormat="1" applyFont="1" applyBorder="1" applyAlignment="1">
      <alignment horizontal="right" wrapText="1"/>
    </xf>
    <xf numFmtId="0" fontId="0" fillId="2" borderId="13" xfId="0" applyFill="1" applyBorder="1"/>
    <xf numFmtId="49" fontId="2" fillId="2" borderId="4" xfId="0" applyNumberFormat="1" applyFont="1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2" fillId="3" borderId="13" xfId="0" applyFont="1" applyFill="1" applyBorder="1" applyAlignment="1">
      <alignment horizontal="right" vertical="top" wrapText="1"/>
    </xf>
    <xf numFmtId="49" fontId="2" fillId="0" borderId="14" xfId="0" applyNumberFormat="1" applyFont="1" applyBorder="1" applyAlignment="1">
      <alignment horizontal="center" wrapText="1"/>
    </xf>
    <xf numFmtId="0" fontId="0" fillId="2" borderId="14" xfId="0" applyFill="1" applyBorder="1"/>
    <xf numFmtId="3" fontId="2" fillId="0" borderId="15" xfId="0" applyNumberFormat="1" applyFont="1" applyBorder="1" applyAlignment="1">
      <alignment horizontal="right" wrapText="1"/>
    </xf>
    <xf numFmtId="0" fontId="0" fillId="2" borderId="15" xfId="0" applyFill="1" applyBorder="1"/>
    <xf numFmtId="0" fontId="2" fillId="0" borderId="13" xfId="0" applyFont="1" applyBorder="1" applyAlignment="1">
      <alignment horizontal="center" wrapText="1"/>
    </xf>
    <xf numFmtId="0" fontId="4" fillId="2" borderId="8" xfId="0" applyNumberFormat="1" applyFont="1" applyFill="1" applyBorder="1"/>
    <xf numFmtId="0" fontId="0" fillId="2" borderId="8" xfId="0" applyFill="1" applyBorder="1"/>
    <xf numFmtId="0" fontId="4" fillId="2" borderId="11" xfId="0" applyFont="1" applyFill="1" applyBorder="1"/>
    <xf numFmtId="0" fontId="0" fillId="2" borderId="11" xfId="0" applyFill="1" applyBorder="1"/>
    <xf numFmtId="49" fontId="5" fillId="0" borderId="13" xfId="0" applyNumberFormat="1" applyFont="1" applyBorder="1" applyAlignment="1">
      <alignment horizontal="center" wrapText="1"/>
    </xf>
    <xf numFmtId="49" fontId="2" fillId="0" borderId="13" xfId="0" applyNumberFormat="1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49" fontId="5" fillId="0" borderId="13" xfId="0" applyNumberFormat="1" applyFont="1" applyBorder="1" applyAlignment="1">
      <alignment horizontal="left" wrapText="1"/>
    </xf>
    <xf numFmtId="0" fontId="2" fillId="3" borderId="13" xfId="0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15151"/>
      <rgbColor rgb="FFDDDDDD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showGridLines="0" workbookViewId="0">
      <selection activeCell="L40" sqref="L40"/>
    </sheetView>
  </sheetViews>
  <sheetFormatPr defaultColWidth="11.42578125" defaultRowHeight="12.75" customHeight="1"/>
  <cols>
    <col min="1" max="1" width="37.28515625" style="1" customWidth="1"/>
    <col min="2" max="2" width="30.5703125" style="1" customWidth="1"/>
    <col min="3" max="3" width="39.28515625" style="1" customWidth="1"/>
    <col min="4" max="4" width="11.42578125" style="1" customWidth="1"/>
    <col min="5" max="16384" width="11.42578125" style="1"/>
  </cols>
  <sheetData>
    <row r="1" spans="1:3" ht="21.75" customHeight="1">
      <c r="A1" s="48" t="s">
        <v>0</v>
      </c>
      <c r="B1" s="49"/>
      <c r="C1" s="50"/>
    </row>
    <row r="2" spans="1:3" ht="21.75" customHeight="1">
      <c r="A2" s="48" t="s">
        <v>147</v>
      </c>
      <c r="B2" s="49"/>
      <c r="C2" s="50"/>
    </row>
    <row r="3" spans="1:3" ht="21.75" customHeight="1">
      <c r="A3" s="2" t="s">
        <v>1</v>
      </c>
      <c r="B3" s="51"/>
      <c r="C3" s="47"/>
    </row>
    <row r="4" spans="1:3" ht="21.75" customHeight="1">
      <c r="A4" s="2" t="s">
        <v>2</v>
      </c>
      <c r="B4" s="51"/>
      <c r="C4" s="47"/>
    </row>
    <row r="5" spans="1:3" ht="21.75" customHeight="1">
      <c r="A5" s="3" t="s">
        <v>148</v>
      </c>
      <c r="B5" s="51" t="s">
        <v>149</v>
      </c>
      <c r="C5" s="47"/>
    </row>
    <row r="6" spans="1:3" ht="21.75" customHeight="1">
      <c r="A6" s="3" t="s">
        <v>3</v>
      </c>
      <c r="B6" s="52"/>
      <c r="C6" s="47"/>
    </row>
    <row r="7" spans="1:3" ht="21.75" customHeight="1">
      <c r="A7" s="3" t="s">
        <v>4</v>
      </c>
      <c r="B7" s="52"/>
      <c r="C7" s="47"/>
    </row>
    <row r="8" spans="1:3" ht="21.75" customHeight="1">
      <c r="A8" s="48" t="s">
        <v>5</v>
      </c>
      <c r="B8" s="47"/>
      <c r="C8" s="47"/>
    </row>
    <row r="9" spans="1:3" ht="21.75" customHeight="1">
      <c r="A9" s="2" t="s">
        <v>6</v>
      </c>
      <c r="B9" s="46" cm="1">
        <f t="array" ref="B9">'Položkový rozpočet'!H4</f>
        <v>0</v>
      </c>
      <c r="C9" s="47"/>
    </row>
    <row r="10" spans="1:3" ht="21.75" customHeight="1">
      <c r="A10" s="2" t="s">
        <v>7</v>
      </c>
      <c r="B10" s="46" cm="1">
        <f t="array" ref="B10">B9*0.21</f>
        <v>0</v>
      </c>
      <c r="C10" s="47"/>
    </row>
    <row r="11" spans="1:3" ht="21.75" customHeight="1">
      <c r="A11" s="2" t="s">
        <v>8</v>
      </c>
      <c r="B11" s="46" cm="1">
        <f t="array" ref="B11">SUM(B9:C10)</f>
        <v>0</v>
      </c>
      <c r="C11" s="47"/>
    </row>
  </sheetData>
  <mergeCells count="11">
    <mergeCell ref="B9:C9"/>
    <mergeCell ref="B10:C10"/>
    <mergeCell ref="B11:C11"/>
    <mergeCell ref="A1:C1"/>
    <mergeCell ref="A2:C2"/>
    <mergeCell ref="A8:C8"/>
    <mergeCell ref="B3:C3"/>
    <mergeCell ref="B4:C4"/>
    <mergeCell ref="B5:C5"/>
    <mergeCell ref="B6:C6"/>
    <mergeCell ref="B7:C7"/>
  </mergeCells>
  <pageMargins left="0.39370100000000002" right="0.39370100000000002" top="0.39370100000000002" bottom="0.39370100000000002" header="0.51181100000000002" footer="0.51181100000000002"/>
  <pageSetup scale="117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91"/>
  <sheetViews>
    <sheetView showGridLines="0" workbookViewId="0">
      <selection activeCell="P20" sqref="P20"/>
    </sheetView>
  </sheetViews>
  <sheetFormatPr defaultColWidth="8.85546875" defaultRowHeight="15" customHeight="1"/>
  <cols>
    <col min="1" max="1" width="4.42578125" style="1" customWidth="1"/>
    <col min="2" max="2" width="63.85546875" style="1" customWidth="1"/>
    <col min="3" max="3" width="9.5703125" style="1" customWidth="1"/>
    <col min="4" max="4" width="11.28515625" style="1" customWidth="1"/>
    <col min="5" max="5" width="9.28515625" style="1" customWidth="1"/>
    <col min="6" max="6" width="8.140625" style="1" bestFit="1" customWidth="1"/>
    <col min="7" max="7" width="14.7109375" style="1" customWidth="1"/>
    <col min="8" max="8" width="14.140625" style="1" customWidth="1"/>
    <col min="9" max="9" width="9.42578125" style="1" customWidth="1"/>
    <col min="10" max="10" width="8.85546875" style="1" customWidth="1"/>
    <col min="11" max="16384" width="8.85546875" style="1"/>
  </cols>
  <sheetData>
    <row r="1" spans="1:9" ht="29.85" customHeight="1">
      <c r="A1" s="55" t="s">
        <v>9</v>
      </c>
      <c r="B1" s="56"/>
      <c r="C1" s="56"/>
      <c r="D1" s="56"/>
      <c r="E1" s="56"/>
      <c r="F1" s="56"/>
      <c r="G1" s="56"/>
      <c r="H1" s="56"/>
      <c r="I1" s="57"/>
    </row>
    <row r="2" spans="1:9" ht="15.2" customHeight="1">
      <c r="A2" s="4"/>
      <c r="B2" s="5"/>
      <c r="C2" s="5"/>
      <c r="D2" s="5"/>
      <c r="E2" s="6" t="s">
        <v>10</v>
      </c>
      <c r="F2" s="7"/>
      <c r="G2" s="64" cm="1">
        <f t="array" ref="G2">'Krycí list rozpočtu'!B6</f>
        <v>0</v>
      </c>
      <c r="H2" s="65"/>
      <c r="I2" s="8"/>
    </row>
    <row r="3" spans="1:9" ht="15.2" customHeight="1">
      <c r="A3" s="9"/>
      <c r="B3" s="10" cm="1">
        <f t="array" ref="B3">'Krycí list rozpočtu'!B3</f>
        <v>0</v>
      </c>
      <c r="C3" s="10"/>
      <c r="D3" s="10"/>
      <c r="E3" s="11" t="s">
        <v>11</v>
      </c>
      <c r="F3" s="10"/>
      <c r="G3" s="66" t="str" cm="1">
        <f t="array" ref="G3">'Krycí list rozpočtu'!B5</f>
        <v>Lázeňské lesy a parky Karlovy Vary, p.o.</v>
      </c>
      <c r="H3" s="67"/>
      <c r="I3" s="12"/>
    </row>
    <row r="4" spans="1:9" ht="18" customHeight="1">
      <c r="A4" s="13"/>
      <c r="B4" s="14" t="s">
        <v>12</v>
      </c>
      <c r="C4" s="15"/>
      <c r="D4" s="15"/>
      <c r="E4" s="63"/>
      <c r="F4" s="54"/>
      <c r="G4" s="54"/>
      <c r="H4" s="53" cm="1">
        <f t="array" ref="H4">SUM(H5:I6)</f>
        <v>0</v>
      </c>
      <c r="I4" s="54"/>
    </row>
    <row r="5" spans="1:9" ht="18" customHeight="1">
      <c r="A5" s="13"/>
      <c r="B5" s="15" t="str" cm="1">
        <f t="array" ref="B5">B10</f>
        <v>Obora daňků, opravy lávek</v>
      </c>
      <c r="C5" s="15"/>
      <c r="D5" s="15"/>
      <c r="E5" s="63"/>
      <c r="F5" s="54"/>
      <c r="G5" s="54"/>
      <c r="H5" s="53" cm="1">
        <f t="array" ref="H5">H10</f>
        <v>0</v>
      </c>
      <c r="I5" s="54"/>
    </row>
    <row r="6" spans="1:9" ht="18" customHeight="1">
      <c r="A6" s="13"/>
      <c r="B6" s="15" t="str" cm="1">
        <f t="array" ref="B6">B89</f>
        <v>Obora daňků, řezivo</v>
      </c>
      <c r="C6" s="15"/>
      <c r="D6" s="15"/>
      <c r="E6" s="63"/>
      <c r="F6" s="54"/>
      <c r="G6" s="54"/>
      <c r="H6" s="53" cm="1">
        <f t="array" ref="H6">H89</f>
        <v>0</v>
      </c>
      <c r="I6" s="54"/>
    </row>
    <row r="7" spans="1:9" ht="18" customHeight="1">
      <c r="A7" s="58"/>
      <c r="B7" s="54"/>
      <c r="C7" s="54"/>
      <c r="D7" s="54"/>
      <c r="E7" s="54"/>
      <c r="F7" s="54"/>
      <c r="G7" s="54"/>
      <c r="H7" s="54"/>
      <c r="I7" s="54"/>
    </row>
    <row r="8" spans="1:9" ht="17.100000000000001" customHeight="1">
      <c r="A8" s="58"/>
      <c r="B8" s="54"/>
      <c r="C8" s="54"/>
      <c r="D8" s="54"/>
      <c r="E8" s="54"/>
      <c r="F8" s="54"/>
      <c r="G8" s="54"/>
      <c r="H8" s="54"/>
      <c r="I8" s="18"/>
    </row>
    <row r="9" spans="1:9" ht="32.1" customHeight="1">
      <c r="A9" s="19"/>
      <c r="B9" s="20" t="s">
        <v>13</v>
      </c>
      <c r="C9" s="19"/>
      <c r="D9" s="19"/>
      <c r="E9" s="20" t="s">
        <v>14</v>
      </c>
      <c r="F9" s="20" t="s">
        <v>15</v>
      </c>
      <c r="G9" s="20" t="s">
        <v>16</v>
      </c>
      <c r="H9" s="59" t="s">
        <v>17</v>
      </c>
      <c r="I9" s="60"/>
    </row>
    <row r="10" spans="1:9" ht="18.95" customHeight="1">
      <c r="A10" s="21"/>
      <c r="B10" s="22" t="s">
        <v>18</v>
      </c>
      <c r="C10" s="23"/>
      <c r="D10" s="23"/>
      <c r="E10" s="24"/>
      <c r="F10" s="25"/>
      <c r="G10" s="24"/>
      <c r="H10" s="61" cm="1">
        <f t="array" ref="H10">SUM(H11:I44)</f>
        <v>0</v>
      </c>
      <c r="I10" s="62"/>
    </row>
    <row r="11" spans="1:9" ht="17.100000000000001" customHeight="1">
      <c r="A11" s="26">
        <v>1</v>
      </c>
      <c r="B11" s="14" t="s">
        <v>19</v>
      </c>
      <c r="C11" s="15"/>
      <c r="D11" s="15"/>
      <c r="E11" s="17" cm="1">
        <f t="array" ref="E11">I82</f>
        <v>73.318648310400008</v>
      </c>
      <c r="F11" s="27" t="s">
        <v>20</v>
      </c>
      <c r="G11" s="28"/>
      <c r="H11" s="53" cm="1">
        <f t="array" ref="H11">G11*E11</f>
        <v>0</v>
      </c>
      <c r="I11" s="54"/>
    </row>
    <row r="12" spans="1:9" ht="17.100000000000001" customHeight="1">
      <c r="A12" s="26">
        <v>2</v>
      </c>
      <c r="B12" s="14" t="s">
        <v>21</v>
      </c>
      <c r="C12" s="15"/>
      <c r="D12" s="15"/>
      <c r="E12" s="17">
        <v>1</v>
      </c>
      <c r="F12" s="27" t="s">
        <v>22</v>
      </c>
      <c r="G12" s="28"/>
      <c r="H12" s="53" cm="1">
        <f t="array" ref="H12">G12*E12</f>
        <v>0</v>
      </c>
      <c r="I12" s="54"/>
    </row>
    <row r="13" spans="1:9" ht="17.100000000000001" customHeight="1">
      <c r="A13" s="26">
        <v>3</v>
      </c>
      <c r="B13" s="14" t="s">
        <v>23</v>
      </c>
      <c r="C13" s="15"/>
      <c r="D13" s="15"/>
      <c r="E13" s="17">
        <v>15</v>
      </c>
      <c r="F13" s="27" t="s">
        <v>24</v>
      </c>
      <c r="G13" s="28"/>
      <c r="H13" s="53" cm="1">
        <f t="array" ref="H13">G13*E13</f>
        <v>0</v>
      </c>
      <c r="I13" s="54"/>
    </row>
    <row r="14" spans="1:9" ht="17.100000000000001" customHeight="1">
      <c r="A14" s="26">
        <v>4</v>
      </c>
      <c r="B14" s="15" t="str" cm="1">
        <f t="array" ref="B14">B47</f>
        <v>Sloup spínadla</v>
      </c>
      <c r="C14" s="15"/>
      <c r="D14" s="15"/>
      <c r="E14" s="17" cm="1">
        <f t="array" ref="E14">G47*H47</f>
        <v>200</v>
      </c>
      <c r="F14" s="27" t="s">
        <v>25</v>
      </c>
      <c r="G14" s="28"/>
      <c r="H14" s="53" cm="1">
        <f t="array" ref="H14">G14*E14</f>
        <v>0</v>
      </c>
      <c r="I14" s="54"/>
    </row>
    <row r="15" spans="1:9" ht="17.100000000000001" customHeight="1">
      <c r="A15" s="26">
        <v>5</v>
      </c>
      <c r="B15" s="15" t="str" cm="1">
        <f t="array" ref="B15">B48</f>
        <v>Pásek spínadla příčný</v>
      </c>
      <c r="C15" s="15"/>
      <c r="D15" s="15"/>
      <c r="E15" s="17" cm="1">
        <f t="array" ref="E15">G48*H48</f>
        <v>160</v>
      </c>
      <c r="F15" s="27" t="s">
        <v>25</v>
      </c>
      <c r="G15" s="28"/>
      <c r="H15" s="53" cm="1">
        <f t="array" ref="H15">G15*E15</f>
        <v>0</v>
      </c>
      <c r="I15" s="54"/>
    </row>
    <row r="16" spans="1:9" ht="17.100000000000001" customHeight="1">
      <c r="A16" s="26">
        <v>6</v>
      </c>
      <c r="B16" s="15" t="str" cm="1">
        <f t="array" ref="B16">B49</f>
        <v>pásek spídandla podélný</v>
      </c>
      <c r="C16" s="15"/>
      <c r="D16" s="15"/>
      <c r="E16" s="17" cm="1">
        <f t="array" ref="E16">G49*H49</f>
        <v>160</v>
      </c>
      <c r="F16" s="27" t="s">
        <v>25</v>
      </c>
      <c r="G16" s="28"/>
      <c r="H16" s="53" cm="1">
        <f t="array" ref="H16">G16*E16</f>
        <v>0</v>
      </c>
      <c r="I16" s="54"/>
    </row>
    <row r="17" spans="1:9" ht="17.100000000000001" customHeight="1">
      <c r="A17" s="26">
        <v>7</v>
      </c>
      <c r="B17" s="14" t="s">
        <v>26</v>
      </c>
      <c r="C17" s="15"/>
      <c r="D17" s="15"/>
      <c r="E17" s="17">
        <v>502</v>
      </c>
      <c r="F17" s="27" t="s">
        <v>25</v>
      </c>
      <c r="G17" s="28"/>
      <c r="H17" s="53" cm="1">
        <f t="array" ref="H17">G17*E17</f>
        <v>0</v>
      </c>
      <c r="I17" s="54"/>
    </row>
    <row r="18" spans="1:9" ht="17.100000000000001" customHeight="1">
      <c r="A18" s="26">
        <v>8</v>
      </c>
      <c r="B18" s="15" t="str" cm="1">
        <f t="array" ref="B18">B53</f>
        <v>Vaznice podélná spínadla, etapa 2/1</v>
      </c>
      <c r="C18" s="15"/>
      <c r="D18" s="15"/>
      <c r="E18" s="17" cm="1">
        <f t="array" ref="E18">H53</f>
        <v>5</v>
      </c>
      <c r="F18" s="27" t="s">
        <v>27</v>
      </c>
      <c r="G18" s="28"/>
      <c r="H18" s="53" cm="1">
        <f t="array" ref="H18">G18*E18</f>
        <v>0</v>
      </c>
      <c r="I18" s="54"/>
    </row>
    <row r="19" spans="1:9" ht="17.100000000000001" customHeight="1">
      <c r="A19" s="26">
        <v>9</v>
      </c>
      <c r="B19" s="15" t="str" cm="1">
        <f t="array" ref="B19">B54</f>
        <v>Vaznice podélná spínadla, etapa 2/1</v>
      </c>
      <c r="C19" s="15"/>
      <c r="D19" s="15"/>
      <c r="E19" s="17" cm="1">
        <f t="array" ref="E19">H54</f>
        <v>23</v>
      </c>
      <c r="F19" s="27" t="s">
        <v>27</v>
      </c>
      <c r="G19" s="28"/>
      <c r="H19" s="53" cm="1">
        <f t="array" ref="H19">G19*E19</f>
        <v>0</v>
      </c>
      <c r="I19" s="54"/>
    </row>
    <row r="20" spans="1:9" ht="17.100000000000001" customHeight="1">
      <c r="A20" s="26">
        <v>10</v>
      </c>
      <c r="B20" s="15" t="str" cm="1">
        <f t="array" ref="B20">B55</f>
        <v>Mostina, etapa 2/1</v>
      </c>
      <c r="C20" s="15"/>
      <c r="D20" s="15"/>
      <c r="E20" s="17" cm="1">
        <f t="array" ref="E20">H55</f>
        <v>637.18200000000002</v>
      </c>
      <c r="F20" s="27" t="s">
        <v>27</v>
      </c>
      <c r="G20" s="28"/>
      <c r="H20" s="53" cm="1">
        <f t="array" ref="H20">G20*E20</f>
        <v>0</v>
      </c>
      <c r="I20" s="54"/>
    </row>
    <row r="21" spans="1:9" ht="17.100000000000001" customHeight="1">
      <c r="A21" s="26">
        <v>11</v>
      </c>
      <c r="B21" s="15" t="str" cm="1">
        <f t="array" ref="B21">B56</f>
        <v>Mostina kosodélná 6-15 cm, etapa 2/1</v>
      </c>
      <c r="C21" s="15"/>
      <c r="D21" s="15"/>
      <c r="E21" s="28" cm="1">
        <f t="array" ref="E21">H56</f>
        <v>50.974560000000004</v>
      </c>
      <c r="F21" s="27" t="s">
        <v>27</v>
      </c>
      <c r="G21" s="28"/>
      <c r="H21" s="53" cm="1">
        <f t="array" ref="H21">G21*E21</f>
        <v>0</v>
      </c>
      <c r="I21" s="54"/>
    </row>
    <row r="22" spans="1:9" ht="17.100000000000001" customHeight="1">
      <c r="A22" s="26">
        <v>12</v>
      </c>
      <c r="B22" s="15" t="str" cm="1">
        <f t="array" ref="B22">B57</f>
        <v>Sloupek, etapa 2/1</v>
      </c>
      <c r="C22" s="15"/>
      <c r="D22" s="15"/>
      <c r="E22" s="28" cm="1">
        <f t="array" ref="E22">H57</f>
        <v>10</v>
      </c>
      <c r="F22" s="27" t="s">
        <v>27</v>
      </c>
      <c r="G22" s="28"/>
      <c r="H22" s="53" cm="1">
        <f t="array" ref="H22">G22*E22</f>
        <v>0</v>
      </c>
      <c r="I22" s="54"/>
    </row>
    <row r="23" spans="1:9" ht="17.100000000000001" customHeight="1">
      <c r="A23" s="26">
        <v>13</v>
      </c>
      <c r="B23" s="15" t="str" cm="1">
        <f t="array" ref="B23">B58</f>
        <v>Sloupek, etapa 2/1</v>
      </c>
      <c r="C23" s="15"/>
      <c r="D23" s="15"/>
      <c r="E23" s="28" cm="1">
        <f t="array" ref="E23">H58</f>
        <v>6</v>
      </c>
      <c r="F23" s="27" t="s">
        <v>27</v>
      </c>
      <c r="G23" s="28"/>
      <c r="H23" s="53" cm="1">
        <f t="array" ref="H23">G23*E23</f>
        <v>0</v>
      </c>
      <c r="I23" s="54"/>
    </row>
    <row r="24" spans="1:9" ht="17.100000000000001" customHeight="1">
      <c r="A24" s="26">
        <v>14</v>
      </c>
      <c r="B24" s="15" t="str" cm="1">
        <f t="array" ref="B24">B59</f>
        <v>Vaznice příčná, etapa 2/1</v>
      </c>
      <c r="C24" s="15"/>
      <c r="D24" s="15"/>
      <c r="E24" s="28" cm="1">
        <f t="array" ref="E24">H59</f>
        <v>16</v>
      </c>
      <c r="F24" s="27" t="s">
        <v>27</v>
      </c>
      <c r="G24" s="28"/>
      <c r="H24" s="53" cm="1">
        <f t="array" ref="H24">G24*E24</f>
        <v>0</v>
      </c>
      <c r="I24" s="54"/>
    </row>
    <row r="25" spans="1:9" ht="17.100000000000001" customHeight="1">
      <c r="A25" s="26">
        <v>15</v>
      </c>
      <c r="B25" s="15" t="str" cm="1">
        <f t="array" ref="B25">B60</f>
        <v>Vaznice podélná, etapa 2/1</v>
      </c>
      <c r="C25" s="15"/>
      <c r="D25" s="15"/>
      <c r="E25" s="28" cm="1">
        <f t="array" ref="E25">H60</f>
        <v>24</v>
      </c>
      <c r="F25" s="27" t="s">
        <v>27</v>
      </c>
      <c r="G25" s="28"/>
      <c r="H25" s="53" cm="1">
        <f t="array" ref="H25">G25*E25</f>
        <v>0</v>
      </c>
      <c r="I25" s="54"/>
    </row>
    <row r="26" spans="1:9" ht="17.100000000000001" customHeight="1">
      <c r="A26" s="26">
        <v>16</v>
      </c>
      <c r="B26" s="15" t="str" cm="1">
        <f t="array" ref="B26">B61</f>
        <v>Zavětrování podélné, etapa 2/1</v>
      </c>
      <c r="C26" s="15"/>
      <c r="D26" s="15"/>
      <c r="E26" s="28" cm="1">
        <f t="array" ref="E26">H61</f>
        <v>8</v>
      </c>
      <c r="F26" s="27" t="s">
        <v>27</v>
      </c>
      <c r="G26" s="28"/>
      <c r="H26" s="53" cm="1">
        <f t="array" ref="H26">G26*E26</f>
        <v>0</v>
      </c>
      <c r="I26" s="54"/>
    </row>
    <row r="27" spans="1:9" ht="17.100000000000001" customHeight="1">
      <c r="A27" s="26">
        <v>17</v>
      </c>
      <c r="B27" s="15" t="str" cm="1">
        <f t="array" ref="B27">B62</f>
        <v>Zavětrování příčné, etapa 2/1</v>
      </c>
      <c r="C27" s="15"/>
      <c r="D27" s="15"/>
      <c r="E27" s="28" cm="1">
        <f t="array" ref="E27">H62</f>
        <v>16</v>
      </c>
      <c r="F27" s="27" t="s">
        <v>27</v>
      </c>
      <c r="G27" s="28"/>
      <c r="H27" s="53" cm="1">
        <f t="array" ref="H27">G27*E27</f>
        <v>0</v>
      </c>
      <c r="I27" s="54"/>
    </row>
    <row r="28" spans="1:9" ht="17.100000000000001" customHeight="1">
      <c r="A28" s="26">
        <v>18</v>
      </c>
      <c r="B28" s="15" t="str" cm="1">
        <f t="array" ref="B28">B66</f>
        <v>Sloupek, etapa 2/2</v>
      </c>
      <c r="C28" s="15"/>
      <c r="D28" s="15"/>
      <c r="E28" s="28" cm="1">
        <f t="array" ref="E28">H66</f>
        <v>10</v>
      </c>
      <c r="F28" s="27" t="s">
        <v>27</v>
      </c>
      <c r="G28" s="28"/>
      <c r="H28" s="53" cm="1">
        <f t="array" ref="H28">G28*E28</f>
        <v>0</v>
      </c>
      <c r="I28" s="54"/>
    </row>
    <row r="29" spans="1:9" ht="17.100000000000001" customHeight="1">
      <c r="A29" s="26">
        <v>19</v>
      </c>
      <c r="B29" s="15" t="str" cm="1">
        <f t="array" ref="B29">B67</f>
        <v>Sloupek, etapa 2/2</v>
      </c>
      <c r="C29" s="15"/>
      <c r="D29" s="15"/>
      <c r="E29" s="28" cm="1">
        <f t="array" ref="E29">H67</f>
        <v>16</v>
      </c>
      <c r="F29" s="27" t="s">
        <v>27</v>
      </c>
      <c r="G29" s="28"/>
      <c r="H29" s="53" cm="1">
        <f t="array" ref="H29">G29*E29</f>
        <v>0</v>
      </c>
      <c r="I29" s="54"/>
    </row>
    <row r="30" spans="1:9" ht="17.100000000000001" customHeight="1">
      <c r="A30" s="26">
        <v>20</v>
      </c>
      <c r="B30" s="15" t="str" cm="1">
        <f t="array" ref="B30">B68</f>
        <v>Sloupek, etapa 2/2</v>
      </c>
      <c r="C30" s="15"/>
      <c r="D30" s="15"/>
      <c r="E30" s="28" cm="1">
        <f t="array" ref="E30">H68</f>
        <v>11</v>
      </c>
      <c r="F30" s="27" t="s">
        <v>27</v>
      </c>
      <c r="G30" s="28"/>
      <c r="H30" s="53" cm="1">
        <f t="array" ref="H30">G30*E30</f>
        <v>0</v>
      </c>
      <c r="I30" s="54"/>
    </row>
    <row r="31" spans="1:9" ht="17.100000000000001" customHeight="1">
      <c r="A31" s="26">
        <v>21</v>
      </c>
      <c r="B31" s="15" t="str" cm="1">
        <f t="array" ref="B31">B69</f>
        <v>Sloupek, etapa 2/2</v>
      </c>
      <c r="C31" s="15"/>
      <c r="D31" s="15"/>
      <c r="E31" s="28" cm="1">
        <f t="array" ref="E31">H69</f>
        <v>6</v>
      </c>
      <c r="F31" s="27" t="s">
        <v>27</v>
      </c>
      <c r="G31" s="28"/>
      <c r="H31" s="53" cm="1">
        <f t="array" ref="H31">G31*E31</f>
        <v>0</v>
      </c>
      <c r="I31" s="54"/>
    </row>
    <row r="32" spans="1:9" ht="17.100000000000001" customHeight="1">
      <c r="A32" s="26">
        <v>22</v>
      </c>
      <c r="B32" s="15" t="str" cm="1">
        <f t="array" ref="B32">B70</f>
        <v>Vaznice příčná, etapa 2/2</v>
      </c>
      <c r="C32" s="15"/>
      <c r="D32" s="15"/>
      <c r="E32" s="28" cm="1">
        <f t="array" ref="E32">H70</f>
        <v>46</v>
      </c>
      <c r="F32" s="27" t="s">
        <v>27</v>
      </c>
      <c r="G32" s="28"/>
      <c r="H32" s="53" cm="1">
        <f t="array" ref="H32">G32*E32</f>
        <v>0</v>
      </c>
      <c r="I32" s="54"/>
    </row>
    <row r="33" spans="1:9" ht="17.100000000000001" customHeight="1">
      <c r="A33" s="26">
        <v>23</v>
      </c>
      <c r="B33" s="15" t="str" cm="1">
        <f t="array" ref="B33">B71</f>
        <v>Vaznice podélná, etapa 2/2</v>
      </c>
      <c r="C33" s="15"/>
      <c r="D33" s="15"/>
      <c r="E33" s="28" cm="1">
        <f t="array" ref="E33">H71</f>
        <v>69</v>
      </c>
      <c r="F33" s="27" t="s">
        <v>27</v>
      </c>
      <c r="G33" s="28"/>
      <c r="H33" s="53" cm="1">
        <f t="array" ref="H33">G33*E33</f>
        <v>0</v>
      </c>
      <c r="I33" s="54"/>
    </row>
    <row r="34" spans="1:9" ht="17.100000000000001" customHeight="1">
      <c r="A34" s="26">
        <v>24</v>
      </c>
      <c r="B34" s="15" t="str" cm="1">
        <f t="array" ref="B34">B72</f>
        <v>Vaznice podélná, etapa 2/2</v>
      </c>
      <c r="C34" s="15"/>
      <c r="D34" s="15"/>
      <c r="E34" s="28" cm="1">
        <f t="array" ref="E34">H72</f>
        <v>3</v>
      </c>
      <c r="F34" s="27" t="s">
        <v>27</v>
      </c>
      <c r="G34" s="28"/>
      <c r="H34" s="53" cm="1">
        <f t="array" ref="H34">G34*E34</f>
        <v>0</v>
      </c>
      <c r="I34" s="54"/>
    </row>
    <row r="35" spans="1:9" ht="17.100000000000001" customHeight="1">
      <c r="A35" s="26">
        <v>25</v>
      </c>
      <c r="B35" s="15" t="str" cm="1">
        <f t="array" ref="B35">B73</f>
        <v>Mostina, etapa 2/2</v>
      </c>
      <c r="C35" s="15"/>
      <c r="D35" s="15"/>
      <c r="E35" s="28" cm="1">
        <f t="array" ref="E35">H73</f>
        <v>784.05600000000015</v>
      </c>
      <c r="F35" s="27" t="s">
        <v>27</v>
      </c>
      <c r="G35" s="28"/>
      <c r="H35" s="53" cm="1">
        <f t="array" ref="H35">G35*E35</f>
        <v>0</v>
      </c>
      <c r="I35" s="54"/>
    </row>
    <row r="36" spans="1:9" ht="17.100000000000001" customHeight="1">
      <c r="A36" s="26">
        <v>26</v>
      </c>
      <c r="B36" s="15" t="str" cm="1">
        <f t="array" ref="B36">B74</f>
        <v>Mostina kosodélná 6-15 cm, etapa 2/2</v>
      </c>
      <c r="C36" s="15"/>
      <c r="D36" s="15"/>
      <c r="E36" s="28" cm="1">
        <f t="array" ref="E36">H74</f>
        <v>62.724480000000014</v>
      </c>
      <c r="F36" s="27" t="s">
        <v>27</v>
      </c>
      <c r="G36" s="28"/>
      <c r="H36" s="53" cm="1">
        <f t="array" ref="H36">G36*E36</f>
        <v>0</v>
      </c>
      <c r="I36" s="54"/>
    </row>
    <row r="37" spans="1:9" ht="17.100000000000001" customHeight="1">
      <c r="A37" s="26">
        <v>27</v>
      </c>
      <c r="B37" s="15" t="str" cm="1">
        <f t="array" ref="B37">B75</f>
        <v>Zavětrování podélné, etapa 2/2</v>
      </c>
      <c r="C37" s="15"/>
      <c r="D37" s="15"/>
      <c r="E37" s="28" cm="1">
        <f t="array" ref="E37">H75</f>
        <v>23</v>
      </c>
      <c r="F37" s="27" t="s">
        <v>27</v>
      </c>
      <c r="G37" s="28"/>
      <c r="H37" s="53" cm="1">
        <f t="array" ref="H37">G37*E37</f>
        <v>0</v>
      </c>
      <c r="I37" s="54"/>
    </row>
    <row r="38" spans="1:9" ht="17.100000000000001" customHeight="1">
      <c r="A38" s="26">
        <v>28</v>
      </c>
      <c r="B38" s="15" t="str" cm="1">
        <f t="array" ref="B38">B76</f>
        <v>Zavětrování příčné, etapa 2/2</v>
      </c>
      <c r="C38" s="15"/>
      <c r="D38" s="15"/>
      <c r="E38" s="28" cm="1">
        <f t="array" ref="E38">H76</f>
        <v>46</v>
      </c>
      <c r="F38" s="27" t="s">
        <v>27</v>
      </c>
      <c r="G38" s="28"/>
      <c r="H38" s="53" cm="1">
        <f t="array" ref="H38">G38*E38</f>
        <v>0</v>
      </c>
      <c r="I38" s="54"/>
    </row>
    <row r="39" spans="1:9" ht="17.100000000000001" customHeight="1">
      <c r="A39" s="26">
        <v>29</v>
      </c>
      <c r="B39" s="15" t="str" cm="1">
        <f t="array" ref="B39">B77</f>
        <v>Vaznice podélná spínadla, etapa 2/2</v>
      </c>
      <c r="C39" s="15"/>
      <c r="D39" s="15"/>
      <c r="E39" s="28" cm="1">
        <f t="array" ref="E39">H77</f>
        <v>8</v>
      </c>
      <c r="F39" s="27" t="s">
        <v>27</v>
      </c>
      <c r="G39" s="28"/>
      <c r="H39" s="53" cm="1">
        <f t="array" ref="H39">G39*E39</f>
        <v>0</v>
      </c>
      <c r="I39" s="54"/>
    </row>
    <row r="40" spans="1:9" ht="17.100000000000001" customHeight="1">
      <c r="A40" s="26">
        <v>30</v>
      </c>
      <c r="B40" s="15" t="str" cm="1">
        <f t="array" ref="B40">B80</f>
        <v>Madlo horní, etapa 2/2</v>
      </c>
      <c r="C40" s="15"/>
      <c r="D40" s="15"/>
      <c r="E40" s="28" cm="1">
        <f t="array" ref="E40">H80</f>
        <v>102</v>
      </c>
      <c r="F40" s="27" t="s">
        <v>27</v>
      </c>
      <c r="G40" s="28"/>
      <c r="H40" s="53" cm="1">
        <f t="array" ref="H40">G40*E40</f>
        <v>0</v>
      </c>
      <c r="I40" s="54"/>
    </row>
    <row r="41" spans="1:9" ht="17.100000000000001" customHeight="1">
      <c r="A41" s="26">
        <v>31</v>
      </c>
      <c r="B41" s="14" t="s">
        <v>28</v>
      </c>
      <c r="C41" s="15"/>
      <c r="D41" s="15"/>
      <c r="E41" s="28"/>
      <c r="F41" s="27" t="s">
        <v>29</v>
      </c>
      <c r="G41" s="28"/>
      <c r="H41" s="53" cm="1">
        <f t="array" ref="H41">G41*E41%</f>
        <v>0</v>
      </c>
      <c r="I41" s="54"/>
    </row>
    <row r="42" spans="1:9" ht="17.100000000000001" customHeight="1">
      <c r="A42" s="26">
        <v>32</v>
      </c>
      <c r="B42" s="14" t="s">
        <v>30</v>
      </c>
      <c r="C42" s="15"/>
      <c r="D42" s="15"/>
      <c r="E42" s="28"/>
      <c r="F42" s="27" t="s">
        <v>29</v>
      </c>
      <c r="G42" s="28"/>
      <c r="H42" s="53" cm="1">
        <f t="array" ref="H42">G42*E42%</f>
        <v>0</v>
      </c>
      <c r="I42" s="54"/>
    </row>
    <row r="43" spans="1:9" ht="17.100000000000001" customHeight="1">
      <c r="A43" s="26">
        <v>33</v>
      </c>
      <c r="B43" s="14" t="s">
        <v>31</v>
      </c>
      <c r="C43" s="15"/>
      <c r="D43" s="15"/>
      <c r="E43" s="28"/>
      <c r="F43" s="27" t="s">
        <v>29</v>
      </c>
      <c r="G43" s="28"/>
      <c r="H43" s="53" cm="1">
        <f t="array" ref="H43">G43*E43%</f>
        <v>0</v>
      </c>
      <c r="I43" s="54"/>
    </row>
    <row r="44" spans="1:9" ht="17.100000000000001" customHeight="1">
      <c r="A44" s="26">
        <v>34</v>
      </c>
      <c r="B44" s="14" t="s">
        <v>32</v>
      </c>
      <c r="C44" s="15"/>
      <c r="D44" s="15"/>
      <c r="E44" s="28"/>
      <c r="F44" s="27" t="s">
        <v>29</v>
      </c>
      <c r="G44" s="28"/>
      <c r="H44" s="53" cm="1">
        <f t="array" ref="H44">G44*E44%</f>
        <v>0</v>
      </c>
      <c r="I44" s="54"/>
    </row>
    <row r="45" spans="1:9" ht="17.100000000000001" customHeight="1">
      <c r="A45" s="58"/>
      <c r="B45" s="54"/>
      <c r="C45" s="54"/>
      <c r="D45" s="54"/>
      <c r="E45" s="54"/>
      <c r="F45" s="54"/>
      <c r="G45" s="54"/>
      <c r="H45" s="54"/>
      <c r="I45" s="18"/>
    </row>
    <row r="46" spans="1:9" ht="32.1" customHeight="1">
      <c r="A46" s="29"/>
      <c r="B46" s="14" t="s">
        <v>33</v>
      </c>
      <c r="C46" s="14" t="s">
        <v>34</v>
      </c>
      <c r="D46" s="14" t="s">
        <v>35</v>
      </c>
      <c r="E46" s="14" t="s">
        <v>36</v>
      </c>
      <c r="F46" s="30" t="s">
        <v>37</v>
      </c>
      <c r="G46" s="27" t="s">
        <v>38</v>
      </c>
      <c r="H46" s="30" t="s">
        <v>39</v>
      </c>
      <c r="I46" s="30" t="s">
        <v>40</v>
      </c>
    </row>
    <row r="47" spans="1:9" ht="17.100000000000001" customHeight="1">
      <c r="A47" s="31">
        <v>1</v>
      </c>
      <c r="B47" s="14" t="s">
        <v>41</v>
      </c>
      <c r="C47" s="14" t="s">
        <v>42</v>
      </c>
      <c r="D47" s="32" t="s">
        <v>43</v>
      </c>
      <c r="E47" s="28">
        <v>20</v>
      </c>
      <c r="F47" s="28">
        <v>20</v>
      </c>
      <c r="G47" s="28">
        <v>5</v>
      </c>
      <c r="H47" s="17">
        <v>40</v>
      </c>
      <c r="I47" s="28" cm="1">
        <f t="array" ref="I47">E47*F47*G47*H47*0.0001</f>
        <v>8</v>
      </c>
    </row>
    <row r="48" spans="1:9" ht="17.100000000000001" customHeight="1">
      <c r="A48" s="31">
        <v>2</v>
      </c>
      <c r="B48" s="14" t="s">
        <v>44</v>
      </c>
      <c r="C48" s="14" t="s">
        <v>42</v>
      </c>
      <c r="D48" s="33" t="s">
        <v>43</v>
      </c>
      <c r="E48" s="28">
        <v>20</v>
      </c>
      <c r="F48" s="28">
        <v>10</v>
      </c>
      <c r="G48" s="28">
        <v>4</v>
      </c>
      <c r="H48" s="17">
        <v>40</v>
      </c>
      <c r="I48" s="28" cm="1">
        <f t="array" ref="I48">E48*F48*G48*H48*0.0001</f>
        <v>3.2</v>
      </c>
    </row>
    <row r="49" spans="1:9" ht="17.100000000000001" customHeight="1">
      <c r="A49" s="31">
        <v>3</v>
      </c>
      <c r="B49" s="14" t="s">
        <v>45</v>
      </c>
      <c r="C49" s="14" t="s">
        <v>42</v>
      </c>
      <c r="D49" s="33" t="s">
        <v>43</v>
      </c>
      <c r="E49" s="28">
        <v>18</v>
      </c>
      <c r="F49" s="28">
        <v>8</v>
      </c>
      <c r="G49" s="28">
        <v>2</v>
      </c>
      <c r="H49" s="17">
        <v>80</v>
      </c>
      <c r="I49" s="28" cm="1">
        <f t="array" ref="I49">E49*F49*G49*H49*0.0001</f>
        <v>2.3040000000000003</v>
      </c>
    </row>
    <row r="50" spans="1:9" ht="17.100000000000001" customHeight="1">
      <c r="A50" s="29"/>
      <c r="B50" s="14" t="s">
        <v>46</v>
      </c>
      <c r="C50" s="15"/>
      <c r="D50" s="34"/>
      <c r="E50" s="28"/>
      <c r="F50" s="28"/>
      <c r="G50" s="28"/>
      <c r="H50" s="17" cm="1">
        <f t="array" ref="H50">SUM(H47:H49)</f>
        <v>160</v>
      </c>
      <c r="I50" s="28" cm="1">
        <f t="array" ref="I50">SUM(I47:I49)</f>
        <v>13.504</v>
      </c>
    </row>
    <row r="51" spans="1:9" ht="17.100000000000001" customHeight="1">
      <c r="A51" s="58"/>
      <c r="B51" s="54"/>
      <c r="C51" s="54"/>
      <c r="D51" s="54"/>
      <c r="E51" s="54"/>
      <c r="F51" s="54"/>
      <c r="G51" s="54"/>
      <c r="H51" s="54"/>
      <c r="I51" s="18"/>
    </row>
    <row r="52" spans="1:9" ht="32.1" customHeight="1">
      <c r="A52" s="29"/>
      <c r="B52" s="14" t="s">
        <v>33</v>
      </c>
      <c r="C52" s="14" t="s">
        <v>34</v>
      </c>
      <c r="D52" s="14" t="s">
        <v>35</v>
      </c>
      <c r="E52" s="14" t="s">
        <v>36</v>
      </c>
      <c r="F52" s="30" t="s">
        <v>37</v>
      </c>
      <c r="G52" s="27" t="s">
        <v>38</v>
      </c>
      <c r="H52" s="30" t="s">
        <v>39</v>
      </c>
      <c r="I52" s="30" t="s">
        <v>40</v>
      </c>
    </row>
    <row r="53" spans="1:9" ht="17.100000000000001" customHeight="1">
      <c r="A53" s="31">
        <v>1</v>
      </c>
      <c r="B53" s="14" t="s">
        <v>47</v>
      </c>
      <c r="C53" s="14" t="s">
        <v>42</v>
      </c>
      <c r="D53" s="32" t="s">
        <v>43</v>
      </c>
      <c r="E53" s="28">
        <v>20</v>
      </c>
      <c r="F53" s="28">
        <v>14</v>
      </c>
      <c r="G53" s="28">
        <v>10.199999999999999</v>
      </c>
      <c r="H53" s="17" cm="1">
        <f t="array" ref="H53">'Rozpis délek'!E24</f>
        <v>5</v>
      </c>
      <c r="I53" s="28" cm="1">
        <f t="array" ref="I53">E53*F53*G53*H53*0.0001</f>
        <v>1.4280000000000002</v>
      </c>
    </row>
    <row r="54" spans="1:9" ht="17.100000000000001" customHeight="1">
      <c r="A54" s="31">
        <v>2</v>
      </c>
      <c r="B54" s="14" t="s">
        <v>47</v>
      </c>
      <c r="C54" s="14" t="s">
        <v>42</v>
      </c>
      <c r="D54" s="33" t="s">
        <v>43</v>
      </c>
      <c r="E54" s="28">
        <v>20</v>
      </c>
      <c r="F54" s="28">
        <v>14</v>
      </c>
      <c r="G54" s="28">
        <v>10.1</v>
      </c>
      <c r="H54" s="17" cm="1">
        <f t="array" ref="H54">'Rozpis délek'!E25</f>
        <v>23</v>
      </c>
      <c r="I54" s="28" cm="1">
        <f t="array" ref="I54">E54*F54*G54*H54*0.0001</f>
        <v>6.5044000000000004</v>
      </c>
    </row>
    <row r="55" spans="1:9" ht="17.100000000000001" customHeight="1">
      <c r="A55" s="31">
        <v>3</v>
      </c>
      <c r="B55" s="14" t="s">
        <v>48</v>
      </c>
      <c r="C55" s="14" t="s">
        <v>42</v>
      </c>
      <c r="D55" s="33" t="s">
        <v>43</v>
      </c>
      <c r="E55" s="28">
        <v>4</v>
      </c>
      <c r="F55" s="28">
        <v>16</v>
      </c>
      <c r="G55" s="28">
        <v>1.65</v>
      </c>
      <c r="H55" s="17" cm="1">
        <f t="array" ref="H55">SUM('Rozpis délek'!D4:D19*5.46)</f>
        <v>637.18200000000002</v>
      </c>
      <c r="I55" s="28" cm="1">
        <f t="array" ref="I55">E55*F55*G55*H55*0.0001</f>
        <v>6.7286419200000003</v>
      </c>
    </row>
    <row r="56" spans="1:9" ht="17.100000000000001" customHeight="1">
      <c r="A56" s="31">
        <v>4</v>
      </c>
      <c r="B56" s="14" t="s">
        <v>49</v>
      </c>
      <c r="C56" s="14" t="s">
        <v>42</v>
      </c>
      <c r="D56" s="33" t="s">
        <v>43</v>
      </c>
      <c r="E56" s="28">
        <v>4</v>
      </c>
      <c r="F56" s="28">
        <v>11</v>
      </c>
      <c r="G56" s="28">
        <v>1.65</v>
      </c>
      <c r="H56" s="17" cm="1">
        <f t="array" ref="H56">H55/12.5</f>
        <v>50.974560000000004</v>
      </c>
      <c r="I56" s="28" cm="1">
        <f t="array" ref="I56">E56*F56*G56*H56*0.0001</f>
        <v>0.37007530560000002</v>
      </c>
    </row>
    <row r="57" spans="1:9" ht="17.100000000000001" customHeight="1">
      <c r="A57" s="31">
        <v>5</v>
      </c>
      <c r="B57" s="14" t="s">
        <v>50</v>
      </c>
      <c r="C57" s="14" t="s">
        <v>42</v>
      </c>
      <c r="D57" s="33" t="s">
        <v>43</v>
      </c>
      <c r="E57" s="28">
        <v>18</v>
      </c>
      <c r="F57" s="28">
        <v>18</v>
      </c>
      <c r="G57" s="28">
        <v>4.5</v>
      </c>
      <c r="H57" s="17" cm="1">
        <f t="array" ref="H57">'Rozpis délek'!E22</f>
        <v>10</v>
      </c>
      <c r="I57" s="28" cm="1">
        <f t="array" ref="I57">E57*F57*G57*H57*0.0001</f>
        <v>1.458</v>
      </c>
    </row>
    <row r="58" spans="1:9" ht="17.100000000000001" customHeight="1">
      <c r="A58" s="31">
        <v>6</v>
      </c>
      <c r="B58" s="14" t="s">
        <v>50</v>
      </c>
      <c r="C58" s="14" t="s">
        <v>42</v>
      </c>
      <c r="D58" s="33" t="s">
        <v>43</v>
      </c>
      <c r="E58" s="28">
        <v>18</v>
      </c>
      <c r="F58" s="28">
        <v>18</v>
      </c>
      <c r="G58" s="28">
        <v>4.0999999999999996</v>
      </c>
      <c r="H58" s="17" cm="1">
        <f t="array" ref="H58">'Rozpis délek'!E23</f>
        <v>6</v>
      </c>
      <c r="I58" s="28" cm="1">
        <f t="array" ref="I58">E58*F58*G58*H58*0.0001</f>
        <v>0.79703999999999997</v>
      </c>
    </row>
    <row r="59" spans="1:9" ht="17.100000000000001" customHeight="1">
      <c r="A59" s="31">
        <v>7</v>
      </c>
      <c r="B59" s="14" t="s">
        <v>51</v>
      </c>
      <c r="C59" s="14" t="s">
        <v>52</v>
      </c>
      <c r="D59" s="33" t="s">
        <v>43</v>
      </c>
      <c r="E59" s="28">
        <v>20</v>
      </c>
      <c r="F59" s="28">
        <v>10</v>
      </c>
      <c r="G59" s="28">
        <v>2</v>
      </c>
      <c r="H59" s="17" cm="1">
        <f t="array" ref="H59">SUM(H57:H58)</f>
        <v>16</v>
      </c>
      <c r="I59" s="28" cm="1">
        <f t="array" ref="I59">E59*F59*G59*H59*0.0001</f>
        <v>0.64</v>
      </c>
    </row>
    <row r="60" spans="1:9" ht="17.100000000000001" customHeight="1">
      <c r="A60" s="31">
        <v>8</v>
      </c>
      <c r="B60" s="14" t="s">
        <v>53</v>
      </c>
      <c r="C60" s="14" t="s">
        <v>52</v>
      </c>
      <c r="D60" s="33" t="s">
        <v>43</v>
      </c>
      <c r="E60" s="28">
        <v>18</v>
      </c>
      <c r="F60" s="28">
        <v>12</v>
      </c>
      <c r="G60" s="28">
        <v>5.0999999999999996</v>
      </c>
      <c r="H60" s="17" cm="1">
        <f t="array" ref="H60">'Rozpis délek'!E26</f>
        <v>24</v>
      </c>
      <c r="I60" s="28" cm="1">
        <f t="array" ref="I60">E60*F60*G60*H60*0.0001</f>
        <v>2.64384</v>
      </c>
    </row>
    <row r="61" spans="1:9" ht="17.100000000000001" customHeight="1">
      <c r="A61" s="31">
        <v>9</v>
      </c>
      <c r="B61" s="14" t="s">
        <v>54</v>
      </c>
      <c r="C61" s="14" t="s">
        <v>42</v>
      </c>
      <c r="D61" s="33" t="s">
        <v>43</v>
      </c>
      <c r="E61" s="28">
        <v>18</v>
      </c>
      <c r="F61" s="28">
        <v>8</v>
      </c>
      <c r="G61" s="28" cm="1">
        <f t="array" ref="G61">'Rozpis délek'!D28</f>
        <v>5</v>
      </c>
      <c r="H61" s="17" cm="1">
        <f t="array" ref="H61">'Rozpis délek'!E28</f>
        <v>8</v>
      </c>
      <c r="I61" s="28" cm="1">
        <f t="array" ref="I61">E61*F61*G61*H61*0.0001</f>
        <v>0.57600000000000007</v>
      </c>
    </row>
    <row r="62" spans="1:9" ht="17.100000000000001" customHeight="1">
      <c r="A62" s="31">
        <v>10</v>
      </c>
      <c r="B62" s="14" t="s">
        <v>55</v>
      </c>
      <c r="C62" s="14" t="s">
        <v>42</v>
      </c>
      <c r="D62" s="35" t="s">
        <v>43</v>
      </c>
      <c r="E62" s="28">
        <v>18</v>
      </c>
      <c r="F62" s="28">
        <v>8</v>
      </c>
      <c r="G62" s="28" cm="1">
        <f t="array" ref="G62">'Rozpis délek'!D29</f>
        <v>3</v>
      </c>
      <c r="H62" s="17" cm="1">
        <f t="array" ref="H62">'Rozpis délek'!E29</f>
        <v>16</v>
      </c>
      <c r="I62" s="28" cm="1">
        <f t="array" ref="I62">E62*F62*G62*H62*0.0001</f>
        <v>0.69120000000000004</v>
      </c>
    </row>
    <row r="63" spans="1:9" ht="17.100000000000001" customHeight="1">
      <c r="A63" s="29"/>
      <c r="B63" s="14" t="s">
        <v>56</v>
      </c>
      <c r="C63" s="15"/>
      <c r="D63" s="15"/>
      <c r="E63" s="28"/>
      <c r="F63" s="28"/>
      <c r="G63" s="28"/>
      <c r="H63" s="17" cm="1">
        <f t="array" ref="H63">SUM(H53:H62)</f>
        <v>796.15656000000001</v>
      </c>
      <c r="I63" s="28" cm="1">
        <f t="array" ref="I63">SUM(I53:I62)</f>
        <v>21.837197225600001</v>
      </c>
    </row>
    <row r="64" spans="1:9" ht="17.100000000000001" customHeight="1">
      <c r="A64" s="58"/>
      <c r="B64" s="54"/>
      <c r="C64" s="54"/>
      <c r="D64" s="54"/>
      <c r="E64" s="54"/>
      <c r="F64" s="54"/>
      <c r="G64" s="54"/>
      <c r="H64" s="54"/>
      <c r="I64" s="18"/>
    </row>
    <row r="65" spans="1:9" ht="32.1" customHeight="1">
      <c r="A65" s="29"/>
      <c r="B65" s="14" t="s">
        <v>33</v>
      </c>
      <c r="C65" s="14" t="s">
        <v>34</v>
      </c>
      <c r="D65" s="14" t="s">
        <v>35</v>
      </c>
      <c r="E65" s="14" t="s">
        <v>36</v>
      </c>
      <c r="F65" s="30" t="s">
        <v>37</v>
      </c>
      <c r="G65" s="27" t="s">
        <v>38</v>
      </c>
      <c r="H65" s="30" t="s">
        <v>39</v>
      </c>
      <c r="I65" s="30" t="s">
        <v>40</v>
      </c>
    </row>
    <row r="66" spans="1:9" ht="17.100000000000001" customHeight="1">
      <c r="A66" s="31">
        <v>11</v>
      </c>
      <c r="B66" s="14" t="s">
        <v>57</v>
      </c>
      <c r="C66" s="14" t="s">
        <v>42</v>
      </c>
      <c r="D66" s="32" t="s">
        <v>43</v>
      </c>
      <c r="E66" s="28">
        <v>18</v>
      </c>
      <c r="F66" s="28">
        <v>18</v>
      </c>
      <c r="G66" s="28">
        <v>5</v>
      </c>
      <c r="H66" s="17" cm="1">
        <f t="array" ref="H66">'Rozpis délek'!E61</f>
        <v>10</v>
      </c>
      <c r="I66" s="28" cm="1">
        <f t="array" ref="I66">E66*F66*G66*H66*0.0001</f>
        <v>1.62</v>
      </c>
    </row>
    <row r="67" spans="1:9" ht="17.100000000000001" customHeight="1">
      <c r="A67" s="31">
        <v>12</v>
      </c>
      <c r="B67" s="14" t="s">
        <v>57</v>
      </c>
      <c r="C67" s="14" t="s">
        <v>42</v>
      </c>
      <c r="D67" s="33" t="s">
        <v>43</v>
      </c>
      <c r="E67" s="28">
        <v>18</v>
      </c>
      <c r="F67" s="28">
        <v>18</v>
      </c>
      <c r="G67" s="28">
        <v>4.5</v>
      </c>
      <c r="H67" s="17" cm="1">
        <f t="array" ref="H67">'Rozpis délek'!E62</f>
        <v>16</v>
      </c>
      <c r="I67" s="28" cm="1">
        <f t="array" ref="I67">E67*F67*G67*H67*0.0001</f>
        <v>2.3328000000000002</v>
      </c>
    </row>
    <row r="68" spans="1:9" ht="17.100000000000001" customHeight="1">
      <c r="A68" s="31">
        <v>13</v>
      </c>
      <c r="B68" s="14" t="s">
        <v>57</v>
      </c>
      <c r="C68" s="14" t="s">
        <v>42</v>
      </c>
      <c r="D68" s="33" t="s">
        <v>43</v>
      </c>
      <c r="E68" s="28">
        <v>18</v>
      </c>
      <c r="F68" s="28">
        <v>18</v>
      </c>
      <c r="G68" s="28">
        <v>4.0999999999999996</v>
      </c>
      <c r="H68" s="17" cm="1">
        <f t="array" ref="H68">'Rozpis délek'!E63</f>
        <v>11</v>
      </c>
      <c r="I68" s="28" cm="1">
        <f t="array" ref="I68">E68*F68*G68*H68*0.0001</f>
        <v>1.4612399999999999</v>
      </c>
    </row>
    <row r="69" spans="1:9" ht="17.100000000000001" customHeight="1">
      <c r="A69" s="31">
        <v>14</v>
      </c>
      <c r="B69" s="14" t="s">
        <v>57</v>
      </c>
      <c r="C69" s="14" t="s">
        <v>42</v>
      </c>
      <c r="D69" s="33" t="s">
        <v>43</v>
      </c>
      <c r="E69" s="28">
        <v>18</v>
      </c>
      <c r="F69" s="28">
        <v>18</v>
      </c>
      <c r="G69" s="28">
        <v>3.5</v>
      </c>
      <c r="H69" s="17" cm="1">
        <f t="array" ref="H69">'Rozpis délek'!E64</f>
        <v>6</v>
      </c>
      <c r="I69" s="28" cm="1">
        <f t="array" ref="I69">E69*F69*G69*H69*0.0001</f>
        <v>0.6804</v>
      </c>
    </row>
    <row r="70" spans="1:9" ht="17.100000000000001" customHeight="1">
      <c r="A70" s="31">
        <v>15</v>
      </c>
      <c r="B70" s="14" t="s">
        <v>58</v>
      </c>
      <c r="C70" s="14" t="s">
        <v>52</v>
      </c>
      <c r="D70" s="33" t="s">
        <v>43</v>
      </c>
      <c r="E70" s="28">
        <v>20</v>
      </c>
      <c r="F70" s="28">
        <v>10</v>
      </c>
      <c r="G70" s="28">
        <v>2</v>
      </c>
      <c r="H70" s="17" cm="1">
        <f t="array" ref="H70">'Rozpis délek'!E67</f>
        <v>46</v>
      </c>
      <c r="I70" s="28" cm="1">
        <f t="array" ref="I70">E70*F70*G70*H70*0.0001</f>
        <v>1.84</v>
      </c>
    </row>
    <row r="71" spans="1:9" ht="17.100000000000001" customHeight="1">
      <c r="A71" s="31">
        <v>16</v>
      </c>
      <c r="B71" s="14" t="s">
        <v>59</v>
      </c>
      <c r="C71" s="14" t="s">
        <v>52</v>
      </c>
      <c r="D71" s="33" t="s">
        <v>43</v>
      </c>
      <c r="E71" s="28">
        <v>18</v>
      </c>
      <c r="F71" s="28">
        <v>12</v>
      </c>
      <c r="G71" s="28" cm="1">
        <f t="array" ref="G71">'Rozpis délek'!D65</f>
        <v>5.0999999999999996</v>
      </c>
      <c r="H71" s="17" cm="1">
        <f t="array" ref="H71">'Rozpis délek'!E65</f>
        <v>69</v>
      </c>
      <c r="I71" s="28" cm="1">
        <f t="array" ref="I71">E71*F71*G71*H71*0.0001</f>
        <v>7.6010399999999994</v>
      </c>
    </row>
    <row r="72" spans="1:9" ht="17.100000000000001" customHeight="1">
      <c r="A72" s="31">
        <v>17</v>
      </c>
      <c r="B72" s="14" t="s">
        <v>59</v>
      </c>
      <c r="C72" s="14" t="s">
        <v>52</v>
      </c>
      <c r="D72" s="33" t="s">
        <v>43</v>
      </c>
      <c r="E72" s="28">
        <v>18</v>
      </c>
      <c r="F72" s="28">
        <v>12</v>
      </c>
      <c r="G72" s="28" cm="1">
        <f t="array" ref="G72">'Rozpis délek'!D66</f>
        <v>5.6</v>
      </c>
      <c r="H72" s="17" cm="1">
        <f t="array" ref="H72">'Rozpis délek'!E66</f>
        <v>3</v>
      </c>
      <c r="I72" s="28" cm="1">
        <f t="array" ref="I72">E72*F72*G72*H72*0.0001</f>
        <v>0.36287999999999998</v>
      </c>
    </row>
    <row r="73" spans="1:9" ht="17.100000000000001" customHeight="1">
      <c r="A73" s="31">
        <v>18</v>
      </c>
      <c r="B73" s="14" t="s">
        <v>60</v>
      </c>
      <c r="C73" s="14" t="s">
        <v>42</v>
      </c>
      <c r="D73" s="33" t="s">
        <v>43</v>
      </c>
      <c r="E73" s="28">
        <v>4</v>
      </c>
      <c r="F73" s="28">
        <v>16</v>
      </c>
      <c r="G73" s="28">
        <v>1.65</v>
      </c>
      <c r="H73" s="17" cm="1">
        <f t="array" ref="H73">SUM('Rozpis délek'!D33:D58*5.46)</f>
        <v>784.05600000000015</v>
      </c>
      <c r="I73" s="28" cm="1">
        <f t="array" ref="I73">E73*F73*G73*H73*0.0001</f>
        <v>8.2796313600000015</v>
      </c>
    </row>
    <row r="74" spans="1:9" ht="17.100000000000001" customHeight="1">
      <c r="A74" s="31">
        <v>19</v>
      </c>
      <c r="B74" s="14" t="s">
        <v>61</v>
      </c>
      <c r="C74" s="14" t="s">
        <v>42</v>
      </c>
      <c r="D74" s="33" t="s">
        <v>43</v>
      </c>
      <c r="E74" s="28">
        <v>4</v>
      </c>
      <c r="F74" s="28">
        <v>11</v>
      </c>
      <c r="G74" s="28">
        <v>1.65</v>
      </c>
      <c r="H74" s="17" cm="1">
        <f t="array" ref="H74">H73/12.5</f>
        <v>62.724480000000014</v>
      </c>
      <c r="I74" s="28" cm="1">
        <f t="array" ref="I74">E74*F74*G74*H74*0.0001</f>
        <v>0.45537972480000011</v>
      </c>
    </row>
    <row r="75" spans="1:9" ht="17.100000000000001" customHeight="1">
      <c r="A75" s="31">
        <v>20</v>
      </c>
      <c r="B75" s="14" t="s">
        <v>62</v>
      </c>
      <c r="C75" s="14" t="s">
        <v>42</v>
      </c>
      <c r="D75" s="33" t="s">
        <v>43</v>
      </c>
      <c r="E75" s="28">
        <v>18</v>
      </c>
      <c r="F75" s="28">
        <v>8</v>
      </c>
      <c r="G75" s="28" cm="1">
        <f t="array" ref="G75">'Rozpis délek'!D68</f>
        <v>5</v>
      </c>
      <c r="H75" s="17" cm="1">
        <f t="array" ref="H75">'Rozpis délek'!E68</f>
        <v>23</v>
      </c>
      <c r="I75" s="28" cm="1">
        <f t="array" ref="I75">E75*F75*G75*H75*0.0001</f>
        <v>1.6560000000000001</v>
      </c>
    </row>
    <row r="76" spans="1:9" ht="17.100000000000001" customHeight="1">
      <c r="A76" s="31">
        <v>21</v>
      </c>
      <c r="B76" s="14" t="s">
        <v>63</v>
      </c>
      <c r="C76" s="14" t="s">
        <v>42</v>
      </c>
      <c r="D76" s="33" t="s">
        <v>43</v>
      </c>
      <c r="E76" s="28">
        <v>18</v>
      </c>
      <c r="F76" s="28">
        <v>8</v>
      </c>
      <c r="G76" s="28" cm="1">
        <f t="array" ref="G76">'Rozpis délek'!D69</f>
        <v>3</v>
      </c>
      <c r="H76" s="17" cm="1">
        <f t="array" ref="H76">'Rozpis délek'!E69</f>
        <v>46</v>
      </c>
      <c r="I76" s="28" cm="1">
        <f t="array" ref="I76">E76*F76*G76*H76*0.0001</f>
        <v>1.9872000000000001</v>
      </c>
    </row>
    <row r="77" spans="1:9" ht="17.100000000000001" customHeight="1">
      <c r="A77" s="31">
        <v>22</v>
      </c>
      <c r="B77" s="14" t="s">
        <v>64</v>
      </c>
      <c r="C77" s="14" t="s">
        <v>42</v>
      </c>
      <c r="D77" s="33" t="s">
        <v>43</v>
      </c>
      <c r="E77" s="28">
        <v>20</v>
      </c>
      <c r="F77" s="28">
        <v>14</v>
      </c>
      <c r="G77" s="28" cm="1">
        <f t="array" ref="G77">'Rozpis délek'!D70</f>
        <v>10.1</v>
      </c>
      <c r="H77" s="17" cm="1">
        <f t="array" ref="H77">'Rozpis délek'!E70</f>
        <v>8</v>
      </c>
      <c r="I77" s="28" cm="1">
        <f t="array" ref="I77">E77*F77*G77*H77*0.0001</f>
        <v>2.2624</v>
      </c>
    </row>
    <row r="78" spans="1:9" ht="17.100000000000001" customHeight="1">
      <c r="A78" s="31">
        <v>23</v>
      </c>
      <c r="B78" s="14" t="s">
        <v>65</v>
      </c>
      <c r="C78" s="14" t="s">
        <v>42</v>
      </c>
      <c r="D78" s="33" t="s">
        <v>43</v>
      </c>
      <c r="E78" s="28">
        <v>10</v>
      </c>
      <c r="F78" s="28">
        <v>10</v>
      </c>
      <c r="G78" s="28">
        <v>2.5</v>
      </c>
      <c r="H78" s="17">
        <v>10</v>
      </c>
      <c r="I78" s="28" cm="1">
        <f t="array" ref="I78">E78*F78*G78*H78*0.0001</f>
        <v>0.25</v>
      </c>
    </row>
    <row r="79" spans="1:9" ht="17.100000000000001" customHeight="1">
      <c r="A79" s="31">
        <v>24</v>
      </c>
      <c r="B79" s="14" t="s">
        <v>66</v>
      </c>
      <c r="C79" s="14" t="s">
        <v>42</v>
      </c>
      <c r="D79" s="33" t="s">
        <v>43</v>
      </c>
      <c r="E79" s="28">
        <v>12</v>
      </c>
      <c r="F79" s="28">
        <v>8</v>
      </c>
      <c r="G79" s="28">
        <v>5.2</v>
      </c>
      <c r="H79" s="17">
        <v>8</v>
      </c>
      <c r="I79" s="28" cm="1">
        <f t="array" ref="I79">E79*F79*G79*H79*0.0001</f>
        <v>0.39936000000000005</v>
      </c>
    </row>
    <row r="80" spans="1:9" ht="17.100000000000001" customHeight="1">
      <c r="A80" s="31">
        <v>25</v>
      </c>
      <c r="B80" s="14" t="s">
        <v>67</v>
      </c>
      <c r="C80" s="14" t="s">
        <v>52</v>
      </c>
      <c r="D80" s="35" t="s">
        <v>43</v>
      </c>
      <c r="E80" s="28">
        <v>8</v>
      </c>
      <c r="F80" s="28">
        <v>16</v>
      </c>
      <c r="G80" s="28">
        <v>5.2</v>
      </c>
      <c r="H80" s="17">
        <v>102</v>
      </c>
      <c r="I80" s="28" cm="1">
        <f t="array" ref="I80">E80*F80*G80*H80*0.0001</f>
        <v>6.7891199999999996</v>
      </c>
    </row>
    <row r="81" spans="1:9" ht="17.100000000000001" customHeight="1">
      <c r="A81" s="29"/>
      <c r="B81" s="14" t="s">
        <v>68</v>
      </c>
      <c r="C81" s="15"/>
      <c r="D81" s="15"/>
      <c r="E81" s="28"/>
      <c r="F81" s="28"/>
      <c r="G81" s="28"/>
      <c r="H81" s="17" cm="1">
        <f t="array" ref="H81">SUM(H66:H80)</f>
        <v>1204.7804800000001</v>
      </c>
      <c r="I81" s="28" cm="1">
        <f t="array" ref="I81">SUM(I66:I80)</f>
        <v>37.977451084800002</v>
      </c>
    </row>
    <row r="82" spans="1:9" ht="17.100000000000001" customHeight="1">
      <c r="A82" s="29"/>
      <c r="B82" s="14" t="s">
        <v>69</v>
      </c>
      <c r="C82" s="15"/>
      <c r="D82" s="15"/>
      <c r="E82" s="15"/>
      <c r="F82" s="28"/>
      <c r="G82" s="16"/>
      <c r="H82" s="28"/>
      <c r="I82" s="28" cm="1">
        <f t="array" ref="I82">I63+I81+I50</f>
        <v>73.318648310400008</v>
      </c>
    </row>
    <row r="83" spans="1:9" ht="17.100000000000001" customHeight="1">
      <c r="A83" s="58"/>
      <c r="B83" s="54"/>
      <c r="C83" s="54"/>
      <c r="D83" s="54"/>
      <c r="E83" s="54"/>
      <c r="F83" s="54"/>
      <c r="G83" s="54"/>
      <c r="H83" s="54"/>
      <c r="I83" s="18"/>
    </row>
    <row r="84" spans="1:9" ht="17.100000000000001" customHeight="1">
      <c r="A84" s="29"/>
      <c r="B84" s="14" t="s">
        <v>70</v>
      </c>
      <c r="C84" s="15"/>
      <c r="D84" s="14" t="s">
        <v>35</v>
      </c>
      <c r="E84" s="15"/>
      <c r="F84" s="28"/>
      <c r="G84" s="16"/>
      <c r="H84" s="28"/>
      <c r="I84" s="28"/>
    </row>
    <row r="85" spans="1:9" ht="17.100000000000001" customHeight="1">
      <c r="A85" s="31">
        <v>1</v>
      </c>
      <c r="B85" s="14" t="s">
        <v>71</v>
      </c>
      <c r="C85" s="15"/>
      <c r="D85" s="14" t="s">
        <v>72</v>
      </c>
      <c r="E85" s="28">
        <v>10</v>
      </c>
      <c r="F85" s="28">
        <v>10</v>
      </c>
      <c r="G85" s="28">
        <v>1.25</v>
      </c>
      <c r="H85" s="28" cm="1">
        <f t="array" ref="H85">49*4</f>
        <v>196</v>
      </c>
      <c r="I85" s="28" cm="1">
        <f t="array" ref="I85">E85*F85*G85*H85*0.0001</f>
        <v>2.4500000000000002</v>
      </c>
    </row>
    <row r="86" spans="1:9" ht="17.100000000000001" customHeight="1">
      <c r="A86" s="31">
        <v>2</v>
      </c>
      <c r="B86" s="14" t="s">
        <v>73</v>
      </c>
      <c r="C86" s="15"/>
      <c r="D86" s="14" t="s">
        <v>74</v>
      </c>
      <c r="E86" s="28">
        <v>12</v>
      </c>
      <c r="F86" s="28">
        <v>8</v>
      </c>
      <c r="G86" s="28">
        <v>5.0999999999999996</v>
      </c>
      <c r="H86" s="28" cm="1">
        <f t="array" ref="H86">49*2</f>
        <v>98</v>
      </c>
      <c r="I86" s="28" cm="1">
        <f t="array" ref="I86">E86*F86*G86*H86*0.0001</f>
        <v>4.7980799999999997</v>
      </c>
    </row>
    <row r="87" spans="1:9" ht="17.100000000000001" customHeight="1">
      <c r="A87" s="29"/>
      <c r="B87" s="14" t="s">
        <v>75</v>
      </c>
      <c r="C87" s="15"/>
      <c r="D87" s="15"/>
      <c r="E87" s="28"/>
      <c r="F87" s="28"/>
      <c r="G87" s="28"/>
      <c r="H87" s="28"/>
      <c r="I87" s="28" cm="1">
        <f t="array" ref="I87">SUM(I85:I86)</f>
        <v>7.2480799999999999</v>
      </c>
    </row>
    <row r="88" spans="1:9" ht="17.100000000000001" customHeight="1">
      <c r="A88" s="58"/>
      <c r="B88" s="54"/>
      <c r="C88" s="54"/>
      <c r="D88" s="54"/>
      <c r="E88" s="54"/>
      <c r="F88" s="54"/>
      <c r="G88" s="54"/>
      <c r="H88" s="54"/>
      <c r="I88" s="18"/>
    </row>
    <row r="89" spans="1:9" ht="18.95" customHeight="1">
      <c r="A89" s="13"/>
      <c r="B89" s="36" t="s">
        <v>76</v>
      </c>
      <c r="C89" s="37"/>
      <c r="D89" s="37"/>
      <c r="E89" s="28"/>
      <c r="F89" s="16"/>
      <c r="G89" s="28"/>
      <c r="H89" s="53" cm="1">
        <f t="array" ref="H89">SUM(H90:I91)</f>
        <v>0</v>
      </c>
      <c r="I89" s="54"/>
    </row>
    <row r="90" spans="1:9" ht="17.100000000000001" customHeight="1">
      <c r="A90" s="26">
        <v>1</v>
      </c>
      <c r="B90" s="14" t="s">
        <v>77</v>
      </c>
      <c r="C90" s="15"/>
      <c r="D90" s="15"/>
      <c r="E90" s="38" cm="1">
        <f t="array" ref="E90">I82</f>
        <v>73.318648310400008</v>
      </c>
      <c r="F90" s="27" t="s">
        <v>78</v>
      </c>
      <c r="G90" s="28"/>
      <c r="H90" s="53" cm="1">
        <f t="array" ref="H90">G90*E90</f>
        <v>0</v>
      </c>
      <c r="I90" s="54"/>
    </row>
    <row r="91" spans="1:9" ht="17.100000000000001" customHeight="1">
      <c r="A91" s="26">
        <v>2</v>
      </c>
      <c r="B91" s="14" t="s">
        <v>79</v>
      </c>
      <c r="C91" s="15"/>
      <c r="D91" s="15"/>
      <c r="E91" s="38" cm="1">
        <f t="array" ref="E91">I87</f>
        <v>7.2480799999999999</v>
      </c>
      <c r="F91" s="27" t="s">
        <v>78</v>
      </c>
      <c r="G91" s="28"/>
      <c r="H91" s="53" cm="1">
        <f t="array" ref="H91">G91*E91</f>
        <v>0</v>
      </c>
      <c r="I91" s="54"/>
    </row>
  </sheetData>
  <mergeCells count="55">
    <mergeCell ref="E4:G4"/>
    <mergeCell ref="A88:H88"/>
    <mergeCell ref="H89:I89"/>
    <mergeCell ref="H90:I90"/>
    <mergeCell ref="H41:I41"/>
    <mergeCell ref="H44:I44"/>
    <mergeCell ref="H43:I43"/>
    <mergeCell ref="H42:I42"/>
    <mergeCell ref="A45:H45"/>
    <mergeCell ref="H91:I91"/>
    <mergeCell ref="H17:I17"/>
    <mergeCell ref="A64:H64"/>
    <mergeCell ref="A83:H83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9:I39"/>
    <mergeCell ref="H40:I40"/>
    <mergeCell ref="A51:H51"/>
    <mergeCell ref="H14:I14"/>
    <mergeCell ref="H15:I15"/>
    <mergeCell ref="H16:I16"/>
    <mergeCell ref="H18:I18"/>
    <mergeCell ref="H31:I31"/>
    <mergeCell ref="H32:I32"/>
    <mergeCell ref="H33:I33"/>
    <mergeCell ref="H34:I34"/>
    <mergeCell ref="H35:I35"/>
    <mergeCell ref="H36:I36"/>
    <mergeCell ref="H37:I37"/>
    <mergeCell ref="H12:I12"/>
    <mergeCell ref="H13:I13"/>
    <mergeCell ref="A1:I1"/>
    <mergeCell ref="H11:I11"/>
    <mergeCell ref="H38:I38"/>
    <mergeCell ref="H9:I9"/>
    <mergeCell ref="H10:I10"/>
    <mergeCell ref="H5:I5"/>
    <mergeCell ref="E5:G5"/>
    <mergeCell ref="A8:H8"/>
    <mergeCell ref="H6:I6"/>
    <mergeCell ref="E6:G6"/>
    <mergeCell ref="G2:H2"/>
    <mergeCell ref="G3:H3"/>
    <mergeCell ref="H4:I4"/>
    <mergeCell ref="A7:I7"/>
  </mergeCells>
  <pageMargins left="0.472441" right="0.19685" top="0.55118100000000003" bottom="0.66929099999999997" header="0.27559099999999997" footer="0.51181100000000002"/>
  <pageSetup scale="45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0"/>
  <sheetViews>
    <sheetView showGridLines="0" tabSelected="1" workbookViewId="0">
      <selection sqref="A1:G1"/>
    </sheetView>
  </sheetViews>
  <sheetFormatPr defaultColWidth="8.85546875" defaultRowHeight="14.85" customHeight="1"/>
  <cols>
    <col min="1" max="1" width="35.140625" style="1" customWidth="1"/>
    <col min="2" max="3" width="9.7109375" style="1" customWidth="1"/>
    <col min="4" max="4" width="9.28515625" style="1" customWidth="1"/>
    <col min="5" max="5" width="8.85546875" style="1" customWidth="1"/>
    <col min="6" max="6" width="8.7109375" style="1" customWidth="1"/>
    <col min="7" max="7" width="8" style="1" customWidth="1"/>
    <col min="8" max="8" width="8.85546875" style="1" customWidth="1"/>
    <col min="9" max="16384" width="8.85546875" style="1"/>
  </cols>
  <sheetData>
    <row r="1" spans="1:7" ht="18.95" customHeight="1">
      <c r="A1" s="68" t="s">
        <v>80</v>
      </c>
      <c r="B1" s="54"/>
      <c r="C1" s="54"/>
      <c r="D1" s="54"/>
      <c r="E1" s="54"/>
      <c r="F1" s="54"/>
      <c r="G1" s="54"/>
    </row>
    <row r="2" spans="1:7" ht="18.95" customHeight="1">
      <c r="A2" s="71" t="s">
        <v>81</v>
      </c>
      <c r="B2" s="54"/>
      <c r="C2" s="54"/>
      <c r="D2" s="54"/>
      <c r="E2" s="54"/>
      <c r="F2" s="54"/>
      <c r="G2" s="54"/>
    </row>
    <row r="3" spans="1:7" ht="17.100000000000001" customHeight="1">
      <c r="A3" s="30" t="s">
        <v>82</v>
      </c>
      <c r="B3" s="14" t="s">
        <v>83</v>
      </c>
      <c r="C3" s="14" t="s">
        <v>84</v>
      </c>
      <c r="D3" s="30" t="s">
        <v>85</v>
      </c>
      <c r="E3" s="30" t="s">
        <v>86</v>
      </c>
      <c r="F3" s="30" t="s">
        <v>87</v>
      </c>
      <c r="G3" s="30" t="s">
        <v>88</v>
      </c>
    </row>
    <row r="4" spans="1:7" ht="17.100000000000001" customHeight="1">
      <c r="A4" s="14" t="s">
        <v>89</v>
      </c>
      <c r="B4" s="39">
        <v>4.3</v>
      </c>
      <c r="C4" s="39">
        <v>4.3</v>
      </c>
      <c r="D4" s="40">
        <v>5.0999999999999996</v>
      </c>
      <c r="E4" s="40">
        <v>5</v>
      </c>
      <c r="F4" s="40"/>
      <c r="G4" s="40"/>
    </row>
    <row r="5" spans="1:7" ht="17.100000000000001" customHeight="1">
      <c r="A5" s="14" t="s">
        <v>90</v>
      </c>
      <c r="B5" s="39">
        <v>4.5</v>
      </c>
      <c r="C5" s="39">
        <v>4.3</v>
      </c>
      <c r="D5" s="40">
        <v>5.0999999999999996</v>
      </c>
      <c r="E5" s="40">
        <v>5</v>
      </c>
      <c r="F5" s="40"/>
      <c r="G5" s="40"/>
    </row>
    <row r="6" spans="1:7" ht="32.1" customHeight="1">
      <c r="A6" s="14" t="s">
        <v>91</v>
      </c>
      <c r="B6" s="15"/>
      <c r="C6" s="15"/>
      <c r="D6" s="40">
        <v>5.0999999999999996</v>
      </c>
      <c r="E6" s="40">
        <v>5</v>
      </c>
      <c r="F6" s="40"/>
      <c r="G6" s="40"/>
    </row>
    <row r="7" spans="1:7" ht="17.100000000000001" customHeight="1">
      <c r="A7" s="14" t="s">
        <v>92</v>
      </c>
      <c r="B7" s="15"/>
      <c r="C7" s="15"/>
      <c r="D7" s="40">
        <v>10.1</v>
      </c>
      <c r="E7" s="40">
        <v>10.1</v>
      </c>
      <c r="F7" s="40">
        <v>10.1</v>
      </c>
      <c r="G7" s="40">
        <v>10.1</v>
      </c>
    </row>
    <row r="8" spans="1:7" ht="17.100000000000001" customHeight="1">
      <c r="A8" s="14" t="s">
        <v>93</v>
      </c>
      <c r="B8" s="15"/>
      <c r="C8" s="15"/>
      <c r="D8" s="40">
        <v>10.199999999999999</v>
      </c>
      <c r="E8" s="40">
        <v>10.1</v>
      </c>
      <c r="F8" s="40">
        <v>10.1</v>
      </c>
      <c r="G8" s="40">
        <v>10</v>
      </c>
    </row>
    <row r="9" spans="1:7" ht="17.100000000000001" customHeight="1">
      <c r="A9" s="14" t="s">
        <v>94</v>
      </c>
      <c r="B9" s="15"/>
      <c r="C9" s="15"/>
      <c r="D9" s="40">
        <v>10.199999999999999</v>
      </c>
      <c r="E9" s="40">
        <v>10.1</v>
      </c>
      <c r="F9" s="40">
        <v>10.1</v>
      </c>
      <c r="G9" s="40">
        <v>10</v>
      </c>
    </row>
    <row r="10" spans="1:7" ht="17.100000000000001" customHeight="1">
      <c r="A10" s="14" t="s">
        <v>95</v>
      </c>
      <c r="B10" s="15"/>
      <c r="C10" s="15"/>
      <c r="D10" s="40">
        <v>10</v>
      </c>
      <c r="E10" s="40">
        <v>10</v>
      </c>
      <c r="F10" s="40">
        <v>10</v>
      </c>
      <c r="G10" s="40">
        <v>10</v>
      </c>
    </row>
    <row r="11" spans="1:7" ht="17.100000000000001" customHeight="1">
      <c r="A11" s="14" t="s">
        <v>96</v>
      </c>
      <c r="B11" s="15"/>
      <c r="C11" s="15"/>
      <c r="D11" s="40">
        <v>10.199999999999999</v>
      </c>
      <c r="E11" s="40">
        <v>10.1</v>
      </c>
      <c r="F11" s="40">
        <v>10.1</v>
      </c>
      <c r="G11" s="40">
        <v>10</v>
      </c>
    </row>
    <row r="12" spans="1:7" ht="17.100000000000001" customHeight="1">
      <c r="A12" s="14" t="s">
        <v>97</v>
      </c>
      <c r="B12" s="15"/>
      <c r="C12" s="15"/>
      <c r="D12" s="40">
        <v>10.199999999999999</v>
      </c>
      <c r="E12" s="40">
        <v>10.1</v>
      </c>
      <c r="F12" s="40">
        <v>10.1</v>
      </c>
      <c r="G12" s="40">
        <v>10</v>
      </c>
    </row>
    <row r="13" spans="1:7" ht="17.100000000000001" customHeight="1">
      <c r="A13" s="14" t="s">
        <v>98</v>
      </c>
      <c r="B13" s="15"/>
      <c r="C13" s="15"/>
      <c r="D13" s="40">
        <v>10.199999999999999</v>
      </c>
      <c r="E13" s="40">
        <v>10.1</v>
      </c>
      <c r="F13" s="40">
        <v>10.1</v>
      </c>
      <c r="G13" s="40">
        <v>10</v>
      </c>
    </row>
    <row r="14" spans="1:7" ht="17.100000000000001" customHeight="1">
      <c r="A14" s="14" t="s">
        <v>99</v>
      </c>
      <c r="B14" s="39">
        <v>4.5</v>
      </c>
      <c r="C14" s="39">
        <v>4.3</v>
      </c>
      <c r="D14" s="40">
        <v>5</v>
      </c>
      <c r="E14" s="40">
        <v>5</v>
      </c>
      <c r="F14" s="40"/>
      <c r="G14" s="40"/>
    </row>
    <row r="15" spans="1:7" ht="17.100000000000001" customHeight="1">
      <c r="A15" s="14" t="s">
        <v>100</v>
      </c>
      <c r="B15" s="39">
        <v>3.9</v>
      </c>
      <c r="C15" s="39">
        <v>3.9</v>
      </c>
      <c r="D15" s="40">
        <v>5</v>
      </c>
      <c r="E15" s="40">
        <v>5</v>
      </c>
      <c r="F15" s="40"/>
      <c r="G15" s="40"/>
    </row>
    <row r="16" spans="1:7" ht="17.100000000000001" customHeight="1">
      <c r="A16" s="14" t="s">
        <v>101</v>
      </c>
      <c r="B16" s="39">
        <v>4.0999999999999996</v>
      </c>
      <c r="C16" s="39">
        <v>4.0999999999999996</v>
      </c>
      <c r="D16" s="40">
        <v>5</v>
      </c>
      <c r="E16" s="40">
        <v>5</v>
      </c>
      <c r="F16" s="40"/>
      <c r="G16" s="40"/>
    </row>
    <row r="17" spans="1:7" ht="17.100000000000001" customHeight="1">
      <c r="A17" s="14" t="s">
        <v>102</v>
      </c>
      <c r="B17" s="39">
        <v>4.0999999999999996</v>
      </c>
      <c r="C17" s="39">
        <v>4.0999999999999996</v>
      </c>
      <c r="D17" s="40">
        <v>5.0999999999999996</v>
      </c>
      <c r="E17" s="40">
        <v>5</v>
      </c>
      <c r="F17" s="40"/>
      <c r="G17" s="40"/>
    </row>
    <row r="18" spans="1:7" ht="17.100000000000001" customHeight="1">
      <c r="A18" s="14" t="s">
        <v>103</v>
      </c>
      <c r="B18" s="39">
        <v>4.4000000000000004</v>
      </c>
      <c r="C18" s="39">
        <v>4.2</v>
      </c>
      <c r="D18" s="40">
        <v>5.0999999999999996</v>
      </c>
      <c r="E18" s="40">
        <v>5</v>
      </c>
      <c r="F18" s="40"/>
      <c r="G18" s="40"/>
    </row>
    <row r="19" spans="1:7" ht="17.100000000000001" customHeight="1">
      <c r="A19" s="14" t="s">
        <v>104</v>
      </c>
      <c r="B19" s="39">
        <v>4.5</v>
      </c>
      <c r="C19" s="39">
        <v>4.3</v>
      </c>
      <c r="D19" s="40">
        <v>5.0999999999999996</v>
      </c>
      <c r="E19" s="40">
        <v>5</v>
      </c>
      <c r="F19" s="40"/>
      <c r="G19" s="40"/>
    </row>
    <row r="20" spans="1:7" ht="17.100000000000001" customHeight="1">
      <c r="A20" s="72"/>
      <c r="B20" s="54"/>
      <c r="C20" s="54"/>
      <c r="D20" s="54"/>
      <c r="E20" s="54"/>
      <c r="F20" s="54"/>
      <c r="G20" s="54"/>
    </row>
    <row r="21" spans="1:7" ht="32.1" customHeight="1">
      <c r="A21" s="14" t="s">
        <v>105</v>
      </c>
      <c r="B21" s="14" t="s">
        <v>36</v>
      </c>
      <c r="C21" s="14" t="s">
        <v>37</v>
      </c>
      <c r="D21" s="14" t="s">
        <v>38</v>
      </c>
      <c r="E21" s="14" t="s">
        <v>106</v>
      </c>
      <c r="F21" s="70"/>
      <c r="G21" s="54"/>
    </row>
    <row r="22" spans="1:7" ht="17.100000000000001" customHeight="1">
      <c r="A22" s="14" t="s">
        <v>107</v>
      </c>
      <c r="B22" s="39">
        <v>18</v>
      </c>
      <c r="C22" s="39">
        <v>18</v>
      </c>
      <c r="D22" s="40">
        <v>4.5</v>
      </c>
      <c r="E22" s="41">
        <v>10</v>
      </c>
      <c r="F22" s="70"/>
      <c r="G22" s="54"/>
    </row>
    <row r="23" spans="1:7" ht="17.100000000000001" customHeight="1">
      <c r="A23" s="14" t="s">
        <v>107</v>
      </c>
      <c r="B23" s="39">
        <v>18</v>
      </c>
      <c r="C23" s="39">
        <v>18</v>
      </c>
      <c r="D23" s="40">
        <v>4.0999999999999996</v>
      </c>
      <c r="E23" s="41">
        <v>6</v>
      </c>
      <c r="F23" s="70"/>
      <c r="G23" s="54"/>
    </row>
    <row r="24" spans="1:7" ht="17.100000000000001" customHeight="1">
      <c r="A24" s="14" t="s">
        <v>108</v>
      </c>
      <c r="B24" s="39">
        <v>20</v>
      </c>
      <c r="C24" s="39">
        <v>14</v>
      </c>
      <c r="D24" s="40">
        <v>10.199999999999999</v>
      </c>
      <c r="E24" s="41">
        <v>5</v>
      </c>
      <c r="F24" s="70"/>
      <c r="G24" s="54"/>
    </row>
    <row r="25" spans="1:7" ht="17.100000000000001" customHeight="1">
      <c r="A25" s="14" t="s">
        <v>108</v>
      </c>
      <c r="B25" s="39">
        <v>20</v>
      </c>
      <c r="C25" s="39">
        <v>14</v>
      </c>
      <c r="D25" s="40">
        <v>10.1</v>
      </c>
      <c r="E25" s="41">
        <v>23</v>
      </c>
      <c r="F25" s="70"/>
      <c r="G25" s="54"/>
    </row>
    <row r="26" spans="1:7" ht="17.100000000000001" customHeight="1">
      <c r="A26" s="14" t="s">
        <v>109</v>
      </c>
      <c r="B26" s="39">
        <v>18</v>
      </c>
      <c r="C26" s="39">
        <v>12</v>
      </c>
      <c r="D26" s="40">
        <v>5.0999999999999996</v>
      </c>
      <c r="E26" s="41">
        <v>24</v>
      </c>
      <c r="F26" s="70"/>
      <c r="G26" s="54"/>
    </row>
    <row r="27" spans="1:7" ht="17.100000000000001" customHeight="1">
      <c r="A27" s="14" t="s">
        <v>110</v>
      </c>
      <c r="B27" s="39">
        <v>20</v>
      </c>
      <c r="C27" s="39">
        <v>10</v>
      </c>
      <c r="D27" s="40">
        <v>2</v>
      </c>
      <c r="E27" s="41" cm="1">
        <f t="array" ref="E27">SUM(E22:E23)</f>
        <v>16</v>
      </c>
      <c r="F27" s="70"/>
      <c r="G27" s="54"/>
    </row>
    <row r="28" spans="1:7" ht="17.100000000000001" customHeight="1">
      <c r="A28" s="14" t="s">
        <v>111</v>
      </c>
      <c r="B28" s="39">
        <v>18</v>
      </c>
      <c r="C28" s="39">
        <v>8</v>
      </c>
      <c r="D28" s="40">
        <v>5</v>
      </c>
      <c r="E28" s="41">
        <v>8</v>
      </c>
      <c r="F28" s="70"/>
      <c r="G28" s="54"/>
    </row>
    <row r="29" spans="1:7" ht="17.100000000000001" customHeight="1">
      <c r="A29" s="14" t="s">
        <v>112</v>
      </c>
      <c r="B29" s="39">
        <v>18</v>
      </c>
      <c r="C29" s="39">
        <v>8</v>
      </c>
      <c r="D29" s="40">
        <v>3</v>
      </c>
      <c r="E29" s="41">
        <v>16</v>
      </c>
      <c r="F29" s="70"/>
      <c r="G29" s="54"/>
    </row>
    <row r="30" spans="1:7" ht="17.100000000000001" customHeight="1">
      <c r="A30" s="58"/>
      <c r="B30" s="54"/>
      <c r="C30" s="54"/>
      <c r="D30" s="54"/>
      <c r="E30" s="54"/>
      <c r="F30" s="54"/>
      <c r="G30" s="54"/>
    </row>
    <row r="31" spans="1:7" ht="18.95" customHeight="1">
      <c r="A31" s="71" t="s">
        <v>113</v>
      </c>
      <c r="B31" s="54"/>
      <c r="C31" s="54"/>
      <c r="D31" s="54"/>
      <c r="E31" s="54"/>
      <c r="F31" s="54"/>
      <c r="G31" s="54"/>
    </row>
    <row r="32" spans="1:7" ht="17.100000000000001" customHeight="1">
      <c r="A32" s="14" t="s">
        <v>114</v>
      </c>
      <c r="B32" s="39">
        <v>4.5</v>
      </c>
      <c r="C32" s="39">
        <v>4.3</v>
      </c>
      <c r="D32" s="40"/>
      <c r="E32" s="40"/>
      <c r="F32" s="40"/>
      <c r="G32" s="40"/>
    </row>
    <row r="33" spans="1:7" ht="17.100000000000001" customHeight="1">
      <c r="A33" s="14" t="s">
        <v>114</v>
      </c>
      <c r="B33" s="39">
        <v>4.3</v>
      </c>
      <c r="C33" s="39">
        <v>4.2</v>
      </c>
      <c r="D33" s="40">
        <v>5.0999999999999996</v>
      </c>
      <c r="E33" s="40">
        <v>5</v>
      </c>
      <c r="F33" s="40"/>
      <c r="G33" s="40"/>
    </row>
    <row r="34" spans="1:7" ht="17.100000000000001" customHeight="1">
      <c r="A34" s="14" t="s">
        <v>115</v>
      </c>
      <c r="B34" s="39">
        <v>3.5</v>
      </c>
      <c r="C34" s="39">
        <v>3.4</v>
      </c>
      <c r="D34" s="40">
        <v>5.6</v>
      </c>
      <c r="E34" s="40">
        <v>5.5</v>
      </c>
      <c r="F34" s="40"/>
      <c r="G34" s="40"/>
    </row>
    <row r="35" spans="1:7" ht="17.100000000000001" customHeight="1">
      <c r="A35" s="14" t="s">
        <v>116</v>
      </c>
      <c r="B35" s="39">
        <v>2.9</v>
      </c>
      <c r="C35" s="39">
        <v>2.9</v>
      </c>
      <c r="D35" s="40">
        <v>5</v>
      </c>
      <c r="E35" s="40">
        <v>5</v>
      </c>
      <c r="F35" s="40"/>
      <c r="G35" s="40"/>
    </row>
    <row r="36" spans="1:7" ht="17.100000000000001" customHeight="1">
      <c r="A36" s="14" t="s">
        <v>117</v>
      </c>
      <c r="B36" s="39">
        <v>2.5</v>
      </c>
      <c r="C36" s="39">
        <v>2.4</v>
      </c>
      <c r="D36" s="40">
        <v>5.0999999999999996</v>
      </c>
      <c r="E36" s="40">
        <v>5</v>
      </c>
      <c r="F36" s="40"/>
      <c r="G36" s="40"/>
    </row>
    <row r="37" spans="1:7" ht="17.100000000000001" customHeight="1">
      <c r="A37" s="14" t="s">
        <v>118</v>
      </c>
      <c r="B37" s="39">
        <v>1.5</v>
      </c>
      <c r="C37" s="39">
        <v>1.5</v>
      </c>
      <c r="D37" s="40">
        <v>5.2</v>
      </c>
      <c r="E37" s="40">
        <v>5</v>
      </c>
      <c r="F37" s="40"/>
      <c r="G37" s="40"/>
    </row>
    <row r="38" spans="1:7" ht="17.100000000000001" customHeight="1">
      <c r="A38" s="14" t="s">
        <v>119</v>
      </c>
      <c r="B38" s="15"/>
      <c r="C38" s="15"/>
      <c r="D38" s="40">
        <v>5.2</v>
      </c>
      <c r="E38" s="40">
        <v>5.0999999999999996</v>
      </c>
      <c r="F38" s="40"/>
      <c r="G38" s="40"/>
    </row>
    <row r="39" spans="1:7" ht="17.100000000000001" customHeight="1">
      <c r="A39" s="14" t="s">
        <v>120</v>
      </c>
      <c r="B39" s="39">
        <v>4.5999999999999996</v>
      </c>
      <c r="C39" s="39">
        <v>4.3</v>
      </c>
      <c r="D39" s="40">
        <v>5.0999999999999996</v>
      </c>
      <c r="E39" s="40">
        <v>5</v>
      </c>
      <c r="F39" s="40"/>
      <c r="G39" s="40"/>
    </row>
    <row r="40" spans="1:7" ht="17.100000000000001" customHeight="1">
      <c r="A40" s="14" t="s">
        <v>121</v>
      </c>
      <c r="B40" s="39">
        <v>4.5</v>
      </c>
      <c r="C40" s="39">
        <v>4.5</v>
      </c>
      <c r="D40" s="40">
        <v>5.0999999999999996</v>
      </c>
      <c r="E40" s="40">
        <v>5</v>
      </c>
      <c r="F40" s="40"/>
      <c r="G40" s="40"/>
    </row>
    <row r="41" spans="1:7" ht="17.100000000000001" customHeight="1">
      <c r="A41" s="14" t="s">
        <v>122</v>
      </c>
      <c r="B41" s="39">
        <v>4.7</v>
      </c>
      <c r="C41" s="39">
        <v>4.5</v>
      </c>
      <c r="D41" s="40">
        <v>5.0999999999999996</v>
      </c>
      <c r="E41" s="40">
        <v>5</v>
      </c>
      <c r="F41" s="40"/>
      <c r="G41" s="40"/>
    </row>
    <row r="42" spans="1:7" ht="17.100000000000001" customHeight="1">
      <c r="A42" s="14" t="s">
        <v>123</v>
      </c>
      <c r="B42" s="39">
        <v>4.7</v>
      </c>
      <c r="C42" s="39">
        <v>4.5</v>
      </c>
      <c r="D42" s="40">
        <v>5.0999999999999996</v>
      </c>
      <c r="E42" s="40">
        <v>5</v>
      </c>
      <c r="F42" s="40"/>
      <c r="G42" s="40"/>
    </row>
    <row r="43" spans="1:7" ht="17.100000000000001" customHeight="1">
      <c r="A43" s="14" t="s">
        <v>124</v>
      </c>
      <c r="B43" s="39">
        <v>4.7</v>
      </c>
      <c r="C43" s="39">
        <v>4.4000000000000004</v>
      </c>
      <c r="D43" s="40">
        <v>5</v>
      </c>
      <c r="E43" s="40">
        <v>5</v>
      </c>
      <c r="F43" s="40"/>
      <c r="G43" s="40"/>
    </row>
    <row r="44" spans="1:7" ht="17.100000000000001" customHeight="1">
      <c r="A44" s="14" t="s">
        <v>125</v>
      </c>
      <c r="B44" s="39">
        <v>4.8</v>
      </c>
      <c r="C44" s="39">
        <v>4.7</v>
      </c>
      <c r="D44" s="40">
        <v>5.0999999999999996</v>
      </c>
      <c r="E44" s="40">
        <v>5</v>
      </c>
      <c r="F44" s="40"/>
      <c r="G44" s="40"/>
    </row>
    <row r="45" spans="1:7" ht="17.100000000000001" customHeight="1">
      <c r="A45" s="14" t="s">
        <v>126</v>
      </c>
      <c r="B45" s="39">
        <v>4.9000000000000004</v>
      </c>
      <c r="C45" s="39">
        <v>4.8</v>
      </c>
      <c r="D45" s="40">
        <v>5.0999999999999996</v>
      </c>
      <c r="E45" s="40">
        <v>5</v>
      </c>
      <c r="F45" s="40"/>
      <c r="G45" s="40"/>
    </row>
    <row r="46" spans="1:7" ht="17.100000000000001" customHeight="1">
      <c r="A46" s="14" t="s">
        <v>127</v>
      </c>
      <c r="B46" s="39">
        <v>4.5999999999999996</v>
      </c>
      <c r="C46" s="39">
        <v>4.2</v>
      </c>
      <c r="D46" s="40">
        <v>5.2</v>
      </c>
      <c r="E46" s="40">
        <v>5.0999999999999996</v>
      </c>
      <c r="F46" s="40"/>
      <c r="G46" s="40"/>
    </row>
    <row r="47" spans="1:7" ht="17.100000000000001" customHeight="1">
      <c r="A47" s="14" t="s">
        <v>128</v>
      </c>
      <c r="B47" s="39">
        <v>4.2</v>
      </c>
      <c r="C47" s="39">
        <v>4.2</v>
      </c>
      <c r="D47" s="40">
        <v>5.2</v>
      </c>
      <c r="E47" s="40">
        <v>5.0999999999999996</v>
      </c>
      <c r="F47" s="40"/>
      <c r="G47" s="40"/>
    </row>
    <row r="48" spans="1:7" ht="17.100000000000001" customHeight="1">
      <c r="A48" s="14" t="s">
        <v>129</v>
      </c>
      <c r="B48" s="39">
        <v>4.0999999999999996</v>
      </c>
      <c r="C48" s="39">
        <v>4</v>
      </c>
      <c r="D48" s="40">
        <v>5.2</v>
      </c>
      <c r="E48" s="40">
        <v>5.0999999999999996</v>
      </c>
      <c r="F48" s="40"/>
      <c r="G48" s="40"/>
    </row>
    <row r="49" spans="1:7" ht="17.100000000000001" customHeight="1">
      <c r="A49" s="14" t="s">
        <v>130</v>
      </c>
      <c r="B49" s="39">
        <v>3.8</v>
      </c>
      <c r="C49" s="39">
        <v>3.8</v>
      </c>
      <c r="D49" s="40">
        <v>5.0999999999999996</v>
      </c>
      <c r="E49" s="40">
        <v>5</v>
      </c>
      <c r="F49" s="40"/>
      <c r="G49" s="40"/>
    </row>
    <row r="50" spans="1:7" ht="17.100000000000001" customHeight="1">
      <c r="A50" s="14" t="s">
        <v>131</v>
      </c>
      <c r="B50" s="39">
        <v>3.7</v>
      </c>
      <c r="C50" s="39">
        <v>3.6</v>
      </c>
      <c r="D50" s="40">
        <v>5.0999999999999996</v>
      </c>
      <c r="E50" s="40">
        <v>5</v>
      </c>
      <c r="F50" s="40"/>
      <c r="G50" s="40"/>
    </row>
    <row r="51" spans="1:7" ht="17.100000000000001" customHeight="1">
      <c r="A51" s="14" t="s">
        <v>132</v>
      </c>
      <c r="B51" s="39">
        <v>3.5</v>
      </c>
      <c r="C51" s="39">
        <v>3.5</v>
      </c>
      <c r="D51" s="40">
        <v>5.2</v>
      </c>
      <c r="E51" s="40">
        <v>5.0999999999999996</v>
      </c>
      <c r="F51" s="40"/>
      <c r="G51" s="40"/>
    </row>
    <row r="52" spans="1:7" ht="17.100000000000001" customHeight="1">
      <c r="A52" s="14" t="s">
        <v>133</v>
      </c>
      <c r="B52" s="39">
        <v>3.6</v>
      </c>
      <c r="C52" s="39">
        <v>3.5</v>
      </c>
      <c r="D52" s="40">
        <v>5.2</v>
      </c>
      <c r="E52" s="40">
        <v>5.0999999999999996</v>
      </c>
      <c r="F52" s="40"/>
      <c r="G52" s="40"/>
    </row>
    <row r="53" spans="1:7" ht="17.100000000000001" customHeight="1">
      <c r="A53" s="14" t="s">
        <v>134</v>
      </c>
      <c r="B53" s="39">
        <v>3.6</v>
      </c>
      <c r="C53" s="39">
        <v>3.2</v>
      </c>
      <c r="D53" s="40">
        <v>5.2</v>
      </c>
      <c r="E53" s="40">
        <v>5.0999999999999996</v>
      </c>
      <c r="F53" s="40"/>
      <c r="G53" s="40"/>
    </row>
    <row r="54" spans="1:7" ht="17.100000000000001" customHeight="1">
      <c r="A54" s="14" t="s">
        <v>135</v>
      </c>
      <c r="B54" s="39">
        <v>3.9</v>
      </c>
      <c r="C54" s="39">
        <v>3.8</v>
      </c>
      <c r="D54" s="40">
        <v>5.0999999999999996</v>
      </c>
      <c r="E54" s="40">
        <v>5</v>
      </c>
      <c r="F54" s="40"/>
      <c r="G54" s="40"/>
    </row>
    <row r="55" spans="1:7" ht="17.100000000000001" customHeight="1">
      <c r="A55" s="14" t="s">
        <v>136</v>
      </c>
      <c r="B55" s="39">
        <v>4.2</v>
      </c>
      <c r="C55" s="39">
        <v>4</v>
      </c>
      <c r="D55" s="40">
        <v>5.2</v>
      </c>
      <c r="E55" s="40">
        <v>5.0999999999999996</v>
      </c>
      <c r="F55" s="40"/>
      <c r="G55" s="40"/>
    </row>
    <row r="56" spans="1:7" ht="17.100000000000001" customHeight="1">
      <c r="A56" s="14" t="s">
        <v>137</v>
      </c>
      <c r="B56" s="15"/>
      <c r="C56" s="15"/>
      <c r="D56" s="40">
        <v>5</v>
      </c>
      <c r="E56" s="40">
        <v>5</v>
      </c>
      <c r="F56" s="40"/>
      <c r="G56" s="40"/>
    </row>
    <row r="57" spans="1:7" ht="17.100000000000001" customHeight="1">
      <c r="A57" s="14" t="s">
        <v>138</v>
      </c>
      <c r="B57" s="15"/>
      <c r="C57" s="15"/>
      <c r="D57" s="40">
        <v>10.1</v>
      </c>
      <c r="E57" s="40">
        <v>10.1</v>
      </c>
      <c r="F57" s="40">
        <v>10</v>
      </c>
      <c r="G57" s="40">
        <v>10</v>
      </c>
    </row>
    <row r="58" spans="1:7" ht="17.100000000000001" customHeight="1">
      <c r="A58" s="14" t="s">
        <v>139</v>
      </c>
      <c r="B58" s="15"/>
      <c r="C58" s="15"/>
      <c r="D58" s="40">
        <v>10</v>
      </c>
      <c r="E58" s="40">
        <v>10</v>
      </c>
      <c r="F58" s="40">
        <v>10</v>
      </c>
      <c r="G58" s="40">
        <v>10</v>
      </c>
    </row>
    <row r="59" spans="1:7" ht="17.100000000000001" customHeight="1">
      <c r="A59" s="72"/>
      <c r="B59" s="54"/>
      <c r="C59" s="54"/>
      <c r="D59" s="54"/>
      <c r="E59" s="54"/>
      <c r="F59" s="54"/>
      <c r="G59" s="54"/>
    </row>
    <row r="60" spans="1:7" ht="32.1" customHeight="1">
      <c r="A60" s="14" t="s">
        <v>105</v>
      </c>
      <c r="B60" s="14" t="s">
        <v>36</v>
      </c>
      <c r="C60" s="14" t="s">
        <v>37</v>
      </c>
      <c r="D60" s="14" t="s">
        <v>38</v>
      </c>
      <c r="E60" s="14" t="s">
        <v>140</v>
      </c>
      <c r="F60" s="69" t="s">
        <v>141</v>
      </c>
      <c r="G60" s="54"/>
    </row>
    <row r="61" spans="1:7" ht="17.100000000000001" customHeight="1">
      <c r="A61" s="14" t="s">
        <v>107</v>
      </c>
      <c r="B61" s="39">
        <v>18</v>
      </c>
      <c r="C61" s="39">
        <v>18</v>
      </c>
      <c r="D61" s="40">
        <v>5</v>
      </c>
      <c r="E61" s="41">
        <v>10</v>
      </c>
      <c r="F61" s="69" t="s">
        <v>142</v>
      </c>
      <c r="G61" s="54"/>
    </row>
    <row r="62" spans="1:7" ht="17.100000000000001" customHeight="1">
      <c r="A62" s="14" t="s">
        <v>107</v>
      </c>
      <c r="B62" s="39">
        <v>18</v>
      </c>
      <c r="C62" s="39">
        <v>18</v>
      </c>
      <c r="D62" s="40">
        <v>4.5</v>
      </c>
      <c r="E62" s="41">
        <v>16</v>
      </c>
      <c r="F62" s="69" t="s">
        <v>143</v>
      </c>
      <c r="G62" s="54"/>
    </row>
    <row r="63" spans="1:7" ht="17.100000000000001" customHeight="1">
      <c r="A63" s="14" t="s">
        <v>107</v>
      </c>
      <c r="B63" s="39">
        <v>18</v>
      </c>
      <c r="C63" s="39">
        <v>18</v>
      </c>
      <c r="D63" s="40">
        <v>4.0999999999999996</v>
      </c>
      <c r="E63" s="41">
        <v>11</v>
      </c>
      <c r="F63" s="69"/>
      <c r="G63" s="54"/>
    </row>
    <row r="64" spans="1:7" ht="17.100000000000001" customHeight="1">
      <c r="A64" s="14" t="s">
        <v>107</v>
      </c>
      <c r="B64" s="39">
        <v>18</v>
      </c>
      <c r="C64" s="39">
        <v>18</v>
      </c>
      <c r="D64" s="40">
        <v>3.5</v>
      </c>
      <c r="E64" s="41">
        <v>6</v>
      </c>
      <c r="F64" s="69"/>
      <c r="G64" s="54"/>
    </row>
    <row r="65" spans="1:7" ht="17.100000000000001" customHeight="1">
      <c r="A65" s="14" t="s">
        <v>109</v>
      </c>
      <c r="B65" s="39">
        <v>18</v>
      </c>
      <c r="C65" s="39">
        <v>12</v>
      </c>
      <c r="D65" s="40">
        <v>5.0999999999999996</v>
      </c>
      <c r="E65" s="41">
        <v>69</v>
      </c>
      <c r="F65" s="69"/>
      <c r="G65" s="54"/>
    </row>
    <row r="66" spans="1:7" ht="17.100000000000001" customHeight="1">
      <c r="A66" s="14" t="s">
        <v>109</v>
      </c>
      <c r="B66" s="39">
        <v>18</v>
      </c>
      <c r="C66" s="39">
        <v>12</v>
      </c>
      <c r="D66" s="40">
        <v>5.6</v>
      </c>
      <c r="E66" s="41">
        <v>3</v>
      </c>
      <c r="F66" s="69"/>
      <c r="G66" s="54"/>
    </row>
    <row r="67" spans="1:7" ht="17.100000000000001" customHeight="1">
      <c r="A67" s="14" t="s">
        <v>110</v>
      </c>
      <c r="B67" s="39">
        <v>20</v>
      </c>
      <c r="C67" s="39">
        <v>10</v>
      </c>
      <c r="D67" s="40">
        <v>2</v>
      </c>
      <c r="E67" s="41">
        <v>46</v>
      </c>
      <c r="F67" s="69"/>
      <c r="G67" s="54"/>
    </row>
    <row r="68" spans="1:7" ht="17.100000000000001" customHeight="1">
      <c r="A68" s="14" t="s">
        <v>111</v>
      </c>
      <c r="B68" s="39">
        <v>18</v>
      </c>
      <c r="C68" s="39">
        <v>8</v>
      </c>
      <c r="D68" s="40">
        <v>5</v>
      </c>
      <c r="E68" s="41" cm="1">
        <f t="array" ref="E68">E67/2</f>
        <v>23</v>
      </c>
      <c r="F68" s="70"/>
      <c r="G68" s="54"/>
    </row>
    <row r="69" spans="1:7" ht="17.100000000000001" customHeight="1">
      <c r="A69" s="14" t="s">
        <v>112</v>
      </c>
      <c r="B69" s="39">
        <v>18</v>
      </c>
      <c r="C69" s="39">
        <v>8</v>
      </c>
      <c r="D69" s="40">
        <v>3</v>
      </c>
      <c r="E69" s="41" cm="1">
        <f t="array" ref="E69">E67</f>
        <v>46</v>
      </c>
      <c r="F69" s="70"/>
      <c r="G69" s="54"/>
    </row>
    <row r="70" spans="1:7" ht="17.100000000000001" customHeight="1">
      <c r="A70" s="14" t="s">
        <v>108</v>
      </c>
      <c r="B70" s="39">
        <v>20</v>
      </c>
      <c r="C70" s="39">
        <v>14</v>
      </c>
      <c r="D70" s="40">
        <v>10.1</v>
      </c>
      <c r="E70" s="41">
        <v>8</v>
      </c>
      <c r="F70" s="69"/>
      <c r="G70" s="54"/>
    </row>
  </sheetData>
  <mergeCells count="26">
    <mergeCell ref="F22:G22"/>
    <mergeCell ref="F27:G27"/>
    <mergeCell ref="F66:G66"/>
    <mergeCell ref="F70:G70"/>
    <mergeCell ref="F64:G64"/>
    <mergeCell ref="F63:G63"/>
    <mergeCell ref="F62:G62"/>
    <mergeCell ref="F67:G67"/>
    <mergeCell ref="F68:G68"/>
    <mergeCell ref="F69:G69"/>
    <mergeCell ref="A1:G1"/>
    <mergeCell ref="F60:G60"/>
    <mergeCell ref="F28:G28"/>
    <mergeCell ref="F29:G29"/>
    <mergeCell ref="F65:G65"/>
    <mergeCell ref="F61:G61"/>
    <mergeCell ref="A2:G2"/>
    <mergeCell ref="A59:G59"/>
    <mergeCell ref="A30:G30"/>
    <mergeCell ref="A31:G31"/>
    <mergeCell ref="A20:G20"/>
    <mergeCell ref="F21:G21"/>
    <mergeCell ref="F26:G26"/>
    <mergeCell ref="F25:G25"/>
    <mergeCell ref="F24:G24"/>
    <mergeCell ref="F23:G23"/>
  </mergeCells>
  <pageMargins left="0.472441" right="0.19685" top="0.55118100000000003" bottom="0.66929099999999997" header="0.27559099999999997" footer="0.51181100000000002"/>
  <pageSetup scale="5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4"/>
  <sheetViews>
    <sheetView showGridLines="0" workbookViewId="0"/>
  </sheetViews>
  <sheetFormatPr defaultColWidth="8.85546875" defaultRowHeight="14.85" customHeight="1"/>
  <cols>
    <col min="1" max="1" width="4.42578125" style="1" customWidth="1"/>
    <col min="2" max="2" width="63.85546875" style="1" customWidth="1"/>
    <col min="3" max="3" width="9.5703125" style="1" customWidth="1"/>
    <col min="4" max="4" width="11.28515625" style="1" customWidth="1"/>
    <col min="5" max="5" width="9.28515625" style="1" customWidth="1"/>
    <col min="6" max="6" width="8.85546875" style="1" customWidth="1"/>
    <col min="7" max="7" width="11.28515625" style="1" customWidth="1"/>
    <col min="8" max="8" width="8" style="1" customWidth="1"/>
    <col min="9" max="9" width="9.42578125" style="1" customWidth="1"/>
    <col min="10" max="10" width="8.85546875" style="1" customWidth="1"/>
    <col min="11" max="16384" width="8.85546875" style="1"/>
  </cols>
  <sheetData>
    <row r="1" spans="1:9" ht="25.7" customHeight="1">
      <c r="A1" s="55" t="s">
        <v>144</v>
      </c>
      <c r="B1" s="56"/>
      <c r="C1" s="56"/>
      <c r="D1" s="56"/>
      <c r="E1" s="56"/>
      <c r="F1" s="56"/>
      <c r="G1" s="56"/>
      <c r="H1" s="56"/>
      <c r="I1" s="57"/>
    </row>
    <row r="2" spans="1:9" ht="15.2" customHeight="1">
      <c r="A2" s="42"/>
      <c r="B2" s="43"/>
      <c r="C2" s="5"/>
      <c r="D2" s="5"/>
      <c r="E2" s="6" t="s">
        <v>10</v>
      </c>
      <c r="F2" s="7"/>
      <c r="G2" s="64" cm="1">
        <f t="array" ref="G2">'Krycí list rozpočtu'!B6</f>
        <v>0</v>
      </c>
      <c r="H2" s="65"/>
      <c r="I2" s="8"/>
    </row>
    <row r="3" spans="1:9" ht="15.2" customHeight="1">
      <c r="A3" s="44"/>
      <c r="B3" s="45" cm="1">
        <f t="array" ref="B3">'Krycí list rozpočtu'!B3</f>
        <v>0</v>
      </c>
      <c r="C3" s="10"/>
      <c r="D3" s="10"/>
      <c r="E3" s="11" t="s">
        <v>145</v>
      </c>
      <c r="F3" s="45"/>
      <c r="G3" s="66" t="str" cm="1">
        <f t="array" ref="G3">'Krycí list rozpočtu'!B5</f>
        <v>Lázeňské lesy a parky Karlovy Vary, p.o.</v>
      </c>
      <c r="H3" s="67"/>
      <c r="I3" s="12"/>
    </row>
    <row r="4" spans="1:9" ht="17.100000000000001" customHeight="1">
      <c r="A4" s="58"/>
      <c r="B4" s="54"/>
      <c r="C4" s="54"/>
      <c r="D4" s="54"/>
      <c r="E4" s="54"/>
      <c r="F4" s="54"/>
      <c r="G4" s="54"/>
      <c r="H4" s="54"/>
      <c r="I4" s="18"/>
    </row>
    <row r="5" spans="1:9" ht="32.1" customHeight="1">
      <c r="A5" s="29"/>
      <c r="B5" s="14" t="s">
        <v>33</v>
      </c>
      <c r="C5" s="14" t="s">
        <v>34</v>
      </c>
      <c r="D5" s="14" t="s">
        <v>35</v>
      </c>
      <c r="E5" s="14" t="s">
        <v>36</v>
      </c>
      <c r="F5" s="30" t="s">
        <v>37</v>
      </c>
      <c r="G5" s="27" t="s">
        <v>38</v>
      </c>
      <c r="H5" s="30" t="s">
        <v>39</v>
      </c>
      <c r="I5" s="30" t="s">
        <v>40</v>
      </c>
    </row>
    <row r="6" spans="1:9" ht="17.100000000000001" customHeight="1">
      <c r="A6" s="31">
        <v>1</v>
      </c>
      <c r="B6" s="14" t="s">
        <v>47</v>
      </c>
      <c r="C6" s="14" t="s">
        <v>42</v>
      </c>
      <c r="D6" s="15"/>
      <c r="E6" s="28">
        <v>20</v>
      </c>
      <c r="F6" s="28">
        <v>14</v>
      </c>
      <c r="G6" s="28">
        <v>10.199999999999999</v>
      </c>
      <c r="H6" s="17" cm="1">
        <f t="array" ref="H6">'Rozpis délek'!E24</f>
        <v>5</v>
      </c>
      <c r="I6" s="28" cm="1">
        <f t="array" ref="I6">E6*F6*G6*H6*0.0001</f>
        <v>1.4280000000000002</v>
      </c>
    </row>
    <row r="7" spans="1:9" ht="17.100000000000001" customHeight="1">
      <c r="A7" s="31">
        <v>2</v>
      </c>
      <c r="B7" s="14" t="s">
        <v>47</v>
      </c>
      <c r="C7" s="14" t="s">
        <v>42</v>
      </c>
      <c r="D7" s="15"/>
      <c r="E7" s="28">
        <v>20</v>
      </c>
      <c r="F7" s="28">
        <v>14</v>
      </c>
      <c r="G7" s="28">
        <v>10.1</v>
      </c>
      <c r="H7" s="17" cm="1">
        <f t="array" ref="H7">'Rozpis délek'!E25</f>
        <v>23</v>
      </c>
      <c r="I7" s="28" cm="1">
        <f t="array" ref="I7">E7*F7*G7*H7*0.0001</f>
        <v>6.5044000000000004</v>
      </c>
    </row>
    <row r="8" spans="1:9" ht="17.100000000000001" customHeight="1">
      <c r="A8" s="31">
        <v>3</v>
      </c>
      <c r="B8" s="14" t="s">
        <v>48</v>
      </c>
      <c r="C8" s="14" t="s">
        <v>42</v>
      </c>
      <c r="D8" s="15"/>
      <c r="E8" s="28">
        <v>4</v>
      </c>
      <c r="F8" s="28">
        <v>16</v>
      </c>
      <c r="G8" s="28">
        <v>1.65</v>
      </c>
      <c r="H8" s="17" cm="1">
        <f t="array" ref="H8">SUM('Rozpis délek'!D4:D19*5.46)</f>
        <v>637.18200000000002</v>
      </c>
      <c r="I8" s="28" cm="1">
        <f t="array" ref="I8">E8*F8*G8*H8*0.0001</f>
        <v>6.7286419200000003</v>
      </c>
    </row>
    <row r="9" spans="1:9" ht="17.100000000000001" customHeight="1">
      <c r="A9" s="31">
        <v>4</v>
      </c>
      <c r="B9" s="14" t="s">
        <v>49</v>
      </c>
      <c r="C9" s="14" t="s">
        <v>42</v>
      </c>
      <c r="D9" s="15"/>
      <c r="E9" s="28">
        <v>4</v>
      </c>
      <c r="F9" s="28">
        <v>11</v>
      </c>
      <c r="G9" s="28">
        <v>1.65</v>
      </c>
      <c r="H9" s="17" cm="1">
        <f t="array" ref="H9">H8/12.5</f>
        <v>50.974560000000004</v>
      </c>
      <c r="I9" s="28" cm="1">
        <f t="array" ref="I9">E9*F9*G9*H9*0.0001</f>
        <v>0.37007530560000002</v>
      </c>
    </row>
    <row r="10" spans="1:9" ht="17.100000000000001" customHeight="1">
      <c r="A10" s="31">
        <v>5</v>
      </c>
      <c r="B10" s="14" t="s">
        <v>50</v>
      </c>
      <c r="C10" s="14" t="s">
        <v>42</v>
      </c>
      <c r="D10" s="15"/>
      <c r="E10" s="28">
        <v>18</v>
      </c>
      <c r="F10" s="28">
        <v>18</v>
      </c>
      <c r="G10" s="28">
        <v>4.5</v>
      </c>
      <c r="H10" s="17" cm="1">
        <f t="array" ref="H10">'Rozpis délek'!E22</f>
        <v>10</v>
      </c>
      <c r="I10" s="28" cm="1">
        <f t="array" ref="I10">E10*F10*G10*H10*0.0001</f>
        <v>1.458</v>
      </c>
    </row>
    <row r="11" spans="1:9" ht="17.100000000000001" customHeight="1">
      <c r="A11" s="31">
        <v>6</v>
      </c>
      <c r="B11" s="14" t="s">
        <v>50</v>
      </c>
      <c r="C11" s="14" t="s">
        <v>42</v>
      </c>
      <c r="D11" s="15"/>
      <c r="E11" s="28">
        <v>18</v>
      </c>
      <c r="F11" s="28">
        <v>18</v>
      </c>
      <c r="G11" s="28">
        <v>4.0999999999999996</v>
      </c>
      <c r="H11" s="17" cm="1">
        <f t="array" ref="H11">'Rozpis délek'!E23</f>
        <v>6</v>
      </c>
      <c r="I11" s="28" cm="1">
        <f t="array" ref="I11">E11*F11*G11*H11*0.0001</f>
        <v>0.79703999999999997</v>
      </c>
    </row>
    <row r="12" spans="1:9" ht="17.100000000000001" customHeight="1">
      <c r="A12" s="31">
        <v>7</v>
      </c>
      <c r="B12" s="14" t="s">
        <v>51</v>
      </c>
      <c r="C12" s="14" t="s">
        <v>52</v>
      </c>
      <c r="D12" s="15"/>
      <c r="E12" s="28">
        <v>20</v>
      </c>
      <c r="F12" s="28">
        <v>10</v>
      </c>
      <c r="G12" s="28">
        <v>2</v>
      </c>
      <c r="H12" s="17" cm="1">
        <f t="array" ref="H12">SUM(H10:H11)</f>
        <v>16</v>
      </c>
      <c r="I12" s="28" cm="1">
        <f t="array" ref="I12">E12*F12*G12*H12*0.0001</f>
        <v>0.64</v>
      </c>
    </row>
    <row r="13" spans="1:9" ht="17.100000000000001" customHeight="1">
      <c r="A13" s="31">
        <v>8</v>
      </c>
      <c r="B13" s="14" t="s">
        <v>53</v>
      </c>
      <c r="C13" s="14" t="s">
        <v>52</v>
      </c>
      <c r="D13" s="15"/>
      <c r="E13" s="28">
        <v>18</v>
      </c>
      <c r="F13" s="28">
        <v>12</v>
      </c>
      <c r="G13" s="28">
        <v>5.0999999999999996</v>
      </c>
      <c r="H13" s="17" cm="1">
        <f t="array" ref="H13">'Rozpis délek'!E26</f>
        <v>24</v>
      </c>
      <c r="I13" s="28" cm="1">
        <f t="array" ref="I13">E13*F13*G13*H13*0.0001</f>
        <v>2.64384</v>
      </c>
    </row>
    <row r="14" spans="1:9" ht="17.100000000000001" customHeight="1">
      <c r="A14" s="31">
        <v>9</v>
      </c>
      <c r="B14" s="14" t="s">
        <v>54</v>
      </c>
      <c r="C14" s="14" t="s">
        <v>42</v>
      </c>
      <c r="D14" s="15"/>
      <c r="E14" s="28">
        <v>18</v>
      </c>
      <c r="F14" s="28">
        <v>8</v>
      </c>
      <c r="G14" s="28" cm="1">
        <f t="array" ref="G14">'Rozpis délek'!D28</f>
        <v>5</v>
      </c>
      <c r="H14" s="17" cm="1">
        <f t="array" ref="H14">'Rozpis délek'!E28</f>
        <v>8</v>
      </c>
      <c r="I14" s="28" cm="1">
        <f t="array" ref="I14">E14*F14*G14*H14*0.0001</f>
        <v>0.57600000000000007</v>
      </c>
    </row>
    <row r="15" spans="1:9" ht="17.100000000000001" customHeight="1">
      <c r="A15" s="31">
        <v>10</v>
      </c>
      <c r="B15" s="14" t="s">
        <v>55</v>
      </c>
      <c r="C15" s="14" t="s">
        <v>42</v>
      </c>
      <c r="D15" s="15"/>
      <c r="E15" s="28">
        <v>18</v>
      </c>
      <c r="F15" s="28">
        <v>8</v>
      </c>
      <c r="G15" s="28" cm="1">
        <f t="array" ref="G15">'Rozpis délek'!D29</f>
        <v>3</v>
      </c>
      <c r="H15" s="17" cm="1">
        <f t="array" ref="H15">'Rozpis délek'!E29</f>
        <v>16</v>
      </c>
      <c r="I15" s="28" cm="1">
        <f t="array" ref="I15">E15*F15*G15*H15*0.0001</f>
        <v>0.69120000000000004</v>
      </c>
    </row>
    <row r="16" spans="1:9" ht="17.100000000000001" customHeight="1">
      <c r="A16" s="29"/>
      <c r="B16" s="14" t="s">
        <v>56</v>
      </c>
      <c r="C16" s="15"/>
      <c r="D16" s="15"/>
      <c r="E16" s="28"/>
      <c r="F16" s="28"/>
      <c r="G16" s="28"/>
      <c r="H16" s="17" cm="1">
        <f t="array" ref="H16">SUM(H6:H15)</f>
        <v>796.15656000000001</v>
      </c>
      <c r="I16" s="28" cm="1">
        <f t="array" ref="I16">SUM(I6:I15)</f>
        <v>21.837197225600001</v>
      </c>
    </row>
    <row r="17" spans="1:9" ht="17.100000000000001" customHeight="1">
      <c r="A17" s="58"/>
      <c r="B17" s="54"/>
      <c r="C17" s="54"/>
      <c r="D17" s="54"/>
      <c r="E17" s="54"/>
      <c r="F17" s="54"/>
      <c r="G17" s="54"/>
      <c r="H17" s="54"/>
      <c r="I17" s="18"/>
    </row>
    <row r="18" spans="1:9" ht="17.100000000000001" customHeight="1">
      <c r="A18" s="31">
        <v>11</v>
      </c>
      <c r="B18" s="14" t="s">
        <v>57</v>
      </c>
      <c r="C18" s="14" t="s">
        <v>42</v>
      </c>
      <c r="D18" s="15"/>
      <c r="E18" s="28">
        <v>18</v>
      </c>
      <c r="F18" s="28">
        <v>18</v>
      </c>
      <c r="G18" s="28">
        <v>5</v>
      </c>
      <c r="H18" s="17" cm="1">
        <f t="array" ref="H18">'Rozpis délek'!E61</f>
        <v>10</v>
      </c>
      <c r="I18" s="28" cm="1">
        <f t="array" ref="I18">E18*F18*G18*H18*0.0001</f>
        <v>1.62</v>
      </c>
    </row>
    <row r="19" spans="1:9" ht="17.100000000000001" customHeight="1">
      <c r="A19" s="31">
        <v>12</v>
      </c>
      <c r="B19" s="14" t="s">
        <v>57</v>
      </c>
      <c r="C19" s="14" t="s">
        <v>42</v>
      </c>
      <c r="D19" s="15"/>
      <c r="E19" s="28">
        <v>18</v>
      </c>
      <c r="F19" s="28">
        <v>18</v>
      </c>
      <c r="G19" s="28">
        <v>4.5</v>
      </c>
      <c r="H19" s="17" cm="1">
        <f t="array" ref="H19">'Rozpis délek'!E62</f>
        <v>16</v>
      </c>
      <c r="I19" s="28" cm="1">
        <f t="array" ref="I19">E19*F19*G19*H19*0.0001</f>
        <v>2.3328000000000002</v>
      </c>
    </row>
    <row r="20" spans="1:9" ht="17.100000000000001" customHeight="1">
      <c r="A20" s="31">
        <v>13</v>
      </c>
      <c r="B20" s="14" t="s">
        <v>57</v>
      </c>
      <c r="C20" s="14" t="s">
        <v>42</v>
      </c>
      <c r="D20" s="15"/>
      <c r="E20" s="28">
        <v>18</v>
      </c>
      <c r="F20" s="28">
        <v>18</v>
      </c>
      <c r="G20" s="28">
        <v>4.0999999999999996</v>
      </c>
      <c r="H20" s="17" cm="1">
        <f t="array" ref="H20">'Rozpis délek'!E63</f>
        <v>11</v>
      </c>
      <c r="I20" s="28" cm="1">
        <f t="array" ref="I20">E20*F20*G20*H20*0.0001</f>
        <v>1.4612399999999999</v>
      </c>
    </row>
    <row r="21" spans="1:9" ht="17.100000000000001" customHeight="1">
      <c r="A21" s="31">
        <v>14</v>
      </c>
      <c r="B21" s="14" t="s">
        <v>57</v>
      </c>
      <c r="C21" s="14" t="s">
        <v>42</v>
      </c>
      <c r="D21" s="15"/>
      <c r="E21" s="28">
        <v>18</v>
      </c>
      <c r="F21" s="28">
        <v>18</v>
      </c>
      <c r="G21" s="28">
        <v>3.5</v>
      </c>
      <c r="H21" s="17" cm="1">
        <f t="array" ref="H21">'Rozpis délek'!E64</f>
        <v>6</v>
      </c>
      <c r="I21" s="28" cm="1">
        <f t="array" ref="I21">E21*F21*G21*H21*0.0001</f>
        <v>0.6804</v>
      </c>
    </row>
    <row r="22" spans="1:9" ht="17.100000000000001" customHeight="1">
      <c r="A22" s="31">
        <v>15</v>
      </c>
      <c r="B22" s="14" t="s">
        <v>58</v>
      </c>
      <c r="C22" s="14" t="s">
        <v>52</v>
      </c>
      <c r="D22" s="15"/>
      <c r="E22" s="28">
        <v>20</v>
      </c>
      <c r="F22" s="28">
        <v>10</v>
      </c>
      <c r="G22" s="28">
        <v>2</v>
      </c>
      <c r="H22" s="17" cm="1">
        <f t="array" ref="H22">'Rozpis délek'!E67</f>
        <v>46</v>
      </c>
      <c r="I22" s="28" cm="1">
        <f t="array" ref="I22">E22*F22*G22*H22*0.0001</f>
        <v>1.84</v>
      </c>
    </row>
    <row r="23" spans="1:9" ht="17.100000000000001" customHeight="1">
      <c r="A23" s="31">
        <v>16</v>
      </c>
      <c r="B23" s="14" t="s">
        <v>59</v>
      </c>
      <c r="C23" s="14" t="s">
        <v>52</v>
      </c>
      <c r="D23" s="15"/>
      <c r="E23" s="28">
        <v>18</v>
      </c>
      <c r="F23" s="28">
        <v>12</v>
      </c>
      <c r="G23" s="28" cm="1">
        <f t="array" ref="G23">'Rozpis délek'!D65</f>
        <v>5.0999999999999996</v>
      </c>
      <c r="H23" s="17" cm="1">
        <f t="array" ref="H23">'Rozpis délek'!E65</f>
        <v>69</v>
      </c>
      <c r="I23" s="28" cm="1">
        <f t="array" ref="I23">E23*F23*G23*H23*0.0001</f>
        <v>7.6010399999999994</v>
      </c>
    </row>
    <row r="24" spans="1:9" ht="17.100000000000001" customHeight="1">
      <c r="A24" s="31">
        <v>17</v>
      </c>
      <c r="B24" s="14" t="s">
        <v>59</v>
      </c>
      <c r="C24" s="14" t="s">
        <v>52</v>
      </c>
      <c r="D24" s="15"/>
      <c r="E24" s="28">
        <v>18</v>
      </c>
      <c r="F24" s="28">
        <v>12</v>
      </c>
      <c r="G24" s="28" cm="1">
        <f t="array" ref="G24">'Rozpis délek'!D66</f>
        <v>5.6</v>
      </c>
      <c r="H24" s="17" cm="1">
        <f t="array" ref="H24">'Rozpis délek'!E66</f>
        <v>3</v>
      </c>
      <c r="I24" s="28" cm="1">
        <f t="array" ref="I24">E24*F24*G24*H24*0.0001</f>
        <v>0.36287999999999998</v>
      </c>
    </row>
    <row r="25" spans="1:9" ht="17.100000000000001" customHeight="1">
      <c r="A25" s="31">
        <v>18</v>
      </c>
      <c r="B25" s="14" t="s">
        <v>60</v>
      </c>
      <c r="C25" s="14" t="s">
        <v>42</v>
      </c>
      <c r="D25" s="15"/>
      <c r="E25" s="28">
        <v>4</v>
      </c>
      <c r="F25" s="28">
        <v>16</v>
      </c>
      <c r="G25" s="28">
        <v>1.65</v>
      </c>
      <c r="H25" s="17" cm="1">
        <f t="array" ref="H25">SUM('Rozpis délek'!D33:D58*5.46)</f>
        <v>784.05600000000015</v>
      </c>
      <c r="I25" s="28" cm="1">
        <f t="array" ref="I25">E25*F25*G25*H25*0.0001</f>
        <v>8.2796313600000015</v>
      </c>
    </row>
    <row r="26" spans="1:9" ht="17.100000000000001" customHeight="1">
      <c r="A26" s="31">
        <v>19</v>
      </c>
      <c r="B26" s="14" t="s">
        <v>61</v>
      </c>
      <c r="C26" s="14" t="s">
        <v>42</v>
      </c>
      <c r="D26" s="15"/>
      <c r="E26" s="28">
        <v>4</v>
      </c>
      <c r="F26" s="28">
        <v>11</v>
      </c>
      <c r="G26" s="28">
        <v>1.65</v>
      </c>
      <c r="H26" s="17" cm="1">
        <f t="array" ref="H26">H25/12.5</f>
        <v>62.724480000000014</v>
      </c>
      <c r="I26" s="28" cm="1">
        <f t="array" ref="I26">E26*F26*G26*H26*0.0001</f>
        <v>0.45537972480000011</v>
      </c>
    </row>
    <row r="27" spans="1:9" ht="17.100000000000001" customHeight="1">
      <c r="A27" s="31">
        <v>20</v>
      </c>
      <c r="B27" s="14" t="s">
        <v>62</v>
      </c>
      <c r="C27" s="14" t="s">
        <v>42</v>
      </c>
      <c r="D27" s="15"/>
      <c r="E27" s="28">
        <v>18</v>
      </c>
      <c r="F27" s="28">
        <v>8</v>
      </c>
      <c r="G27" s="28" cm="1">
        <f t="array" ref="G27">'Rozpis délek'!D68</f>
        <v>5</v>
      </c>
      <c r="H27" s="17" cm="1">
        <f t="array" ref="H27">'Rozpis délek'!E68</f>
        <v>23</v>
      </c>
      <c r="I27" s="28" cm="1">
        <f t="array" ref="I27">E27*F27*G27*H27*0.0001</f>
        <v>1.6560000000000001</v>
      </c>
    </row>
    <row r="28" spans="1:9" ht="17.100000000000001" customHeight="1">
      <c r="A28" s="31">
        <v>21</v>
      </c>
      <c r="B28" s="14" t="s">
        <v>63</v>
      </c>
      <c r="C28" s="14" t="s">
        <v>42</v>
      </c>
      <c r="D28" s="15"/>
      <c r="E28" s="28">
        <v>18</v>
      </c>
      <c r="F28" s="28">
        <v>8</v>
      </c>
      <c r="G28" s="28" cm="1">
        <f t="array" ref="G28">'Rozpis délek'!D69</f>
        <v>3</v>
      </c>
      <c r="H28" s="17" cm="1">
        <f t="array" ref="H28">'Rozpis délek'!E69</f>
        <v>46</v>
      </c>
      <c r="I28" s="28" cm="1">
        <f t="array" ref="I28">E28*F28*G28*H28*0.0001</f>
        <v>1.9872000000000001</v>
      </c>
    </row>
    <row r="29" spans="1:9" ht="17.100000000000001" customHeight="1">
      <c r="A29" s="31">
        <v>22</v>
      </c>
      <c r="B29" s="14" t="s">
        <v>64</v>
      </c>
      <c r="C29" s="14" t="s">
        <v>42</v>
      </c>
      <c r="D29" s="15"/>
      <c r="E29" s="28">
        <v>20</v>
      </c>
      <c r="F29" s="28">
        <v>14</v>
      </c>
      <c r="G29" s="28" cm="1">
        <f t="array" ref="G29">'Rozpis délek'!D70</f>
        <v>10.1</v>
      </c>
      <c r="H29" s="17" cm="1">
        <f t="array" ref="H29">'Rozpis délek'!E70</f>
        <v>8</v>
      </c>
      <c r="I29" s="28" cm="1">
        <f t="array" ref="I29">E29*F29*G29*H29*0.0001</f>
        <v>2.2624</v>
      </c>
    </row>
    <row r="30" spans="1:9" ht="17.100000000000001" customHeight="1">
      <c r="A30" s="31">
        <v>23</v>
      </c>
      <c r="B30" s="14" t="s">
        <v>65</v>
      </c>
      <c r="C30" s="14" t="s">
        <v>42</v>
      </c>
      <c r="D30" s="15"/>
      <c r="E30" s="28">
        <v>10</v>
      </c>
      <c r="F30" s="28">
        <v>10</v>
      </c>
      <c r="G30" s="28">
        <v>2.5</v>
      </c>
      <c r="H30" s="17">
        <v>10</v>
      </c>
      <c r="I30" s="28" cm="1">
        <f t="array" ref="I30">E30*F30*G30*H30*0.0001</f>
        <v>0.25</v>
      </c>
    </row>
    <row r="31" spans="1:9" ht="17.100000000000001" customHeight="1">
      <c r="A31" s="31">
        <v>24</v>
      </c>
      <c r="B31" s="14" t="s">
        <v>66</v>
      </c>
      <c r="C31" s="14" t="s">
        <v>42</v>
      </c>
      <c r="D31" s="15"/>
      <c r="E31" s="28">
        <v>12</v>
      </c>
      <c r="F31" s="28">
        <v>8</v>
      </c>
      <c r="G31" s="28">
        <v>5.2</v>
      </c>
      <c r="H31" s="17">
        <v>8</v>
      </c>
      <c r="I31" s="28" cm="1">
        <f t="array" ref="I31">E31*F31*G31*H31*0.0001</f>
        <v>0.39936000000000005</v>
      </c>
    </row>
    <row r="32" spans="1:9" ht="17.100000000000001" customHeight="1">
      <c r="A32" s="31">
        <v>25</v>
      </c>
      <c r="B32" s="14" t="s">
        <v>67</v>
      </c>
      <c r="C32" s="14" t="s">
        <v>52</v>
      </c>
      <c r="D32" s="15"/>
      <c r="E32" s="28">
        <v>8</v>
      </c>
      <c r="F32" s="28">
        <v>16</v>
      </c>
      <c r="G32" s="28">
        <v>5.2</v>
      </c>
      <c r="H32" s="17">
        <v>102</v>
      </c>
      <c r="I32" s="28" cm="1">
        <f t="array" ref="I32">E32*F32*G32*H32*0.0001</f>
        <v>6.7891199999999996</v>
      </c>
    </row>
    <row r="33" spans="1:9" ht="17.100000000000001" customHeight="1">
      <c r="A33" s="29"/>
      <c r="B33" s="14" t="s">
        <v>68</v>
      </c>
      <c r="C33" s="15"/>
      <c r="D33" s="15"/>
      <c r="E33" s="28"/>
      <c r="F33" s="28"/>
      <c r="G33" s="28"/>
      <c r="H33" s="17" cm="1">
        <f t="array" ref="H33">SUM(H18:H32)</f>
        <v>1204.7804800000001</v>
      </c>
      <c r="I33" s="28" cm="1">
        <f t="array" ref="I33">SUM(I18:I32)</f>
        <v>37.977451084800002</v>
      </c>
    </row>
    <row r="34" spans="1:9" ht="17.100000000000001" customHeight="1">
      <c r="A34" s="29"/>
      <c r="B34" s="14" t="s">
        <v>146</v>
      </c>
      <c r="C34" s="15"/>
      <c r="D34" s="15"/>
      <c r="E34" s="15"/>
      <c r="F34" s="28"/>
      <c r="G34" s="16"/>
      <c r="H34" s="28"/>
      <c r="I34" s="28" cm="1">
        <f t="array" ref="I34">I16+I33</f>
        <v>59.814648310400003</v>
      </c>
    </row>
  </sheetData>
  <mergeCells count="5">
    <mergeCell ref="G2:H2"/>
    <mergeCell ref="G3:H3"/>
    <mergeCell ref="A4:H4"/>
    <mergeCell ref="A17:H17"/>
    <mergeCell ref="A1:I1"/>
  </mergeCells>
  <pageMargins left="0.472441" right="0.19685" top="0.55118100000000003" bottom="0.66929099999999997" header="0.27559099999999997" footer="0.51181100000000002"/>
  <pageSetup scale="8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Krycí list rozpočtu</vt:lpstr>
      <vt:lpstr>Položkový rozpočet</vt:lpstr>
      <vt:lpstr>Rozpis délek</vt:lpstr>
      <vt:lpstr>Výkaz výměr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Ing. Bc. Iveta Matějů</cp:lastModifiedBy>
  <dcterms:modified xsi:type="dcterms:W3CDTF">2025-12-02T12:08:18Z</dcterms:modified>
</cp:coreProperties>
</file>